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Energetická úspora D..." sheetId="2" r:id="rId2"/>
  </sheets>
  <definedNames>
    <definedName name="_xlnm.Print_Area" localSheetId="0">'Rekapitulace stavby'!$D$4:$AO$76,'Rekapitulace stavby'!$C$82:$AQ$96</definedName>
    <definedName name="_xlnm._FilterDatabase" localSheetId="1" hidden="1">'10 - Energetická úspora D...'!$C$143:$K$1781</definedName>
    <definedName name="_xlnm.Print_Area" localSheetId="1">'10 - Energetická úspora D...'!$C$82:$J$127,'10 - Energetická úspora D...'!$C$133:$K$1781</definedName>
    <definedName name="_xlnm.Print_Titles" localSheetId="0">'Rekapitulace stavby'!$92:$92</definedName>
    <definedName name="_xlnm.Print_Titles" localSheetId="1">'10 - Energetická úspora D...'!$143:$143</definedName>
  </definedNames>
  <calcPr fullCalcOnLoad="1"/>
</workbook>
</file>

<file path=xl/sharedStrings.xml><?xml version="1.0" encoding="utf-8"?>
<sst xmlns="http://schemas.openxmlformats.org/spreadsheetml/2006/main" count="17530" uniqueCount="2161">
  <si>
    <t>Export Komplet</t>
  </si>
  <si>
    <t/>
  </si>
  <si>
    <t>2.0</t>
  </si>
  <si>
    <t>ZAMOK</t>
  </si>
  <si>
    <t>False</t>
  </si>
  <si>
    <t>{5a55c45e-a6e2-4879-8af1-d6027a214f13}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</si>
  <si>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</si>
  <si>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</si>
  <si>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</si>
  <si>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</si>
  <si>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</si>
  <si>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</si>
  <si>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</si>
  <si>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</si>
  <si>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</si>
  <si>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</si>
  <si>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</si>
  <si>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Energetická úspora Domova pro seniory Spáleniště v Chebu</t>
  </si>
  <si>
    <t>KSO:</t>
  </si>
  <si>
    <t>CC-CZ:</t>
  </si>
  <si>
    <t>Místo:</t>
  </si>
  <si>
    <t>Mírová 2273/6</t>
  </si>
  <si>
    <t>Datum:</t>
  </si>
  <si>
    <t>13. 12. 2019</t>
  </si>
  <si>
    <t>Zadavatel:</t>
  </si>
  <si>
    <t>IČ:</t>
  </si>
  <si>
    <t>70891168</t>
  </si>
  <si>
    <t>Karlovarský kraj</t>
  </si>
  <si>
    <t>DIČ:</t>
  </si>
  <si>
    <t>CZ70891168</t>
  </si>
  <si>
    <t>Uchazeč:</t>
  </si>
  <si>
    <t>Vyplň údaj</t>
  </si>
  <si>
    <t>Projektant:</t>
  </si>
  <si>
    <t>64825663</t>
  </si>
  <si>
    <t>S P I R A L spol. s r. o.</t>
  </si>
  <si>
    <t>CZ64825663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</si>
  <si>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</si>
  <si>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</si>
  <si>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</si>
  <si>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</si>
  <si>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</si>
  <si>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</si>
  <si>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</si>
  <si>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</si>
  <si>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</si>
  <si>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</si>
  <si>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</si>
  <si>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</si>
  <si>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</si>
  <si>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</si>
  <si>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</si>
  <si>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</si>
  <si>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</si>
  <si>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</si>
  <si>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</si>
  <si>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</si>
  <si>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</si>
  <si>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</si>
  <si>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</si>
  <si>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</si>
  <si>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</si>
  <si>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</si>
  <si>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</si>
  <si>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</si>
  <si>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</si>
  <si>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</si>
  <si>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</si>
  <si>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</si>
  <si>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</si>
  <si>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</si>
  <si>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</si>
  <si>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</si>
  <si>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</si>
  <si>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</si>
  <si>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</si>
  <si>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</si>
  <si>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</si>
  <si>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</si>
  <si>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</si>
  <si>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</si>
  <si>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</si>
  <si>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</si>
  <si>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</si>
  <si>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</si>
  <si>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</si>
  <si>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</si>
  <si>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</si>
  <si>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</si>
  <si>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</si>
  <si>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</si>
  <si>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</si>
  <si>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</si>
  <si>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</si>
  <si>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</si>
  <si>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</si>
  <si>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</si>
  <si>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</si>
  <si>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</si>
  <si>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</si>
  <si>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</si>
  <si>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</si>
  <si>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</si>
  <si>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</si>
  <si>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</si>
  <si>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</si>
  <si>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</si>
  <si>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</si>
  <si>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</si>
  <si>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</si>
  <si>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</si>
  <si>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</si>
  <si>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</si>
  <si>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</si>
  <si>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</si>
  <si>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</si>
  <si>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</si>
  <si>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</si>
  <si>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</si>
  <si>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</si>
  <si>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</si>
  <si>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 xml:space="preserve">    58-M - Revize vyhrazených 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</si>
  <si>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</si>
  <si>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</si>
  <si>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</si>
  <si>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</si>
  <si>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</si>
  <si>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</si>
  <si>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</si>
  <si>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</si>
  <si>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</si>
  <si>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</si>
  <si>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</si>
  <si>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</si>
  <si>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</si>
  <si>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</si>
  <si>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</si>
  <si>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</si>
  <si>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</si>
  <si>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</si>
  <si>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</si>
  <si>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</si>
  <si>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</si>
  <si>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</si>
  <si>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1121011-R</t>
  </si>
  <si>
    <t>Prořezání vzrostlých stromů a keřů (vč. likvidace) pro montáž lešení a aplikace KZS</t>
  </si>
  <si>
    <t>kus</t>
  </si>
  <si>
    <t>vlastní</t>
  </si>
  <si>
    <t>4</t>
  </si>
  <si>
    <t>2</t>
  </si>
  <si>
    <t>-1101545873</t>
  </si>
  <si>
    <t>113106023</t>
  </si>
  <si>
    <t>Rozebrání dlažeb při překopech komunikací pro pěší ze zámkové dlažby ručně</t>
  </si>
  <si>
    <t>m2</t>
  </si>
  <si>
    <t>CS ÚRS 2019 02</t>
  </si>
  <si>
    <t>1442901419</t>
  </si>
  <si>
    <t>VV</t>
  </si>
  <si>
    <t>zámková dlažba u vstupu - rozebrání, vč. očištění, uložení na paletu, přesuny - bude zpětně užita</t>
  </si>
  <si>
    <t>0,5*(21,805+2,19)</t>
  </si>
  <si>
    <t>3</t>
  </si>
  <si>
    <t>113106121</t>
  </si>
  <si>
    <t>Rozebrání dlažeb z betonových nebo kamenných dlaždic komunikací pro pěší ručně</t>
  </si>
  <si>
    <t>-1094624491</t>
  </si>
  <si>
    <t>rozebrání stávajícího okapového chodníku - likvidace</t>
  </si>
  <si>
    <t>ubytovací</t>
  </si>
  <si>
    <t>0,8*(36,82-7,69+17,68-1,8+36,2-2*2,6)</t>
  </si>
  <si>
    <t>hospodářská</t>
  </si>
  <si>
    <t>0,8*(8,0+15,2+14,04+2,24+8,0)</t>
  </si>
  <si>
    <t>Součet</t>
  </si>
  <si>
    <t>130001101</t>
  </si>
  <si>
    <t>Příplatek za ztížení vykopávky v blízkosti podzemního vedení</t>
  </si>
  <si>
    <t>m3</t>
  </si>
  <si>
    <t>-1686429830</t>
  </si>
  <si>
    <t>29,637/2</t>
  </si>
  <si>
    <t>5</t>
  </si>
  <si>
    <t>131201101</t>
  </si>
  <si>
    <t>Hloubení jam nezapažených v hornině tř. 3 objemu do 100 m3</t>
  </si>
  <si>
    <t>1899253918</t>
  </si>
  <si>
    <t>výkop pro založení izolantu pod terénem - okapový chodník</t>
  </si>
  <si>
    <t>uvažovat s rozsahem 50% ručně - v ochranných pásmech inženýrských sítí</t>
  </si>
  <si>
    <t>0,8*0,3*(36,82-7,69+17,68-1,8+36,2-2*2,6)</t>
  </si>
  <si>
    <t>0,8*0,3*(8,0+15,2+14,04+2,24+8,0)</t>
  </si>
  <si>
    <t>6</t>
  </si>
  <si>
    <t>131201109</t>
  </si>
  <si>
    <t>Příplatek za lepivost u hloubení jam nezapažených v hornině tř. 3</t>
  </si>
  <si>
    <t>576122653</t>
  </si>
  <si>
    <t>29,637</t>
  </si>
  <si>
    <t>7</t>
  </si>
  <si>
    <t>162701102</t>
  </si>
  <si>
    <t>Vodorovné přemístění do 7000 m výkopku/sypaniny z horniny tř. 1 až 4</t>
  </si>
  <si>
    <t>-857173144</t>
  </si>
  <si>
    <t>8</t>
  </si>
  <si>
    <t>171201201</t>
  </si>
  <si>
    <t>Uložení sypaniny na skládky</t>
  </si>
  <si>
    <t>978581624</t>
  </si>
  <si>
    <t>9</t>
  </si>
  <si>
    <t>171201211</t>
  </si>
  <si>
    <t>Poplatek za uložení stavebního odpadu - zeminy a kameniva na skládce</t>
  </si>
  <si>
    <t>t</t>
  </si>
  <si>
    <t>2140999113</t>
  </si>
  <si>
    <t>bude doloženo vážními lístky</t>
  </si>
  <si>
    <t>29,637*2</t>
  </si>
  <si>
    <t>181301102</t>
  </si>
  <si>
    <t>Rozprostření ornice tl vrstvy do 150 mm pl do 500 m2 v rovině nebo ve svahu do 1:5</t>
  </si>
  <si>
    <t>-1926623893</t>
  </si>
  <si>
    <t>pás 2,0 metru u okapového chodníku</t>
  </si>
  <si>
    <t>0,2*(36,82-7,69+17,68-1,8+36,2-2*2,6)</t>
  </si>
  <si>
    <t>0,2*(8,0+15,2+14,04+2,24+8,0)</t>
  </si>
  <si>
    <t>11</t>
  </si>
  <si>
    <t>M</t>
  </si>
  <si>
    <t>10364101</t>
  </si>
  <si>
    <t>zemina pro terénní úpravy -  ornice</t>
  </si>
  <si>
    <t>-1985574335</t>
  </si>
  <si>
    <t>ornice včetně dopravy</t>
  </si>
  <si>
    <t>24,698*0,15*1,6</t>
  </si>
  <si>
    <t>12</t>
  </si>
  <si>
    <t>181411131</t>
  </si>
  <si>
    <t>Založení parkového trávníku výsevem plochy do 1000 m2 v rovině a ve svahu do 1:5</t>
  </si>
  <si>
    <t>1240079771</t>
  </si>
  <si>
    <t>13</t>
  </si>
  <si>
    <t>00572410</t>
  </si>
  <si>
    <t>osivo směs travní parková</t>
  </si>
  <si>
    <t>kg</t>
  </si>
  <si>
    <t>355445069</t>
  </si>
  <si>
    <t>24,698*0,015 "Přepočtené koeficientem množství</t>
  </si>
  <si>
    <t>Zakládání</t>
  </si>
  <si>
    <t>14</t>
  </si>
  <si>
    <t>279113122</t>
  </si>
  <si>
    <t>Základová zeď tl do 200 mm z tvárnic ztraceného bednění včetně výplně z betonu tř. C 12/15</t>
  </si>
  <si>
    <t>-1691796304</t>
  </si>
  <si>
    <t>podkladní práh pro zasklení terasy</t>
  </si>
  <si>
    <t>0,5*(6,0+4,4+4,8+4,6+5,14)</t>
  </si>
  <si>
    <t>Svislé a kompletní konstrukce</t>
  </si>
  <si>
    <t>311272111</t>
  </si>
  <si>
    <t>Zdivo z pórobetonových tvárnic hladkých do P2 do 450 kg/m3 na tenkovrstvou maltu tl 250 mm</t>
  </si>
  <si>
    <t>511151565</t>
  </si>
  <si>
    <t>podezdění vzduchotechnických jednotek na střeše ubytovací části</t>
  </si>
  <si>
    <t>0,25*(15*(0,95*4)+15*(1,05*2+0,85*2))</t>
  </si>
  <si>
    <t>16</t>
  </si>
  <si>
    <t>311272211</t>
  </si>
  <si>
    <t>Zdivo z pórobetonových tvárnic hladkých do P2 do 450 kg/m3 na tenkovrstvou maltu tl 300 mm</t>
  </si>
  <si>
    <t>-1424512971</t>
  </si>
  <si>
    <t>zazdívka - parapet jídelna</t>
  </si>
  <si>
    <t>0,9*0,8</t>
  </si>
  <si>
    <t>zazdívka - vrata trafo</t>
  </si>
  <si>
    <t>4,3*6,2-(1,55*2,5)</t>
  </si>
  <si>
    <t>17</t>
  </si>
  <si>
    <t>317143456</t>
  </si>
  <si>
    <t>Překlad nosný z pórobetonu ve zdech tl 300 mm dl přes přes 2400 mm</t>
  </si>
  <si>
    <t>446376140</t>
  </si>
  <si>
    <t>18</t>
  </si>
  <si>
    <t>339921132</t>
  </si>
  <si>
    <t>Osazování betonových palisád do betonového základu v řadě výšky prvku přes 0,5 do 1 m</t>
  </si>
  <si>
    <t>m</t>
  </si>
  <si>
    <t>677791260</t>
  </si>
  <si>
    <t>náhrada anglických dvorků - 1200x600 mm</t>
  </si>
  <si>
    <t>7*(1,2+0,6*2)</t>
  </si>
  <si>
    <t>19</t>
  </si>
  <si>
    <t>59228414</t>
  </si>
  <si>
    <t>palisáda betonová tyčová půlkulatá přírodní 175x200x1000mm</t>
  </si>
  <si>
    <t>449226525</t>
  </si>
  <si>
    <t>16,8*5,9 "Přepočtené koeficientem množství</t>
  </si>
  <si>
    <t>20</t>
  </si>
  <si>
    <t>359901212</t>
  </si>
  <si>
    <t>Monitoring stoky jakékoli výšky na stávající kanalizaci</t>
  </si>
  <si>
    <t>497566859</t>
  </si>
  <si>
    <t>dešťové svody</t>
  </si>
  <si>
    <t xml:space="preserve">ubytovací </t>
  </si>
  <si>
    <t>4*(17,8+2,4)</t>
  </si>
  <si>
    <t>hospodářská 3.NP</t>
  </si>
  <si>
    <t>5*(7,3+2,4)</t>
  </si>
  <si>
    <t>hosposářaká 4.NP</t>
  </si>
  <si>
    <t>7*(10,7+2,4)</t>
  </si>
  <si>
    <t>Vodorovné konstrukce</t>
  </si>
  <si>
    <t>451577777</t>
  </si>
  <si>
    <t>Podklad nebo lože pod dlažbu vodorovný nebo do sklonu 1:5 z kameniva těženého tl do 100 mm</t>
  </si>
  <si>
    <t>2011048102</t>
  </si>
  <si>
    <t>podklad pod okapový chodník</t>
  </si>
  <si>
    <t>0,6*(36,82-7,69+17,68-1,8+36,2-2*2,6)</t>
  </si>
  <si>
    <t>0,6*(8,0+15,2+14,04+2,24+8,0)</t>
  </si>
  <si>
    <t>22</t>
  </si>
  <si>
    <t>451579777</t>
  </si>
  <si>
    <t>Příplatek ZKD 10 mm tl nad 100 mm u podkladu nebo lože pod dlažbu z kameniva těženého</t>
  </si>
  <si>
    <t>-768069277</t>
  </si>
  <si>
    <t>74,094*10</t>
  </si>
  <si>
    <t>Komunikace pozemní</t>
  </si>
  <si>
    <t>23</t>
  </si>
  <si>
    <t>564762111</t>
  </si>
  <si>
    <t>Podklad z vibrovaného štěrku VŠ tl 200 mm</t>
  </si>
  <si>
    <t>1906954963</t>
  </si>
  <si>
    <t>24</t>
  </si>
  <si>
    <t>571908111</t>
  </si>
  <si>
    <t>Kryt vymývaným dekoračním kamenivem (kačírkem) tl 200 mm</t>
  </si>
  <si>
    <t>-833954285</t>
  </si>
  <si>
    <t>výplň anglických dvorků</t>
  </si>
  <si>
    <t>7*1,2*0,6</t>
  </si>
  <si>
    <t>25</t>
  </si>
  <si>
    <t>596211110</t>
  </si>
  <si>
    <t>Kladení zámkové dlažby komunikací pro pěší tl 60 mm skupiny A pl do 50 m2</t>
  </si>
  <si>
    <t>1103308828</t>
  </si>
  <si>
    <t>zámková dlažba u vstupu - původní dlažba - zbylá dlažba do suti</t>
  </si>
  <si>
    <t>0,35*(21,805+2,19)</t>
  </si>
  <si>
    <t>Úpravy povrchů, podlahy a osazování výplní</t>
  </si>
  <si>
    <t>26</t>
  </si>
  <si>
    <t>612131121</t>
  </si>
  <si>
    <t>Penetrační disperzní nátěr vnitřních stěn nanášený ručně</t>
  </si>
  <si>
    <t>-25409836</t>
  </si>
  <si>
    <t>27</t>
  </si>
  <si>
    <t>612341121</t>
  </si>
  <si>
    <t>Sádrová nebo vápenosádrová omítka hladká jednovrstvá vnitřních stěn nanášená ručně</t>
  </si>
  <si>
    <t>-1808189537</t>
  </si>
  <si>
    <t>0,9*0,8+4,0</t>
  </si>
  <si>
    <t>4,3*6,2-(1,55*2,5)+0,2*(1,55+2,5*2)+10</t>
  </si>
  <si>
    <t>28</t>
  </si>
  <si>
    <t>619995001</t>
  </si>
  <si>
    <t>Začištění omítek kolem oken, dveří, podlah nebo obkladů</t>
  </si>
  <si>
    <t>-1397140854</t>
  </si>
  <si>
    <t>OD4</t>
  </si>
  <si>
    <t>10*(1,8*2+2,1*2)</t>
  </si>
  <si>
    <t>OD4+</t>
  </si>
  <si>
    <t>1*(1,8*2+2,6*2)</t>
  </si>
  <si>
    <t>OD6</t>
  </si>
  <si>
    <t>4*(2,7*2+2,1*2)</t>
  </si>
  <si>
    <t>OD7</t>
  </si>
  <si>
    <t>1*(4,2*2+0,9*2)</t>
  </si>
  <si>
    <t>OD8</t>
  </si>
  <si>
    <t>1*(1,8*2+7,9*2)</t>
  </si>
  <si>
    <t>OD9</t>
  </si>
  <si>
    <t>2*(1,8*2+0,9*2)</t>
  </si>
  <si>
    <t>OD10</t>
  </si>
  <si>
    <t>5*(1,8*2+1,8*2)</t>
  </si>
  <si>
    <t>OD11</t>
  </si>
  <si>
    <t>2*(2,7*2+2,4*2)</t>
  </si>
  <si>
    <t>OD12</t>
  </si>
  <si>
    <t>1*(0,9*2+0,6*2)</t>
  </si>
  <si>
    <t>OD13</t>
  </si>
  <si>
    <t>9*(0,9*2+0,9*2)</t>
  </si>
  <si>
    <t>OD14</t>
  </si>
  <si>
    <t>1*(0,6*2+0,6*2)</t>
  </si>
  <si>
    <t>OD15</t>
  </si>
  <si>
    <t>1*(1,2*2+0,6*2)</t>
  </si>
  <si>
    <t>OD16</t>
  </si>
  <si>
    <t>1*(1,1*2+2,0*2)</t>
  </si>
  <si>
    <t>Mezisoučet</t>
  </si>
  <si>
    <t>DO4 garáže</t>
  </si>
  <si>
    <t>2*(2,5*2+2,15*2)</t>
  </si>
  <si>
    <t>DO5 rampa trafo</t>
  </si>
  <si>
    <t>3*(1,55*2+2,5*2)</t>
  </si>
  <si>
    <t>DO6 regulačka</t>
  </si>
  <si>
    <t>1*(1,8*2+2,5*2)</t>
  </si>
  <si>
    <t>DO7 pod schody</t>
  </si>
  <si>
    <t>1*(0,9*2+2,0*2)</t>
  </si>
  <si>
    <t>DO8 rampa</t>
  </si>
  <si>
    <t>2*(1,05*2+2,05*2)</t>
  </si>
  <si>
    <t>DO9 rampa</t>
  </si>
  <si>
    <t>1*(0,835*2+2,05*2)</t>
  </si>
  <si>
    <t>DO10 rampa dvojkř</t>
  </si>
  <si>
    <t>1*(1,55*2+2,5*2)</t>
  </si>
  <si>
    <t>DO11 bistro a energo</t>
  </si>
  <si>
    <t>2*(0,9*2+2,0*2)</t>
  </si>
  <si>
    <t>DO12 strojovna malá</t>
  </si>
  <si>
    <t>1*(0,9*2+1,2*2)</t>
  </si>
  <si>
    <t>DO13 strojovna velká</t>
  </si>
  <si>
    <t>1*(0,8*2+2,0*2)</t>
  </si>
  <si>
    <t>DO14 rampa u trafa</t>
  </si>
  <si>
    <t>29</t>
  </si>
  <si>
    <t>621221001</t>
  </si>
  <si>
    <t>Montáž kontaktního zateplení vnějších podhledů lepením a mechanickým kotvením desek z minerální vlny s podélnou orientací tl do 40 mm</t>
  </si>
  <si>
    <t>-1780545386</t>
  </si>
  <si>
    <t>podhledy lodžií</t>
  </si>
  <si>
    <t>6*2*(2,9*1,15)</t>
  </si>
  <si>
    <t>podhledy nad terasou 3.NP</t>
  </si>
  <si>
    <t>8,3*9,5+8,0*9,8+7,6*5,7+2,2*(6,14*2+9,5*2)</t>
  </si>
  <si>
    <t>podhled nad rampou (trafo)</t>
  </si>
  <si>
    <t>19,93*2,04</t>
  </si>
  <si>
    <t>30</t>
  </si>
  <si>
    <t>63151518</t>
  </si>
  <si>
    <t>deska tepelně izolační minerální kontaktních fasád podélné vlákno λ=0,036 tl 40mm</t>
  </si>
  <si>
    <t>1913924963</t>
  </si>
  <si>
    <t>350,063*1,02 "Přepočtené koeficientem množství</t>
  </si>
  <si>
    <t>31</t>
  </si>
  <si>
    <t>621221041</t>
  </si>
  <si>
    <t>Montáž kontaktního zateplení vnějších podhledů lepením a mechanickým kotvením desek z minerální vlny s podélnou orientací tl přes 160 mm</t>
  </si>
  <si>
    <t>-1328495926</t>
  </si>
  <si>
    <t>podhled nad vstupem k ordinaci (sever)</t>
  </si>
  <si>
    <t>1,8*1,8</t>
  </si>
  <si>
    <t>podhledy na lodžiích (západ)</t>
  </si>
  <si>
    <t>2*2,8*0,25</t>
  </si>
  <si>
    <t>podhledy předsazené části 2.NP - hospodářská - vstup</t>
  </si>
  <si>
    <t>(0,775+0,16)*21,805+4,8*2,2</t>
  </si>
  <si>
    <t>podhledy předsazené části 2.NP - hospodářská - rampy</t>
  </si>
  <si>
    <t>(0,795+0,16*2)*(4,8+9,155)</t>
  </si>
  <si>
    <t>32</t>
  </si>
  <si>
    <t>63151548</t>
  </si>
  <si>
    <t>deska tepelně izolační minerální kontaktních fasád podélné vlákno λ=0,036 tl 300mm</t>
  </si>
  <si>
    <t>870316950</t>
  </si>
  <si>
    <t>51,148*1,02 "Přepočtené koeficientem množství</t>
  </si>
  <si>
    <t>33</t>
  </si>
  <si>
    <t>621251105</t>
  </si>
  <si>
    <t>Příplatek k cenám kontaktního zateplení podhledů za použití tepelněizolačních zátek z minerální vlny</t>
  </si>
  <si>
    <t>1741204335</t>
  </si>
  <si>
    <t>51,148</t>
  </si>
  <si>
    <t>34</t>
  </si>
  <si>
    <t>621531021</t>
  </si>
  <si>
    <t>Tenkovrstvá silikonová zrnitá omítka tl. 2,0 mm včetně penetrace vnějších podhledů</t>
  </si>
  <si>
    <t>1494758033</t>
  </si>
  <si>
    <t>350,063+51,148</t>
  </si>
  <si>
    <t>35</t>
  </si>
  <si>
    <t>622131121</t>
  </si>
  <si>
    <t>Penetrační disperzní nátěr vnějších stěn nanášený ručně</t>
  </si>
  <si>
    <t>681364925</t>
  </si>
  <si>
    <t>277,956+569,633+2106,609+266,234+51,0</t>
  </si>
  <si>
    <t>36</t>
  </si>
  <si>
    <t>622135002</t>
  </si>
  <si>
    <t>Vyrovnání podkladu vnějších stěn maltou cementovou tl do 10 mm</t>
  </si>
  <si>
    <t>1988871647</t>
  </si>
  <si>
    <t>vyrovnání profilace zábradlí lodžií</t>
  </si>
  <si>
    <t>10*2,6*1,2</t>
  </si>
  <si>
    <t>37</t>
  </si>
  <si>
    <t>622142001</t>
  </si>
  <si>
    <t>Potažení vnějších stěn sklovláknitým pletivem vtlačeným do tenkovrstvé hmoty</t>
  </si>
  <si>
    <t>-696578813</t>
  </si>
  <si>
    <t>zábradlí lodžií</t>
  </si>
  <si>
    <t>10*(0,4*2+2,6)*1,5</t>
  </si>
  <si>
    <t>38</t>
  </si>
  <si>
    <t>679579837</t>
  </si>
  <si>
    <t>podezdívky (oboustraně) vzduchotechnických jednotek na střeše ubytovací části</t>
  </si>
  <si>
    <t>2*0,25*(15*(0,95*4)+15*(1,05*2+0,85*2))</t>
  </si>
  <si>
    <t>39</t>
  </si>
  <si>
    <t>6222112-R</t>
  </si>
  <si>
    <t>Dodávka a montáž budek pro rorýse a netopýry</t>
  </si>
  <si>
    <t>733516725</t>
  </si>
  <si>
    <t>- osazení a provedení dle Odborného posudku výskytu zvláště chráněných druhů (Mgr. Viktora 09/2019)</t>
  </si>
  <si>
    <t>jednokomorové budky pro rorýse</t>
  </si>
  <si>
    <t>4+4</t>
  </si>
  <si>
    <t>budka pro netopýry</t>
  </si>
  <si>
    <t>3+2+2</t>
  </si>
  <si>
    <t>40</t>
  </si>
  <si>
    <t>622212001</t>
  </si>
  <si>
    <t>Montáž kontaktního zateplení vnějšího ostění, nadpraží nebo parapetu hl. špalety do 200 mm lepením desek z polystyrenu tl do 40 mm</t>
  </si>
  <si>
    <t>1830106350</t>
  </si>
  <si>
    <t>teplé lože parapetu - pokud možno provést z XPS, případně tepelně izolační maltou</t>
  </si>
  <si>
    <t>OD1</t>
  </si>
  <si>
    <t>96*(2,1)</t>
  </si>
  <si>
    <t>OD2</t>
  </si>
  <si>
    <t>5*(1,8)</t>
  </si>
  <si>
    <t>OD3o</t>
  </si>
  <si>
    <t>10*(1,5)</t>
  </si>
  <si>
    <t>10*(1,8)</t>
  </si>
  <si>
    <t>1*(1,8)</t>
  </si>
  <si>
    <t>OD5 a OD5+</t>
  </si>
  <si>
    <t>12*(2,9)</t>
  </si>
  <si>
    <t>4*(2,7)</t>
  </si>
  <si>
    <t>1*(4,2)</t>
  </si>
  <si>
    <t>2*(1,8)</t>
  </si>
  <si>
    <t>2*(2,7)</t>
  </si>
  <si>
    <t>17*(0,9)</t>
  </si>
  <si>
    <t>9*(0,9)</t>
  </si>
  <si>
    <t>1*(0,6)</t>
  </si>
  <si>
    <t>1*(1,2)</t>
  </si>
  <si>
    <t>1*(1,1)</t>
  </si>
  <si>
    <t>OD17</t>
  </si>
  <si>
    <t>1*(1,6)</t>
  </si>
  <si>
    <t>OD18</t>
  </si>
  <si>
    <t>2*(1,5)</t>
  </si>
  <si>
    <t>41</t>
  </si>
  <si>
    <t>28376361</t>
  </si>
  <si>
    <t>deska z polystyrénu XPS, hrana rovná, polo či pero drážka a hladký povrch λ=0,034 tl 30mm</t>
  </si>
  <si>
    <t>783194761</t>
  </si>
  <si>
    <t>0,25*345,900</t>
  </si>
  <si>
    <t>86,475*1,1 "Přepočtené koeficientem množství</t>
  </si>
  <si>
    <t>42</t>
  </si>
  <si>
    <t>622221001</t>
  </si>
  <si>
    <t>Montáž kontaktního zateplení vnějších stěn lepením a mechanickým kotvením desek z minerální vlny s podélnou orientací vláken tl do 40 mm</t>
  </si>
  <si>
    <t>-1258035801</t>
  </si>
  <si>
    <t>komín</t>
  </si>
  <si>
    <t>1,09*(22,65+0,2)+5,275*(22,65-17,8)+1,09*(22,65-10,70)+5,275*(22,65-10,7)</t>
  </si>
  <si>
    <t>sloupy na terase 3.NP</t>
  </si>
  <si>
    <t>(0,4*4)*12*(9,6-6,5)</t>
  </si>
  <si>
    <t>sloupy na rampách (trafo)</t>
  </si>
  <si>
    <t>6,2*(1,66*2+0,3*2+2*(1,41*2+0,3*2)+1,66+2,4)</t>
  </si>
  <si>
    <t>43</t>
  </si>
  <si>
    <t>1656656336</t>
  </si>
  <si>
    <t>277,956*1,02 "Přepočtené koeficientem množství</t>
  </si>
  <si>
    <t>44</t>
  </si>
  <si>
    <t>622221021</t>
  </si>
  <si>
    <t>Montáž kontaktního zateplení vnějších stěn lepením a mechanickým kotvením desek z minerální vlny s podélnou orientací vláken tl do 120 mm</t>
  </si>
  <si>
    <t>1719929440</t>
  </si>
  <si>
    <t>hmoždinky šroubovací, zápustná montáž, síťovina 135 g/m2</t>
  </si>
  <si>
    <t>--------------</t>
  </si>
  <si>
    <t>strojovny výtahů</t>
  </si>
  <si>
    <t>(4,06*2+3,96*2)*(19,6-17,0)</t>
  </si>
  <si>
    <t>-(0,9*1,2+0,9*0,6)</t>
  </si>
  <si>
    <t>(7,7*2+6,6*2)*(20,9-17,0)</t>
  </si>
  <si>
    <t>-(0,8*2,0+0,9*0,9*6)</t>
  </si>
  <si>
    <t>soklová část hospodářské části - vč. XPS pro založení pod terénem</t>
  </si>
  <si>
    <t>2,0*(11,735+2,5)+1,8*14,04+41,705*1,6+20,09*1,5</t>
  </si>
  <si>
    <t>vnitřní strana atik na hospodářské části 3.NP a 4.NP</t>
  </si>
  <si>
    <t>0,8*(19,13*4+41,705*1+21,805)</t>
  </si>
  <si>
    <t>0,8*(25,775*5+24,475*3)</t>
  </si>
  <si>
    <t>45</t>
  </si>
  <si>
    <t>63151527</t>
  </si>
  <si>
    <t>deska tepelně izolační minerální kontaktních fasád podélné vlákno λ=0,036 tl 100mm</t>
  </si>
  <si>
    <t>351517931</t>
  </si>
  <si>
    <t>569,633*1,02 "Přepočtené koeficientem množství</t>
  </si>
  <si>
    <t>46</t>
  </si>
  <si>
    <t>622221031</t>
  </si>
  <si>
    <t>Montáž kontaktního zateplení vnějších stěn lepením a mechanickým kotvením desek z minerální vlny s podélnou orientací vláken tl do 160 mm</t>
  </si>
  <si>
    <t>-331683885</t>
  </si>
  <si>
    <t xml:space="preserve">vč. izolantu XPS </t>
  </si>
  <si>
    <t>(u založení pod terénem a u napojení svislých a vodorovných konstrukcí)</t>
  </si>
  <si>
    <t>ubytovací část</t>
  </si>
  <si>
    <t xml:space="preserve">  Z</t>
  </si>
  <si>
    <t>36,82*17,8+(36,82*(2,4/2))</t>
  </si>
  <si>
    <t>-(48*(2,1*1,5)+12*(2,94*2,6)+2*(2,5*2,15)+4*(0,9*0,6))</t>
  </si>
  <si>
    <t xml:space="preserve">  S</t>
  </si>
  <si>
    <t>(17,68+1,2*2)*(17,8+1,0)</t>
  </si>
  <si>
    <t>-(5*(1,8*2,6)+1,5*2,4)</t>
  </si>
  <si>
    <t xml:space="preserve">  V (vč. boků lodžií)</t>
  </si>
  <si>
    <t>36,82*(17,8+1,3)+10*(1,2*2*2,6)+1,2*2*3,8</t>
  </si>
  <si>
    <t>-(48*(2,1*1,5)+10*(0,9*2,4)+10*(1,5*1,5)+8*(0,9*0,6)+2*(1,6*2,6))</t>
  </si>
  <si>
    <t xml:space="preserve">  J</t>
  </si>
  <si>
    <t>(1,075+11,3)*(17,8-7,3)</t>
  </si>
  <si>
    <t>-(2*(1,5*1,5)+3*(1,8*1,8)+1,1*2,0+1,6*2,35)</t>
  </si>
  <si>
    <t>hospodářská část</t>
  </si>
  <si>
    <t>(5,62+20,09)*(7,3+1,1)+(4,53+0,3+6,635+0,6)*(10,7-7,3)</t>
  </si>
  <si>
    <t>-(2*(1,8*1,8)+2*(2,7*2,4)+3*(1,55*2,5)+4,6*2,6)</t>
  </si>
  <si>
    <t>(21,85+2,7)*(7,3+0,5)</t>
  </si>
  <si>
    <t>(0,46+2,7)*(10,7-7,3)</t>
  </si>
  <si>
    <t>-(6*(1,8*2,1)+1,8*0,9+2*(0,9*2,0))</t>
  </si>
  <si>
    <t xml:space="preserve">  V</t>
  </si>
  <si>
    <t>(13,975+11,735)*(7,3+1,0)+(11,735+2,5)*(10,7-7,3)</t>
  </si>
  <si>
    <t>-(10*(1,8*2,1)+3*(2,7*2,1)+2*(0,9*0,9)+1,8*7,9+1,8*2,5+0,9*2,0)</t>
  </si>
  <si>
    <t>41,705*(7,3+1,0)</t>
  </si>
  <si>
    <t>-(11*(1,8*2,1+2,7*2,1+1,8*2,6+1,8*0,9+2*(1,05*2,05)+0,9*2,05+1,55*2,5))</t>
  </si>
  <si>
    <t>47</t>
  </si>
  <si>
    <t>63151538</t>
  </si>
  <si>
    <t>deska tepelně izolační minerální kontaktních fasád podélné vlákno λ=0,036 tl 160mm</t>
  </si>
  <si>
    <t>973554377</t>
  </si>
  <si>
    <t>2106,609*1,02 "Přepočtené koeficientem množství</t>
  </si>
  <si>
    <t>48</t>
  </si>
  <si>
    <t>622222001</t>
  </si>
  <si>
    <t>Montáž kontaktního zateplení vnějšího ostění, nadpraží nebo parapetu hl. špalety do 200 mm lepením desek z minerální vlny tl do 40 mm</t>
  </si>
  <si>
    <t>1375365519</t>
  </si>
  <si>
    <t>špalety a nadpraží všech otvorů</t>
  </si>
  <si>
    <t>96*(2,1+2*1,5)</t>
  </si>
  <si>
    <t>5*(1,8+2*2,6)</t>
  </si>
  <si>
    <t>OD3d a OD3o</t>
  </si>
  <si>
    <t>10*(0,9+1,5+2*2,4)</t>
  </si>
  <si>
    <t>10*(1,8+2*2,1)</t>
  </si>
  <si>
    <t>1*(1,8+2*2,6)</t>
  </si>
  <si>
    <t>12*(2,9+2,6*2)</t>
  </si>
  <si>
    <t>4*(2,7+2*2,1)</t>
  </si>
  <si>
    <t>1*(4,2+2*0,9)</t>
  </si>
  <si>
    <t>1*(1,8+2*7,9)</t>
  </si>
  <si>
    <t>2*(1,8+2*0,9)</t>
  </si>
  <si>
    <t>5*(1,8+2*1,8)</t>
  </si>
  <si>
    <t>2*(2,7+2*2,4)</t>
  </si>
  <si>
    <t>17*(0,9+2*0,6)</t>
  </si>
  <si>
    <t>9*(0,9+0,9*2)</t>
  </si>
  <si>
    <t>1*(0,6+2*0,6)</t>
  </si>
  <si>
    <t>1*(1,2+2*0,6)</t>
  </si>
  <si>
    <t>1*(1,1+2*2,0)</t>
  </si>
  <si>
    <t>1*(1,6+2*2,35)</t>
  </si>
  <si>
    <t>2*(1,5+2*1,5)</t>
  </si>
  <si>
    <t>DO1 vstup</t>
  </si>
  <si>
    <t>1*(4,6+2*2,6)</t>
  </si>
  <si>
    <t>DO2 k ordinaci</t>
  </si>
  <si>
    <t>1*(1,5+2*2,4)</t>
  </si>
  <si>
    <t>DO3 zadní dveře</t>
  </si>
  <si>
    <t>2*(1,6+2*2,6)</t>
  </si>
  <si>
    <t>2*(2,5+2*2,15)</t>
  </si>
  <si>
    <t>3*(1,55+2*2,5)</t>
  </si>
  <si>
    <t>1*(1,8+2,5*2)</t>
  </si>
  <si>
    <t>1*(0,9+2*2,0)</t>
  </si>
  <si>
    <t>2*(1,05+2*2,05)</t>
  </si>
  <si>
    <t>1*(0,835+2*2,05)</t>
  </si>
  <si>
    <t>1*(1,55+2*2,5)</t>
  </si>
  <si>
    <t>2*(0,9+2*2,0)</t>
  </si>
  <si>
    <t>1*(0,9+2*1,2)</t>
  </si>
  <si>
    <t>1*(0,8+2*2,0)</t>
  </si>
  <si>
    <t>49</t>
  </si>
  <si>
    <t>428715254</t>
  </si>
  <si>
    <t>0,25*1064,935</t>
  </si>
  <si>
    <t>50</t>
  </si>
  <si>
    <t>622251105</t>
  </si>
  <si>
    <t>Příplatek k cenám kontaktního zateplení stěn za použití tepelněizolačních zátek z minerální vlny</t>
  </si>
  <si>
    <t>1289882849</t>
  </si>
  <si>
    <t>295,769+2106,609</t>
  </si>
  <si>
    <t>51</t>
  </si>
  <si>
    <t>622252001</t>
  </si>
  <si>
    <t>Montáž profilů kontaktního zateplení připevněných mechanicky</t>
  </si>
  <si>
    <t>-110042662</t>
  </si>
  <si>
    <t>36,82</t>
  </si>
  <si>
    <t>17,68</t>
  </si>
  <si>
    <t>(1,075+11,3)</t>
  </si>
  <si>
    <t>(5,62+20,09)+(4,61+1,41+4,59+1,41+4,56+6*2,04)</t>
  </si>
  <si>
    <t>(21,85+2,7)</t>
  </si>
  <si>
    <t>(0,675+4,28+2,7)</t>
  </si>
  <si>
    <t>(13,975+11,735)</t>
  </si>
  <si>
    <t>41,705</t>
  </si>
  <si>
    <t>(0,675+23,73+0,56)</t>
  </si>
  <si>
    <t>52</t>
  </si>
  <si>
    <t>590516-R</t>
  </si>
  <si>
    <t>PVC zakládací profil pod ETICS tl 0,7mm pro izolant tl 160mm</t>
  </si>
  <si>
    <t>1433972795</t>
  </si>
  <si>
    <t>282,81*1,05 "Přepočtené koeficientem množství</t>
  </si>
  <si>
    <t>53</t>
  </si>
  <si>
    <t>622252002</t>
  </si>
  <si>
    <t>Montáž profilů kontaktního zateplení lepených</t>
  </si>
  <si>
    <t>971895146</t>
  </si>
  <si>
    <t>začišťovací APU lišta u oken a dveří</t>
  </si>
  <si>
    <t>1064,935</t>
  </si>
  <si>
    <t>rohová lišta</t>
  </si>
  <si>
    <t>4*22,65+6*17,8+10*10,7+4*17,8+4*(20,9-16,0)+4*(19,55-16,0)</t>
  </si>
  <si>
    <t>okapová lišta - okna a dveře</t>
  </si>
  <si>
    <t>345,9+30,435</t>
  </si>
  <si>
    <t>okapová lišta - lodžie, rampy, předsazení, terasa</t>
  </si>
  <si>
    <t>12*(2,8+0,25*2)+1,8+21,805+4,8+4,8+9,155+4,61+2*4,59</t>
  </si>
  <si>
    <t>parapetní připojovací profil</t>
  </si>
  <si>
    <t>345,9</t>
  </si>
  <si>
    <t>dilatační lišta - mezi ubytovací a hospodářskou částí</t>
  </si>
  <si>
    <t>2*18,5</t>
  </si>
  <si>
    <t>54</t>
  </si>
  <si>
    <t>59051476</t>
  </si>
  <si>
    <t>profil okenní začišťovací se sklovláknitou armovací tkaninou 9mm/2,4m</t>
  </si>
  <si>
    <t>1550470781</t>
  </si>
  <si>
    <t>1064,935*1,05 "Přepočtené koeficientem množství</t>
  </si>
  <si>
    <t>55</t>
  </si>
  <si>
    <t>59051502</t>
  </si>
  <si>
    <t>profil dilatační rohový s tkaninou</t>
  </si>
  <si>
    <t>701565801</t>
  </si>
  <si>
    <t>37*1,05 "Přepočtené koeficientem množství</t>
  </si>
  <si>
    <t>56</t>
  </si>
  <si>
    <t>59051486</t>
  </si>
  <si>
    <t>lišta rohová PVC 10/15cm s tkaninou</t>
  </si>
  <si>
    <t>895795585</t>
  </si>
  <si>
    <t>409,4*1,05 "Přepočtené koeficientem množství</t>
  </si>
  <si>
    <t>57</t>
  </si>
  <si>
    <t>59051510</t>
  </si>
  <si>
    <t>profil okenní s nepřiznanou podomítkovou okapnicí PVC 2,0m s tkaninou</t>
  </si>
  <si>
    <t>-696139015</t>
  </si>
  <si>
    <t>472,085*1,05 "Přepočtené koeficientem množství</t>
  </si>
  <si>
    <t>58</t>
  </si>
  <si>
    <t>59051512</t>
  </si>
  <si>
    <t>profil parapetní napojovací se sklovláknitou armovací tkaninou PVC 2m</t>
  </si>
  <si>
    <t>-1024520973</t>
  </si>
  <si>
    <t>345,9*1,05 "Přepočtené koeficientem množství</t>
  </si>
  <si>
    <t>59</t>
  </si>
  <si>
    <t>622531021</t>
  </si>
  <si>
    <t>Tenkovrstvá silikonová zrnitá omítka tl. 2,0 mm včetně penetrace vnějších stěn</t>
  </si>
  <si>
    <t>1171969123</t>
  </si>
  <si>
    <t>60</t>
  </si>
  <si>
    <t>629991012</t>
  </si>
  <si>
    <t>Zakrytí výplní otvorů fólií přilepenou na začišťovací lišty</t>
  </si>
  <si>
    <t>-1874728788</t>
  </si>
  <si>
    <t>96*(2,1+1,5)</t>
  </si>
  <si>
    <t>5*(1,8*2,6)</t>
  </si>
  <si>
    <t>10*(0,9*2,4+1,5+1,5)</t>
  </si>
  <si>
    <t>10*(1,8*2,1)</t>
  </si>
  <si>
    <t>1*(1,8*2,6)</t>
  </si>
  <si>
    <t>12*(2,9*2,6)</t>
  </si>
  <si>
    <t>4*(2,7*2,1)</t>
  </si>
  <si>
    <t>1*(4,2*0,9)</t>
  </si>
  <si>
    <t>1*(1,8*7,9)</t>
  </si>
  <si>
    <t>2*(1,8*0,9)</t>
  </si>
  <si>
    <t>5*(1,8*1,8)</t>
  </si>
  <si>
    <t>2*(2,7*2,4)</t>
  </si>
  <si>
    <t>17*(0,9*0,6)</t>
  </si>
  <si>
    <t>9*(0,9*0,9)</t>
  </si>
  <si>
    <t>1*(0,6*0,6)</t>
  </si>
  <si>
    <t>1*(1,2*0,6)</t>
  </si>
  <si>
    <t>1*(1,1*2,0)</t>
  </si>
  <si>
    <t>1*(1,6*2,35)</t>
  </si>
  <si>
    <t>2*(1,5*1,5)</t>
  </si>
  <si>
    <t>1*(4,6*2,6)</t>
  </si>
  <si>
    <t>1*(1,5*2,4)</t>
  </si>
  <si>
    <t>2*(1,6*2,6)</t>
  </si>
  <si>
    <t>2*(2,5*2,15)</t>
  </si>
  <si>
    <t>3*(1,55*2,5)</t>
  </si>
  <si>
    <t>1*(1,8*2,5)</t>
  </si>
  <si>
    <t>1*(0,9*2,0)</t>
  </si>
  <si>
    <t>2*(1,05*2,05)</t>
  </si>
  <si>
    <t>1*(0,835*2,05)</t>
  </si>
  <si>
    <t>1*(1,55*2,5)</t>
  </si>
  <si>
    <t>2*(0,9*2,0)</t>
  </si>
  <si>
    <t>1*(0,9*1,2)</t>
  </si>
  <si>
    <t>1*(0,8*2,0)</t>
  </si>
  <si>
    <t>61</t>
  </si>
  <si>
    <t>636311114</t>
  </si>
  <si>
    <t>Kladení dlažby z betonových dlaždic 40x40cm na sucho na terče z umělé hmoty o výšce do 150 mm</t>
  </si>
  <si>
    <t>-1654444772</t>
  </si>
  <si>
    <t>terasa - spádová vrstva - dlažba na terčích v rovině</t>
  </si>
  <si>
    <t>vč. přířezu PVC fólie pod terče</t>
  </si>
  <si>
    <t>11,895*23,73+1,02*2,24</t>
  </si>
  <si>
    <t>62</t>
  </si>
  <si>
    <t>592456-R</t>
  </si>
  <si>
    <t>dlažba desková betonová 400x400x50mm přírodní</t>
  </si>
  <si>
    <t>1233940501</t>
  </si>
  <si>
    <t>284,553</t>
  </si>
  <si>
    <t>284,553*1,02 "Přepočtené koeficientem množství</t>
  </si>
  <si>
    <t>63</t>
  </si>
  <si>
    <t>637211321</t>
  </si>
  <si>
    <t>Okapový chodník z betonových vymývaných dlaždic do tl 50 mm kladených do písku se zalitím spár MC</t>
  </si>
  <si>
    <t>1855039078</t>
  </si>
  <si>
    <t>okapový chodník, vč. kladecí vrstvy - vymývaná betonová dlažba 400x400x45</t>
  </si>
  <si>
    <t>0,5*(36,82-7,69+17,68-1,8+36,2-2*2,6)</t>
  </si>
  <si>
    <t>0,5*(8,0+15,2+14,04+2,24+8,0)</t>
  </si>
  <si>
    <t>Ostatní konstrukce a práce, bourání</t>
  </si>
  <si>
    <t>64</t>
  </si>
  <si>
    <t>916331112</t>
  </si>
  <si>
    <t>Osazení zahradního obrubníku betonového do lože z betonu s boční opěrou</t>
  </si>
  <si>
    <t>-1160272406</t>
  </si>
  <si>
    <t>okapový chodník, vč. kladecí vrstvy</t>
  </si>
  <si>
    <t>(36,82-7,69+17,68-1,8+36,2-2*2,6)</t>
  </si>
  <si>
    <t>(8,0+15,2+14,04+2,24+8,0)</t>
  </si>
  <si>
    <t>65</t>
  </si>
  <si>
    <t>59217001</t>
  </si>
  <si>
    <t>obrubník betonový zahradní 1000x50x250mm</t>
  </si>
  <si>
    <t>-286604595</t>
  </si>
  <si>
    <t>123,49*1,05 "Přepočtené koeficientem množství</t>
  </si>
  <si>
    <t>66</t>
  </si>
  <si>
    <t>941211112</t>
  </si>
  <si>
    <t>Montáž lešení řadového rámového lehkého zatížení do 200 kg/m2 š do 0,9 m v do 25 m</t>
  </si>
  <si>
    <t>-1409908415</t>
  </si>
  <si>
    <t>17,68*(17,8+1,0)</t>
  </si>
  <si>
    <t>36,82*(17,8+1,3)</t>
  </si>
  <si>
    <t xml:space="preserve">  J - lešení na střeše sousedního objektu - nutno zohlednit</t>
  </si>
  <si>
    <t>(1,075+11,3)*(17,8-10,7)</t>
  </si>
  <si>
    <t>ubytovací část - strojovny výtahů</t>
  </si>
  <si>
    <t>2*(4,06+3,96)*(19,6-17,15)</t>
  </si>
  <si>
    <t>2*(7,7+6,6)*(21,95-17,15)</t>
  </si>
  <si>
    <t>1,09*22,65+5,275*(22,65-17,8)+1,09*(22,65-10,7)+5,275*(22,65-10,7)</t>
  </si>
  <si>
    <t>(5,62+20,09)*(10,7+1,1)+(4,61+1,41+4,59+1,41+4,56+6*2,04)*6,6</t>
  </si>
  <si>
    <t>(0,675+4,28+2,7)*(10,7-7,3)</t>
  </si>
  <si>
    <t>(13,975+11,735)*(10,7+1,0)</t>
  </si>
  <si>
    <t>(0,675+23,73+0,56)*(10,7-7,3)</t>
  </si>
  <si>
    <t>67</t>
  </si>
  <si>
    <t>941211211</t>
  </si>
  <si>
    <t>Příplatek k lešení řadovému rámovému lehkému š 0,9 m v do 25 m za první a ZKD den použití</t>
  </si>
  <si>
    <t>-573849066</t>
  </si>
  <si>
    <t>3568,948*135</t>
  </si>
  <si>
    <t>68</t>
  </si>
  <si>
    <t>941211812</t>
  </si>
  <si>
    <t>Demontáž lešení řadového rámového lehkého zatížení do 200 kg/m2 š do 0,9 m v do 25 m</t>
  </si>
  <si>
    <t>2046270515</t>
  </si>
  <si>
    <t>69</t>
  </si>
  <si>
    <t>944511111</t>
  </si>
  <si>
    <t>Montáž ochranné sítě z textilie z umělých vláken</t>
  </si>
  <si>
    <t>2030771525</t>
  </si>
  <si>
    <t>70</t>
  </si>
  <si>
    <t>944511211</t>
  </si>
  <si>
    <t>Příplatek k ochranné síti za první a ZKD den použití</t>
  </si>
  <si>
    <t>1364168880</t>
  </si>
  <si>
    <t>71</t>
  </si>
  <si>
    <t>944511811</t>
  </si>
  <si>
    <t>Demontáž ochranné sítě z textilie z umělých vláken</t>
  </si>
  <si>
    <t>1426407427</t>
  </si>
  <si>
    <t>72</t>
  </si>
  <si>
    <t>944711112</t>
  </si>
  <si>
    <t>Montáž záchytné stříšky š do 2 m</t>
  </si>
  <si>
    <t>639763543</t>
  </si>
  <si>
    <t>73</t>
  </si>
  <si>
    <t>944711812</t>
  </si>
  <si>
    <t>Demontáž záchytné stříšky š do 2 m</t>
  </si>
  <si>
    <t>1813037303</t>
  </si>
  <si>
    <t>74</t>
  </si>
  <si>
    <t>952901111</t>
  </si>
  <si>
    <t>Vyčištění budov bytové a občanské výstavby při výšce podlaží do 4 m</t>
  </si>
  <si>
    <t>-941315946</t>
  </si>
  <si>
    <t>vyčištění interiéru budovy po montáži oken, dveří, zednických pracech</t>
  </si>
  <si>
    <t>(41,7*2+20,0*2)*(4,0)</t>
  </si>
  <si>
    <t>75</t>
  </si>
  <si>
    <t>9529052411</t>
  </si>
  <si>
    <t>Dokončující úklid po zateplení stěn, střech a výměně otvorových výplní</t>
  </si>
  <si>
    <t>-1189370306</t>
  </si>
  <si>
    <t>závěrečný úklid uvnitř objektu i kolem objektu</t>
  </si>
  <si>
    <t>1568</t>
  </si>
  <si>
    <t>76</t>
  </si>
  <si>
    <t>961031411</t>
  </si>
  <si>
    <t>Bourání základů cihelných na MC</t>
  </si>
  <si>
    <t>1750475611</t>
  </si>
  <si>
    <t>odbourání HI přizdívky v rámci okapového chodníku</t>
  </si>
  <si>
    <t>0,3*(36,82-7,69+17,68-1,8+36,2-2*2,6)</t>
  </si>
  <si>
    <t>0,3*(8,0+15,2+14,04+2,24+8,0)</t>
  </si>
  <si>
    <t>77</t>
  </si>
  <si>
    <t>961044111</t>
  </si>
  <si>
    <t>Bourání základů z betonu prostého</t>
  </si>
  <si>
    <t>-198554767</t>
  </si>
  <si>
    <t>předpoklad práh pod zasklením terasy</t>
  </si>
  <si>
    <t>0,5*0,3*(6,0+4,4+4,8+4,6+5,14)</t>
  </si>
  <si>
    <t>78</t>
  </si>
  <si>
    <t>961055111</t>
  </si>
  <si>
    <t>Bourání základů ze ŽB</t>
  </si>
  <si>
    <t>-1072161489</t>
  </si>
  <si>
    <t>bourání anglických dvorků</t>
  </si>
  <si>
    <t>6*1,2*(1,5+0,8*2)*0,1</t>
  </si>
  <si>
    <t>6*1,5*0,8*0,1</t>
  </si>
  <si>
    <t>79</t>
  </si>
  <si>
    <t>962032431</t>
  </si>
  <si>
    <t>Bourání zdiva cihelných z dutých nebo plných cihel pálených i nepálených na MV nebo MVC do 1 m3</t>
  </si>
  <si>
    <t>1492141360</t>
  </si>
  <si>
    <t>bourání parapetu v jídelně - k rampě</t>
  </si>
  <si>
    <t>0,3*0,95*2,0</t>
  </si>
  <si>
    <t>bourání parapetu u OD17</t>
  </si>
  <si>
    <t>0,3*1,6*0,5</t>
  </si>
  <si>
    <t>80</t>
  </si>
  <si>
    <t>962081141</t>
  </si>
  <si>
    <t>Bourání příček ze skleněných tvárnic tl do 150 mm</t>
  </si>
  <si>
    <t>-1499438244</t>
  </si>
  <si>
    <t>vybourání kopilit na schodišti, vč. kovových oken</t>
  </si>
  <si>
    <t>81</t>
  </si>
  <si>
    <t>963012510</t>
  </si>
  <si>
    <t>Bourání stropů z ŽB desek š do 300 mm tl do 140 mm</t>
  </si>
  <si>
    <t>-1084724477</t>
  </si>
  <si>
    <t>demontáž PZD desek v rámci terasy ve 3.NP, vč. podkladní konstrukce, na kterých jsou desky uloženy</t>
  </si>
  <si>
    <t>- předpokládaná skladba dle původní PD</t>
  </si>
  <si>
    <t>0,08*(11,895*23,73+1,02*2,24)</t>
  </si>
  <si>
    <t>82</t>
  </si>
  <si>
    <t>965046111</t>
  </si>
  <si>
    <t>Broušení stávajících betonových podlah úběr do 3 mm</t>
  </si>
  <si>
    <t>1378639000</t>
  </si>
  <si>
    <t>podlahy lodžií před HI a dlažbou</t>
  </si>
  <si>
    <t>zadní vstupy a lodžie</t>
  </si>
  <si>
    <t>12*(1,2*2,62)</t>
  </si>
  <si>
    <t>83</t>
  </si>
  <si>
    <t>965081423</t>
  </si>
  <si>
    <t>Bourání podlah z dlaždic betonových kladených na sucho na terče o výšce do 100 mm plochy přes 1 m2</t>
  </si>
  <si>
    <t>-947714064</t>
  </si>
  <si>
    <t>rozebrání dlažby na terase 3.NP</t>
  </si>
  <si>
    <t>84</t>
  </si>
  <si>
    <t>968062375</t>
  </si>
  <si>
    <t>Vybourání dřevěných rámů oken zdvojených včetně křídel pl do 2 m2</t>
  </si>
  <si>
    <t>317779073</t>
  </si>
  <si>
    <t>85</t>
  </si>
  <si>
    <t>968062376</t>
  </si>
  <si>
    <t>Vybourání dřevěných rámů oken zdvojených včetně křídel pl do 4 m2</t>
  </si>
  <si>
    <t>-1331271822</t>
  </si>
  <si>
    <t>27*(1,8*2,1)</t>
  </si>
  <si>
    <t>5*1,8*1,8</t>
  </si>
  <si>
    <t>86</t>
  </si>
  <si>
    <t>968062377</t>
  </si>
  <si>
    <t>Vybourání dřevěných rámů oken zdvojených včetně křídel pl přes 4 m2</t>
  </si>
  <si>
    <t>-2011116931</t>
  </si>
  <si>
    <t>1,8*2,6</t>
  </si>
  <si>
    <t>87</t>
  </si>
  <si>
    <t>968072354</t>
  </si>
  <si>
    <t>Vybourání kovových rámů oken zdvojených včetně křídel pl do 1 m2</t>
  </si>
  <si>
    <t>-1280313911</t>
  </si>
  <si>
    <t>OD12 - technické podlaží + strojovna</t>
  </si>
  <si>
    <t>1*(0,9*0,6)</t>
  </si>
  <si>
    <t>OD13 - strojovna + okna nad dveřmi pod schodištěm</t>
  </si>
  <si>
    <t>8*(0,9*0,9)</t>
  </si>
  <si>
    <t>OD14 - suterén hosp. část V</t>
  </si>
  <si>
    <t>OD15 - suterén hosp. část V</t>
  </si>
  <si>
    <t>88</t>
  </si>
  <si>
    <t>968072455</t>
  </si>
  <si>
    <t>Vybourání kovových dveřních zárubní pl do 2 m2</t>
  </si>
  <si>
    <t>627126569</t>
  </si>
  <si>
    <t>demontáž křídel, vč. vyřezání (vybourání) zárubní</t>
  </si>
  <si>
    <t>- - - - -</t>
  </si>
  <si>
    <t>OD16 - schody na terasu</t>
  </si>
  <si>
    <t>1,1*2,0</t>
  </si>
  <si>
    <t>DO6 - regulace plynu</t>
  </si>
  <si>
    <t>DO7 - pod schodiště</t>
  </si>
  <si>
    <t>DO8 - rampa jih</t>
  </si>
  <si>
    <t>DO9 - rampa jih</t>
  </si>
  <si>
    <t>DO10 - rampa jih</t>
  </si>
  <si>
    <t>DO11 - severní fasáda hosp.</t>
  </si>
  <si>
    <t>DO12 - strojovna malá</t>
  </si>
  <si>
    <t>DO13 - strojovna velká</t>
  </si>
  <si>
    <t>89</t>
  </si>
  <si>
    <t>968072559</t>
  </si>
  <si>
    <t>Vybourání kovových vrat pl přes 5 m2</t>
  </si>
  <si>
    <t>-1043592264</t>
  </si>
  <si>
    <t>DO4 - stávající garážová vrata</t>
  </si>
  <si>
    <t>DO5 - stávající ocelová vrata</t>
  </si>
  <si>
    <t>2*(1,55*2,5)</t>
  </si>
  <si>
    <t xml:space="preserve">stávající ocelová vrata </t>
  </si>
  <si>
    <t>4,3*6,2</t>
  </si>
  <si>
    <t>90</t>
  </si>
  <si>
    <t>968082017</t>
  </si>
  <si>
    <t>Vybourání plastových rámů oken včetně křídel plochy přes 2 do 4 m2</t>
  </si>
  <si>
    <t>6526770</t>
  </si>
  <si>
    <t>OD17 - vybourání</t>
  </si>
  <si>
    <t>1,6*2,35</t>
  </si>
  <si>
    <t>91</t>
  </si>
  <si>
    <t>985311113</t>
  </si>
  <si>
    <t>Reprofilace stěn cementovými sanačními maltami tl 30 mm</t>
  </si>
  <si>
    <t>649535645</t>
  </si>
  <si>
    <t>reprofilace ŽB panelů - odhad množství</t>
  </si>
  <si>
    <t>10,0</t>
  </si>
  <si>
    <t>997</t>
  </si>
  <si>
    <t>Přesun sutě</t>
  </si>
  <si>
    <t>92</t>
  </si>
  <si>
    <t>997013217</t>
  </si>
  <si>
    <t>Vnitrostaveništní doprava suti a vybouraných hmot pro budovy v do 24 m ručně</t>
  </si>
  <si>
    <t>-822532833</t>
  </si>
  <si>
    <t>93</t>
  </si>
  <si>
    <t>997013501</t>
  </si>
  <si>
    <t>Odvoz suti a vybouraných hmot na skládku nebo meziskládku do 1 km se složením</t>
  </si>
  <si>
    <t>-997617281</t>
  </si>
  <si>
    <t>94</t>
  </si>
  <si>
    <t>997013509</t>
  </si>
  <si>
    <t>Příplatek k odvozu suti a vybouraných hmot na skládku ZKD 1 km přes 1 km</t>
  </si>
  <si>
    <t>1207800341</t>
  </si>
  <si>
    <t>předpoklad - skládka ve vzdálenosti 7 km, dalších 6 km</t>
  </si>
  <si>
    <t>odvoz suti, odpadu, vč. kovových konstrukcí, které budou předány do výkupu, s odpočtem azbestu</t>
  </si>
  <si>
    <t>(246,579-26,6)*6</t>
  </si>
  <si>
    <t>95</t>
  </si>
  <si>
    <t>2018003346</t>
  </si>
  <si>
    <t>odvoz odpadu s azbestem - 23 km, dalších 22 km</t>
  </si>
  <si>
    <t>26,6*22</t>
  </si>
  <si>
    <t>96</t>
  </si>
  <si>
    <t>997013804</t>
  </si>
  <si>
    <t>Poplatek za uložení na skládce (skládkovné) stavebního odpadu ze skla kód odpadu 170 202 - bude doloženo vážními lístky</t>
  </si>
  <si>
    <t>976062999</t>
  </si>
  <si>
    <t>97</t>
  </si>
  <si>
    <t>997013809</t>
  </si>
  <si>
    <t>Poplatek za uložení na skládce (skládkovné) stavebního odpadu ze směsí nebo oddělených frakcí betonu, cihel a keramických výrobků kód odpadu 170 107 - bude doloženo vážními lístky</t>
  </si>
  <si>
    <t>1649175655</t>
  </si>
  <si>
    <t>98</t>
  </si>
  <si>
    <t>997013811</t>
  </si>
  <si>
    <t>Poplatek za uložení na skládce (skládkovné) stavebního odpadu dřevěného kód odpadu 170 201 - bude doloženo vážními lístky</t>
  </si>
  <si>
    <t>1395616383</t>
  </si>
  <si>
    <t>99</t>
  </si>
  <si>
    <t>997013814</t>
  </si>
  <si>
    <t>Poplatek za uložení na skládce (skládkovné) stavebního odpadu izolací kód odpadu 170 604 - bude doloženo vážními lístky</t>
  </si>
  <si>
    <t>-1751224541</t>
  </si>
  <si>
    <t>100</t>
  </si>
  <si>
    <t>997013821</t>
  </si>
  <si>
    <t>Poplatek za uložení na skládce (skládkovné) stavebního odpadu s obsahem azbestu kód odpadu 170 605 - bude doloženo vážními lístky</t>
  </si>
  <si>
    <t>1610745132</t>
  </si>
  <si>
    <t>101</t>
  </si>
  <si>
    <t>997013831</t>
  </si>
  <si>
    <t>Poplatek za uložení na skládce (skládkovné) stavebního odpadu směsného kód odpadu 170 904 - bude doloženo vážními lístky</t>
  </si>
  <si>
    <t>-343051284</t>
  </si>
  <si>
    <t>102</t>
  </si>
  <si>
    <t>997223845</t>
  </si>
  <si>
    <t>Poplatek za uložení na skládce (skládkovné) odpadu asfaltového bez dehtu kód odpadu 170 302 - bude doloženo vážními lístky</t>
  </si>
  <si>
    <t>-1863580881</t>
  </si>
  <si>
    <t>998</t>
  </si>
  <si>
    <t>Přesun hmot</t>
  </si>
  <si>
    <t>103</t>
  </si>
  <si>
    <t>998011004</t>
  </si>
  <si>
    <t>Přesun hmot pro budovy zděné v do 36 m</t>
  </si>
  <si>
    <t>-1023361481</t>
  </si>
  <si>
    <t>PSV</t>
  </si>
  <si>
    <t>Práce a dodávky PSV</t>
  </si>
  <si>
    <t>711</t>
  </si>
  <si>
    <t>Izolace proti vodě, vlhkosti a plynům</t>
  </si>
  <si>
    <t>104</t>
  </si>
  <si>
    <t>711111002</t>
  </si>
  <si>
    <t>Provedení izolace proti zemní vlhkosti vodorovné za studena lakem asfaltovým</t>
  </si>
  <si>
    <t>-1715630367</t>
  </si>
  <si>
    <t>nátěr na stávající stropní panely před natavením pásů</t>
  </si>
  <si>
    <t>3.NP - stávající pochozí terasa</t>
  </si>
  <si>
    <t>3.NP - střecha nad vytápěným prostorem</t>
  </si>
  <si>
    <t>19,13*16,45+6,635*4,44</t>
  </si>
  <si>
    <t>4.NP - střecha nad vytápěným prostorem</t>
  </si>
  <si>
    <t>12,795*(16,54+0,605+0,56)</t>
  </si>
  <si>
    <t>105</t>
  </si>
  <si>
    <t>11163152</t>
  </si>
  <si>
    <t>lak hydroizolační asfaltový</t>
  </si>
  <si>
    <t>-1297663143</t>
  </si>
  <si>
    <t>855,236*0,00035 "Přepočtené koeficientem množství</t>
  </si>
  <si>
    <t>106</t>
  </si>
  <si>
    <t>711112002</t>
  </si>
  <si>
    <t>Provedení izolace proti zemní vlhkosti svislé za studena lakem asfaltovým</t>
  </si>
  <si>
    <t>2065758564</t>
  </si>
  <si>
    <t>vytažení 30 cm na vnitrní atiky</t>
  </si>
  <si>
    <t>2*0,3*(11,895+23,73+1,02+2,24)</t>
  </si>
  <si>
    <t>2*0,3*(19,13+16,45+6,635+4,44)</t>
  </si>
  <si>
    <t>2*0,3*(12,795+16,54+0,605+0,56)</t>
  </si>
  <si>
    <t>107</t>
  </si>
  <si>
    <t>-1069751761</t>
  </si>
  <si>
    <t>69,624*0,00045 "Přepočtené koeficientem množství</t>
  </si>
  <si>
    <t>108</t>
  </si>
  <si>
    <t>-301874071</t>
  </si>
  <si>
    <t>oprava HI v rámci okapového chodníku (po odbourání HI přizdívky)</t>
  </si>
  <si>
    <t>109</t>
  </si>
  <si>
    <t>-898413501</t>
  </si>
  <si>
    <t>37,047*0,00045 "Přepočtené koeficientem množství</t>
  </si>
  <si>
    <t>110</t>
  </si>
  <si>
    <t>711141559</t>
  </si>
  <si>
    <t>Provedení izolace proti zemní vlhkosti pásy přitavením vodorovné NAIP</t>
  </si>
  <si>
    <t>-283633265</t>
  </si>
  <si>
    <t>parotěsnící a vzduchotěsnící vrstva, provizořní HI vrstva</t>
  </si>
  <si>
    <t>111</t>
  </si>
  <si>
    <t>62832134</t>
  </si>
  <si>
    <t>pás asfaltový natavitelný oxidovaný tl. 4,0mm typu V60 S40 s vložkou ze skleněné rohože, s jemnozrnným minerálním posypem</t>
  </si>
  <si>
    <t>-232122405</t>
  </si>
  <si>
    <t>855,236*1,15 "Přepočtené koeficientem množství</t>
  </si>
  <si>
    <t>112</t>
  </si>
  <si>
    <t>711142559</t>
  </si>
  <si>
    <t>Provedení izolace proti zemní vlhkosti pásy přitavením svislé NAIP</t>
  </si>
  <si>
    <t>-182687614</t>
  </si>
  <si>
    <t>113</t>
  </si>
  <si>
    <t>208059162</t>
  </si>
  <si>
    <t>69,624*1,2 "Přepočtené koeficientem množství</t>
  </si>
  <si>
    <t>114</t>
  </si>
  <si>
    <t>1012700673</t>
  </si>
  <si>
    <t>115</t>
  </si>
  <si>
    <t>62832001</t>
  </si>
  <si>
    <t>pás asfaltový natavitelný oxidovaný tl. 3,5mm typu V60 S35 s vložkou ze skleněné rohože, s jemnozrnným minerálním posypem</t>
  </si>
  <si>
    <t>810392640</t>
  </si>
  <si>
    <t>37,047*1,2 "Přepočtené koeficientem množství</t>
  </si>
  <si>
    <t>116</t>
  </si>
  <si>
    <t>711161383</t>
  </si>
  <si>
    <t>Izolace proti zemní vlhkosti nopovou fólií ukončení horní lištou</t>
  </si>
  <si>
    <t>-1961430283</t>
  </si>
  <si>
    <t>117</t>
  </si>
  <si>
    <t>711491273</t>
  </si>
  <si>
    <t>Provedení izolace proti tlakové vodě svislé z nopové folie</t>
  </si>
  <si>
    <t>808206572</t>
  </si>
  <si>
    <t>118</t>
  </si>
  <si>
    <t>28323005</t>
  </si>
  <si>
    <t>fólie profilovaná (nopová) drenážní HDPE s výškou nopů 8mm</t>
  </si>
  <si>
    <t>840348898</t>
  </si>
  <si>
    <t>61,745*1,2 "Přepočtené koeficientem množství</t>
  </si>
  <si>
    <t>119</t>
  </si>
  <si>
    <t>711493111</t>
  </si>
  <si>
    <t>Izolace proti podpovrchové a tlakové vodě vodorovná těsnicí hmotou dvousložkovou na bázi cementu</t>
  </si>
  <si>
    <t>1146197475</t>
  </si>
  <si>
    <t>120</t>
  </si>
  <si>
    <t>711493121</t>
  </si>
  <si>
    <t>Izolace proti podpovrchové a tlakové vodě svislá těsnicí hmotou dvousložkovou na bázi cementu</t>
  </si>
  <si>
    <t>-1053699485</t>
  </si>
  <si>
    <t>0,15*12*(1,2*2+2,62)</t>
  </si>
  <si>
    <t>-0,15*(2*1,6+10*0,9)</t>
  </si>
  <si>
    <t>121</t>
  </si>
  <si>
    <t>998711103</t>
  </si>
  <si>
    <t>Přesun hmot tonážní pro izolace proti vodě, vlhkosti a plynům v objektech výšky do 60 m</t>
  </si>
  <si>
    <t>1460166994</t>
  </si>
  <si>
    <t>712</t>
  </si>
  <si>
    <t>Povlakové krytiny</t>
  </si>
  <si>
    <t>122</t>
  </si>
  <si>
    <t>712300831</t>
  </si>
  <si>
    <t>Odstranění povlakové krytiny střech do 10° jednovrstvé</t>
  </si>
  <si>
    <t>-606937593</t>
  </si>
  <si>
    <t>PVC krytina na terase 3.NP pod dlažbou</t>
  </si>
  <si>
    <t>123</t>
  </si>
  <si>
    <t>712300843</t>
  </si>
  <si>
    <t>Odstranění povlakové krytiny střech do 10° od zbytkového asfaltového pásu odsekáním</t>
  </si>
  <si>
    <t>1342655352</t>
  </si>
  <si>
    <t>hospodářská část - asfaltová krytina - odstranění na podkladní vrstvu z cemetotřískových desek</t>
  </si>
  <si>
    <t>3.NP pod dlažbou</t>
  </si>
  <si>
    <t>124</t>
  </si>
  <si>
    <t>712300845</t>
  </si>
  <si>
    <t>Demontáž ventilační hlavice na ploché střeše sklonu do 10°</t>
  </si>
  <si>
    <t>-487007758</t>
  </si>
  <si>
    <t>125</t>
  </si>
  <si>
    <t>712361705</t>
  </si>
  <si>
    <t>Provedení povlakové krytiny střech do 10° fólií lepenou se svařovanými spoji</t>
  </si>
  <si>
    <t>-843317927</t>
  </si>
  <si>
    <t>4.NP - střecha nad nevytápěným prostorem</t>
  </si>
  <si>
    <t>vč. započítání provedení všech detailů, napojení, ztratného, navýšení o plochy svislých konstrukcí</t>
  </si>
  <si>
    <t>7,025*9,06+6,95*4,95+7,49*8,94</t>
  </si>
  <si>
    <t>126</t>
  </si>
  <si>
    <t>28322012</t>
  </si>
  <si>
    <t>fólie hydroizolační střešní mPVC mechanicky kotvená tl 1,5mm šedá</t>
  </si>
  <si>
    <t>600617368</t>
  </si>
  <si>
    <t>165,01*1,02 "Přepočtené koeficientem množství</t>
  </si>
  <si>
    <t>127</t>
  </si>
  <si>
    <t>712363352</t>
  </si>
  <si>
    <t>Povlakové krytiny střech do 10° z tvarovaných poplastovaných lišt délky 2 m koutová lišta vnitřní rš 100 mm</t>
  </si>
  <si>
    <t>-1752348830</t>
  </si>
  <si>
    <t>4,06*2+3,96*2+7,7*2+6,6*2+0,95*4*32+18,0*2+6,0*2</t>
  </si>
  <si>
    <t>hospodářská část 3.NP</t>
  </si>
  <si>
    <t>41,705*2+19,93*4</t>
  </si>
  <si>
    <t>hospodářská část 4.NP</t>
  </si>
  <si>
    <t>25,775*4+24,475*5</t>
  </si>
  <si>
    <t>128</t>
  </si>
  <si>
    <t>712363353</t>
  </si>
  <si>
    <t>Povlakové krytiny střech do 10° z tvarovaných poplastovaných lišt délky 2 m koutová lišta vnější rš 100 mm</t>
  </si>
  <si>
    <t>-410787813</t>
  </si>
  <si>
    <t>0,95*4*32+4*2,8</t>
  </si>
  <si>
    <t>26,0+12,3</t>
  </si>
  <si>
    <t>14,43*2</t>
  </si>
  <si>
    <t>129</t>
  </si>
  <si>
    <t>712363354</t>
  </si>
  <si>
    <t>Povlakové krytiny střech do 10° z tvarovaných poplastovaných lišt délky 2 m stěnová lišta vyhnutá rš 70 mm</t>
  </si>
  <si>
    <t>-1903149968</t>
  </si>
  <si>
    <t>4,06*2+3,96*2+7,7*2+6,6*2</t>
  </si>
  <si>
    <t>130</t>
  </si>
  <si>
    <t>712363356</t>
  </si>
  <si>
    <t>Povlakové krytiny střech do 10° z tvarovaných poplastovaných lišt délky 2 m okapnice široká rš 200 mm</t>
  </si>
  <si>
    <t>-496183466</t>
  </si>
  <si>
    <t>7,7*2+4,06*2+3,96*2</t>
  </si>
  <si>
    <t>131</t>
  </si>
  <si>
    <t>712363359</t>
  </si>
  <si>
    <t>Povlakové krytiny střech do 10° z tvarovaných poplastovaných lišt délky 2 m závětrná lišta rš 300 mm</t>
  </si>
  <si>
    <t>916249843</t>
  </si>
  <si>
    <t>klempířský prvek K21</t>
  </si>
  <si>
    <t>ubytovací část - okraj střechy</t>
  </si>
  <si>
    <t>36,82*2+18,0*2</t>
  </si>
  <si>
    <t>4,06+2*3,96</t>
  </si>
  <si>
    <t>132</t>
  </si>
  <si>
    <t>712363373</t>
  </si>
  <si>
    <t>Povlakové krytiny střech do 10° z tvarovaných poplastovaných lišt délky 2 m přítlačná lišta rš 70 mm</t>
  </si>
  <si>
    <t>152186485</t>
  </si>
  <si>
    <t>133</t>
  </si>
  <si>
    <t>712363551</t>
  </si>
  <si>
    <t>Provedení povlak krytiny mechanicky kotvenou do dřeva TI tl do 240mm vnitřní pole, budova v do 18m</t>
  </si>
  <si>
    <t>422749949</t>
  </si>
  <si>
    <t>ubytovací část - počet kotev na m2 = 3,0</t>
  </si>
  <si>
    <t>649,786*0,08</t>
  </si>
  <si>
    <t>134</t>
  </si>
  <si>
    <t>-1613155057</t>
  </si>
  <si>
    <t>51,983*1,15 "Přepočtené koeficientem množství</t>
  </si>
  <si>
    <t>135</t>
  </si>
  <si>
    <t>712363552</t>
  </si>
  <si>
    <t>Provedení povlak krytiny mechanicky kotvenou do dřeva TI tl do 240 mm krajní pole, budova v do 18m</t>
  </si>
  <si>
    <t>-354903983</t>
  </si>
  <si>
    <t>ubytovací část - počet kotev na m2 = 4,5</t>
  </si>
  <si>
    <t>649,786*0,55</t>
  </si>
  <si>
    <t>136</t>
  </si>
  <si>
    <t>591191193</t>
  </si>
  <si>
    <t>357,382*1,15 "Přepočtené koeficientem množství</t>
  </si>
  <si>
    <t>137</t>
  </si>
  <si>
    <t>712363553</t>
  </si>
  <si>
    <t>Provedení povlak krytiny mechanicky kotvenou do dřeva TI tl do 240 mm rohové pole, budova v do 18m</t>
  </si>
  <si>
    <t>1787373807</t>
  </si>
  <si>
    <t>ubytovací část - počet kotev na m2 = 6,0</t>
  </si>
  <si>
    <t>649,786*0,37</t>
  </si>
  <si>
    <t>138</t>
  </si>
  <si>
    <t>995167504</t>
  </si>
  <si>
    <t>240,421*1,15 "Přepočtené koeficientem množství</t>
  </si>
  <si>
    <t>139</t>
  </si>
  <si>
    <t>712363604</t>
  </si>
  <si>
    <t>Provedení povlak krytiny mechanicky kotvenou do betonu TI tl přes 240mm vnitřní pole, budova v do 18m</t>
  </si>
  <si>
    <t>619521011</t>
  </si>
  <si>
    <t>hospodářská část - počet kotev na m2 = 3,0 (cca 40% plochy)</t>
  </si>
  <si>
    <t>855,236*0,4</t>
  </si>
  <si>
    <t>140</t>
  </si>
  <si>
    <t>-120032503</t>
  </si>
  <si>
    <t>342,094*1,15 "Přepočtené koeficientem množství</t>
  </si>
  <si>
    <t>141</t>
  </si>
  <si>
    <t>712363605</t>
  </si>
  <si>
    <t>Provedení povlak krytiny mechanicky kotvenou do betonu TI tl přes 240 mm krajní pole, budova v do 18m</t>
  </si>
  <si>
    <t>-1357436301</t>
  </si>
  <si>
    <t>hospodářská část - počet kotev na m2 = 4,5 (cca 30% plochy)</t>
  </si>
  <si>
    <t>855,236*0,3</t>
  </si>
  <si>
    <t>142</t>
  </si>
  <si>
    <t>-1927823119</t>
  </si>
  <si>
    <t>256,571*1,15 "Přepočtené koeficientem množství</t>
  </si>
  <si>
    <t>143</t>
  </si>
  <si>
    <t>712363606</t>
  </si>
  <si>
    <t>Provedení povlak krytiny mechanicky kotvenou do betonu TI tl přes 240 mm rohové pole, budova v do 18m</t>
  </si>
  <si>
    <t>995484258</t>
  </si>
  <si>
    <t>hospodářská část - počet kotev na m2 = 5,5 (cca 30% plochy)</t>
  </si>
  <si>
    <t>144</t>
  </si>
  <si>
    <t>817709740</t>
  </si>
  <si>
    <t>145</t>
  </si>
  <si>
    <t>712391171</t>
  </si>
  <si>
    <t>Provedení povlakové krytiny střech do 10° podkladní textilní vrstvy</t>
  </si>
  <si>
    <t>747207013</t>
  </si>
  <si>
    <t>ubytovací část - podkladní vrstva na stávající asfaltové pásy, pod tepelnou izolaci</t>
  </si>
  <si>
    <t>36,82*18,0</t>
  </si>
  <si>
    <t>-(0,93*0,93*15)</t>
  </si>
  <si>
    <t>146</t>
  </si>
  <si>
    <t>69311060</t>
  </si>
  <si>
    <t>geotextilie netkaná separační, ochranná, filtrační, drenážní PP 200g/m2</t>
  </si>
  <si>
    <t>210504804</t>
  </si>
  <si>
    <t>649,786*1,15 "Přepočtené koeficientem množství</t>
  </si>
  <si>
    <t>147</t>
  </si>
  <si>
    <t>712391172</t>
  </si>
  <si>
    <t>Provedení povlakové krytiny střech do 10° ochranné textilní vrstvy</t>
  </si>
  <si>
    <t>-1522324473</t>
  </si>
  <si>
    <t>na tepelnou izolaci pod novou krytinu</t>
  </si>
  <si>
    <t>148</t>
  </si>
  <si>
    <t>69311068</t>
  </si>
  <si>
    <t>geotextilie netkaná separační, ochranná, filtrační, drenážní PP 300g/m2</t>
  </si>
  <si>
    <t>-267822235</t>
  </si>
  <si>
    <t>1670,032*1,15 "Přepočtené koeficientem množství</t>
  </si>
  <si>
    <t>149</t>
  </si>
  <si>
    <t>998712103</t>
  </si>
  <si>
    <t>Přesun hmot tonážní tonážní pro krytiny povlakové v objektech v do 24 m</t>
  </si>
  <si>
    <t>-1299553062</t>
  </si>
  <si>
    <t>713</t>
  </si>
  <si>
    <t>Izolace tepelné</t>
  </si>
  <si>
    <t>150</t>
  </si>
  <si>
    <t>713110813</t>
  </si>
  <si>
    <t>Odstranění tepelné izolace stropů volně kladené z vláknitých materiálů suchých tl přes 100 mm</t>
  </si>
  <si>
    <t>-1688608792</t>
  </si>
  <si>
    <t>odstranění původní izolace z minerální vlny</t>
  </si>
  <si>
    <t>151</t>
  </si>
  <si>
    <t>713141152</t>
  </si>
  <si>
    <t>Montáž izolace tepelné střech plochých kladené volně 2 vrstvy rohoží, pásů, dílců, desek</t>
  </si>
  <si>
    <t>1534600381</t>
  </si>
  <si>
    <t>tepelná izolace pod spádové klíny nad vytápěným prostorem</t>
  </si>
  <si>
    <t>152</t>
  </si>
  <si>
    <t>28375915</t>
  </si>
  <si>
    <t>deska EPS 150 do plochých střech a podlah λ=0,035 tl 120mm</t>
  </si>
  <si>
    <t>-88824443</t>
  </si>
  <si>
    <t>855,236*2,04 "Přepočtené koeficientem množství</t>
  </si>
  <si>
    <t>153</t>
  </si>
  <si>
    <t>1412509950</t>
  </si>
  <si>
    <t>ubytovací část - hlavní střecha i strojovny</t>
  </si>
  <si>
    <t>154</t>
  </si>
  <si>
    <t>28375992</t>
  </si>
  <si>
    <t>deska EPS 150 do plochých střech a podlah λ=0,035 tl 180mm</t>
  </si>
  <si>
    <t>-741326044</t>
  </si>
  <si>
    <t>ubytovací část - hlavní střecha</t>
  </si>
  <si>
    <t>-(4,06*3,96+7,7*6,6+0,93*0,93*15)</t>
  </si>
  <si>
    <t>155</t>
  </si>
  <si>
    <t>28375914</t>
  </si>
  <si>
    <t>deska EPS 150 do plochých střech a podlah λ=0,035 tl 100mm</t>
  </si>
  <si>
    <t>2143510388</t>
  </si>
  <si>
    <t>156</t>
  </si>
  <si>
    <t>-1229458043</t>
  </si>
  <si>
    <t>4,06*3,96+7,7*6,6</t>
  </si>
  <si>
    <t>157</t>
  </si>
  <si>
    <t>788640208</t>
  </si>
  <si>
    <t>158</t>
  </si>
  <si>
    <t>713141252</t>
  </si>
  <si>
    <t>Přikotvení tepelné izolace šrouby do trapézového plechu nebo do dřeva pro izolaci tl přes 200 do 240 mm</t>
  </si>
  <si>
    <t>854925251</t>
  </si>
  <si>
    <t>159</t>
  </si>
  <si>
    <t>713141253</t>
  </si>
  <si>
    <t>Přikotvení tepelné izolace šrouby do betonu pro izolaci tl přes 200 do 240 mm</t>
  </si>
  <si>
    <t>853176786</t>
  </si>
  <si>
    <t>160</t>
  </si>
  <si>
    <t>713141263</t>
  </si>
  <si>
    <t>Přikotvení tepelné izolace šrouby do betonu pro izolaci tl přes 240 mm</t>
  </si>
  <si>
    <t>631515451</t>
  </si>
  <si>
    <t>70% plochy 3 kotvy/m2 + 15% plochy 4,5 kotvy/m2 + 15% plochy 5,5 kotvy/m2</t>
  </si>
  <si>
    <t>50% plochy 3 kotvy/m2 + 25% plochy 4,5 kotvy/m2 + 25% plochy 5,5 kotvy/m2</t>
  </si>
  <si>
    <t>161</t>
  </si>
  <si>
    <t>713141331</t>
  </si>
  <si>
    <t>Montáž izolace tepelné střech plochých lepené za studena zplna, spádová vrstva</t>
  </si>
  <si>
    <t>-1285412548</t>
  </si>
  <si>
    <t>spádové klíny o tloušťce 40-140 mm (tl. izolace na střeše min. 280 mm)</t>
  </si>
  <si>
    <t>162</t>
  </si>
  <si>
    <t>28376142</t>
  </si>
  <si>
    <t>klín izolační z pěnového polystyrenu EPS 150 spádový</t>
  </si>
  <si>
    <t>879257230</t>
  </si>
  <si>
    <t>855,236*(0,04+0,14)/2</t>
  </si>
  <si>
    <t>163</t>
  </si>
  <si>
    <t>998713103</t>
  </si>
  <si>
    <t>Přesun hmot tonážní pro izolace tepelné v objektech v do 24 m</t>
  </si>
  <si>
    <t>2089022063</t>
  </si>
  <si>
    <t>721</t>
  </si>
  <si>
    <t>Zdravotechnika - vnitřní kanalizace</t>
  </si>
  <si>
    <t>164</t>
  </si>
  <si>
    <t>721140802</t>
  </si>
  <si>
    <t>Demontáž potrubí litinové do DN 100</t>
  </si>
  <si>
    <t>10758507</t>
  </si>
  <si>
    <t>vybourání stávajících stoupaček v nejnižším patře pro vložení potrubí KG</t>
  </si>
  <si>
    <t>16*2,0</t>
  </si>
  <si>
    <t>165</t>
  </si>
  <si>
    <t>721173315</t>
  </si>
  <si>
    <t>Potrubí kanalizační z PVC SN 4 dešťové DN 110</t>
  </si>
  <si>
    <t>935729589</t>
  </si>
  <si>
    <t>úprava svodů v rámci 1.NP - napojení na stávající litinu, osazení čistítího kusu, napojení na ležaté rozvody</t>
  </si>
  <si>
    <t>166</t>
  </si>
  <si>
    <t>721210813</t>
  </si>
  <si>
    <t>Demontáž vpustí podlahových z kyselinovzdorné kameniny DN 100</t>
  </si>
  <si>
    <t>-2049463763</t>
  </si>
  <si>
    <t>167</t>
  </si>
  <si>
    <t>721233112</t>
  </si>
  <si>
    <t>Střešní vtok polypropylen PP pro ploché střechy svislý odtok DN 110</t>
  </si>
  <si>
    <t>-83611854</t>
  </si>
  <si>
    <t>168</t>
  </si>
  <si>
    <t>721273152</t>
  </si>
  <si>
    <t>Hlavice ventilační polypropylen PP DN 75</t>
  </si>
  <si>
    <t>-300544708</t>
  </si>
  <si>
    <t>169</t>
  </si>
  <si>
    <t>7212901-R</t>
  </si>
  <si>
    <t>Vyvložkování dešťových svodů kompozitní vložkou bez nutnosti bourání</t>
  </si>
  <si>
    <t>-464983030</t>
  </si>
  <si>
    <t>dešťové svody, vč. napojení u střešní vpusti a ukončení v 1.PP</t>
  </si>
  <si>
    <t>170</t>
  </si>
  <si>
    <t>998721103</t>
  </si>
  <si>
    <t>Přesun hmot tonážní pro vnitřní kanalizace v objektech v do 24 m</t>
  </si>
  <si>
    <t>-1319931516</t>
  </si>
  <si>
    <t>741</t>
  </si>
  <si>
    <t>Elektroinstalace - silnoproud</t>
  </si>
  <si>
    <t>171</t>
  </si>
  <si>
    <t>741372052</t>
  </si>
  <si>
    <t>Montáž svítidlo LED bytové přisazené stropní reflektorové s čidlem</t>
  </si>
  <si>
    <t>1950098460</t>
  </si>
  <si>
    <t>světla - hlavní vstup, ordinace, zadní vstupy</t>
  </si>
  <si>
    <t>včetně dodání revize</t>
  </si>
  <si>
    <t>172</t>
  </si>
  <si>
    <t>34851151</t>
  </si>
  <si>
    <t>svítidlo žárovkové pro nebezpečná prostředí stropní 1x200W</t>
  </si>
  <si>
    <t>-1107013397</t>
  </si>
  <si>
    <t>173</t>
  </si>
  <si>
    <t>741421811</t>
  </si>
  <si>
    <t>Demontáž drátu nebo lana svodového vedení D do 8 mm kolmý svod</t>
  </si>
  <si>
    <t>1009708728</t>
  </si>
  <si>
    <t>36,82*4+18,0*6+25,0</t>
  </si>
  <si>
    <t>24,475*2+14,04*2</t>
  </si>
  <si>
    <t>174</t>
  </si>
  <si>
    <t>741421821</t>
  </si>
  <si>
    <t>Demontáž drátu nebo lana svodového vedení D do 8 mm rovná střecha</t>
  </si>
  <si>
    <t>-1756420402</t>
  </si>
  <si>
    <t>20,9*4</t>
  </si>
  <si>
    <t>5*10,7</t>
  </si>
  <si>
    <t>762</t>
  </si>
  <si>
    <t>Konstrukce tesařské</t>
  </si>
  <si>
    <t>175</t>
  </si>
  <si>
    <t>762341036</t>
  </si>
  <si>
    <t>Bednění střech rovných z desek OSB tl 22 mm na sraz šroubovaných na rošt</t>
  </si>
  <si>
    <t>-252980240</t>
  </si>
  <si>
    <t>podklad pod atikový plech K20</t>
  </si>
  <si>
    <t>398,35*0,5</t>
  </si>
  <si>
    <t>176</t>
  </si>
  <si>
    <t>762341115</t>
  </si>
  <si>
    <t>Bednění střech rovných z cementotřískových desek tl 20 mm na sraz šroubovaných na krokve</t>
  </si>
  <si>
    <t>1747089378</t>
  </si>
  <si>
    <t>podbití strojonva výtahu cementotřískovými deskami</t>
  </si>
  <si>
    <t>7,2*2*0,6</t>
  </si>
  <si>
    <t>177</t>
  </si>
  <si>
    <t>762341811</t>
  </si>
  <si>
    <t>Demontáž bednění střech z prken</t>
  </si>
  <si>
    <t>-1863640411</t>
  </si>
  <si>
    <t>podbití strojonva výtahu</t>
  </si>
  <si>
    <t>178</t>
  </si>
  <si>
    <t>762341832</t>
  </si>
  <si>
    <t>Demontáž bednění střech z desek tvrdých</t>
  </si>
  <si>
    <t>-803742972</t>
  </si>
  <si>
    <t xml:space="preserve">hospodářská část - desky pod asfaltovou krytinou - demontáž a likvidace vč. podkladní konstrukce </t>
  </si>
  <si>
    <t>!předpoklad, že se jedná o materiál s obsahem azbestu!</t>
  </si>
  <si>
    <t>3.NP - pochozí terasa</t>
  </si>
  <si>
    <t>179</t>
  </si>
  <si>
    <t>762342214</t>
  </si>
  <si>
    <t>Montáž laťování na střechách jednoduchých sklonu do 60° osové vzdálenosti do 360 mm</t>
  </si>
  <si>
    <t>1332997593</t>
  </si>
  <si>
    <t>podklad pod desku na atikách</t>
  </si>
  <si>
    <t>398,35*0,3</t>
  </si>
  <si>
    <t>180</t>
  </si>
  <si>
    <t>60514114</t>
  </si>
  <si>
    <t>řezivo jehličnaté lať impregnovaná dl 4 m</t>
  </si>
  <si>
    <t>664024390</t>
  </si>
  <si>
    <t>398,35*2*0,04*0,05</t>
  </si>
  <si>
    <t>181</t>
  </si>
  <si>
    <t>762395000</t>
  </si>
  <si>
    <t>Spojovací prostředky krovů, bednění, laťování, nadstřešních konstrukcí</t>
  </si>
  <si>
    <t>1335846987</t>
  </si>
  <si>
    <t>199,175*0,022+8,64*0,015+1,593</t>
  </si>
  <si>
    <t>182</t>
  </si>
  <si>
    <t>998762103</t>
  </si>
  <si>
    <t>Přesun hmot tonážní pro kce tesařské v objektech v do 24 m</t>
  </si>
  <si>
    <t>2109604420</t>
  </si>
  <si>
    <t>764</t>
  </si>
  <si>
    <t>Konstrukce klempířské</t>
  </si>
  <si>
    <t>183</t>
  </si>
  <si>
    <t>764001821</t>
  </si>
  <si>
    <t>Demontáž krytiny ze svitků nebo tabulí do suti</t>
  </si>
  <si>
    <t>-1878571432</t>
  </si>
  <si>
    <t>oplechování konstrukcí nad terasou - 4.NP</t>
  </si>
  <si>
    <t>(0,45+1,0+0,7+0,5+1,35)*(6,155+9,4+9,4+6,155)</t>
  </si>
  <si>
    <t>oplechování atik kolem světlíku - 4.NP</t>
  </si>
  <si>
    <t>(0,8*2+0,5)*(13,0*4+24,475*2)</t>
  </si>
  <si>
    <t>napojení hospodářská část a ubytovací - 4.NP</t>
  </si>
  <si>
    <t>1,2*16,54</t>
  </si>
  <si>
    <t>napojení střecha ubytovací a komín</t>
  </si>
  <si>
    <t>6,0*1,2</t>
  </si>
  <si>
    <t>oplechování komínu</t>
  </si>
  <si>
    <t>1,25*6,0</t>
  </si>
  <si>
    <t>184</t>
  </si>
  <si>
    <t>764002801</t>
  </si>
  <si>
    <t>Demontáž závětrné lišty do suti</t>
  </si>
  <si>
    <t>889129228</t>
  </si>
  <si>
    <t>kraje střechy - ubytovací část</t>
  </si>
  <si>
    <t>36,82*2</t>
  </si>
  <si>
    <t>185</t>
  </si>
  <si>
    <t>764002841</t>
  </si>
  <si>
    <t>Demontáž oplechování horních ploch zdí a nadezdívek do suti</t>
  </si>
  <si>
    <t>1536190333</t>
  </si>
  <si>
    <t>atiky - 3.NP</t>
  </si>
  <si>
    <t>19,93*2+14,04+21,805+4,5+41,705</t>
  </si>
  <si>
    <t>atiky - 4.NP</t>
  </si>
  <si>
    <t>25,775*3+24,475*2</t>
  </si>
  <si>
    <t>atiky - ubytovací část</t>
  </si>
  <si>
    <t>18,0*2</t>
  </si>
  <si>
    <t>atiky - strojovna velká</t>
  </si>
  <si>
    <t>2*6,6</t>
  </si>
  <si>
    <t>186</t>
  </si>
  <si>
    <t>764002851</t>
  </si>
  <si>
    <t>Demontáž oplechování parapetů do suti</t>
  </si>
  <si>
    <t>-855908177</t>
  </si>
  <si>
    <t>stávající parapety</t>
  </si>
  <si>
    <t>187</t>
  </si>
  <si>
    <t>764002861</t>
  </si>
  <si>
    <t>Demontáž oplechování říms a ozdobných prvků do suti</t>
  </si>
  <si>
    <t>-1658020175</t>
  </si>
  <si>
    <t>okapové hrany na strojovnách</t>
  </si>
  <si>
    <t>188</t>
  </si>
  <si>
    <t>764004861</t>
  </si>
  <si>
    <t>Demontáž svodu do suti</t>
  </si>
  <si>
    <t>-1433305879</t>
  </si>
  <si>
    <t>terasa</t>
  </si>
  <si>
    <t>4,8*3+8,9</t>
  </si>
  <si>
    <t>3,6+2,5+2,5</t>
  </si>
  <si>
    <t>189</t>
  </si>
  <si>
    <t>764011402</t>
  </si>
  <si>
    <t>Podkladní plech z PZ plechu pro hřebeny, nároží, úžlabí nebo okapové hrany tl. 0,55 mm rš 200 mm</t>
  </si>
  <si>
    <t>1087847317</t>
  </si>
  <si>
    <t>klempířský prvek K16 (podkladní pro K13)</t>
  </si>
  <si>
    <t>31,1</t>
  </si>
  <si>
    <t>190</t>
  </si>
  <si>
    <t>764011403</t>
  </si>
  <si>
    <t>Podkladní plech z PZ plechu pro hřebeny, nároží, úžlabí nebo okapové hrany tl. 0,55 mm rš 250 mm</t>
  </si>
  <si>
    <t>-477580209</t>
  </si>
  <si>
    <t>klempířský prvek K18 (podklad pro prvek K17)</t>
  </si>
  <si>
    <t>12,0</t>
  </si>
  <si>
    <t>191</t>
  </si>
  <si>
    <t>764011613</t>
  </si>
  <si>
    <t>Podkladní plech z Pz s upraveným povrchem rš 250 mm</t>
  </si>
  <si>
    <t>363130582</t>
  </si>
  <si>
    <t>klempířský prvek K12</t>
  </si>
  <si>
    <t>7,7*2+4,06</t>
  </si>
  <si>
    <t>192</t>
  </si>
  <si>
    <t>764111641</t>
  </si>
  <si>
    <t>Krytina střechy rovné drážkováním ze svitků z Pz plechu s povrchovou úpravou do rš 670 mm sklonu do 30°</t>
  </si>
  <si>
    <t>1411473187</t>
  </si>
  <si>
    <t>oplechování původní demontovat - nově ve stejném rozsahu</t>
  </si>
  <si>
    <t>oplechování konstrukcí nad terasou - 4.NP - klempířský prvek K13</t>
  </si>
  <si>
    <t>(0,05+0,5+1,0+0,7+0,5)*(6,155+9,4+9,4+6,155)</t>
  </si>
  <si>
    <t>oplechování konstrukcí nad terasou - 4.NP - klempířský prvek K14</t>
  </si>
  <si>
    <t>(0,2+1,35+0,05)*30,1</t>
  </si>
  <si>
    <t>napojení hospodářská část a ubytovací - 4.NP - klempířský prvek K15</t>
  </si>
  <si>
    <t>(0,05+0,45+0,2)*16,54</t>
  </si>
  <si>
    <t>napojení střecha ubytovací a komín - klempířský prvek K15</t>
  </si>
  <si>
    <t>(0,05+0,45+0,2)*6,0</t>
  </si>
  <si>
    <t>oplechování komínu - klempířský prvek K17 (vč. provedení otvorů pro odtah)</t>
  </si>
  <si>
    <t>(0,05+0,1+0,68+0,68+0,1+0,05)*6,25</t>
  </si>
  <si>
    <t>193</t>
  </si>
  <si>
    <t>764215403</t>
  </si>
  <si>
    <t>Oplechování horních ploch a nadezdívek (atik) bez rohů z Pz plechu celoplošně lepené rš 250 mm</t>
  </si>
  <si>
    <t>-91340127</t>
  </si>
  <si>
    <t>horní hrana zábradlí na lodžiích - klempířský prvek K19</t>
  </si>
  <si>
    <t>10*(2,6+2*0,4)+12*(2*0,4)</t>
  </si>
  <si>
    <t>194</t>
  </si>
  <si>
    <t>764215404</t>
  </si>
  <si>
    <t>Oplechování horních ploch a nadezdívek (atik) bez rohů z Pz plechu celoplošně lepené rš 330 mm</t>
  </si>
  <si>
    <t>1898412893</t>
  </si>
  <si>
    <t>klempířský prvek K20</t>
  </si>
  <si>
    <t>vnitřní atik kolem světlíku - 4.NP</t>
  </si>
  <si>
    <t>13,0*4+24,475*2</t>
  </si>
  <si>
    <t>obvodové atiky - 4.NP</t>
  </si>
  <si>
    <t>195</t>
  </si>
  <si>
    <t>764216644</t>
  </si>
  <si>
    <t>Oplechování rovných parapetů celoplošně lepené z Pz s povrchovou úpravou rš 330 mm</t>
  </si>
  <si>
    <t>-129825452</t>
  </si>
  <si>
    <t>klempířský prvek K1-K11</t>
  </si>
  <si>
    <t>96*2,1</t>
  </si>
  <si>
    <t>5*1,8</t>
  </si>
  <si>
    <t>10*1,5</t>
  </si>
  <si>
    <t>10*1,8</t>
  </si>
  <si>
    <t>1*1,8</t>
  </si>
  <si>
    <t>12*2,9</t>
  </si>
  <si>
    <t>4*2,7</t>
  </si>
  <si>
    <t>1*4,2</t>
  </si>
  <si>
    <t>2*1,8</t>
  </si>
  <si>
    <t>2*2,7</t>
  </si>
  <si>
    <t>17*0,9</t>
  </si>
  <si>
    <t>9*0,9</t>
  </si>
  <si>
    <t>1*0,6</t>
  </si>
  <si>
    <t>1*1,2</t>
  </si>
  <si>
    <t>1*1,1</t>
  </si>
  <si>
    <t>1*1,6</t>
  </si>
  <si>
    <t>2*1,5</t>
  </si>
  <si>
    <t>196</t>
  </si>
  <si>
    <t>764216665</t>
  </si>
  <si>
    <t>Příplatek za zvýšenou pracnost oplechování rohů rovných parapetů z PZ s povrch úpravou rš do 400 mm</t>
  </si>
  <si>
    <t>-489137240</t>
  </si>
  <si>
    <t>klempířské zakončení parapetů, nebo PVC koncovky</t>
  </si>
  <si>
    <t>207*2</t>
  </si>
  <si>
    <t>197</t>
  </si>
  <si>
    <t>764518622</t>
  </si>
  <si>
    <t>Svody kruhové včetně objímek, kolen, odskoků z Pz s povrchovou úpravou průměru 100 mm</t>
  </si>
  <si>
    <t>1904980699</t>
  </si>
  <si>
    <t>náhrada nefukčních vnitřních svodů na terase</t>
  </si>
  <si>
    <t>- vedené u podhledu</t>
  </si>
  <si>
    <t>24,475</t>
  </si>
  <si>
    <t>- svod po fasádě</t>
  </si>
  <si>
    <t>10,9</t>
  </si>
  <si>
    <t>198</t>
  </si>
  <si>
    <t>998764103</t>
  </si>
  <si>
    <t>Přesun hmot tonážní pro konstrukce klempířské v objektech v do 24 m</t>
  </si>
  <si>
    <t>-622413253</t>
  </si>
  <si>
    <t>765</t>
  </si>
  <si>
    <t>Krytina skládaná</t>
  </si>
  <si>
    <t>199</t>
  </si>
  <si>
    <t>765191901</t>
  </si>
  <si>
    <t>Demontáž pojistné hydroizolační fólie kladené ve sklonu do 30°</t>
  </si>
  <si>
    <t>136724343</t>
  </si>
  <si>
    <t>podkladní vrstava pod dlažbou na terase</t>
  </si>
  <si>
    <t>766</t>
  </si>
  <si>
    <t>Konstrukce truhlářské</t>
  </si>
  <si>
    <t>200</t>
  </si>
  <si>
    <t>7662911-R</t>
  </si>
  <si>
    <t>Úprava (snížení) rampy u vstupu na terasu</t>
  </si>
  <si>
    <t>-1828226271</t>
  </si>
  <si>
    <t>201</t>
  </si>
  <si>
    <t>766411821</t>
  </si>
  <si>
    <t>Demontáž truhlářského obložení stěn z palubek</t>
  </si>
  <si>
    <t>1758351604</t>
  </si>
  <si>
    <t>demontáž dřevěných obkladů na terase</t>
  </si>
  <si>
    <t>0,6*(2*11,895+2*23,73+2*1,02+2*2,24)</t>
  </si>
  <si>
    <t>202</t>
  </si>
  <si>
    <t>766411822</t>
  </si>
  <si>
    <t>Demontáž truhlářského obložení stěn podkladových roštů</t>
  </si>
  <si>
    <t>-783822141</t>
  </si>
  <si>
    <t>46,662</t>
  </si>
  <si>
    <t>203</t>
  </si>
  <si>
    <t>766441811</t>
  </si>
  <si>
    <t>Demontáž parapetních desek dřevěných nebo plastových šířky do 30 cm délky do 1,0 m</t>
  </si>
  <si>
    <t>-1074464438</t>
  </si>
  <si>
    <t>204</t>
  </si>
  <si>
    <t>766441821</t>
  </si>
  <si>
    <t>Demontáž parapetních desek dřevěných nebo plastových šířky do 30 cm délky přes 1,0 m</t>
  </si>
  <si>
    <t>277577730</t>
  </si>
  <si>
    <t>1+19+7</t>
  </si>
  <si>
    <t>205</t>
  </si>
  <si>
    <t>766622131</t>
  </si>
  <si>
    <t>Montáž plastových oken plochy přes 1 m2 otevíravých výšky do 1,5 m s rámem do zdiva</t>
  </si>
  <si>
    <t>-1220552957</t>
  </si>
  <si>
    <t>izolační s parametrem U= 0,95 [W.m-1.K-1]</t>
  </si>
  <si>
    <t>206</t>
  </si>
  <si>
    <t>61140052</t>
  </si>
  <si>
    <t>okno plastové otevíravé/sklopné trojsklo přes plochu 1m2 do v1,5m</t>
  </si>
  <si>
    <t>-1954463419</t>
  </si>
  <si>
    <t>207</t>
  </si>
  <si>
    <t>766622132</t>
  </si>
  <si>
    <t>Montáž plastových oken plochy přes 1 m2 otevíravých výšky do 2,5 m s rámem do zdiva</t>
  </si>
  <si>
    <t>699267716</t>
  </si>
  <si>
    <t>208</t>
  </si>
  <si>
    <t>61140054</t>
  </si>
  <si>
    <t>okno plastové otevíravé/sklopné trojsklo přes plochu 1m2 v1,5-2,5m</t>
  </si>
  <si>
    <t>1880594486</t>
  </si>
  <si>
    <t>209</t>
  </si>
  <si>
    <t>766622133</t>
  </si>
  <si>
    <t>Montáž plastových oken plochy přes 1 m2 otevíravých výšky přes 2,5 m s rámem do zdiva</t>
  </si>
  <si>
    <t>-309166137</t>
  </si>
  <si>
    <t>210</t>
  </si>
  <si>
    <t>61140056</t>
  </si>
  <si>
    <t>okno plastové otevíravé/sklopné trojsklo přes plochu 1m2 přes v2,5m</t>
  </si>
  <si>
    <t>371238914</t>
  </si>
  <si>
    <t>211</t>
  </si>
  <si>
    <t>766622216</t>
  </si>
  <si>
    <t>Montáž plastových oken plochy do 1 m2 otevíravých s rámem do zdiva</t>
  </si>
  <si>
    <t>-360210318</t>
  </si>
  <si>
    <t>212</t>
  </si>
  <si>
    <t>61140050</t>
  </si>
  <si>
    <t>okno plastové otevíravé/sklopné trojsklo do plochy 1m2</t>
  </si>
  <si>
    <t>999168924</t>
  </si>
  <si>
    <t>213</t>
  </si>
  <si>
    <t>766622217</t>
  </si>
  <si>
    <t>Montáž plastových oken plochy do 1 m2 otevíravých s rámem do celostěnových panelů</t>
  </si>
  <si>
    <t>497517808</t>
  </si>
  <si>
    <t>214</t>
  </si>
  <si>
    <t>2044689666</t>
  </si>
  <si>
    <t>215</t>
  </si>
  <si>
    <t>7666228-R</t>
  </si>
  <si>
    <t>Demontáž a zpětná montáž stávajícího zasklení terasy ve 3.NP</t>
  </si>
  <si>
    <t>1408516943</t>
  </si>
  <si>
    <t>demontáž, uložení, zpětná montáž, vč. rozšiřovacích profilů dle potřeby</t>
  </si>
  <si>
    <t>(9,6-7,1)*(6,0+4,4+4,8+4,6+5,14)</t>
  </si>
  <si>
    <t>216</t>
  </si>
  <si>
    <t>766643431</t>
  </si>
  <si>
    <t>Montáž balkónových dveří zdvojených jednokřídlových bez nadsvětlíku včetně rámu do panelu</t>
  </si>
  <si>
    <t>-1623917489</t>
  </si>
  <si>
    <t>217</t>
  </si>
  <si>
    <t>61140058</t>
  </si>
  <si>
    <t>dveře plastové balkonové jednokřídlové trojsklo</t>
  </si>
  <si>
    <t>918173199</t>
  </si>
  <si>
    <t>OD16 - dveře na terasu</t>
  </si>
  <si>
    <t>218</t>
  </si>
  <si>
    <t>766643441</t>
  </si>
  <si>
    <t>Montáž balkónových dveří zdvojených jednokřídlových s pevnými bočními díly včetně rámu do panelu</t>
  </si>
  <si>
    <t>1284394571</t>
  </si>
  <si>
    <t>219</t>
  </si>
  <si>
    <t>611400-OD17</t>
  </si>
  <si>
    <t>dveře plastové balkonové dvoukřídlové trojsklo</t>
  </si>
  <si>
    <t>1008902041</t>
  </si>
  <si>
    <t>OD17 - dveře z rampy na terasu, s pevným bočním dílem</t>
  </si>
  <si>
    <t>1,6*2,8</t>
  </si>
  <si>
    <t>220</t>
  </si>
  <si>
    <t>766660411</t>
  </si>
  <si>
    <t>Montáž vchodových dveří jednokřídlových bez nadsvětlíku do zdiva</t>
  </si>
  <si>
    <t>982613059</t>
  </si>
  <si>
    <t>izolační s parametrem U= 1,20 [W.m-1.K-1]</t>
  </si>
  <si>
    <t>DO7 - Al dveře pod schody</t>
  </si>
  <si>
    <t>DO8 - PVC dveře rampa</t>
  </si>
  <si>
    <t>DO9 - PVC dveře rampa</t>
  </si>
  <si>
    <t>DO11 - Al dveře trafo a obchod</t>
  </si>
  <si>
    <t>221</t>
  </si>
  <si>
    <t>553412-DO7</t>
  </si>
  <si>
    <t>dveře Al vchodové jednokřídlové 900x2000 mm</t>
  </si>
  <si>
    <t>1488681207</t>
  </si>
  <si>
    <t>222</t>
  </si>
  <si>
    <t>6114416-DO8</t>
  </si>
  <si>
    <t>dveře plastové vchodové jednokřídlé otvíravé 1050x2050 mm</t>
  </si>
  <si>
    <t>-1083277389</t>
  </si>
  <si>
    <t>223</t>
  </si>
  <si>
    <t>6114416-DO9</t>
  </si>
  <si>
    <t>dveře plastové vchodové jednokřídlé otvíravé 835x2050 mm</t>
  </si>
  <si>
    <t>775188944</t>
  </si>
  <si>
    <t>224</t>
  </si>
  <si>
    <t>553412-DO11</t>
  </si>
  <si>
    <t>781597686</t>
  </si>
  <si>
    <t>225</t>
  </si>
  <si>
    <t>766660451</t>
  </si>
  <si>
    <t>Montáž vchodových dveří dvoukřídlových bez nadsvětlíku do zdiva</t>
  </si>
  <si>
    <t>1546408352</t>
  </si>
  <si>
    <t>DO5 - Al dveře rampa trafo</t>
  </si>
  <si>
    <t>DO6 - Al dveře regulační stanice</t>
  </si>
  <si>
    <t>DO10 - PVC dveře rampa</t>
  </si>
  <si>
    <t>226</t>
  </si>
  <si>
    <t>553412-DO5</t>
  </si>
  <si>
    <t>dveře Al vchodové dvoukřídlé 1550x2500 mm</t>
  </si>
  <si>
    <t>84178541</t>
  </si>
  <si>
    <t>227</t>
  </si>
  <si>
    <t>553412-DO6</t>
  </si>
  <si>
    <t>dveře Al vchodové dvoukřídlé 1800x2500 mm</t>
  </si>
  <si>
    <t>1397043524</t>
  </si>
  <si>
    <t>228</t>
  </si>
  <si>
    <t>6114416-DO10</t>
  </si>
  <si>
    <t>dveře plastové vchodové dvoukřídlé otvíravé 1550x2500 mm</t>
  </si>
  <si>
    <t>504387250</t>
  </si>
  <si>
    <t>229</t>
  </si>
  <si>
    <t>766660611</t>
  </si>
  <si>
    <t>Montáž vchodových dveří jednokřídlových bez nadsvětlíku do betonové kce</t>
  </si>
  <si>
    <t>1946579247</t>
  </si>
  <si>
    <t>DO12 - strojovna menší</t>
  </si>
  <si>
    <t>DO13 - strojovna větší</t>
  </si>
  <si>
    <t>230</t>
  </si>
  <si>
    <t>6114416-DO12</t>
  </si>
  <si>
    <t>dveře plastové vchodové jednokřídlé otvíravé 900x1200mm</t>
  </si>
  <si>
    <t>-263780815</t>
  </si>
  <si>
    <t>231</t>
  </si>
  <si>
    <t>6114416-DO13</t>
  </si>
  <si>
    <t>dveře plastové vchodové jednokřídlé otvíravé 800x2000mm</t>
  </si>
  <si>
    <t>1584095818</t>
  </si>
  <si>
    <t>232</t>
  </si>
  <si>
    <t>7666919-R</t>
  </si>
  <si>
    <t>Demontáž zasklení bočních oken na lodžiích a zpětná montáž plných PUR desek</t>
  </si>
  <si>
    <t>-965654744</t>
  </si>
  <si>
    <t>233</t>
  </si>
  <si>
    <t>766694111</t>
  </si>
  <si>
    <t>Montáž parapetních desek dřevěných nebo plastových šířky do 30 cm délky do 1,0 m</t>
  </si>
  <si>
    <t>-1675656230</t>
  </si>
  <si>
    <t>234</t>
  </si>
  <si>
    <t>60794101</t>
  </si>
  <si>
    <t>deska parapetní dřevotřísková vnitřní 200x1000mm</t>
  </si>
  <si>
    <t>-674170513</t>
  </si>
  <si>
    <t>1*0,9</t>
  </si>
  <si>
    <t>235</t>
  </si>
  <si>
    <t>61144019</t>
  </si>
  <si>
    <t>koncovka k parapetu plastovému vnitřnímu 1 pár</t>
  </si>
  <si>
    <t>sada</t>
  </si>
  <si>
    <t>2032478628</t>
  </si>
  <si>
    <t>236</t>
  </si>
  <si>
    <t>766694112</t>
  </si>
  <si>
    <t>Montáž parapetních desek dřevěných nebo plastových šířky do 30 cm délky do 1,6 m</t>
  </si>
  <si>
    <t>203593119</t>
  </si>
  <si>
    <t>237</t>
  </si>
  <si>
    <t>30893987</t>
  </si>
  <si>
    <t>238</t>
  </si>
  <si>
    <t>-453625360</t>
  </si>
  <si>
    <t>239</t>
  </si>
  <si>
    <t>766694113</t>
  </si>
  <si>
    <t>Montáž parapetních desek dřevěných nebo plastových šířky do 30 cm délky do 2,6 m</t>
  </si>
  <si>
    <t>331818055</t>
  </si>
  <si>
    <t>240</t>
  </si>
  <si>
    <t>1488995370</t>
  </si>
  <si>
    <t>241</t>
  </si>
  <si>
    <t>-1934703306</t>
  </si>
  <si>
    <t>242</t>
  </si>
  <si>
    <t>766694114</t>
  </si>
  <si>
    <t>Montáž parapetních desek dřevěných nebo plastových šířky do 30 cm délky přes 2,6 m</t>
  </si>
  <si>
    <t>1270125368</t>
  </si>
  <si>
    <t>243</t>
  </si>
  <si>
    <t>-297451048</t>
  </si>
  <si>
    <t>244</t>
  </si>
  <si>
    <t>1820501334</t>
  </si>
  <si>
    <t>245</t>
  </si>
  <si>
    <t>998766103</t>
  </si>
  <si>
    <t>Přesun hmot tonážní pro konstrukce truhlářské v objektech v do 24 m</t>
  </si>
  <si>
    <t>1922513875</t>
  </si>
  <si>
    <t>767</t>
  </si>
  <si>
    <t>Konstrukce zámečnické</t>
  </si>
  <si>
    <t>246</t>
  </si>
  <si>
    <t>767113140</t>
  </si>
  <si>
    <t>Montáž stěn pro zasklení z Al profilů plochy do 16 m2</t>
  </si>
  <si>
    <t>-902030990</t>
  </si>
  <si>
    <t>247</t>
  </si>
  <si>
    <t>549341-R</t>
  </si>
  <si>
    <t>zasklení schodiště fasádním systémem, včetně oken - viz. výpis prvků OD8</t>
  </si>
  <si>
    <t>-41941067</t>
  </si>
  <si>
    <t>248</t>
  </si>
  <si>
    <t>767113-R1</t>
  </si>
  <si>
    <t>Dodávka a montáž prosklených stěn recepce - hliníkové profily, spodní výplň plná, horní dvojsklo, vč. dveří, kování a vložek</t>
  </si>
  <si>
    <t>-1413104757</t>
  </si>
  <si>
    <t>výpis oken a dveří - Sestava OR1-OR5 (recepce)</t>
  </si>
  <si>
    <t>249</t>
  </si>
  <si>
    <t>767113-R2</t>
  </si>
  <si>
    <t>Dodávka a montáž prosklené stěny ve vstupu (k jídelně) - hliníkové profily, spodní výplň plná, horní dvojsklo, vč. dveří, kování a vložek</t>
  </si>
  <si>
    <t>1404068031</t>
  </si>
  <si>
    <t>výpis oken a dveří - Sestava OR6 (dveře k jídelně ve vstupu)</t>
  </si>
  <si>
    <t>250</t>
  </si>
  <si>
    <t>767161111</t>
  </si>
  <si>
    <t>Montáž zábradlí rovného z trubek do zdi hmotnosti do 20 kg</t>
  </si>
  <si>
    <t>-975881652</t>
  </si>
  <si>
    <t>zábradlí u ramp (šikmé) - zámečnický prvek Z1</t>
  </si>
  <si>
    <t>2*(1,5+0,225)</t>
  </si>
  <si>
    <t>zábradlí u ramp (šikmé) - zámečnický prvek Z2</t>
  </si>
  <si>
    <t>7,2</t>
  </si>
  <si>
    <t>zábradlí u garáží (vodorovné) - zámečnický prvek Z3</t>
  </si>
  <si>
    <t>2,5</t>
  </si>
  <si>
    <t>251</t>
  </si>
  <si>
    <t>631260-R</t>
  </si>
  <si>
    <t>zábradlí kompozitní - madlo, jedna vodorovná výplň, výška 0,9 m</t>
  </si>
  <si>
    <t>601216618</t>
  </si>
  <si>
    <t>252</t>
  </si>
  <si>
    <t>767161114</t>
  </si>
  <si>
    <t>Montáž zábradlí rovného z trubek do zdi hmotnosti do 30 kg</t>
  </si>
  <si>
    <t>-860366685</t>
  </si>
  <si>
    <t>zábradlí terasy, svislé příčle, bez plné výplně, pozinkované, kotvené do sloupů, opřené o atiku - zámečnický prvek Z4</t>
  </si>
  <si>
    <t>5,49+1,02+4,6+4,8*3+6,0+6,0</t>
  </si>
  <si>
    <t>253</t>
  </si>
  <si>
    <t>553915-R</t>
  </si>
  <si>
    <t>venkovní zábradlí u terasy</t>
  </si>
  <si>
    <t>-1274852821</t>
  </si>
  <si>
    <t>zámečnický prvek Z4</t>
  </si>
  <si>
    <t>37,51</t>
  </si>
  <si>
    <t>254</t>
  </si>
  <si>
    <t>767161814</t>
  </si>
  <si>
    <t>Demontáž zábradlí rovného nerozebíratelného hmotnosti 1m zábradlí přes 20 kg</t>
  </si>
  <si>
    <t>1413805575</t>
  </si>
  <si>
    <t>zábradlí kolem terasy, vč. výplně</t>
  </si>
  <si>
    <t>6,0+4,6+4,8*3+3,6+1,08+11,895+4,28</t>
  </si>
  <si>
    <t>255</t>
  </si>
  <si>
    <t>767161824</t>
  </si>
  <si>
    <t>Demontáž zábradlí schodišťového nerozebíratelného hmotnosti 1m zábradlí přes 20 kg</t>
  </si>
  <si>
    <t>1521158632</t>
  </si>
  <si>
    <t>2x zábradlí u ramp</t>
  </si>
  <si>
    <t>256</t>
  </si>
  <si>
    <t>7671621-R</t>
  </si>
  <si>
    <t>Úprava zábradlí (bočních polí kotvených do fasády) u ordinace</t>
  </si>
  <si>
    <t>-985356431</t>
  </si>
  <si>
    <t>257</t>
  </si>
  <si>
    <t>767311360</t>
  </si>
  <si>
    <t>Montáž světlíků sedlových podélných nebo příčných rozpětí 6000 mm se zasklením</t>
  </si>
  <si>
    <t>-1500051694</t>
  </si>
  <si>
    <t>dodávka a montáž nového jehlanového světlíku - hliníkové profily, zasklení Connex</t>
  </si>
  <si>
    <t>5,0*4</t>
  </si>
  <si>
    <t>258</t>
  </si>
  <si>
    <t>562453-R</t>
  </si>
  <si>
    <t>světlík ve tvaru jehlanu z hliníkových profilů s 8 kusů pevného zasklení - trojúhelníkové tabule - 44.2/14/4/14/ESG 6</t>
  </si>
  <si>
    <t>2093987166</t>
  </si>
  <si>
    <t>259</t>
  </si>
  <si>
    <t>767311810</t>
  </si>
  <si>
    <t>Demontáž světlíků všech typů se zasklením</t>
  </si>
  <si>
    <t>171139757</t>
  </si>
  <si>
    <t>světlík nad terasou, vč. likvidace</t>
  </si>
  <si>
    <t>5,0*5,0*1,25</t>
  </si>
  <si>
    <t>260</t>
  </si>
  <si>
    <t>767610122</t>
  </si>
  <si>
    <t>Montáž oken kovových jednoduchých otevíravých do panelů nebo ocelové konstrukce plochy do 1,5 m2</t>
  </si>
  <si>
    <t>-1880368684</t>
  </si>
  <si>
    <t>OD13a</t>
  </si>
  <si>
    <t>1,8*0,9</t>
  </si>
  <si>
    <t>261</t>
  </si>
  <si>
    <t>55341009</t>
  </si>
  <si>
    <t>okno Al otevíravé/sklopné trojsklo do plochy 1m2</t>
  </si>
  <si>
    <t>-1692178768</t>
  </si>
  <si>
    <t>262</t>
  </si>
  <si>
    <t>767651210</t>
  </si>
  <si>
    <t>Montáž vrat garážových otvíravých do ocelové zárubně plochy do 6 m2</t>
  </si>
  <si>
    <t>-1216354834</t>
  </si>
  <si>
    <t>DO4 - rozměry otvoru musí být zachovány stávající!!!</t>
  </si>
  <si>
    <t>263</t>
  </si>
  <si>
    <t>55344-DO4</t>
  </si>
  <si>
    <t>vrata dvoukřídlá zateplená 2,50 x 2,15 m, 2 křídlová</t>
  </si>
  <si>
    <t>584219619</t>
  </si>
  <si>
    <t>264</t>
  </si>
  <si>
    <t>767661811</t>
  </si>
  <si>
    <t>Demontáž mříží pevných nebo otevíravých</t>
  </si>
  <si>
    <t>877469448</t>
  </si>
  <si>
    <t>mříže na anglických dvorcích</t>
  </si>
  <si>
    <t>6*1,5*0,8</t>
  </si>
  <si>
    <t>265</t>
  </si>
  <si>
    <t>767662110</t>
  </si>
  <si>
    <t>Montáž mříží pevných šroubovaných</t>
  </si>
  <si>
    <t>681755100</t>
  </si>
  <si>
    <t>mříže na anglických dvorcích - zámečnický prvek Z5</t>
  </si>
  <si>
    <t>266</t>
  </si>
  <si>
    <t>553421-R</t>
  </si>
  <si>
    <t>mříž ocelová, pozinková rozměr 1,2 x 0,8 m připevněné k palisádám</t>
  </si>
  <si>
    <t>-1416906055</t>
  </si>
  <si>
    <t>267</t>
  </si>
  <si>
    <t>767662210</t>
  </si>
  <si>
    <t>Montáž mříží otvíravých</t>
  </si>
  <si>
    <t>-2024301404</t>
  </si>
  <si>
    <t>nové mříže na terasu u trafa - zámečnický prvek Z11</t>
  </si>
  <si>
    <t>4,55*2,3*3</t>
  </si>
  <si>
    <t>boční vrátka na terasu u trafa - zámečnický prvek Z12</t>
  </si>
  <si>
    <t>1,0*2,1</t>
  </si>
  <si>
    <t>268</t>
  </si>
  <si>
    <t>553423-R</t>
  </si>
  <si>
    <t>mříž ocelová, pozinková rozměr 4,5 x 2,3 m s otvíravou bránou šířky 3,0 m</t>
  </si>
  <si>
    <t>1976231523</t>
  </si>
  <si>
    <t>zámečnický prvek Z11</t>
  </si>
  <si>
    <t>269</t>
  </si>
  <si>
    <t>553424-R</t>
  </si>
  <si>
    <t>vrátka ocelová, pozinková rozměr 0,8 x 2,3 m</t>
  </si>
  <si>
    <t>-89213094</t>
  </si>
  <si>
    <t>zámečnický prvek Z12</t>
  </si>
  <si>
    <t>270</t>
  </si>
  <si>
    <t>767810811</t>
  </si>
  <si>
    <t>Demontáž mřížek větracích ocelových čtyřhranných nebo kruhových</t>
  </si>
  <si>
    <t>206144714</t>
  </si>
  <si>
    <t>demontáž nepotřebných větracích mřížek plast nebo kovových na fasádě objektu</t>
  </si>
  <si>
    <t>12*8+12*7+112</t>
  </si>
  <si>
    <t>271</t>
  </si>
  <si>
    <t>767832102</t>
  </si>
  <si>
    <t>Montáž venkovních požárních žebříků do zdiva bez suchovodu</t>
  </si>
  <si>
    <t>432985084</t>
  </si>
  <si>
    <t>strojovna nižší - zámečnický prvek Z6</t>
  </si>
  <si>
    <t>19,55-17,5</t>
  </si>
  <si>
    <t>strojovna vyšší - zámečnický prvek Z7</t>
  </si>
  <si>
    <t>20,9-17,5</t>
  </si>
  <si>
    <t>komín - s ochranným košem - zámečnický prvek Z8</t>
  </si>
  <si>
    <t>22,65-17,5</t>
  </si>
  <si>
    <t>z ubytovací části na hospodářskou část - zámečnický prvek Z9</t>
  </si>
  <si>
    <t>2,0</t>
  </si>
  <si>
    <t>272</t>
  </si>
  <si>
    <t>44983000</t>
  </si>
  <si>
    <t>žebřík venkovní bez suchovodu v provedení žárový Zn</t>
  </si>
  <si>
    <t>1033577306</t>
  </si>
  <si>
    <t>273</t>
  </si>
  <si>
    <t>767832801</t>
  </si>
  <si>
    <t>Demontáž venkovních požárních žebříků se ochranným košem</t>
  </si>
  <si>
    <t>110221684</t>
  </si>
  <si>
    <t>(22,65-17,5)</t>
  </si>
  <si>
    <t>274</t>
  </si>
  <si>
    <t>767851104</t>
  </si>
  <si>
    <t>Montáž lávek komínových - kompletní celé lávky</t>
  </si>
  <si>
    <t>1556472031</t>
  </si>
  <si>
    <t>venkovní lávka u komína - zámečnický prvek Z13</t>
  </si>
  <si>
    <t>5,3</t>
  </si>
  <si>
    <t>275</t>
  </si>
  <si>
    <t>449830-R</t>
  </si>
  <si>
    <t>lávka se zábradlím, pochozí pororošty, venkovní v provedení žárový Zn</t>
  </si>
  <si>
    <t>446160647</t>
  </si>
  <si>
    <t>276</t>
  </si>
  <si>
    <t>767881128</t>
  </si>
  <si>
    <t>Montáž bodů záchytného systému do dřevěných trámových konstrukcí sevřením, kotvením</t>
  </si>
  <si>
    <t>-438274531</t>
  </si>
  <si>
    <t>SCH1 - ubytovací část</t>
  </si>
  <si>
    <t>montáž všech prvků systému, vč. těsnících manžet</t>
  </si>
  <si>
    <t>277</t>
  </si>
  <si>
    <t>70921368</t>
  </si>
  <si>
    <t>kotvicí bod pro dřevěné konstrukce do předvrtaného otvoru sevřením pomocí speciální základny a kontramatky dl 500mm</t>
  </si>
  <si>
    <t>-729139475</t>
  </si>
  <si>
    <t>nerezový koncový/rohový sloupek prům. 22 mm, 500 mm</t>
  </si>
  <si>
    <t>278</t>
  </si>
  <si>
    <t>31452201</t>
  </si>
  <si>
    <t>nerezové lano určené pro systémy s požadavkem na permanentní kotvicí vedení tl 8mm</t>
  </si>
  <si>
    <t>2112658963</t>
  </si>
  <si>
    <t>279</t>
  </si>
  <si>
    <t>31452203</t>
  </si>
  <si>
    <t>koncovka k nerez lanu napínací pro systémy s požadavkem na permanentní kotvicí vedení lano tl 8mm</t>
  </si>
  <si>
    <t>1044880354</t>
  </si>
  <si>
    <t>280</t>
  </si>
  <si>
    <t>31452206</t>
  </si>
  <si>
    <t>oko spojovací k nerez lanu pro systémy pro systémy s požadavkem na permanentní kotvicí vedení</t>
  </si>
  <si>
    <t>1650684495</t>
  </si>
  <si>
    <t>281</t>
  </si>
  <si>
    <t>31452210</t>
  </si>
  <si>
    <t>úchytka průběžná k nerez lanu přímá pro systémy s požadavkem na permanentní kotvicí vedení lano tl 8mm</t>
  </si>
  <si>
    <t>-1171525686</t>
  </si>
  <si>
    <t>282</t>
  </si>
  <si>
    <t>31452212</t>
  </si>
  <si>
    <t>úchytka průběžná rohová k nerez lanu pro systémy s požadavkem na permanentní kotvicí vedení lano tl 8mm</t>
  </si>
  <si>
    <t>-106123734</t>
  </si>
  <si>
    <t>283</t>
  </si>
  <si>
    <t>767881141</t>
  </si>
  <si>
    <t>Montáž bodů záchytného systému do železobetonu mechanickými kotvami</t>
  </si>
  <si>
    <t>1233421736</t>
  </si>
  <si>
    <t>SCH2 - hospodářská část - obě úrovně</t>
  </si>
  <si>
    <t>284</t>
  </si>
  <si>
    <t>70921345</t>
  </si>
  <si>
    <t>kotvicí bod pro betonové nosníky pomocí čtyř závitových tyčí dl 500mm</t>
  </si>
  <si>
    <t>914889765</t>
  </si>
  <si>
    <t>nerezový koncový/rohový sloupek prům. 48 mm, 600 mm</t>
  </si>
  <si>
    <t>nerezový sloupek prům. 16 mm, 600 mm</t>
  </si>
  <si>
    <t>nerezový koncový/rohový sloupek prům. 48 mm, 300 mm</t>
  </si>
  <si>
    <t>nerezový sloupek prům. 16 mm, 300mm</t>
  </si>
  <si>
    <t>285</t>
  </si>
  <si>
    <t>-159493833</t>
  </si>
  <si>
    <t>286</t>
  </si>
  <si>
    <t>-1102053202</t>
  </si>
  <si>
    <t>287</t>
  </si>
  <si>
    <t>-1132307472</t>
  </si>
  <si>
    <t>288</t>
  </si>
  <si>
    <t>-1859689009</t>
  </si>
  <si>
    <t>289</t>
  </si>
  <si>
    <t>1474514621</t>
  </si>
  <si>
    <t>290</t>
  </si>
  <si>
    <t>767995111</t>
  </si>
  <si>
    <t>Montáž atypických zámečnických konstrukcí hmotnosti do 5 kg</t>
  </si>
  <si>
    <t>1362321871</t>
  </si>
  <si>
    <t>zpětná montáž cedulí u vchodu do objektu</t>
  </si>
  <si>
    <t>291</t>
  </si>
  <si>
    <t>767995113</t>
  </si>
  <si>
    <t>Montáž atypických zámečnických konstrukcí hmotnosti do 20 kg</t>
  </si>
  <si>
    <t>1229974045</t>
  </si>
  <si>
    <t>dodávka a montáž větracích mřížek protidešťových se síťovinou, pozink, rozměr 650 x 400</t>
  </si>
  <si>
    <t>- zámečnický prvek Z10</t>
  </si>
  <si>
    <t>- kotelna, regulační stanice, rampa, atd.</t>
  </si>
  <si>
    <t>12*15,0</t>
  </si>
  <si>
    <t>292</t>
  </si>
  <si>
    <t>767995116</t>
  </si>
  <si>
    <t>Montáž atypických zámečnických konstrukcí hmotnosti do 250 kg</t>
  </si>
  <si>
    <t>2084034045</t>
  </si>
  <si>
    <t>zpětná montáž stávajících vzduchotechnických jednotek na střeše ubytovací části, vč. příp. prodloužení potrubí</t>
  </si>
  <si>
    <t>včetně úpravy přívodních kabelů a napojení potrubí</t>
  </si>
  <si>
    <t>15*2*220</t>
  </si>
  <si>
    <t>293</t>
  </si>
  <si>
    <t>767996701</t>
  </si>
  <si>
    <t>Demontáž atypických zámečnických konstrukcí řezáním hmotnosti jednotlivých dílů do 50 kg</t>
  </si>
  <si>
    <t>622313087</t>
  </si>
  <si>
    <t>demontáž větracích mříží u kotelny, regulační stanice, atd</t>
  </si>
  <si>
    <t>294</t>
  </si>
  <si>
    <t>767996703</t>
  </si>
  <si>
    <t>Demontáž atypických zámečnických konstrukcí řezáním hmotnosti jednotlivých dílů do 250 kg</t>
  </si>
  <si>
    <t>-555157028</t>
  </si>
  <si>
    <t>demontáž a likvidace mříží na rampě trafa</t>
  </si>
  <si>
    <t>4,55*2,3*19*3</t>
  </si>
  <si>
    <t>1,0*2,3*19</t>
  </si>
  <si>
    <t>295</t>
  </si>
  <si>
    <t>767996801</t>
  </si>
  <si>
    <t>Demontáž atypických zámečnických konstrukcí rozebráním hmotnosti jednotlivých dílů do 50 kg</t>
  </si>
  <si>
    <t>-1139732098</t>
  </si>
  <si>
    <t>demontáž a uložení cedulí u vstupu do objektu</t>
  </si>
  <si>
    <t>296</t>
  </si>
  <si>
    <t>767996803</t>
  </si>
  <si>
    <t>Demontáž atypických zámečnických konstrukcí rozebráním hmotnosti jednotlivých dílů do 250 kg</t>
  </si>
  <si>
    <t>471525429</t>
  </si>
  <si>
    <t>demontáž a uložení stávajících vzduchotechnických jednotek na střeše ubytovací části - bude zpětně osazeno</t>
  </si>
  <si>
    <t>včetně zajištění přívodních kabelů a ochranu potrubí před vniknutí nečistost a vody</t>
  </si>
  <si>
    <t>297</t>
  </si>
  <si>
    <t>998767103</t>
  </si>
  <si>
    <t>Přesun hmot tonážní pro zámečnické konstrukce v objektech v do 24 m</t>
  </si>
  <si>
    <t>-1193304155</t>
  </si>
  <si>
    <t>771</t>
  </si>
  <si>
    <t>Podlahy z dlaždic</t>
  </si>
  <si>
    <t>298</t>
  </si>
  <si>
    <t>771474113</t>
  </si>
  <si>
    <t>Montáž soklů z dlaždic keramických rovných flexibilní lepidlo v do 120 mm</t>
  </si>
  <si>
    <t>598669097</t>
  </si>
  <si>
    <t>12*(1,2*2+2,62)</t>
  </si>
  <si>
    <t>-(2*1,6+10*0,9)</t>
  </si>
  <si>
    <t>299</t>
  </si>
  <si>
    <t>59761281</t>
  </si>
  <si>
    <t>sokl s položlábkem-dlažba keramická slinutá hladká do interiéru i exteriéru 300x80mm</t>
  </si>
  <si>
    <t>124907769</t>
  </si>
  <si>
    <t>48,040/0,3</t>
  </si>
  <si>
    <t>160,133*1,1 "Přepočtené koeficientem množství</t>
  </si>
  <si>
    <t>300</t>
  </si>
  <si>
    <t>771574113</t>
  </si>
  <si>
    <t>Montáž podlah keramických hladkých lepených flexibilním lepidlem do 19 ks/m2</t>
  </si>
  <si>
    <t>-534115078</t>
  </si>
  <si>
    <t>301</t>
  </si>
  <si>
    <t>59761409</t>
  </si>
  <si>
    <t>dlažba keramická slinutá protiskluzná do interiéru i exteriéru pro vysoké mechanické namáhání přes 9 do 12 ks/m2</t>
  </si>
  <si>
    <t>-1936134928</t>
  </si>
  <si>
    <t>37,728*1,1 "Přepočtené koeficientem množství</t>
  </si>
  <si>
    <t>302</t>
  </si>
  <si>
    <t>7715741-R</t>
  </si>
  <si>
    <t>Montáž podlah keramických hladkých lepených flexibilním lepidlem okapová tvarovka</t>
  </si>
  <si>
    <t>-856722010</t>
  </si>
  <si>
    <t>tvarovka zakončení podlahy pro odkap</t>
  </si>
  <si>
    <t>10*(0,4*2+2,8)</t>
  </si>
  <si>
    <t>303</t>
  </si>
  <si>
    <t>597614-R</t>
  </si>
  <si>
    <t xml:space="preserve">tvarovka balkonová keramická slinutá protiskluzná do interiéru i exteriéru pro vysoké mechanické namáhání </t>
  </si>
  <si>
    <t>ks</t>
  </si>
  <si>
    <t>-808593664</t>
  </si>
  <si>
    <t>36/0,3</t>
  </si>
  <si>
    <t>120*1,1 "Přepočtené koeficientem množství</t>
  </si>
  <si>
    <t>304</t>
  </si>
  <si>
    <t>771577152</t>
  </si>
  <si>
    <t>Příplatek k montáži podlah keramických do malty za omezený prostor</t>
  </si>
  <si>
    <t>1613483335</t>
  </si>
  <si>
    <t>lodžie</t>
  </si>
  <si>
    <t>10*(1,2*2,62)</t>
  </si>
  <si>
    <t>305</t>
  </si>
  <si>
    <t>771577154</t>
  </si>
  <si>
    <t>Příplatek k montáži podlah keramických do malty za spárování tmelem dvousložkovým</t>
  </si>
  <si>
    <t>-1850242407</t>
  </si>
  <si>
    <t>306</t>
  </si>
  <si>
    <t>771591115</t>
  </si>
  <si>
    <t>Podlahy spárování silikonem</t>
  </si>
  <si>
    <t>1245351904</t>
  </si>
  <si>
    <t>vnitřní roh u soklu</t>
  </si>
  <si>
    <t>307</t>
  </si>
  <si>
    <t>998771103</t>
  </si>
  <si>
    <t>Přesun hmot tonážní pro podlahy z dlaždic v objektech v do 24 m</t>
  </si>
  <si>
    <t>871431280</t>
  </si>
  <si>
    <t>783</t>
  </si>
  <si>
    <t>Dokončovací práce - nátěry</t>
  </si>
  <si>
    <t>308</t>
  </si>
  <si>
    <t>783306801</t>
  </si>
  <si>
    <t>Odstranění nátěru ze zámečnických konstrukcí obroušením</t>
  </si>
  <si>
    <t>399858985</t>
  </si>
  <si>
    <t>zábradlí u regulační stanice</t>
  </si>
  <si>
    <t>20,0</t>
  </si>
  <si>
    <t>309</t>
  </si>
  <si>
    <t>783314201</t>
  </si>
  <si>
    <t>Základní antikorozní jednonásobný syntetický standardní nátěr zámečnických konstrukcí</t>
  </si>
  <si>
    <t>396589445</t>
  </si>
  <si>
    <t>310</t>
  </si>
  <si>
    <t>783317101</t>
  </si>
  <si>
    <t>Krycí jednonásobný syntetický standardní nátěr zámečnických konstrukcí</t>
  </si>
  <si>
    <t>-1729372065</t>
  </si>
  <si>
    <t>311</t>
  </si>
  <si>
    <t>783401303</t>
  </si>
  <si>
    <t>Bezoplachové odrezivění klempířských konstrukcí před provedením nátěru</t>
  </si>
  <si>
    <t>-2061242453</t>
  </si>
  <si>
    <t>312</t>
  </si>
  <si>
    <t>783406801</t>
  </si>
  <si>
    <t>Odstranění nátěrů z klempířských konstrukcí obroušením</t>
  </si>
  <si>
    <t>-1223083429</t>
  </si>
  <si>
    <t>obroušení krytů vzduchotechnik na střechách</t>
  </si>
  <si>
    <t>14*2,8+5*3,0</t>
  </si>
  <si>
    <t>313</t>
  </si>
  <si>
    <t>783414101</t>
  </si>
  <si>
    <t>Základní jednonásobný syntetický nátěr klempířských konstrukcí</t>
  </si>
  <si>
    <t>1046362299</t>
  </si>
  <si>
    <t>314</t>
  </si>
  <si>
    <t>783417101</t>
  </si>
  <si>
    <t>Krycí jednonásobný syntetický nátěr klempířských konstrukcí</t>
  </si>
  <si>
    <t>-1690997898</t>
  </si>
  <si>
    <t>315</t>
  </si>
  <si>
    <t>783801503</t>
  </si>
  <si>
    <t>Omytí omítek tlakovou vodou před provedením nátěru</t>
  </si>
  <si>
    <t>-44703440</t>
  </si>
  <si>
    <t>omytí fasády před aplikací KZS</t>
  </si>
  <si>
    <t>3271,432+401,211</t>
  </si>
  <si>
    <t>784</t>
  </si>
  <si>
    <t>Dokončovací práce - malby a tapety</t>
  </si>
  <si>
    <t>316</t>
  </si>
  <si>
    <t>784111011</t>
  </si>
  <si>
    <t>Obroušení podkladu omítnutého v místnostech výšky do 3,80 m</t>
  </si>
  <si>
    <t>28488823</t>
  </si>
  <si>
    <t>porobetonové vyzdívky</t>
  </si>
  <si>
    <t>23,505*1,25</t>
  </si>
  <si>
    <t>začištění kolem oken</t>
  </si>
  <si>
    <t>380,17*0,85</t>
  </si>
  <si>
    <t>317</t>
  </si>
  <si>
    <t>784211101</t>
  </si>
  <si>
    <t>Dvojnásobné bílé malby ze směsí za mokra výborně otěruvzdorných v místnostech výšky do 3,80 m</t>
  </si>
  <si>
    <t>648143874</t>
  </si>
  <si>
    <t>786</t>
  </si>
  <si>
    <t>Dokončovací práce - čalounické úpravy</t>
  </si>
  <si>
    <t>318</t>
  </si>
  <si>
    <t>786624121</t>
  </si>
  <si>
    <t>Montáž lamelové žaluzie do oken zdvojených kovových otevíravých, sklápěcích a vyklápěcích</t>
  </si>
  <si>
    <t>1814113275</t>
  </si>
  <si>
    <t>319</t>
  </si>
  <si>
    <t>611243-R</t>
  </si>
  <si>
    <t>žaluzie interiérová Al bílá</t>
  </si>
  <si>
    <t>-1499265818</t>
  </si>
  <si>
    <t>320</t>
  </si>
  <si>
    <t>998786103</t>
  </si>
  <si>
    <t>Přesun hmot tonážní pro čalounické úpravy v objektech v do 24 m</t>
  </si>
  <si>
    <t>1419760369</t>
  </si>
  <si>
    <t>Práce a dodávky M</t>
  </si>
  <si>
    <t>21-M</t>
  </si>
  <si>
    <t>Elektromontáže</t>
  </si>
  <si>
    <t>321</t>
  </si>
  <si>
    <t>210220102</t>
  </si>
  <si>
    <t>Montáž hromosvodného vedení svodových vodičů s podpěrami průměru přes 10 mm</t>
  </si>
  <si>
    <t>1216282936</t>
  </si>
  <si>
    <t>kompletní dodávka hromosvodu po střechách i fasádách, vč. jímacích tyčí, podpěr, atd.</t>
  </si>
  <si>
    <t>rekonstrukce vedení hromosvodu ve stávajících trasách</t>
  </si>
  <si>
    <t>322</t>
  </si>
  <si>
    <t>35441073</t>
  </si>
  <si>
    <t>drát D 10mm FeZn</t>
  </si>
  <si>
    <t>-2051053367</t>
  </si>
  <si>
    <t>58-M</t>
  </si>
  <si>
    <t>Revize vyhrazených technických zařízení</t>
  </si>
  <si>
    <t>323</t>
  </si>
  <si>
    <t>5801050-R</t>
  </si>
  <si>
    <t>Revize hromosvodu, vč. měření zemního odporu, atd.</t>
  </si>
  <si>
    <t>-1189609197</t>
  </si>
  <si>
    <t>VRN</t>
  </si>
  <si>
    <t>Vedlejší rozpočtové náklady</t>
  </si>
  <si>
    <t>VRN1</t>
  </si>
  <si>
    <t>Průzkumné, geodetické a projektové práce</t>
  </si>
  <si>
    <t>324</t>
  </si>
  <si>
    <t>012303000</t>
  </si>
  <si>
    <t>Geodetické práce po výstavbě</t>
  </si>
  <si>
    <t>Kč</t>
  </si>
  <si>
    <t>1024</t>
  </si>
  <si>
    <t>661838814</t>
  </si>
  <si>
    <t>Geodetické práce prováděné oprávněným geodetem včetně vypracování geometrického plánu.</t>
  </si>
  <si>
    <t>Důvodem je zřízení služebnosti na zateplení přesahující nad vedlejší pozemek a zřízení služebnosti okapového chodníčku.</t>
  </si>
  <si>
    <t>Podklad pro vklad do Katastru nemovitostí.</t>
  </si>
  <si>
    <t>325</t>
  </si>
  <si>
    <t>013203000</t>
  </si>
  <si>
    <t>Dokumentace stavby bez rozlišení</t>
  </si>
  <si>
    <t>1080024470</t>
  </si>
  <si>
    <t>realizační dokumentace stavby</t>
  </si>
  <si>
    <t>326</t>
  </si>
  <si>
    <t>013254000</t>
  </si>
  <si>
    <t>Dokumentace skutečného provedení stavby</t>
  </si>
  <si>
    <t>-2104807782</t>
  </si>
  <si>
    <t>předání zadavateli 3x v tištěné podobě + 1x v digitální podobě</t>
  </si>
  <si>
    <t>327</t>
  </si>
  <si>
    <t>013274000</t>
  </si>
  <si>
    <t>Pasportizace objektu před započetím prací</t>
  </si>
  <si>
    <t>1124424782</t>
  </si>
  <si>
    <t>zdokumentování skutečného stavu objektů, pořízení zápisů a protokolů pasportizace, zpracování fotodokumentace a obrazové dokumentace</t>
  </si>
  <si>
    <t>328</t>
  </si>
  <si>
    <t>013294000</t>
  </si>
  <si>
    <t>Ostatní dokumentace</t>
  </si>
  <si>
    <t>-1550049587</t>
  </si>
  <si>
    <t>výrobně technická dokumentace v požadované formě v rozsahu nutném pro provedení díla</t>
  </si>
  <si>
    <t>VRN3</t>
  </si>
  <si>
    <t>Zařízení staveniště</t>
  </si>
  <si>
    <t>329</t>
  </si>
  <si>
    <t>0321030-R</t>
  </si>
  <si>
    <t>-1311181450</t>
  </si>
  <si>
    <t>hlavní tituly průvodních činností a nákladů zařízení staveniště</t>
  </si>
  <si>
    <t>330</t>
  </si>
  <si>
    <t>034103000</t>
  </si>
  <si>
    <t>Oplocení staveniště</t>
  </si>
  <si>
    <t>1138916889</t>
  </si>
  <si>
    <t>331</t>
  </si>
  <si>
    <t>034503000</t>
  </si>
  <si>
    <t>Informační tabule na staveništi</t>
  </si>
  <si>
    <t>…</t>
  </si>
  <si>
    <t>-1496228571</t>
  </si>
  <si>
    <t>bezpečnostní a informační tabulky - vyplývající z Plánu BOZP na staveništi a dalších nařízení</t>
  </si>
  <si>
    <t>332</t>
  </si>
  <si>
    <t>035103001</t>
  </si>
  <si>
    <t>Pronájem ploch</t>
  </si>
  <si>
    <t>1349217443</t>
  </si>
  <si>
    <t xml:space="preserve">zábory pozemků, poplatek za užívání veřejného prostranství, zvláštní užívání </t>
  </si>
  <si>
    <t>+ projednání s dotčenými orgány a organizacemi</t>
  </si>
  <si>
    <t>VRN4</t>
  </si>
  <si>
    <t>Inženýrská činnost</t>
  </si>
  <si>
    <t>333</t>
  </si>
  <si>
    <t>045303000</t>
  </si>
  <si>
    <t>Koordinační činnost</t>
  </si>
  <si>
    <t>538549996</t>
  </si>
  <si>
    <t>zajištění časové koordinace postupu prací a úprav s ohledem na nepřetržitý provoz domova pro seniory</t>
  </si>
  <si>
    <t>zajištění časové koordinace postupu prací a úprav s ohledem na realizaci přeložky plynovodu a výstavby bezbariérové rampy</t>
  </si>
  <si>
    <t>334</t>
  </si>
  <si>
    <t>049303000</t>
  </si>
  <si>
    <t>Náklady vzniklé v souvislosti s předáním stavby</t>
  </si>
  <si>
    <t>-569525943</t>
  </si>
  <si>
    <t>náklady na předání stavby, kolaudaci, pořízení fotodokumentace, BOZP a ostatní náklady vyplývající z obchodních podmínek jinde neuvedené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</si>
</sst>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54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56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55</v>
      </c>
      <c r="AI60" s="43"/>
      <c r="AJ60" s="43"/>
      <c r="AK60" s="43"/>
      <c r="AL60" s="43"/>
      <c r="AM60" s="65" t="s">
        <v>56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58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55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56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55</v>
      </c>
      <c r="AI75" s="43"/>
      <c r="AJ75" s="43"/>
      <c r="AK75" s="43"/>
      <c r="AL75" s="43"/>
      <c r="AM75" s="65" t="s">
        <v>56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59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Energetická úspora Domova pro seniory Spáleniště v Chebu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Mírová 2273/6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13. 12. 2019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Karlovarský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S P I R A L spol. s r. o.</v>
      </c>
      <c r="AN89" s="72"/>
      <c r="AO89" s="72"/>
      <c r="AP89" s="72"/>
      <c r="AQ89" s="41"/>
      <c r="AR89" s="45"/>
      <c r="AS89" s="82" t="s">
        <v>60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37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61</v>
      </c>
      <c r="D92" s="95"/>
      <c r="E92" s="95"/>
      <c r="F92" s="95"/>
      <c r="G92" s="95"/>
      <c r="H92" s="96"/>
      <c r="I92" s="97" t="s">
        <v>62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63</v>
      </c>
      <c r="AH92" s="95"/>
      <c r="AI92" s="95"/>
      <c r="AJ92" s="95"/>
      <c r="AK92" s="95"/>
      <c r="AL92" s="95"/>
      <c r="AM92" s="95"/>
      <c r="AN92" s="97" t="s">
        <v>64</v>
      </c>
      <c r="AO92" s="95"/>
      <c r="AP92" s="99"/>
      <c r="AQ92" s="100" t="s">
        <v>65</v>
      </c>
      <c r="AR92" s="45"/>
      <c r="AS92" s="101" t="s">
        <v>66</v>
      </c>
      <c r="AT92" s="102" t="s">
        <v>67</v>
      </c>
      <c r="AU92" s="102" t="s">
        <v>68</v>
      </c>
      <c r="AV92" s="102" t="s">
        <v>69</v>
      </c>
      <c r="AW92" s="102" t="s">
        <v>70</v>
      </c>
      <c r="AX92" s="102" t="s">
        <v>71</v>
      </c>
      <c r="AY92" s="102" t="s">
        <v>72</v>
      </c>
      <c r="AZ92" s="102" t="s">
        <v>73</v>
      </c>
      <c r="BA92" s="102" t="s">
        <v>74</v>
      </c>
      <c r="BB92" s="102" t="s">
        <v>75</v>
      </c>
      <c r="BC92" s="102" t="s">
        <v>76</v>
      </c>
      <c r="BD92" s="103" t="s">
        <v>77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79</v>
      </c>
      <c r="BT94" s="118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0" s="7" customFormat="1" ht="24.75" customHeight="1">
      <c r="A95" s="119" t="s">
        <v>83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'10 - Energetická úspora D...'!J28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'10 - Energetická úspora D...'!P144</f>
        <v>0</v>
      </c>
      <c r="AV95" s="128">
        <f>'10 - Energetická úspora D...'!J31</f>
        <v>0</v>
      </c>
      <c r="AW95" s="128">
        <f>'10 - Energetická úspora D...'!J32</f>
        <v>0</v>
      </c>
      <c r="AX95" s="128">
        <f>'10 - Energetická úspora D...'!J33</f>
        <v>0</v>
      </c>
      <c r="AY95" s="128">
        <f>'10 - Energetická úspora D...'!J34</f>
        <v>0</v>
      </c>
      <c r="AZ95" s="128">
        <f>'10 - Energetická úspora D...'!F31</f>
        <v>0</v>
      </c>
      <c r="BA95" s="128">
        <f>'10 - Energetická úspora D...'!F32</f>
        <v>0</v>
      </c>
      <c r="BB95" s="128">
        <f>'10 - Energetická úspora D...'!F33</f>
        <v>0</v>
      </c>
      <c r="BC95" s="128">
        <f>'10 - Energetická úspora D...'!F34</f>
        <v>0</v>
      </c>
      <c r="BD95" s="130">
        <f>'10 - Energetická úspora D...'!F35</f>
        <v>0</v>
      </c>
      <c r="BE95" s="7"/>
      <c r="BT95" s="131" t="s">
        <v>85</v>
      </c>
      <c r="BU95" s="131" t="s">
        <v>86</v>
      </c>
      <c r="BV95" s="131" t="s">
        <v>81</v>
      </c>
      <c r="BW95" s="131" t="s">
        <v>5</v>
      </c>
      <c r="BX95" s="131" t="s">
        <v>82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0 - Energetická úspora 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1"/>
      <c r="AT3" s="18" t="s">
        <v>85</v>
      </c>
    </row>
    <row r="4" spans="2:46" s="1" customFormat="1" ht="24.95" customHeight="1" hidden="1">
      <c r="B4" s="21"/>
      <c r="D4" s="136" t="s">
        <v>87</v>
      </c>
      <c r="I4" s="132"/>
      <c r="L4" s="21"/>
      <c r="M4" s="137" t="s">
        <v>10</v>
      </c>
      <c r="AT4" s="18" t="s">
        <v>4</v>
      </c>
    </row>
    <row r="5" spans="2:12" s="1" customFormat="1" ht="6.95" customHeight="1" hidden="1">
      <c r="B5" s="21"/>
      <c r="I5" s="132"/>
      <c r="L5" s="21"/>
    </row>
    <row r="6" spans="1:31" s="2" customFormat="1" ht="12" customHeight="1" hidden="1">
      <c r="A6" s="39"/>
      <c r="B6" s="45"/>
      <c r="C6" s="39"/>
      <c r="D6" s="138" t="s">
        <v>16</v>
      </c>
      <c r="E6" s="39"/>
      <c r="F6" s="39"/>
      <c r="G6" s="39"/>
      <c r="H6" s="39"/>
      <c r="I6" s="1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 hidden="1">
      <c r="A7" s="39"/>
      <c r="B7" s="45"/>
      <c r="C7" s="39"/>
      <c r="D7" s="39"/>
      <c r="E7" s="140" t="s">
        <v>17</v>
      </c>
      <c r="F7" s="39"/>
      <c r="G7" s="39"/>
      <c r="H7" s="39"/>
      <c r="I7" s="1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 hidden="1">
      <c r="A8" s="39"/>
      <c r="B8" s="45"/>
      <c r="C8" s="39"/>
      <c r="D8" s="39"/>
      <c r="E8" s="39"/>
      <c r="F8" s="39"/>
      <c r="G8" s="39"/>
      <c r="H8" s="39"/>
      <c r="I8" s="1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 hidden="1">
      <c r="A9" s="39"/>
      <c r="B9" s="45"/>
      <c r="C9" s="39"/>
      <c r="D9" s="138" t="s">
        <v>18</v>
      </c>
      <c r="E9" s="39"/>
      <c r="F9" s="141" t="s">
        <v>1</v>
      </c>
      <c r="G9" s="39"/>
      <c r="H9" s="39"/>
      <c r="I9" s="142" t="s">
        <v>19</v>
      </c>
      <c r="J9" s="141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 hidden="1">
      <c r="A10" s="39"/>
      <c r="B10" s="45"/>
      <c r="C10" s="39"/>
      <c r="D10" s="138" t="s">
        <v>20</v>
      </c>
      <c r="E10" s="39"/>
      <c r="F10" s="141" t="s">
        <v>21</v>
      </c>
      <c r="G10" s="39"/>
      <c r="H10" s="39"/>
      <c r="I10" s="142" t="s">
        <v>22</v>
      </c>
      <c r="J10" s="143" t="str">
        <f>'Rekapitulace stavby'!AN8</f>
        <v>13. 12. 2019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 hidden="1">
      <c r="A11" s="39"/>
      <c r="B11" s="45"/>
      <c r="C11" s="39"/>
      <c r="D11" s="39"/>
      <c r="E11" s="39"/>
      <c r="F11" s="39"/>
      <c r="G11" s="39"/>
      <c r="H11" s="39"/>
      <c r="I11" s="1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38" t="s">
        <v>24</v>
      </c>
      <c r="E12" s="39"/>
      <c r="F12" s="39"/>
      <c r="G12" s="39"/>
      <c r="H12" s="39"/>
      <c r="I12" s="142" t="s">
        <v>25</v>
      </c>
      <c r="J12" s="141" t="s">
        <v>26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 hidden="1">
      <c r="A13" s="39"/>
      <c r="B13" s="45"/>
      <c r="C13" s="39"/>
      <c r="D13" s="39"/>
      <c r="E13" s="141" t="s">
        <v>27</v>
      </c>
      <c r="F13" s="39"/>
      <c r="G13" s="39"/>
      <c r="H13" s="39"/>
      <c r="I13" s="142" t="s">
        <v>28</v>
      </c>
      <c r="J13" s="141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 hidden="1">
      <c r="A14" s="39"/>
      <c r="B14" s="45"/>
      <c r="C14" s="39"/>
      <c r="D14" s="39"/>
      <c r="E14" s="39"/>
      <c r="F14" s="39"/>
      <c r="G14" s="39"/>
      <c r="H14" s="39"/>
      <c r="I14" s="1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 hidden="1">
      <c r="A15" s="39"/>
      <c r="B15" s="45"/>
      <c r="C15" s="39"/>
      <c r="D15" s="138" t="s">
        <v>30</v>
      </c>
      <c r="E15" s="39"/>
      <c r="F15" s="39"/>
      <c r="G15" s="39"/>
      <c r="H15" s="39"/>
      <c r="I15" s="142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 hidden="1">
      <c r="A16" s="39"/>
      <c r="B16" s="45"/>
      <c r="C16" s="39"/>
      <c r="D16" s="39"/>
      <c r="E16" s="34" t="str">
        <f>'Rekapitulace stavby'!E14</f>
        <v>Vyplň údaj</v>
      </c>
      <c r="F16" s="141"/>
      <c r="G16" s="141"/>
      <c r="H16" s="141"/>
      <c r="I16" s="142" t="s">
        <v>28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 hidden="1">
      <c r="A17" s="39"/>
      <c r="B17" s="45"/>
      <c r="C17" s="39"/>
      <c r="D17" s="39"/>
      <c r="E17" s="39"/>
      <c r="F17" s="39"/>
      <c r="G17" s="39"/>
      <c r="H17" s="39"/>
      <c r="I17" s="1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 hidden="1">
      <c r="A18" s="39"/>
      <c r="B18" s="45"/>
      <c r="C18" s="39"/>
      <c r="D18" s="138" t="s">
        <v>32</v>
      </c>
      <c r="E18" s="39"/>
      <c r="F18" s="39"/>
      <c r="G18" s="39"/>
      <c r="H18" s="39"/>
      <c r="I18" s="142" t="s">
        <v>25</v>
      </c>
      <c r="J18" s="141" t="s">
        <v>33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 hidden="1">
      <c r="A19" s="39"/>
      <c r="B19" s="45"/>
      <c r="C19" s="39"/>
      <c r="D19" s="39"/>
      <c r="E19" s="141" t="s">
        <v>34</v>
      </c>
      <c r="F19" s="39"/>
      <c r="G19" s="39"/>
      <c r="H19" s="39"/>
      <c r="I19" s="142" t="s">
        <v>28</v>
      </c>
      <c r="J19" s="141" t="s">
        <v>35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 hidden="1">
      <c r="A20" s="39"/>
      <c r="B20" s="45"/>
      <c r="C20" s="39"/>
      <c r="D20" s="39"/>
      <c r="E20" s="39"/>
      <c r="F20" s="39"/>
      <c r="G20" s="39"/>
      <c r="H20" s="39"/>
      <c r="I20" s="1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 hidden="1">
      <c r="A21" s="39"/>
      <c r="B21" s="45"/>
      <c r="C21" s="39"/>
      <c r="D21" s="138" t="s">
        <v>37</v>
      </c>
      <c r="E21" s="39"/>
      <c r="F21" s="39"/>
      <c r="G21" s="39"/>
      <c r="H21" s="39"/>
      <c r="I21" s="142" t="s">
        <v>25</v>
      </c>
      <c r="J21" s="141" t="str">
        <f>IF('Rekapitulace stavby'!AN19="","",'Rekapitulace stavby'!AN19)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 hidden="1">
      <c r="A22" s="39"/>
      <c r="B22" s="45"/>
      <c r="C22" s="39"/>
      <c r="D22" s="39"/>
      <c r="E22" s="141" t="str">
        <f>IF('Rekapitulace stavby'!E20="","",'Rekapitulace stavby'!E20)</f>
        <v xml:space="preserve"> </v>
      </c>
      <c r="F22" s="39"/>
      <c r="G22" s="39"/>
      <c r="H22" s="39"/>
      <c r="I22" s="142" t="s">
        <v>28</v>
      </c>
      <c r="J22" s="141" t="str">
        <f>IF('Rekapitulace stavby'!AN20="","",'Rekapitulace stavby'!AN20)</f>
        <v/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 hidden="1">
      <c r="A23" s="39"/>
      <c r="B23" s="45"/>
      <c r="C23" s="39"/>
      <c r="D23" s="39"/>
      <c r="E23" s="39"/>
      <c r="F23" s="39"/>
      <c r="G23" s="39"/>
      <c r="H23" s="39"/>
      <c r="I23" s="1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 hidden="1">
      <c r="A24" s="39"/>
      <c r="B24" s="45"/>
      <c r="C24" s="39"/>
      <c r="D24" s="138" t="s">
        <v>39</v>
      </c>
      <c r="E24" s="39"/>
      <c r="F24" s="39"/>
      <c r="G24" s="39"/>
      <c r="H24" s="39"/>
      <c r="I24" s="1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 hidden="1">
      <c r="A25" s="144"/>
      <c r="B25" s="145"/>
      <c r="C25" s="144"/>
      <c r="D25" s="144"/>
      <c r="E25" s="146" t="s">
        <v>1</v>
      </c>
      <c r="F25" s="146"/>
      <c r="G25" s="146"/>
      <c r="H25" s="146"/>
      <c r="I25" s="147"/>
      <c r="J25" s="144"/>
      <c r="K25" s="144"/>
      <c r="L25" s="148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</row>
    <row r="26" spans="1:31" s="2" customFormat="1" ht="6.95" customHeight="1" hidden="1">
      <c r="A26" s="39"/>
      <c r="B26" s="45"/>
      <c r="C26" s="39"/>
      <c r="D26" s="39"/>
      <c r="E26" s="39"/>
      <c r="F26" s="39"/>
      <c r="G26" s="39"/>
      <c r="H26" s="39"/>
      <c r="I26" s="1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 hidden="1">
      <c r="A27" s="39"/>
      <c r="B27" s="45"/>
      <c r="C27" s="39"/>
      <c r="D27" s="149"/>
      <c r="E27" s="149"/>
      <c r="F27" s="149"/>
      <c r="G27" s="149"/>
      <c r="H27" s="149"/>
      <c r="I27" s="150"/>
      <c r="J27" s="149"/>
      <c r="K27" s="14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 hidden="1">
      <c r="A28" s="39"/>
      <c r="B28" s="45"/>
      <c r="C28" s="39"/>
      <c r="D28" s="151" t="s">
        <v>40</v>
      </c>
      <c r="E28" s="39"/>
      <c r="F28" s="39"/>
      <c r="G28" s="39"/>
      <c r="H28" s="39"/>
      <c r="I28" s="139"/>
      <c r="J28" s="152">
        <f>ROUND(J144,2)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49"/>
      <c r="E29" s="149"/>
      <c r="F29" s="149"/>
      <c r="G29" s="149"/>
      <c r="H29" s="149"/>
      <c r="I29" s="150"/>
      <c r="J29" s="149"/>
      <c r="K29" s="14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 hidden="1">
      <c r="A30" s="39"/>
      <c r="B30" s="45"/>
      <c r="C30" s="39"/>
      <c r="D30" s="39"/>
      <c r="E30" s="39"/>
      <c r="F30" s="153" t="s">
        <v>42</v>
      </c>
      <c r="G30" s="39"/>
      <c r="H30" s="39"/>
      <c r="I30" s="154" t="s">
        <v>41</v>
      </c>
      <c r="J30" s="153" t="s">
        <v>43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 hidden="1">
      <c r="A31" s="39"/>
      <c r="B31" s="45"/>
      <c r="C31" s="39"/>
      <c r="D31" s="155" t="s">
        <v>44</v>
      </c>
      <c r="E31" s="138" t="s">
        <v>45</v>
      </c>
      <c r="F31" s="156">
        <f>ROUND((SUM(BE144:BE1781)),2)</f>
        <v>0</v>
      </c>
      <c r="G31" s="39"/>
      <c r="H31" s="39"/>
      <c r="I31" s="157">
        <v>0.21</v>
      </c>
      <c r="J31" s="156">
        <f>ROUND(((SUM(BE144:BE1781))*I31),2)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138" t="s">
        <v>46</v>
      </c>
      <c r="F32" s="156">
        <f>ROUND((SUM(BF144:BF1781)),2)</f>
        <v>0</v>
      </c>
      <c r="G32" s="39"/>
      <c r="H32" s="39"/>
      <c r="I32" s="157">
        <v>0.15</v>
      </c>
      <c r="J32" s="156">
        <f>ROUND(((SUM(BF144:BF1781))*I32),2)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8" t="s">
        <v>47</v>
      </c>
      <c r="F33" s="156">
        <f>ROUND((SUM(BG144:BG1781)),2)</f>
        <v>0</v>
      </c>
      <c r="G33" s="39"/>
      <c r="H33" s="39"/>
      <c r="I33" s="157">
        <v>0.21</v>
      </c>
      <c r="J33" s="156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8" t="s">
        <v>48</v>
      </c>
      <c r="F34" s="156">
        <f>ROUND((SUM(BH144:BH1781)),2)</f>
        <v>0</v>
      </c>
      <c r="G34" s="39"/>
      <c r="H34" s="39"/>
      <c r="I34" s="157">
        <v>0.15</v>
      </c>
      <c r="J34" s="156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8" t="s">
        <v>49</v>
      </c>
      <c r="F35" s="156">
        <f>ROUND((SUM(BI144:BI1781)),2)</f>
        <v>0</v>
      </c>
      <c r="G35" s="39"/>
      <c r="H35" s="39"/>
      <c r="I35" s="157">
        <v>0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 hidden="1">
      <c r="A36" s="39"/>
      <c r="B36" s="45"/>
      <c r="C36" s="39"/>
      <c r="D36" s="39"/>
      <c r="E36" s="39"/>
      <c r="F36" s="39"/>
      <c r="G36" s="39"/>
      <c r="H36" s="39"/>
      <c r="I36" s="1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 hidden="1">
      <c r="A37" s="39"/>
      <c r="B37" s="45"/>
      <c r="C37" s="158"/>
      <c r="D37" s="159" t="s">
        <v>50</v>
      </c>
      <c r="E37" s="160"/>
      <c r="F37" s="160"/>
      <c r="G37" s="161" t="s">
        <v>51</v>
      </c>
      <c r="H37" s="162" t="s">
        <v>52</v>
      </c>
      <c r="I37" s="163"/>
      <c r="J37" s="164">
        <f>SUM(J28:J35)</f>
        <v>0</v>
      </c>
      <c r="K37" s="165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39"/>
      <c r="F38" s="39"/>
      <c r="G38" s="39"/>
      <c r="H38" s="39"/>
      <c r="I38" s="1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 hidden="1">
      <c r="B39" s="21"/>
      <c r="I39" s="132"/>
      <c r="L39" s="21"/>
    </row>
    <row r="40" spans="2:12" s="1" customFormat="1" ht="14.4" customHeight="1" hidden="1">
      <c r="B40" s="21"/>
      <c r="I40" s="132"/>
      <c r="L40" s="21"/>
    </row>
    <row r="41" spans="2:12" s="1" customFormat="1" ht="14.4" customHeight="1" hidden="1">
      <c r="B41" s="21"/>
      <c r="I41" s="132"/>
      <c r="L41" s="21"/>
    </row>
    <row r="42" spans="2:12" s="1" customFormat="1" ht="14.4" customHeight="1" hidden="1">
      <c r="B42" s="21"/>
      <c r="I42" s="132"/>
      <c r="L42" s="21"/>
    </row>
    <row r="43" spans="2:12" s="1" customFormat="1" ht="14.4" customHeight="1" hidden="1">
      <c r="B43" s="21"/>
      <c r="I43" s="132"/>
      <c r="L43" s="21"/>
    </row>
    <row r="44" spans="2:12" s="1" customFormat="1" ht="14.4" customHeight="1" hidden="1">
      <c r="B44" s="21"/>
      <c r="I44" s="132"/>
      <c r="L44" s="21"/>
    </row>
    <row r="45" spans="2:12" s="1" customFormat="1" ht="14.4" customHeight="1" hidden="1">
      <c r="B45" s="21"/>
      <c r="I45" s="132"/>
      <c r="L45" s="21"/>
    </row>
    <row r="46" spans="2:12" s="1" customFormat="1" ht="14.4" customHeight="1" hidden="1">
      <c r="B46" s="21"/>
      <c r="I46" s="132"/>
      <c r="L46" s="21"/>
    </row>
    <row r="47" spans="2:12" s="1" customFormat="1" ht="14.4" customHeight="1" hidden="1">
      <c r="B47" s="21"/>
      <c r="I47" s="132"/>
      <c r="L47" s="21"/>
    </row>
    <row r="48" spans="2:12" s="1" customFormat="1" ht="14.4" customHeight="1" hidden="1">
      <c r="B48" s="21"/>
      <c r="I48" s="132"/>
      <c r="L48" s="21"/>
    </row>
    <row r="49" spans="2:12" s="1" customFormat="1" ht="14.4" customHeight="1" hidden="1">
      <c r="B49" s="21"/>
      <c r="I49" s="132"/>
      <c r="L49" s="21"/>
    </row>
    <row r="50" spans="2:12" s="2" customFormat="1" ht="14.4" customHeight="1" hidden="1">
      <c r="B50" s="64"/>
      <c r="D50" s="166" t="s">
        <v>53</v>
      </c>
      <c r="E50" s="167"/>
      <c r="F50" s="167"/>
      <c r="G50" s="166" t="s">
        <v>54</v>
      </c>
      <c r="H50" s="167"/>
      <c r="I50" s="168"/>
      <c r="J50" s="167"/>
      <c r="K50" s="167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9" t="s">
        <v>55</v>
      </c>
      <c r="E61" s="170"/>
      <c r="F61" s="171" t="s">
        <v>56</v>
      </c>
      <c r="G61" s="169" t="s">
        <v>55</v>
      </c>
      <c r="H61" s="170"/>
      <c r="I61" s="172"/>
      <c r="J61" s="173" t="s">
        <v>56</v>
      </c>
      <c r="K61" s="170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6" t="s">
        <v>57</v>
      </c>
      <c r="E65" s="174"/>
      <c r="F65" s="174"/>
      <c r="G65" s="166" t="s">
        <v>58</v>
      </c>
      <c r="H65" s="174"/>
      <c r="I65" s="175"/>
      <c r="J65" s="174"/>
      <c r="K65" s="17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9" t="s">
        <v>55</v>
      </c>
      <c r="E76" s="170"/>
      <c r="F76" s="171" t="s">
        <v>56</v>
      </c>
      <c r="G76" s="169" t="s">
        <v>55</v>
      </c>
      <c r="H76" s="170"/>
      <c r="I76" s="172"/>
      <c r="J76" s="173" t="s">
        <v>56</v>
      </c>
      <c r="K76" s="170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88</v>
      </c>
      <c r="D82" s="41"/>
      <c r="E82" s="41"/>
      <c r="F82" s="41"/>
      <c r="G82" s="41"/>
      <c r="H82" s="41"/>
      <c r="I82" s="139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9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39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Energetická úspora Domova pro seniory Spáleniště v Chebu</v>
      </c>
      <c r="F85" s="41"/>
      <c r="G85" s="41"/>
      <c r="H85" s="41"/>
      <c r="I85" s="139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9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>Mírová 2273/6</v>
      </c>
      <c r="G87" s="41"/>
      <c r="H87" s="41"/>
      <c r="I87" s="142" t="s">
        <v>22</v>
      </c>
      <c r="J87" s="80" t="str">
        <f>IF(J10="","",J10)</f>
        <v>13. 12. 2019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39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24</v>
      </c>
      <c r="D89" s="41"/>
      <c r="E89" s="41"/>
      <c r="F89" s="28" t="str">
        <f>E13</f>
        <v>Karlovarský kraj</v>
      </c>
      <c r="G89" s="41"/>
      <c r="H89" s="41"/>
      <c r="I89" s="142" t="s">
        <v>32</v>
      </c>
      <c r="J89" s="37" t="str">
        <f>E19</f>
        <v>S P I R A L spol. s r. o.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30</v>
      </c>
      <c r="D90" s="41"/>
      <c r="E90" s="41"/>
      <c r="F90" s="28" t="str">
        <f>IF(E16="","",E16)</f>
        <v>Vyplň údaj</v>
      </c>
      <c r="G90" s="41"/>
      <c r="H90" s="41"/>
      <c r="I90" s="142" t="s">
        <v>37</v>
      </c>
      <c r="J90" s="37" t="str">
        <f>E22</f>
        <v xml:space="preserve"> 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39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82" t="s">
        <v>89</v>
      </c>
      <c r="D92" s="183"/>
      <c r="E92" s="183"/>
      <c r="F92" s="183"/>
      <c r="G92" s="183"/>
      <c r="H92" s="183"/>
      <c r="I92" s="184"/>
      <c r="J92" s="185" t="s">
        <v>90</v>
      </c>
      <c r="K92" s="183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39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86" t="s">
        <v>91</v>
      </c>
      <c r="D94" s="41"/>
      <c r="E94" s="41"/>
      <c r="F94" s="41"/>
      <c r="G94" s="41"/>
      <c r="H94" s="41"/>
      <c r="I94" s="139"/>
      <c r="J94" s="111">
        <f>J144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92</v>
      </c>
    </row>
    <row r="95" spans="1:31" s="9" customFormat="1" ht="24.95" customHeight="1">
      <c r="A95" s="9"/>
      <c r="B95" s="187"/>
      <c r="C95" s="188"/>
      <c r="D95" s="189" t="s">
        <v>93</v>
      </c>
      <c r="E95" s="190"/>
      <c r="F95" s="190"/>
      <c r="G95" s="190"/>
      <c r="H95" s="190"/>
      <c r="I95" s="191"/>
      <c r="J95" s="192">
        <f>J145</f>
        <v>0</v>
      </c>
      <c r="K95" s="188"/>
      <c r="L95" s="19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4"/>
      <c r="C96" s="195"/>
      <c r="D96" s="196" t="s">
        <v>94</v>
      </c>
      <c r="E96" s="197"/>
      <c r="F96" s="197"/>
      <c r="G96" s="197"/>
      <c r="H96" s="197"/>
      <c r="I96" s="198"/>
      <c r="J96" s="199">
        <f>J146</f>
        <v>0</v>
      </c>
      <c r="K96" s="195"/>
      <c r="L96" s="20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4"/>
      <c r="C97" s="195"/>
      <c r="D97" s="196" t="s">
        <v>95</v>
      </c>
      <c r="E97" s="197"/>
      <c r="F97" s="197"/>
      <c r="G97" s="197"/>
      <c r="H97" s="197"/>
      <c r="I97" s="198"/>
      <c r="J97" s="199">
        <f>J189</f>
        <v>0</v>
      </c>
      <c r="K97" s="195"/>
      <c r="L97" s="20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4"/>
      <c r="C98" s="195"/>
      <c r="D98" s="196" t="s">
        <v>96</v>
      </c>
      <c r="E98" s="197"/>
      <c r="F98" s="197"/>
      <c r="G98" s="197"/>
      <c r="H98" s="197"/>
      <c r="I98" s="198"/>
      <c r="J98" s="199">
        <f>J193</f>
        <v>0</v>
      </c>
      <c r="K98" s="195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95"/>
      <c r="D99" s="196" t="s">
        <v>97</v>
      </c>
      <c r="E99" s="197"/>
      <c r="F99" s="197"/>
      <c r="G99" s="197"/>
      <c r="H99" s="197"/>
      <c r="I99" s="198"/>
      <c r="J99" s="199">
        <f>J218</f>
        <v>0</v>
      </c>
      <c r="K99" s="195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4"/>
      <c r="C100" s="195"/>
      <c r="D100" s="196" t="s">
        <v>98</v>
      </c>
      <c r="E100" s="197"/>
      <c r="F100" s="197"/>
      <c r="G100" s="197"/>
      <c r="H100" s="197"/>
      <c r="I100" s="198"/>
      <c r="J100" s="199">
        <f>J228</f>
        <v>0</v>
      </c>
      <c r="K100" s="195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95"/>
      <c r="D101" s="196" t="s">
        <v>99</v>
      </c>
      <c r="E101" s="197"/>
      <c r="F101" s="197"/>
      <c r="G101" s="197"/>
      <c r="H101" s="197"/>
      <c r="I101" s="198"/>
      <c r="J101" s="199">
        <f>J242</f>
        <v>0</v>
      </c>
      <c r="K101" s="195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95"/>
      <c r="D102" s="196" t="s">
        <v>100</v>
      </c>
      <c r="E102" s="197"/>
      <c r="F102" s="197"/>
      <c r="G102" s="197"/>
      <c r="H102" s="197"/>
      <c r="I102" s="198"/>
      <c r="J102" s="199">
        <f>J659</f>
        <v>0</v>
      </c>
      <c r="K102" s="195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95"/>
      <c r="D103" s="196" t="s">
        <v>101</v>
      </c>
      <c r="E103" s="197"/>
      <c r="F103" s="197"/>
      <c r="G103" s="197"/>
      <c r="H103" s="197"/>
      <c r="I103" s="198"/>
      <c r="J103" s="199">
        <f>J814</f>
        <v>0</v>
      </c>
      <c r="K103" s="195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95"/>
      <c r="D104" s="196" t="s">
        <v>102</v>
      </c>
      <c r="E104" s="197"/>
      <c r="F104" s="197"/>
      <c r="G104" s="197"/>
      <c r="H104" s="197"/>
      <c r="I104" s="198"/>
      <c r="J104" s="199">
        <f>J831</f>
        <v>0</v>
      </c>
      <c r="K104" s="195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7"/>
      <c r="C105" s="188"/>
      <c r="D105" s="189" t="s">
        <v>103</v>
      </c>
      <c r="E105" s="190"/>
      <c r="F105" s="190"/>
      <c r="G105" s="190"/>
      <c r="H105" s="190"/>
      <c r="I105" s="191"/>
      <c r="J105" s="192">
        <f>J833</f>
        <v>0</v>
      </c>
      <c r="K105" s="188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4"/>
      <c r="C106" s="195"/>
      <c r="D106" s="196" t="s">
        <v>104</v>
      </c>
      <c r="E106" s="197"/>
      <c r="F106" s="197"/>
      <c r="G106" s="197"/>
      <c r="H106" s="197"/>
      <c r="I106" s="198"/>
      <c r="J106" s="199">
        <f>J834</f>
        <v>0</v>
      </c>
      <c r="K106" s="195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4"/>
      <c r="C107" s="195"/>
      <c r="D107" s="196" t="s">
        <v>105</v>
      </c>
      <c r="E107" s="197"/>
      <c r="F107" s="197"/>
      <c r="G107" s="197"/>
      <c r="H107" s="197"/>
      <c r="I107" s="198"/>
      <c r="J107" s="199">
        <f>J924</f>
        <v>0</v>
      </c>
      <c r="K107" s="195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4"/>
      <c r="C108" s="195"/>
      <c r="D108" s="196" t="s">
        <v>106</v>
      </c>
      <c r="E108" s="197"/>
      <c r="F108" s="197"/>
      <c r="G108" s="197"/>
      <c r="H108" s="197"/>
      <c r="I108" s="198"/>
      <c r="J108" s="199">
        <f>J1049</f>
        <v>0</v>
      </c>
      <c r="K108" s="195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4"/>
      <c r="C109" s="195"/>
      <c r="D109" s="196" t="s">
        <v>107</v>
      </c>
      <c r="E109" s="197"/>
      <c r="F109" s="197"/>
      <c r="G109" s="197"/>
      <c r="H109" s="197"/>
      <c r="I109" s="198"/>
      <c r="J109" s="199">
        <f>J1127</f>
        <v>0</v>
      </c>
      <c r="K109" s="195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4"/>
      <c r="C110" s="195"/>
      <c r="D110" s="196" t="s">
        <v>108</v>
      </c>
      <c r="E110" s="197"/>
      <c r="F110" s="197"/>
      <c r="G110" s="197"/>
      <c r="H110" s="197"/>
      <c r="I110" s="198"/>
      <c r="J110" s="199">
        <f>J1155</f>
        <v>0</v>
      </c>
      <c r="K110" s="195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4"/>
      <c r="C111" s="195"/>
      <c r="D111" s="196" t="s">
        <v>109</v>
      </c>
      <c r="E111" s="197"/>
      <c r="F111" s="197"/>
      <c r="G111" s="197"/>
      <c r="H111" s="197"/>
      <c r="I111" s="198"/>
      <c r="J111" s="199">
        <f>J1173</f>
        <v>0</v>
      </c>
      <c r="K111" s="195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4"/>
      <c r="C112" s="195"/>
      <c r="D112" s="196" t="s">
        <v>110</v>
      </c>
      <c r="E112" s="197"/>
      <c r="F112" s="197"/>
      <c r="G112" s="197"/>
      <c r="H112" s="197"/>
      <c r="I112" s="198"/>
      <c r="J112" s="199">
        <f>J1201</f>
        <v>0</v>
      </c>
      <c r="K112" s="195"/>
      <c r="L112" s="20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4"/>
      <c r="C113" s="195"/>
      <c r="D113" s="196" t="s">
        <v>111</v>
      </c>
      <c r="E113" s="197"/>
      <c r="F113" s="197"/>
      <c r="G113" s="197"/>
      <c r="H113" s="197"/>
      <c r="I113" s="198"/>
      <c r="J113" s="199">
        <f>J1333</f>
        <v>0</v>
      </c>
      <c r="K113" s="195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4"/>
      <c r="C114" s="195"/>
      <c r="D114" s="196" t="s">
        <v>112</v>
      </c>
      <c r="E114" s="197"/>
      <c r="F114" s="197"/>
      <c r="G114" s="197"/>
      <c r="H114" s="197"/>
      <c r="I114" s="198"/>
      <c r="J114" s="199">
        <f>J1337</f>
        <v>0</v>
      </c>
      <c r="K114" s="195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4"/>
      <c r="C115" s="195"/>
      <c r="D115" s="196" t="s">
        <v>113</v>
      </c>
      <c r="E115" s="197"/>
      <c r="F115" s="197"/>
      <c r="G115" s="197"/>
      <c r="H115" s="197"/>
      <c r="I115" s="198"/>
      <c r="J115" s="199">
        <f>J1496</f>
        <v>0</v>
      </c>
      <c r="K115" s="195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4"/>
      <c r="C116" s="195"/>
      <c r="D116" s="196" t="s">
        <v>114</v>
      </c>
      <c r="E116" s="197"/>
      <c r="F116" s="197"/>
      <c r="G116" s="197"/>
      <c r="H116" s="197"/>
      <c r="I116" s="198"/>
      <c r="J116" s="199">
        <f>J1644</f>
        <v>0</v>
      </c>
      <c r="K116" s="195"/>
      <c r="L116" s="20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4"/>
      <c r="C117" s="195"/>
      <c r="D117" s="196" t="s">
        <v>115</v>
      </c>
      <c r="E117" s="197"/>
      <c r="F117" s="197"/>
      <c r="G117" s="197"/>
      <c r="H117" s="197"/>
      <c r="I117" s="198"/>
      <c r="J117" s="199">
        <f>J1674</f>
        <v>0</v>
      </c>
      <c r="K117" s="195"/>
      <c r="L117" s="20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4"/>
      <c r="C118" s="195"/>
      <c r="D118" s="196" t="s">
        <v>116</v>
      </c>
      <c r="E118" s="197"/>
      <c r="F118" s="197"/>
      <c r="G118" s="197"/>
      <c r="H118" s="197"/>
      <c r="I118" s="198"/>
      <c r="J118" s="199">
        <f>J1691</f>
        <v>0</v>
      </c>
      <c r="K118" s="195"/>
      <c r="L118" s="20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4"/>
      <c r="C119" s="195"/>
      <c r="D119" s="196" t="s">
        <v>117</v>
      </c>
      <c r="E119" s="197"/>
      <c r="F119" s="197"/>
      <c r="G119" s="197"/>
      <c r="H119" s="197"/>
      <c r="I119" s="198"/>
      <c r="J119" s="199">
        <f>J1699</f>
        <v>0</v>
      </c>
      <c r="K119" s="195"/>
      <c r="L119" s="20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9" customFormat="1" ht="24.95" customHeight="1">
      <c r="A120" s="9"/>
      <c r="B120" s="187"/>
      <c r="C120" s="188"/>
      <c r="D120" s="189" t="s">
        <v>118</v>
      </c>
      <c r="E120" s="190"/>
      <c r="F120" s="190"/>
      <c r="G120" s="190"/>
      <c r="H120" s="190"/>
      <c r="I120" s="191"/>
      <c r="J120" s="192">
        <f>J1724</f>
        <v>0</v>
      </c>
      <c r="K120" s="188"/>
      <c r="L120" s="193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194"/>
      <c r="C121" s="195"/>
      <c r="D121" s="196" t="s">
        <v>119</v>
      </c>
      <c r="E121" s="197"/>
      <c r="F121" s="197"/>
      <c r="G121" s="197"/>
      <c r="H121" s="197"/>
      <c r="I121" s="198"/>
      <c r="J121" s="199">
        <f>J1725</f>
        <v>0</v>
      </c>
      <c r="K121" s="195"/>
      <c r="L121" s="20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4"/>
      <c r="C122" s="195"/>
      <c r="D122" s="196" t="s">
        <v>120</v>
      </c>
      <c r="E122" s="197"/>
      <c r="F122" s="197"/>
      <c r="G122" s="197"/>
      <c r="H122" s="197"/>
      <c r="I122" s="198"/>
      <c r="J122" s="199">
        <f>J1738</f>
        <v>0</v>
      </c>
      <c r="K122" s="195"/>
      <c r="L122" s="20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187"/>
      <c r="C123" s="188"/>
      <c r="D123" s="189" t="s">
        <v>121</v>
      </c>
      <c r="E123" s="190"/>
      <c r="F123" s="190"/>
      <c r="G123" s="190"/>
      <c r="H123" s="190"/>
      <c r="I123" s="191"/>
      <c r="J123" s="192">
        <f>J1740</f>
        <v>0</v>
      </c>
      <c r="K123" s="188"/>
      <c r="L123" s="193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10" customFormat="1" ht="19.9" customHeight="1">
      <c r="A124" s="10"/>
      <c r="B124" s="194"/>
      <c r="C124" s="195"/>
      <c r="D124" s="196" t="s">
        <v>122</v>
      </c>
      <c r="E124" s="197"/>
      <c r="F124" s="197"/>
      <c r="G124" s="197"/>
      <c r="H124" s="197"/>
      <c r="I124" s="198"/>
      <c r="J124" s="199">
        <f>J1741</f>
        <v>0</v>
      </c>
      <c r="K124" s="195"/>
      <c r="L124" s="20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94"/>
      <c r="C125" s="195"/>
      <c r="D125" s="196" t="s">
        <v>123</v>
      </c>
      <c r="E125" s="197"/>
      <c r="F125" s="197"/>
      <c r="G125" s="197"/>
      <c r="H125" s="197"/>
      <c r="I125" s="198"/>
      <c r="J125" s="199">
        <f>J1761</f>
        <v>0</v>
      </c>
      <c r="K125" s="195"/>
      <c r="L125" s="20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94"/>
      <c r="C126" s="195"/>
      <c r="D126" s="196" t="s">
        <v>124</v>
      </c>
      <c r="E126" s="197"/>
      <c r="F126" s="197"/>
      <c r="G126" s="197"/>
      <c r="H126" s="197"/>
      <c r="I126" s="198"/>
      <c r="J126" s="199">
        <f>J1774</f>
        <v>0</v>
      </c>
      <c r="K126" s="195"/>
      <c r="L126" s="20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>
      <c r="A127" s="39"/>
      <c r="B127" s="40"/>
      <c r="C127" s="41"/>
      <c r="D127" s="41"/>
      <c r="E127" s="41"/>
      <c r="F127" s="41"/>
      <c r="G127" s="41"/>
      <c r="H127" s="41"/>
      <c r="I127" s="139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178"/>
      <c r="J128" s="68"/>
      <c r="K128" s="68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32" spans="1:31" s="2" customFormat="1" ht="6.95" customHeight="1">
      <c r="A132" s="39"/>
      <c r="B132" s="69"/>
      <c r="C132" s="70"/>
      <c r="D132" s="70"/>
      <c r="E132" s="70"/>
      <c r="F132" s="70"/>
      <c r="G132" s="70"/>
      <c r="H132" s="70"/>
      <c r="I132" s="181"/>
      <c r="J132" s="70"/>
      <c r="K132" s="70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24.95" customHeight="1">
      <c r="A133" s="39"/>
      <c r="B133" s="40"/>
      <c r="C133" s="24" t="s">
        <v>125</v>
      </c>
      <c r="D133" s="41"/>
      <c r="E133" s="41"/>
      <c r="F133" s="41"/>
      <c r="G133" s="41"/>
      <c r="H133" s="41"/>
      <c r="I133" s="139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139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16</v>
      </c>
      <c r="D135" s="41"/>
      <c r="E135" s="41"/>
      <c r="F135" s="41"/>
      <c r="G135" s="41"/>
      <c r="H135" s="41"/>
      <c r="I135" s="139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6.5" customHeight="1">
      <c r="A136" s="39"/>
      <c r="B136" s="40"/>
      <c r="C136" s="41"/>
      <c r="D136" s="41"/>
      <c r="E136" s="77" t="str">
        <f>E7</f>
        <v>Energetická úspora Domova pro seniory Spáleniště v Chebu</v>
      </c>
      <c r="F136" s="41"/>
      <c r="G136" s="41"/>
      <c r="H136" s="41"/>
      <c r="I136" s="139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6.95" customHeight="1">
      <c r="A137" s="39"/>
      <c r="B137" s="40"/>
      <c r="C137" s="41"/>
      <c r="D137" s="41"/>
      <c r="E137" s="41"/>
      <c r="F137" s="41"/>
      <c r="G137" s="41"/>
      <c r="H137" s="41"/>
      <c r="I137" s="139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20</v>
      </c>
      <c r="D138" s="41"/>
      <c r="E138" s="41"/>
      <c r="F138" s="28" t="str">
        <f>F10</f>
        <v>Mírová 2273/6</v>
      </c>
      <c r="G138" s="41"/>
      <c r="H138" s="41"/>
      <c r="I138" s="142" t="s">
        <v>22</v>
      </c>
      <c r="J138" s="80" t="str">
        <f>IF(J10="","",J10)</f>
        <v>13. 12. 2019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139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25.65" customHeight="1">
      <c r="A140" s="39"/>
      <c r="B140" s="40"/>
      <c r="C140" s="33" t="s">
        <v>24</v>
      </c>
      <c r="D140" s="41"/>
      <c r="E140" s="41"/>
      <c r="F140" s="28" t="str">
        <f>E13</f>
        <v>Karlovarský kraj</v>
      </c>
      <c r="G140" s="41"/>
      <c r="H140" s="41"/>
      <c r="I140" s="142" t="s">
        <v>32</v>
      </c>
      <c r="J140" s="37" t="str">
        <f>E19</f>
        <v>S P I R A L spol. s r. o.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5.15" customHeight="1">
      <c r="A141" s="39"/>
      <c r="B141" s="40"/>
      <c r="C141" s="33" t="s">
        <v>30</v>
      </c>
      <c r="D141" s="41"/>
      <c r="E141" s="41"/>
      <c r="F141" s="28" t="str">
        <f>IF(E16="","",E16)</f>
        <v>Vyplň údaj</v>
      </c>
      <c r="G141" s="41"/>
      <c r="H141" s="41"/>
      <c r="I141" s="142" t="s">
        <v>37</v>
      </c>
      <c r="J141" s="37" t="str">
        <f>E22</f>
        <v xml:space="preserve"> 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0.3" customHeight="1">
      <c r="A142" s="39"/>
      <c r="B142" s="40"/>
      <c r="C142" s="41"/>
      <c r="D142" s="41"/>
      <c r="E142" s="41"/>
      <c r="F142" s="41"/>
      <c r="G142" s="41"/>
      <c r="H142" s="41"/>
      <c r="I142" s="139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11" customFormat="1" ht="29.25" customHeight="1">
      <c r="A143" s="201"/>
      <c r="B143" s="202"/>
      <c r="C143" s="203" t="s">
        <v>126</v>
      </c>
      <c r="D143" s="204" t="s">
        <v>65</v>
      </c>
      <c r="E143" s="204" t="s">
        <v>61</v>
      </c>
      <c r="F143" s="204" t="s">
        <v>62</v>
      </c>
      <c r="G143" s="204" t="s">
        <v>127</v>
      </c>
      <c r="H143" s="204" t="s">
        <v>128</v>
      </c>
      <c r="I143" s="205" t="s">
        <v>129</v>
      </c>
      <c r="J143" s="204" t="s">
        <v>90</v>
      </c>
      <c r="K143" s="206" t="s">
        <v>130</v>
      </c>
      <c r="L143" s="207"/>
      <c r="M143" s="101" t="s">
        <v>1</v>
      </c>
      <c r="N143" s="102" t="s">
        <v>44</v>
      </c>
      <c r="O143" s="102" t="s">
        <v>131</v>
      </c>
      <c r="P143" s="102" t="s">
        <v>132</v>
      </c>
      <c r="Q143" s="102" t="s">
        <v>133</v>
      </c>
      <c r="R143" s="102" t="s">
        <v>134</v>
      </c>
      <c r="S143" s="102" t="s">
        <v>135</v>
      </c>
      <c r="T143" s="103" t="s">
        <v>136</v>
      </c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</row>
    <row r="144" spans="1:63" s="2" customFormat="1" ht="22.8" customHeight="1">
      <c r="A144" s="39"/>
      <c r="B144" s="40"/>
      <c r="C144" s="108" t="s">
        <v>137</v>
      </c>
      <c r="D144" s="41"/>
      <c r="E144" s="41"/>
      <c r="F144" s="41"/>
      <c r="G144" s="41"/>
      <c r="H144" s="41"/>
      <c r="I144" s="139"/>
      <c r="J144" s="208">
        <f>BK144</f>
        <v>0</v>
      </c>
      <c r="K144" s="41"/>
      <c r="L144" s="45"/>
      <c r="M144" s="104"/>
      <c r="N144" s="209"/>
      <c r="O144" s="105"/>
      <c r="P144" s="210">
        <f>P145+P833+P1724+P1740</f>
        <v>0</v>
      </c>
      <c r="Q144" s="105"/>
      <c r="R144" s="210">
        <f>R145+R833+R1724+R1740</f>
        <v>251.57629959999994</v>
      </c>
      <c r="S144" s="105"/>
      <c r="T144" s="211">
        <f>T145+T833+T1724+T1740</f>
        <v>246.57875012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79</v>
      </c>
      <c r="AU144" s="18" t="s">
        <v>92</v>
      </c>
      <c r="BK144" s="212">
        <f>BK145+BK833+BK1724+BK1740</f>
        <v>0</v>
      </c>
    </row>
    <row r="145" spans="1:63" s="12" customFormat="1" ht="25.9" customHeight="1">
      <c r="A145" s="12"/>
      <c r="B145" s="213"/>
      <c r="C145" s="214"/>
      <c r="D145" s="215" t="s">
        <v>79</v>
      </c>
      <c r="E145" s="216" t="s">
        <v>138</v>
      </c>
      <c r="F145" s="216" t="s">
        <v>139</v>
      </c>
      <c r="G145" s="214"/>
      <c r="H145" s="214"/>
      <c r="I145" s="217"/>
      <c r="J145" s="218">
        <f>BK145</f>
        <v>0</v>
      </c>
      <c r="K145" s="214"/>
      <c r="L145" s="219"/>
      <c r="M145" s="220"/>
      <c r="N145" s="221"/>
      <c r="O145" s="221"/>
      <c r="P145" s="222">
        <f>P146+P189+P193+P218+P228+P242+P659+P814+P831</f>
        <v>0</v>
      </c>
      <c r="Q145" s="221"/>
      <c r="R145" s="222">
        <f>R146+R189+R193+R218+R228+R242+R659+R814+R831</f>
        <v>201.30385998999995</v>
      </c>
      <c r="S145" s="221"/>
      <c r="T145" s="223">
        <f>T146+T189+T193+T218+T228+T242+T659+T814+T831</f>
        <v>199.219089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4" t="s">
        <v>85</v>
      </c>
      <c r="AT145" s="225" t="s">
        <v>79</v>
      </c>
      <c r="AU145" s="225" t="s">
        <v>80</v>
      </c>
      <c r="AY145" s="224" t="s">
        <v>140</v>
      </c>
      <c r="BK145" s="226">
        <f>BK146+BK189+BK193+BK218+BK228+BK242+BK659+BK814+BK831</f>
        <v>0</v>
      </c>
    </row>
    <row r="146" spans="1:63" s="12" customFormat="1" ht="22.8" customHeight="1">
      <c r="A146" s="12"/>
      <c r="B146" s="213"/>
      <c r="C146" s="214"/>
      <c r="D146" s="215" t="s">
        <v>79</v>
      </c>
      <c r="E146" s="227" t="s">
        <v>85</v>
      </c>
      <c r="F146" s="227" t="s">
        <v>141</v>
      </c>
      <c r="G146" s="214"/>
      <c r="H146" s="214"/>
      <c r="I146" s="217"/>
      <c r="J146" s="228">
        <f>BK146</f>
        <v>0</v>
      </c>
      <c r="K146" s="214"/>
      <c r="L146" s="219"/>
      <c r="M146" s="220"/>
      <c r="N146" s="221"/>
      <c r="O146" s="221"/>
      <c r="P146" s="222">
        <f>SUM(P147:P188)</f>
        <v>0</v>
      </c>
      <c r="Q146" s="221"/>
      <c r="R146" s="222">
        <f>SUM(R147:R188)</f>
        <v>5.92837</v>
      </c>
      <c r="S146" s="221"/>
      <c r="T146" s="223">
        <f>SUM(T147:T188)</f>
        <v>25.19196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4" t="s">
        <v>85</v>
      </c>
      <c r="AT146" s="225" t="s">
        <v>79</v>
      </c>
      <c r="AU146" s="225" t="s">
        <v>85</v>
      </c>
      <c r="AY146" s="224" t="s">
        <v>140</v>
      </c>
      <c r="BK146" s="226">
        <f>SUM(BK147:BK188)</f>
        <v>0</v>
      </c>
    </row>
    <row r="147" spans="1:65" s="2" customFormat="1" ht="21.75" customHeight="1">
      <c r="A147" s="39"/>
      <c r="B147" s="40"/>
      <c r="C147" s="229" t="s">
        <v>85</v>
      </c>
      <c r="D147" s="229" t="s">
        <v>142</v>
      </c>
      <c r="E147" s="230" t="s">
        <v>143</v>
      </c>
      <c r="F147" s="231" t="s">
        <v>144</v>
      </c>
      <c r="G147" s="232" t="s">
        <v>145</v>
      </c>
      <c r="H147" s="233">
        <v>25</v>
      </c>
      <c r="I147" s="234"/>
      <c r="J147" s="235">
        <f>ROUND(I147*H147,2)</f>
        <v>0</v>
      </c>
      <c r="K147" s="231" t="s">
        <v>146</v>
      </c>
      <c r="L147" s="45"/>
      <c r="M147" s="236" t="s">
        <v>1</v>
      </c>
      <c r="N147" s="237" t="s">
        <v>46</v>
      </c>
      <c r="O147" s="92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0" t="s">
        <v>147</v>
      </c>
      <c r="AT147" s="240" t="s">
        <v>142</v>
      </c>
      <c r="AU147" s="240" t="s">
        <v>148</v>
      </c>
      <c r="AY147" s="18" t="s">
        <v>140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8" t="s">
        <v>148</v>
      </c>
      <c r="BK147" s="241">
        <f>ROUND(I147*H147,2)</f>
        <v>0</v>
      </c>
      <c r="BL147" s="18" t="s">
        <v>147</v>
      </c>
      <c r="BM147" s="240" t="s">
        <v>149</v>
      </c>
    </row>
    <row r="148" spans="1:65" s="2" customFormat="1" ht="21.75" customHeight="1">
      <c r="A148" s="39"/>
      <c r="B148" s="40"/>
      <c r="C148" s="229" t="s">
        <v>148</v>
      </c>
      <c r="D148" s="229" t="s">
        <v>142</v>
      </c>
      <c r="E148" s="230" t="s">
        <v>150</v>
      </c>
      <c r="F148" s="231" t="s">
        <v>151</v>
      </c>
      <c r="G148" s="232" t="s">
        <v>152</v>
      </c>
      <c r="H148" s="233">
        <v>11.998</v>
      </c>
      <c r="I148" s="234"/>
      <c r="J148" s="235">
        <f>ROUND(I148*H148,2)</f>
        <v>0</v>
      </c>
      <c r="K148" s="231" t="s">
        <v>153</v>
      </c>
      <c r="L148" s="45"/>
      <c r="M148" s="236" t="s">
        <v>1</v>
      </c>
      <c r="N148" s="237" t="s">
        <v>46</v>
      </c>
      <c r="O148" s="92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0" t="s">
        <v>147</v>
      </c>
      <c r="AT148" s="240" t="s">
        <v>142</v>
      </c>
      <c r="AU148" s="240" t="s">
        <v>148</v>
      </c>
      <c r="AY148" s="18" t="s">
        <v>140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8" t="s">
        <v>148</v>
      </c>
      <c r="BK148" s="241">
        <f>ROUND(I148*H148,2)</f>
        <v>0</v>
      </c>
      <c r="BL148" s="18" t="s">
        <v>147</v>
      </c>
      <c r="BM148" s="240" t="s">
        <v>154</v>
      </c>
    </row>
    <row r="149" spans="1:51" s="13" customFormat="1" ht="12">
      <c r="A149" s="13"/>
      <c r="B149" s="242"/>
      <c r="C149" s="243"/>
      <c r="D149" s="244" t="s">
        <v>155</v>
      </c>
      <c r="E149" s="245" t="s">
        <v>1</v>
      </c>
      <c r="F149" s="246" t="s">
        <v>156</v>
      </c>
      <c r="G149" s="243"/>
      <c r="H149" s="245" t="s">
        <v>1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2" t="s">
        <v>155</v>
      </c>
      <c r="AU149" s="252" t="s">
        <v>148</v>
      </c>
      <c r="AV149" s="13" t="s">
        <v>85</v>
      </c>
      <c r="AW149" s="13" t="s">
        <v>36</v>
      </c>
      <c r="AX149" s="13" t="s">
        <v>80</v>
      </c>
      <c r="AY149" s="252" t="s">
        <v>140</v>
      </c>
    </row>
    <row r="150" spans="1:51" s="14" customFormat="1" ht="12">
      <c r="A150" s="14"/>
      <c r="B150" s="253"/>
      <c r="C150" s="254"/>
      <c r="D150" s="244" t="s">
        <v>155</v>
      </c>
      <c r="E150" s="255" t="s">
        <v>1</v>
      </c>
      <c r="F150" s="256" t="s">
        <v>157</v>
      </c>
      <c r="G150" s="254"/>
      <c r="H150" s="257">
        <v>11.998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155</v>
      </c>
      <c r="AU150" s="263" t="s">
        <v>148</v>
      </c>
      <c r="AV150" s="14" t="s">
        <v>148</v>
      </c>
      <c r="AW150" s="14" t="s">
        <v>36</v>
      </c>
      <c r="AX150" s="14" t="s">
        <v>85</v>
      </c>
      <c r="AY150" s="263" t="s">
        <v>140</v>
      </c>
    </row>
    <row r="151" spans="1:65" s="2" customFormat="1" ht="21.75" customHeight="1">
      <c r="A151" s="39"/>
      <c r="B151" s="40"/>
      <c r="C151" s="229" t="s">
        <v>158</v>
      </c>
      <c r="D151" s="229" t="s">
        <v>142</v>
      </c>
      <c r="E151" s="230" t="s">
        <v>159</v>
      </c>
      <c r="F151" s="231" t="s">
        <v>160</v>
      </c>
      <c r="G151" s="232" t="s">
        <v>152</v>
      </c>
      <c r="H151" s="233">
        <v>98.792</v>
      </c>
      <c r="I151" s="234"/>
      <c r="J151" s="235">
        <f>ROUND(I151*H151,2)</f>
        <v>0</v>
      </c>
      <c r="K151" s="231" t="s">
        <v>153</v>
      </c>
      <c r="L151" s="45"/>
      <c r="M151" s="236" t="s">
        <v>1</v>
      </c>
      <c r="N151" s="237" t="s">
        <v>46</v>
      </c>
      <c r="O151" s="92"/>
      <c r="P151" s="238">
        <f>O151*H151</f>
        <v>0</v>
      </c>
      <c r="Q151" s="238">
        <v>0</v>
      </c>
      <c r="R151" s="238">
        <f>Q151*H151</f>
        <v>0</v>
      </c>
      <c r="S151" s="238">
        <v>0.255</v>
      </c>
      <c r="T151" s="239">
        <f>S151*H151</f>
        <v>25.19196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0" t="s">
        <v>147</v>
      </c>
      <c r="AT151" s="240" t="s">
        <v>142</v>
      </c>
      <c r="AU151" s="240" t="s">
        <v>148</v>
      </c>
      <c r="AY151" s="18" t="s">
        <v>140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8" t="s">
        <v>148</v>
      </c>
      <c r="BK151" s="241">
        <f>ROUND(I151*H151,2)</f>
        <v>0</v>
      </c>
      <c r="BL151" s="18" t="s">
        <v>147</v>
      </c>
      <c r="BM151" s="240" t="s">
        <v>161</v>
      </c>
    </row>
    <row r="152" spans="1:51" s="13" customFormat="1" ht="12">
      <c r="A152" s="13"/>
      <c r="B152" s="242"/>
      <c r="C152" s="243"/>
      <c r="D152" s="244" t="s">
        <v>155</v>
      </c>
      <c r="E152" s="245" t="s">
        <v>1</v>
      </c>
      <c r="F152" s="246" t="s">
        <v>162</v>
      </c>
      <c r="G152" s="243"/>
      <c r="H152" s="245" t="s">
        <v>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155</v>
      </c>
      <c r="AU152" s="252" t="s">
        <v>148</v>
      </c>
      <c r="AV152" s="13" t="s">
        <v>85</v>
      </c>
      <c r="AW152" s="13" t="s">
        <v>36</v>
      </c>
      <c r="AX152" s="13" t="s">
        <v>80</v>
      </c>
      <c r="AY152" s="252" t="s">
        <v>140</v>
      </c>
    </row>
    <row r="153" spans="1:51" s="13" customFormat="1" ht="12">
      <c r="A153" s="13"/>
      <c r="B153" s="242"/>
      <c r="C153" s="243"/>
      <c r="D153" s="244" t="s">
        <v>155</v>
      </c>
      <c r="E153" s="245" t="s">
        <v>1</v>
      </c>
      <c r="F153" s="246" t="s">
        <v>163</v>
      </c>
      <c r="G153" s="243"/>
      <c r="H153" s="245" t="s">
        <v>1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2" t="s">
        <v>155</v>
      </c>
      <c r="AU153" s="252" t="s">
        <v>148</v>
      </c>
      <c r="AV153" s="13" t="s">
        <v>85</v>
      </c>
      <c r="AW153" s="13" t="s">
        <v>36</v>
      </c>
      <c r="AX153" s="13" t="s">
        <v>80</v>
      </c>
      <c r="AY153" s="252" t="s">
        <v>140</v>
      </c>
    </row>
    <row r="154" spans="1:51" s="14" customFormat="1" ht="12">
      <c r="A154" s="14"/>
      <c r="B154" s="253"/>
      <c r="C154" s="254"/>
      <c r="D154" s="244" t="s">
        <v>155</v>
      </c>
      <c r="E154" s="255" t="s">
        <v>1</v>
      </c>
      <c r="F154" s="256" t="s">
        <v>164</v>
      </c>
      <c r="G154" s="254"/>
      <c r="H154" s="257">
        <v>60.808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155</v>
      </c>
      <c r="AU154" s="263" t="s">
        <v>148</v>
      </c>
      <c r="AV154" s="14" t="s">
        <v>148</v>
      </c>
      <c r="AW154" s="14" t="s">
        <v>36</v>
      </c>
      <c r="AX154" s="14" t="s">
        <v>80</v>
      </c>
      <c r="AY154" s="263" t="s">
        <v>140</v>
      </c>
    </row>
    <row r="155" spans="1:51" s="13" customFormat="1" ht="12">
      <c r="A155" s="13"/>
      <c r="B155" s="242"/>
      <c r="C155" s="243"/>
      <c r="D155" s="244" t="s">
        <v>155</v>
      </c>
      <c r="E155" s="245" t="s">
        <v>1</v>
      </c>
      <c r="F155" s="246" t="s">
        <v>165</v>
      </c>
      <c r="G155" s="243"/>
      <c r="H155" s="245" t="s">
        <v>1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2" t="s">
        <v>155</v>
      </c>
      <c r="AU155" s="252" t="s">
        <v>148</v>
      </c>
      <c r="AV155" s="13" t="s">
        <v>85</v>
      </c>
      <c r="AW155" s="13" t="s">
        <v>36</v>
      </c>
      <c r="AX155" s="13" t="s">
        <v>80</v>
      </c>
      <c r="AY155" s="252" t="s">
        <v>140</v>
      </c>
    </row>
    <row r="156" spans="1:51" s="14" customFormat="1" ht="12">
      <c r="A156" s="14"/>
      <c r="B156" s="253"/>
      <c r="C156" s="254"/>
      <c r="D156" s="244" t="s">
        <v>155</v>
      </c>
      <c r="E156" s="255" t="s">
        <v>1</v>
      </c>
      <c r="F156" s="256" t="s">
        <v>166</v>
      </c>
      <c r="G156" s="254"/>
      <c r="H156" s="257">
        <v>37.984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3" t="s">
        <v>155</v>
      </c>
      <c r="AU156" s="263" t="s">
        <v>148</v>
      </c>
      <c r="AV156" s="14" t="s">
        <v>148</v>
      </c>
      <c r="AW156" s="14" t="s">
        <v>36</v>
      </c>
      <c r="AX156" s="14" t="s">
        <v>80</v>
      </c>
      <c r="AY156" s="263" t="s">
        <v>140</v>
      </c>
    </row>
    <row r="157" spans="1:51" s="15" customFormat="1" ht="12">
      <c r="A157" s="15"/>
      <c r="B157" s="264"/>
      <c r="C157" s="265"/>
      <c r="D157" s="244" t="s">
        <v>155</v>
      </c>
      <c r="E157" s="266" t="s">
        <v>1</v>
      </c>
      <c r="F157" s="267" t="s">
        <v>167</v>
      </c>
      <c r="G157" s="265"/>
      <c r="H157" s="268">
        <v>98.792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155</v>
      </c>
      <c r="AU157" s="274" t="s">
        <v>148</v>
      </c>
      <c r="AV157" s="15" t="s">
        <v>147</v>
      </c>
      <c r="AW157" s="15" t="s">
        <v>36</v>
      </c>
      <c r="AX157" s="15" t="s">
        <v>85</v>
      </c>
      <c r="AY157" s="274" t="s">
        <v>140</v>
      </c>
    </row>
    <row r="158" spans="1:65" s="2" customFormat="1" ht="21.75" customHeight="1">
      <c r="A158" s="39"/>
      <c r="B158" s="40"/>
      <c r="C158" s="229" t="s">
        <v>147</v>
      </c>
      <c r="D158" s="229" t="s">
        <v>142</v>
      </c>
      <c r="E158" s="230" t="s">
        <v>168</v>
      </c>
      <c r="F158" s="231" t="s">
        <v>169</v>
      </c>
      <c r="G158" s="232" t="s">
        <v>170</v>
      </c>
      <c r="H158" s="233">
        <v>14.819</v>
      </c>
      <c r="I158" s="234"/>
      <c r="J158" s="235">
        <f>ROUND(I158*H158,2)</f>
        <v>0</v>
      </c>
      <c r="K158" s="231" t="s">
        <v>153</v>
      </c>
      <c r="L158" s="45"/>
      <c r="M158" s="236" t="s">
        <v>1</v>
      </c>
      <c r="N158" s="237" t="s">
        <v>46</v>
      </c>
      <c r="O158" s="92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0" t="s">
        <v>147</v>
      </c>
      <c r="AT158" s="240" t="s">
        <v>142</v>
      </c>
      <c r="AU158" s="240" t="s">
        <v>148</v>
      </c>
      <c r="AY158" s="18" t="s">
        <v>140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8" t="s">
        <v>148</v>
      </c>
      <c r="BK158" s="241">
        <f>ROUND(I158*H158,2)</f>
        <v>0</v>
      </c>
      <c r="BL158" s="18" t="s">
        <v>147</v>
      </c>
      <c r="BM158" s="240" t="s">
        <v>171</v>
      </c>
    </row>
    <row r="159" spans="1:51" s="14" customFormat="1" ht="12">
      <c r="A159" s="14"/>
      <c r="B159" s="253"/>
      <c r="C159" s="254"/>
      <c r="D159" s="244" t="s">
        <v>155</v>
      </c>
      <c r="E159" s="255" t="s">
        <v>1</v>
      </c>
      <c r="F159" s="256" t="s">
        <v>172</v>
      </c>
      <c r="G159" s="254"/>
      <c r="H159" s="257">
        <v>14.819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155</v>
      </c>
      <c r="AU159" s="263" t="s">
        <v>148</v>
      </c>
      <c r="AV159" s="14" t="s">
        <v>148</v>
      </c>
      <c r="AW159" s="14" t="s">
        <v>36</v>
      </c>
      <c r="AX159" s="14" t="s">
        <v>85</v>
      </c>
      <c r="AY159" s="263" t="s">
        <v>140</v>
      </c>
    </row>
    <row r="160" spans="1:65" s="2" customFormat="1" ht="21.75" customHeight="1">
      <c r="A160" s="39"/>
      <c r="B160" s="40"/>
      <c r="C160" s="229" t="s">
        <v>173</v>
      </c>
      <c r="D160" s="229" t="s">
        <v>142</v>
      </c>
      <c r="E160" s="230" t="s">
        <v>174</v>
      </c>
      <c r="F160" s="231" t="s">
        <v>175</v>
      </c>
      <c r="G160" s="232" t="s">
        <v>170</v>
      </c>
      <c r="H160" s="233">
        <v>29.637</v>
      </c>
      <c r="I160" s="234"/>
      <c r="J160" s="235">
        <f>ROUND(I160*H160,2)</f>
        <v>0</v>
      </c>
      <c r="K160" s="231" t="s">
        <v>153</v>
      </c>
      <c r="L160" s="45"/>
      <c r="M160" s="236" t="s">
        <v>1</v>
      </c>
      <c r="N160" s="237" t="s">
        <v>46</v>
      </c>
      <c r="O160" s="92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0" t="s">
        <v>147</v>
      </c>
      <c r="AT160" s="240" t="s">
        <v>142</v>
      </c>
      <c r="AU160" s="240" t="s">
        <v>148</v>
      </c>
      <c r="AY160" s="18" t="s">
        <v>140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8" t="s">
        <v>148</v>
      </c>
      <c r="BK160" s="241">
        <f>ROUND(I160*H160,2)</f>
        <v>0</v>
      </c>
      <c r="BL160" s="18" t="s">
        <v>147</v>
      </c>
      <c r="BM160" s="240" t="s">
        <v>176</v>
      </c>
    </row>
    <row r="161" spans="1:51" s="13" customFormat="1" ht="12">
      <c r="A161" s="13"/>
      <c r="B161" s="242"/>
      <c r="C161" s="243"/>
      <c r="D161" s="244" t="s">
        <v>155</v>
      </c>
      <c r="E161" s="245" t="s">
        <v>1</v>
      </c>
      <c r="F161" s="246" t="s">
        <v>177</v>
      </c>
      <c r="G161" s="243"/>
      <c r="H161" s="245" t="s">
        <v>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155</v>
      </c>
      <c r="AU161" s="252" t="s">
        <v>148</v>
      </c>
      <c r="AV161" s="13" t="s">
        <v>85</v>
      </c>
      <c r="AW161" s="13" t="s">
        <v>36</v>
      </c>
      <c r="AX161" s="13" t="s">
        <v>80</v>
      </c>
      <c r="AY161" s="252" t="s">
        <v>140</v>
      </c>
    </row>
    <row r="162" spans="1:51" s="13" customFormat="1" ht="12">
      <c r="A162" s="13"/>
      <c r="B162" s="242"/>
      <c r="C162" s="243"/>
      <c r="D162" s="244" t="s">
        <v>155</v>
      </c>
      <c r="E162" s="245" t="s">
        <v>1</v>
      </c>
      <c r="F162" s="246" t="s">
        <v>178</v>
      </c>
      <c r="G162" s="243"/>
      <c r="H162" s="245" t="s">
        <v>1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2" t="s">
        <v>155</v>
      </c>
      <c r="AU162" s="252" t="s">
        <v>148</v>
      </c>
      <c r="AV162" s="13" t="s">
        <v>85</v>
      </c>
      <c r="AW162" s="13" t="s">
        <v>36</v>
      </c>
      <c r="AX162" s="13" t="s">
        <v>80</v>
      </c>
      <c r="AY162" s="252" t="s">
        <v>140</v>
      </c>
    </row>
    <row r="163" spans="1:51" s="13" customFormat="1" ht="12">
      <c r="A163" s="13"/>
      <c r="B163" s="242"/>
      <c r="C163" s="243"/>
      <c r="D163" s="244" t="s">
        <v>155</v>
      </c>
      <c r="E163" s="245" t="s">
        <v>1</v>
      </c>
      <c r="F163" s="246" t="s">
        <v>163</v>
      </c>
      <c r="G163" s="243"/>
      <c r="H163" s="245" t="s">
        <v>1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155</v>
      </c>
      <c r="AU163" s="252" t="s">
        <v>148</v>
      </c>
      <c r="AV163" s="13" t="s">
        <v>85</v>
      </c>
      <c r="AW163" s="13" t="s">
        <v>36</v>
      </c>
      <c r="AX163" s="13" t="s">
        <v>80</v>
      </c>
      <c r="AY163" s="252" t="s">
        <v>140</v>
      </c>
    </row>
    <row r="164" spans="1:51" s="14" customFormat="1" ht="12">
      <c r="A164" s="14"/>
      <c r="B164" s="253"/>
      <c r="C164" s="254"/>
      <c r="D164" s="244" t="s">
        <v>155</v>
      </c>
      <c r="E164" s="255" t="s">
        <v>1</v>
      </c>
      <c r="F164" s="256" t="s">
        <v>179</v>
      </c>
      <c r="G164" s="254"/>
      <c r="H164" s="257">
        <v>18.242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155</v>
      </c>
      <c r="AU164" s="263" t="s">
        <v>148</v>
      </c>
      <c r="AV164" s="14" t="s">
        <v>148</v>
      </c>
      <c r="AW164" s="14" t="s">
        <v>36</v>
      </c>
      <c r="AX164" s="14" t="s">
        <v>80</v>
      </c>
      <c r="AY164" s="263" t="s">
        <v>140</v>
      </c>
    </row>
    <row r="165" spans="1:51" s="13" customFormat="1" ht="12">
      <c r="A165" s="13"/>
      <c r="B165" s="242"/>
      <c r="C165" s="243"/>
      <c r="D165" s="244" t="s">
        <v>155</v>
      </c>
      <c r="E165" s="245" t="s">
        <v>1</v>
      </c>
      <c r="F165" s="246" t="s">
        <v>165</v>
      </c>
      <c r="G165" s="243"/>
      <c r="H165" s="245" t="s">
        <v>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155</v>
      </c>
      <c r="AU165" s="252" t="s">
        <v>148</v>
      </c>
      <c r="AV165" s="13" t="s">
        <v>85</v>
      </c>
      <c r="AW165" s="13" t="s">
        <v>36</v>
      </c>
      <c r="AX165" s="13" t="s">
        <v>80</v>
      </c>
      <c r="AY165" s="252" t="s">
        <v>140</v>
      </c>
    </row>
    <row r="166" spans="1:51" s="14" customFormat="1" ht="12">
      <c r="A166" s="14"/>
      <c r="B166" s="253"/>
      <c r="C166" s="254"/>
      <c r="D166" s="244" t="s">
        <v>155</v>
      </c>
      <c r="E166" s="255" t="s">
        <v>1</v>
      </c>
      <c r="F166" s="256" t="s">
        <v>180</v>
      </c>
      <c r="G166" s="254"/>
      <c r="H166" s="257">
        <v>11.395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155</v>
      </c>
      <c r="AU166" s="263" t="s">
        <v>148</v>
      </c>
      <c r="AV166" s="14" t="s">
        <v>148</v>
      </c>
      <c r="AW166" s="14" t="s">
        <v>36</v>
      </c>
      <c r="AX166" s="14" t="s">
        <v>80</v>
      </c>
      <c r="AY166" s="263" t="s">
        <v>140</v>
      </c>
    </row>
    <row r="167" spans="1:51" s="15" customFormat="1" ht="12">
      <c r="A167" s="15"/>
      <c r="B167" s="264"/>
      <c r="C167" s="265"/>
      <c r="D167" s="244" t="s">
        <v>155</v>
      </c>
      <c r="E167" s="266" t="s">
        <v>1</v>
      </c>
      <c r="F167" s="267" t="s">
        <v>167</v>
      </c>
      <c r="G167" s="265"/>
      <c r="H167" s="268">
        <v>29.637</v>
      </c>
      <c r="I167" s="269"/>
      <c r="J167" s="265"/>
      <c r="K167" s="265"/>
      <c r="L167" s="270"/>
      <c r="M167" s="271"/>
      <c r="N167" s="272"/>
      <c r="O167" s="272"/>
      <c r="P167" s="272"/>
      <c r="Q167" s="272"/>
      <c r="R167" s="272"/>
      <c r="S167" s="272"/>
      <c r="T167" s="27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4" t="s">
        <v>155</v>
      </c>
      <c r="AU167" s="274" t="s">
        <v>148</v>
      </c>
      <c r="AV167" s="15" t="s">
        <v>147</v>
      </c>
      <c r="AW167" s="15" t="s">
        <v>36</v>
      </c>
      <c r="AX167" s="15" t="s">
        <v>85</v>
      </c>
      <c r="AY167" s="274" t="s">
        <v>140</v>
      </c>
    </row>
    <row r="168" spans="1:65" s="2" customFormat="1" ht="21.75" customHeight="1">
      <c r="A168" s="39"/>
      <c r="B168" s="40"/>
      <c r="C168" s="229" t="s">
        <v>181</v>
      </c>
      <c r="D168" s="229" t="s">
        <v>142</v>
      </c>
      <c r="E168" s="230" t="s">
        <v>182</v>
      </c>
      <c r="F168" s="231" t="s">
        <v>183</v>
      </c>
      <c r="G168" s="232" t="s">
        <v>170</v>
      </c>
      <c r="H168" s="233">
        <v>29.637</v>
      </c>
      <c r="I168" s="234"/>
      <c r="J168" s="235">
        <f>ROUND(I168*H168,2)</f>
        <v>0</v>
      </c>
      <c r="K168" s="231" t="s">
        <v>153</v>
      </c>
      <c r="L168" s="45"/>
      <c r="M168" s="236" t="s">
        <v>1</v>
      </c>
      <c r="N168" s="237" t="s">
        <v>46</v>
      </c>
      <c r="O168" s="92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0" t="s">
        <v>147</v>
      </c>
      <c r="AT168" s="240" t="s">
        <v>142</v>
      </c>
      <c r="AU168" s="240" t="s">
        <v>148</v>
      </c>
      <c r="AY168" s="18" t="s">
        <v>140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8" t="s">
        <v>148</v>
      </c>
      <c r="BK168" s="241">
        <f>ROUND(I168*H168,2)</f>
        <v>0</v>
      </c>
      <c r="BL168" s="18" t="s">
        <v>147</v>
      </c>
      <c r="BM168" s="240" t="s">
        <v>184</v>
      </c>
    </row>
    <row r="169" spans="1:51" s="14" customFormat="1" ht="12">
      <c r="A169" s="14"/>
      <c r="B169" s="253"/>
      <c r="C169" s="254"/>
      <c r="D169" s="244" t="s">
        <v>155</v>
      </c>
      <c r="E169" s="255" t="s">
        <v>1</v>
      </c>
      <c r="F169" s="256" t="s">
        <v>185</v>
      </c>
      <c r="G169" s="254"/>
      <c r="H169" s="257">
        <v>29.637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155</v>
      </c>
      <c r="AU169" s="263" t="s">
        <v>148</v>
      </c>
      <c r="AV169" s="14" t="s">
        <v>148</v>
      </c>
      <c r="AW169" s="14" t="s">
        <v>36</v>
      </c>
      <c r="AX169" s="14" t="s">
        <v>85</v>
      </c>
      <c r="AY169" s="263" t="s">
        <v>140</v>
      </c>
    </row>
    <row r="170" spans="1:65" s="2" customFormat="1" ht="21.75" customHeight="1">
      <c r="A170" s="39"/>
      <c r="B170" s="40"/>
      <c r="C170" s="229" t="s">
        <v>186</v>
      </c>
      <c r="D170" s="229" t="s">
        <v>142</v>
      </c>
      <c r="E170" s="230" t="s">
        <v>187</v>
      </c>
      <c r="F170" s="231" t="s">
        <v>188</v>
      </c>
      <c r="G170" s="232" t="s">
        <v>170</v>
      </c>
      <c r="H170" s="233">
        <v>29.637</v>
      </c>
      <c r="I170" s="234"/>
      <c r="J170" s="235">
        <f>ROUND(I170*H170,2)</f>
        <v>0</v>
      </c>
      <c r="K170" s="231" t="s">
        <v>153</v>
      </c>
      <c r="L170" s="45"/>
      <c r="M170" s="236" t="s">
        <v>1</v>
      </c>
      <c r="N170" s="237" t="s">
        <v>46</v>
      </c>
      <c r="O170" s="92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0" t="s">
        <v>147</v>
      </c>
      <c r="AT170" s="240" t="s">
        <v>142</v>
      </c>
      <c r="AU170" s="240" t="s">
        <v>148</v>
      </c>
      <c r="AY170" s="18" t="s">
        <v>140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8" t="s">
        <v>148</v>
      </c>
      <c r="BK170" s="241">
        <f>ROUND(I170*H170,2)</f>
        <v>0</v>
      </c>
      <c r="BL170" s="18" t="s">
        <v>147</v>
      </c>
      <c r="BM170" s="240" t="s">
        <v>189</v>
      </c>
    </row>
    <row r="171" spans="1:51" s="14" customFormat="1" ht="12">
      <c r="A171" s="14"/>
      <c r="B171" s="253"/>
      <c r="C171" s="254"/>
      <c r="D171" s="244" t="s">
        <v>155</v>
      </c>
      <c r="E171" s="255" t="s">
        <v>1</v>
      </c>
      <c r="F171" s="256" t="s">
        <v>185</v>
      </c>
      <c r="G171" s="254"/>
      <c r="H171" s="257">
        <v>29.637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155</v>
      </c>
      <c r="AU171" s="263" t="s">
        <v>148</v>
      </c>
      <c r="AV171" s="14" t="s">
        <v>148</v>
      </c>
      <c r="AW171" s="14" t="s">
        <v>36</v>
      </c>
      <c r="AX171" s="14" t="s">
        <v>85</v>
      </c>
      <c r="AY171" s="263" t="s">
        <v>140</v>
      </c>
    </row>
    <row r="172" spans="1:65" s="2" customFormat="1" ht="16.5" customHeight="1">
      <c r="A172" s="39"/>
      <c r="B172" s="40"/>
      <c r="C172" s="229" t="s">
        <v>190</v>
      </c>
      <c r="D172" s="229" t="s">
        <v>142</v>
      </c>
      <c r="E172" s="230" t="s">
        <v>191</v>
      </c>
      <c r="F172" s="231" t="s">
        <v>192</v>
      </c>
      <c r="G172" s="232" t="s">
        <v>170</v>
      </c>
      <c r="H172" s="233">
        <v>29.637</v>
      </c>
      <c r="I172" s="234"/>
      <c r="J172" s="235">
        <f>ROUND(I172*H172,2)</f>
        <v>0</v>
      </c>
      <c r="K172" s="231" t="s">
        <v>153</v>
      </c>
      <c r="L172" s="45"/>
      <c r="M172" s="236" t="s">
        <v>1</v>
      </c>
      <c r="N172" s="237" t="s">
        <v>46</v>
      </c>
      <c r="O172" s="92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0" t="s">
        <v>147</v>
      </c>
      <c r="AT172" s="240" t="s">
        <v>142</v>
      </c>
      <c r="AU172" s="240" t="s">
        <v>148</v>
      </c>
      <c r="AY172" s="18" t="s">
        <v>140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8" t="s">
        <v>148</v>
      </c>
      <c r="BK172" s="241">
        <f>ROUND(I172*H172,2)</f>
        <v>0</v>
      </c>
      <c r="BL172" s="18" t="s">
        <v>147</v>
      </c>
      <c r="BM172" s="240" t="s">
        <v>193</v>
      </c>
    </row>
    <row r="173" spans="1:65" s="2" customFormat="1" ht="21.75" customHeight="1">
      <c r="A173" s="39"/>
      <c r="B173" s="40"/>
      <c r="C173" s="229" t="s">
        <v>194</v>
      </c>
      <c r="D173" s="229" t="s">
        <v>142</v>
      </c>
      <c r="E173" s="230" t="s">
        <v>195</v>
      </c>
      <c r="F173" s="231" t="s">
        <v>196</v>
      </c>
      <c r="G173" s="232" t="s">
        <v>197</v>
      </c>
      <c r="H173" s="233">
        <v>59.274</v>
      </c>
      <c r="I173" s="234"/>
      <c r="J173" s="235">
        <f>ROUND(I173*H173,2)</f>
        <v>0</v>
      </c>
      <c r="K173" s="231" t="s">
        <v>153</v>
      </c>
      <c r="L173" s="45"/>
      <c r="M173" s="236" t="s">
        <v>1</v>
      </c>
      <c r="N173" s="237" t="s">
        <v>46</v>
      </c>
      <c r="O173" s="92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0" t="s">
        <v>147</v>
      </c>
      <c r="AT173" s="240" t="s">
        <v>142</v>
      </c>
      <c r="AU173" s="240" t="s">
        <v>148</v>
      </c>
      <c r="AY173" s="18" t="s">
        <v>140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8" t="s">
        <v>148</v>
      </c>
      <c r="BK173" s="241">
        <f>ROUND(I173*H173,2)</f>
        <v>0</v>
      </c>
      <c r="BL173" s="18" t="s">
        <v>147</v>
      </c>
      <c r="BM173" s="240" t="s">
        <v>198</v>
      </c>
    </row>
    <row r="174" spans="1:51" s="13" customFormat="1" ht="12">
      <c r="A174" s="13"/>
      <c r="B174" s="242"/>
      <c r="C174" s="243"/>
      <c r="D174" s="244" t="s">
        <v>155</v>
      </c>
      <c r="E174" s="245" t="s">
        <v>1</v>
      </c>
      <c r="F174" s="246" t="s">
        <v>199</v>
      </c>
      <c r="G174" s="243"/>
      <c r="H174" s="245" t="s">
        <v>1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155</v>
      </c>
      <c r="AU174" s="252" t="s">
        <v>148</v>
      </c>
      <c r="AV174" s="13" t="s">
        <v>85</v>
      </c>
      <c r="AW174" s="13" t="s">
        <v>36</v>
      </c>
      <c r="AX174" s="13" t="s">
        <v>80</v>
      </c>
      <c r="AY174" s="252" t="s">
        <v>140</v>
      </c>
    </row>
    <row r="175" spans="1:51" s="14" customFormat="1" ht="12">
      <c r="A175" s="14"/>
      <c r="B175" s="253"/>
      <c r="C175" s="254"/>
      <c r="D175" s="244" t="s">
        <v>155</v>
      </c>
      <c r="E175" s="255" t="s">
        <v>1</v>
      </c>
      <c r="F175" s="256" t="s">
        <v>200</v>
      </c>
      <c r="G175" s="254"/>
      <c r="H175" s="257">
        <v>59.274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155</v>
      </c>
      <c r="AU175" s="263" t="s">
        <v>148</v>
      </c>
      <c r="AV175" s="14" t="s">
        <v>148</v>
      </c>
      <c r="AW175" s="14" t="s">
        <v>36</v>
      </c>
      <c r="AX175" s="14" t="s">
        <v>85</v>
      </c>
      <c r="AY175" s="263" t="s">
        <v>140</v>
      </c>
    </row>
    <row r="176" spans="1:65" s="2" customFormat="1" ht="21.75" customHeight="1">
      <c r="A176" s="39"/>
      <c r="B176" s="40"/>
      <c r="C176" s="229" t="s">
        <v>14</v>
      </c>
      <c r="D176" s="229" t="s">
        <v>142</v>
      </c>
      <c r="E176" s="230" t="s">
        <v>201</v>
      </c>
      <c r="F176" s="231" t="s">
        <v>202</v>
      </c>
      <c r="G176" s="232" t="s">
        <v>152</v>
      </c>
      <c r="H176" s="233">
        <v>24.698</v>
      </c>
      <c r="I176" s="234"/>
      <c r="J176" s="235">
        <f>ROUND(I176*H176,2)</f>
        <v>0</v>
      </c>
      <c r="K176" s="231" t="s">
        <v>153</v>
      </c>
      <c r="L176" s="45"/>
      <c r="M176" s="236" t="s">
        <v>1</v>
      </c>
      <c r="N176" s="237" t="s">
        <v>46</v>
      </c>
      <c r="O176" s="92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0" t="s">
        <v>147</v>
      </c>
      <c r="AT176" s="240" t="s">
        <v>142</v>
      </c>
      <c r="AU176" s="240" t="s">
        <v>148</v>
      </c>
      <c r="AY176" s="18" t="s">
        <v>140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8" t="s">
        <v>148</v>
      </c>
      <c r="BK176" s="241">
        <f>ROUND(I176*H176,2)</f>
        <v>0</v>
      </c>
      <c r="BL176" s="18" t="s">
        <v>147</v>
      </c>
      <c r="BM176" s="240" t="s">
        <v>203</v>
      </c>
    </row>
    <row r="177" spans="1:51" s="13" customFormat="1" ht="12">
      <c r="A177" s="13"/>
      <c r="B177" s="242"/>
      <c r="C177" s="243"/>
      <c r="D177" s="244" t="s">
        <v>155</v>
      </c>
      <c r="E177" s="245" t="s">
        <v>1</v>
      </c>
      <c r="F177" s="246" t="s">
        <v>204</v>
      </c>
      <c r="G177" s="243"/>
      <c r="H177" s="245" t="s">
        <v>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155</v>
      </c>
      <c r="AU177" s="252" t="s">
        <v>148</v>
      </c>
      <c r="AV177" s="13" t="s">
        <v>85</v>
      </c>
      <c r="AW177" s="13" t="s">
        <v>36</v>
      </c>
      <c r="AX177" s="13" t="s">
        <v>80</v>
      </c>
      <c r="AY177" s="252" t="s">
        <v>140</v>
      </c>
    </row>
    <row r="178" spans="1:51" s="13" customFormat="1" ht="12">
      <c r="A178" s="13"/>
      <c r="B178" s="242"/>
      <c r="C178" s="243"/>
      <c r="D178" s="244" t="s">
        <v>155</v>
      </c>
      <c r="E178" s="245" t="s">
        <v>1</v>
      </c>
      <c r="F178" s="246" t="s">
        <v>163</v>
      </c>
      <c r="G178" s="243"/>
      <c r="H178" s="245" t="s">
        <v>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155</v>
      </c>
      <c r="AU178" s="252" t="s">
        <v>148</v>
      </c>
      <c r="AV178" s="13" t="s">
        <v>85</v>
      </c>
      <c r="AW178" s="13" t="s">
        <v>36</v>
      </c>
      <c r="AX178" s="13" t="s">
        <v>80</v>
      </c>
      <c r="AY178" s="252" t="s">
        <v>140</v>
      </c>
    </row>
    <row r="179" spans="1:51" s="14" customFormat="1" ht="12">
      <c r="A179" s="14"/>
      <c r="B179" s="253"/>
      <c r="C179" s="254"/>
      <c r="D179" s="244" t="s">
        <v>155</v>
      </c>
      <c r="E179" s="255" t="s">
        <v>1</v>
      </c>
      <c r="F179" s="256" t="s">
        <v>205</v>
      </c>
      <c r="G179" s="254"/>
      <c r="H179" s="257">
        <v>15.202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155</v>
      </c>
      <c r="AU179" s="263" t="s">
        <v>148</v>
      </c>
      <c r="AV179" s="14" t="s">
        <v>148</v>
      </c>
      <c r="AW179" s="14" t="s">
        <v>36</v>
      </c>
      <c r="AX179" s="14" t="s">
        <v>80</v>
      </c>
      <c r="AY179" s="263" t="s">
        <v>140</v>
      </c>
    </row>
    <row r="180" spans="1:51" s="13" customFormat="1" ht="12">
      <c r="A180" s="13"/>
      <c r="B180" s="242"/>
      <c r="C180" s="243"/>
      <c r="D180" s="244" t="s">
        <v>155</v>
      </c>
      <c r="E180" s="245" t="s">
        <v>1</v>
      </c>
      <c r="F180" s="246" t="s">
        <v>165</v>
      </c>
      <c r="G180" s="243"/>
      <c r="H180" s="245" t="s">
        <v>1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155</v>
      </c>
      <c r="AU180" s="252" t="s">
        <v>148</v>
      </c>
      <c r="AV180" s="13" t="s">
        <v>85</v>
      </c>
      <c r="AW180" s="13" t="s">
        <v>36</v>
      </c>
      <c r="AX180" s="13" t="s">
        <v>80</v>
      </c>
      <c r="AY180" s="252" t="s">
        <v>140</v>
      </c>
    </row>
    <row r="181" spans="1:51" s="14" customFormat="1" ht="12">
      <c r="A181" s="14"/>
      <c r="B181" s="253"/>
      <c r="C181" s="254"/>
      <c r="D181" s="244" t="s">
        <v>155</v>
      </c>
      <c r="E181" s="255" t="s">
        <v>1</v>
      </c>
      <c r="F181" s="256" t="s">
        <v>206</v>
      </c>
      <c r="G181" s="254"/>
      <c r="H181" s="257">
        <v>9.496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155</v>
      </c>
      <c r="AU181" s="263" t="s">
        <v>148</v>
      </c>
      <c r="AV181" s="14" t="s">
        <v>148</v>
      </c>
      <c r="AW181" s="14" t="s">
        <v>36</v>
      </c>
      <c r="AX181" s="14" t="s">
        <v>80</v>
      </c>
      <c r="AY181" s="263" t="s">
        <v>140</v>
      </c>
    </row>
    <row r="182" spans="1:51" s="15" customFormat="1" ht="12">
      <c r="A182" s="15"/>
      <c r="B182" s="264"/>
      <c r="C182" s="265"/>
      <c r="D182" s="244" t="s">
        <v>155</v>
      </c>
      <c r="E182" s="266" t="s">
        <v>1</v>
      </c>
      <c r="F182" s="267" t="s">
        <v>167</v>
      </c>
      <c r="G182" s="265"/>
      <c r="H182" s="268">
        <v>24.698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4" t="s">
        <v>155</v>
      </c>
      <c r="AU182" s="274" t="s">
        <v>148</v>
      </c>
      <c r="AV182" s="15" t="s">
        <v>147</v>
      </c>
      <c r="AW182" s="15" t="s">
        <v>36</v>
      </c>
      <c r="AX182" s="15" t="s">
        <v>85</v>
      </c>
      <c r="AY182" s="274" t="s">
        <v>140</v>
      </c>
    </row>
    <row r="183" spans="1:65" s="2" customFormat="1" ht="16.5" customHeight="1">
      <c r="A183" s="39"/>
      <c r="B183" s="40"/>
      <c r="C183" s="275" t="s">
        <v>207</v>
      </c>
      <c r="D183" s="275" t="s">
        <v>208</v>
      </c>
      <c r="E183" s="276" t="s">
        <v>209</v>
      </c>
      <c r="F183" s="277" t="s">
        <v>210</v>
      </c>
      <c r="G183" s="278" t="s">
        <v>197</v>
      </c>
      <c r="H183" s="279">
        <v>5.928</v>
      </c>
      <c r="I183" s="280"/>
      <c r="J183" s="281">
        <f>ROUND(I183*H183,2)</f>
        <v>0</v>
      </c>
      <c r="K183" s="277" t="s">
        <v>153</v>
      </c>
      <c r="L183" s="282"/>
      <c r="M183" s="283" t="s">
        <v>1</v>
      </c>
      <c r="N183" s="284" t="s">
        <v>46</v>
      </c>
      <c r="O183" s="92"/>
      <c r="P183" s="238">
        <f>O183*H183</f>
        <v>0</v>
      </c>
      <c r="Q183" s="238">
        <v>1</v>
      </c>
      <c r="R183" s="238">
        <f>Q183*H183</f>
        <v>5.928</v>
      </c>
      <c r="S183" s="238">
        <v>0</v>
      </c>
      <c r="T183" s="23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0" t="s">
        <v>190</v>
      </c>
      <c r="AT183" s="240" t="s">
        <v>208</v>
      </c>
      <c r="AU183" s="240" t="s">
        <v>148</v>
      </c>
      <c r="AY183" s="18" t="s">
        <v>140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8" t="s">
        <v>148</v>
      </c>
      <c r="BK183" s="241">
        <f>ROUND(I183*H183,2)</f>
        <v>0</v>
      </c>
      <c r="BL183" s="18" t="s">
        <v>147</v>
      </c>
      <c r="BM183" s="240" t="s">
        <v>211</v>
      </c>
    </row>
    <row r="184" spans="1:51" s="13" customFormat="1" ht="12">
      <c r="A184" s="13"/>
      <c r="B184" s="242"/>
      <c r="C184" s="243"/>
      <c r="D184" s="244" t="s">
        <v>155</v>
      </c>
      <c r="E184" s="245" t="s">
        <v>1</v>
      </c>
      <c r="F184" s="246" t="s">
        <v>212</v>
      </c>
      <c r="G184" s="243"/>
      <c r="H184" s="245" t="s">
        <v>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2" t="s">
        <v>155</v>
      </c>
      <c r="AU184" s="252" t="s">
        <v>148</v>
      </c>
      <c r="AV184" s="13" t="s">
        <v>85</v>
      </c>
      <c r="AW184" s="13" t="s">
        <v>36</v>
      </c>
      <c r="AX184" s="13" t="s">
        <v>80</v>
      </c>
      <c r="AY184" s="252" t="s">
        <v>140</v>
      </c>
    </row>
    <row r="185" spans="1:51" s="14" customFormat="1" ht="12">
      <c r="A185" s="14"/>
      <c r="B185" s="253"/>
      <c r="C185" s="254"/>
      <c r="D185" s="244" t="s">
        <v>155</v>
      </c>
      <c r="E185" s="255" t="s">
        <v>1</v>
      </c>
      <c r="F185" s="256" t="s">
        <v>213</v>
      </c>
      <c r="G185" s="254"/>
      <c r="H185" s="257">
        <v>5.928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3" t="s">
        <v>155</v>
      </c>
      <c r="AU185" s="263" t="s">
        <v>148</v>
      </c>
      <c r="AV185" s="14" t="s">
        <v>148</v>
      </c>
      <c r="AW185" s="14" t="s">
        <v>36</v>
      </c>
      <c r="AX185" s="14" t="s">
        <v>85</v>
      </c>
      <c r="AY185" s="263" t="s">
        <v>140</v>
      </c>
    </row>
    <row r="186" spans="1:65" s="2" customFormat="1" ht="21.75" customHeight="1">
      <c r="A186" s="39"/>
      <c r="B186" s="40"/>
      <c r="C186" s="229" t="s">
        <v>214</v>
      </c>
      <c r="D186" s="229" t="s">
        <v>142</v>
      </c>
      <c r="E186" s="230" t="s">
        <v>215</v>
      </c>
      <c r="F186" s="231" t="s">
        <v>216</v>
      </c>
      <c r="G186" s="232" t="s">
        <v>152</v>
      </c>
      <c r="H186" s="233">
        <v>24.698</v>
      </c>
      <c r="I186" s="234"/>
      <c r="J186" s="235">
        <f>ROUND(I186*H186,2)</f>
        <v>0</v>
      </c>
      <c r="K186" s="231" t="s">
        <v>153</v>
      </c>
      <c r="L186" s="45"/>
      <c r="M186" s="236" t="s">
        <v>1</v>
      </c>
      <c r="N186" s="237" t="s">
        <v>46</v>
      </c>
      <c r="O186" s="92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0" t="s">
        <v>147</v>
      </c>
      <c r="AT186" s="240" t="s">
        <v>142</v>
      </c>
      <c r="AU186" s="240" t="s">
        <v>148</v>
      </c>
      <c r="AY186" s="18" t="s">
        <v>140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8" t="s">
        <v>148</v>
      </c>
      <c r="BK186" s="241">
        <f>ROUND(I186*H186,2)</f>
        <v>0</v>
      </c>
      <c r="BL186" s="18" t="s">
        <v>147</v>
      </c>
      <c r="BM186" s="240" t="s">
        <v>217</v>
      </c>
    </row>
    <row r="187" spans="1:65" s="2" customFormat="1" ht="16.5" customHeight="1">
      <c r="A187" s="39"/>
      <c r="B187" s="40"/>
      <c r="C187" s="275" t="s">
        <v>218</v>
      </c>
      <c r="D187" s="275" t="s">
        <v>208</v>
      </c>
      <c r="E187" s="276" t="s">
        <v>219</v>
      </c>
      <c r="F187" s="277" t="s">
        <v>220</v>
      </c>
      <c r="G187" s="278" t="s">
        <v>221</v>
      </c>
      <c r="H187" s="279">
        <v>0.37</v>
      </c>
      <c r="I187" s="280"/>
      <c r="J187" s="281">
        <f>ROUND(I187*H187,2)</f>
        <v>0</v>
      </c>
      <c r="K187" s="277" t="s">
        <v>153</v>
      </c>
      <c r="L187" s="282"/>
      <c r="M187" s="283" t="s">
        <v>1</v>
      </c>
      <c r="N187" s="284" t="s">
        <v>46</v>
      </c>
      <c r="O187" s="92"/>
      <c r="P187" s="238">
        <f>O187*H187</f>
        <v>0</v>
      </c>
      <c r="Q187" s="238">
        <v>0.001</v>
      </c>
      <c r="R187" s="238">
        <f>Q187*H187</f>
        <v>0.00037</v>
      </c>
      <c r="S187" s="238">
        <v>0</v>
      </c>
      <c r="T187" s="23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0" t="s">
        <v>190</v>
      </c>
      <c r="AT187" s="240" t="s">
        <v>208</v>
      </c>
      <c r="AU187" s="240" t="s">
        <v>148</v>
      </c>
      <c r="AY187" s="18" t="s">
        <v>140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8" t="s">
        <v>148</v>
      </c>
      <c r="BK187" s="241">
        <f>ROUND(I187*H187,2)</f>
        <v>0</v>
      </c>
      <c r="BL187" s="18" t="s">
        <v>147</v>
      </c>
      <c r="BM187" s="240" t="s">
        <v>222</v>
      </c>
    </row>
    <row r="188" spans="1:51" s="14" customFormat="1" ht="12">
      <c r="A188" s="14"/>
      <c r="B188" s="253"/>
      <c r="C188" s="254"/>
      <c r="D188" s="244" t="s">
        <v>155</v>
      </c>
      <c r="E188" s="255" t="s">
        <v>1</v>
      </c>
      <c r="F188" s="256" t="s">
        <v>223</v>
      </c>
      <c r="G188" s="254"/>
      <c r="H188" s="257">
        <v>0.37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155</v>
      </c>
      <c r="AU188" s="263" t="s">
        <v>148</v>
      </c>
      <c r="AV188" s="14" t="s">
        <v>148</v>
      </c>
      <c r="AW188" s="14" t="s">
        <v>36</v>
      </c>
      <c r="AX188" s="14" t="s">
        <v>85</v>
      </c>
      <c r="AY188" s="263" t="s">
        <v>140</v>
      </c>
    </row>
    <row r="189" spans="1:63" s="12" customFormat="1" ht="22.8" customHeight="1">
      <c r="A189" s="12"/>
      <c r="B189" s="213"/>
      <c r="C189" s="214"/>
      <c r="D189" s="215" t="s">
        <v>79</v>
      </c>
      <c r="E189" s="227" t="s">
        <v>148</v>
      </c>
      <c r="F189" s="227" t="s">
        <v>224</v>
      </c>
      <c r="G189" s="214"/>
      <c r="H189" s="214"/>
      <c r="I189" s="217"/>
      <c r="J189" s="228">
        <f>BK189</f>
        <v>0</v>
      </c>
      <c r="K189" s="214"/>
      <c r="L189" s="219"/>
      <c r="M189" s="220"/>
      <c r="N189" s="221"/>
      <c r="O189" s="221"/>
      <c r="P189" s="222">
        <f>SUM(P190:P192)</f>
        <v>0</v>
      </c>
      <c r="Q189" s="221"/>
      <c r="R189" s="222">
        <f>SUM(R190:R192)</f>
        <v>5.3411504</v>
      </c>
      <c r="S189" s="221"/>
      <c r="T189" s="223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4" t="s">
        <v>85</v>
      </c>
      <c r="AT189" s="225" t="s">
        <v>79</v>
      </c>
      <c r="AU189" s="225" t="s">
        <v>85</v>
      </c>
      <c r="AY189" s="224" t="s">
        <v>140</v>
      </c>
      <c r="BK189" s="226">
        <f>SUM(BK190:BK192)</f>
        <v>0</v>
      </c>
    </row>
    <row r="190" spans="1:65" s="2" customFormat="1" ht="21.75" customHeight="1">
      <c r="A190" s="39"/>
      <c r="B190" s="40"/>
      <c r="C190" s="229" t="s">
        <v>225</v>
      </c>
      <c r="D190" s="229" t="s">
        <v>142</v>
      </c>
      <c r="E190" s="230" t="s">
        <v>226</v>
      </c>
      <c r="F190" s="231" t="s">
        <v>227</v>
      </c>
      <c r="G190" s="232" t="s">
        <v>152</v>
      </c>
      <c r="H190" s="233">
        <v>12.47</v>
      </c>
      <c r="I190" s="234"/>
      <c r="J190" s="235">
        <f>ROUND(I190*H190,2)</f>
        <v>0</v>
      </c>
      <c r="K190" s="231" t="s">
        <v>153</v>
      </c>
      <c r="L190" s="45"/>
      <c r="M190" s="236" t="s">
        <v>1</v>
      </c>
      <c r="N190" s="237" t="s">
        <v>46</v>
      </c>
      <c r="O190" s="92"/>
      <c r="P190" s="238">
        <f>O190*H190</f>
        <v>0</v>
      </c>
      <c r="Q190" s="238">
        <v>0.42832</v>
      </c>
      <c r="R190" s="238">
        <f>Q190*H190</f>
        <v>5.3411504</v>
      </c>
      <c r="S190" s="238">
        <v>0</v>
      </c>
      <c r="T190" s="23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0" t="s">
        <v>147</v>
      </c>
      <c r="AT190" s="240" t="s">
        <v>142</v>
      </c>
      <c r="AU190" s="240" t="s">
        <v>148</v>
      </c>
      <c r="AY190" s="18" t="s">
        <v>140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8" t="s">
        <v>148</v>
      </c>
      <c r="BK190" s="241">
        <f>ROUND(I190*H190,2)</f>
        <v>0</v>
      </c>
      <c r="BL190" s="18" t="s">
        <v>147</v>
      </c>
      <c r="BM190" s="240" t="s">
        <v>228</v>
      </c>
    </row>
    <row r="191" spans="1:51" s="13" customFormat="1" ht="12">
      <c r="A191" s="13"/>
      <c r="B191" s="242"/>
      <c r="C191" s="243"/>
      <c r="D191" s="244" t="s">
        <v>155</v>
      </c>
      <c r="E191" s="245" t="s">
        <v>1</v>
      </c>
      <c r="F191" s="246" t="s">
        <v>229</v>
      </c>
      <c r="G191" s="243"/>
      <c r="H191" s="245" t="s">
        <v>1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155</v>
      </c>
      <c r="AU191" s="252" t="s">
        <v>148</v>
      </c>
      <c r="AV191" s="13" t="s">
        <v>85</v>
      </c>
      <c r="AW191" s="13" t="s">
        <v>36</v>
      </c>
      <c r="AX191" s="13" t="s">
        <v>80</v>
      </c>
      <c r="AY191" s="252" t="s">
        <v>140</v>
      </c>
    </row>
    <row r="192" spans="1:51" s="14" customFormat="1" ht="12">
      <c r="A192" s="14"/>
      <c r="B192" s="253"/>
      <c r="C192" s="254"/>
      <c r="D192" s="244" t="s">
        <v>155</v>
      </c>
      <c r="E192" s="255" t="s">
        <v>1</v>
      </c>
      <c r="F192" s="256" t="s">
        <v>230</v>
      </c>
      <c r="G192" s="254"/>
      <c r="H192" s="257">
        <v>12.47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155</v>
      </c>
      <c r="AU192" s="263" t="s">
        <v>148</v>
      </c>
      <c r="AV192" s="14" t="s">
        <v>148</v>
      </c>
      <c r="AW192" s="14" t="s">
        <v>36</v>
      </c>
      <c r="AX192" s="14" t="s">
        <v>85</v>
      </c>
      <c r="AY192" s="263" t="s">
        <v>140</v>
      </c>
    </row>
    <row r="193" spans="1:63" s="12" customFormat="1" ht="22.8" customHeight="1">
      <c r="A193" s="12"/>
      <c r="B193" s="213"/>
      <c r="C193" s="214"/>
      <c r="D193" s="215" t="s">
        <v>79</v>
      </c>
      <c r="E193" s="227" t="s">
        <v>158</v>
      </c>
      <c r="F193" s="227" t="s">
        <v>231</v>
      </c>
      <c r="G193" s="214"/>
      <c r="H193" s="214"/>
      <c r="I193" s="217"/>
      <c r="J193" s="228">
        <f>BK193</f>
        <v>0</v>
      </c>
      <c r="K193" s="214"/>
      <c r="L193" s="219"/>
      <c r="M193" s="220"/>
      <c r="N193" s="221"/>
      <c r="O193" s="221"/>
      <c r="P193" s="222">
        <f>SUM(P194:P217)</f>
        <v>0</v>
      </c>
      <c r="Q193" s="221"/>
      <c r="R193" s="222">
        <f>SUM(R194:R217)</f>
        <v>19.597088550000002</v>
      </c>
      <c r="S193" s="221"/>
      <c r="T193" s="223">
        <f>SUM(T194:T217)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4" t="s">
        <v>85</v>
      </c>
      <c r="AT193" s="225" t="s">
        <v>79</v>
      </c>
      <c r="AU193" s="225" t="s">
        <v>85</v>
      </c>
      <c r="AY193" s="224" t="s">
        <v>140</v>
      </c>
      <c r="BK193" s="226">
        <f>SUM(BK194:BK217)</f>
        <v>0</v>
      </c>
    </row>
    <row r="194" spans="1:65" s="2" customFormat="1" ht="21.75" customHeight="1">
      <c r="A194" s="39"/>
      <c r="B194" s="40"/>
      <c r="C194" s="229" t="s">
        <v>8</v>
      </c>
      <c r="D194" s="229" t="s">
        <v>142</v>
      </c>
      <c r="E194" s="230" t="s">
        <v>232</v>
      </c>
      <c r="F194" s="231" t="s">
        <v>233</v>
      </c>
      <c r="G194" s="232" t="s">
        <v>152</v>
      </c>
      <c r="H194" s="233">
        <v>28.5</v>
      </c>
      <c r="I194" s="234"/>
      <c r="J194" s="235">
        <f>ROUND(I194*H194,2)</f>
        <v>0</v>
      </c>
      <c r="K194" s="231" t="s">
        <v>153</v>
      </c>
      <c r="L194" s="45"/>
      <c r="M194" s="236" t="s">
        <v>1</v>
      </c>
      <c r="N194" s="237" t="s">
        <v>46</v>
      </c>
      <c r="O194" s="92"/>
      <c r="P194" s="238">
        <f>O194*H194</f>
        <v>0</v>
      </c>
      <c r="Q194" s="238">
        <v>0.17764</v>
      </c>
      <c r="R194" s="238">
        <f>Q194*H194</f>
        <v>5.06274</v>
      </c>
      <c r="S194" s="238">
        <v>0</v>
      </c>
      <c r="T194" s="23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0" t="s">
        <v>147</v>
      </c>
      <c r="AT194" s="240" t="s">
        <v>142</v>
      </c>
      <c r="AU194" s="240" t="s">
        <v>148</v>
      </c>
      <c r="AY194" s="18" t="s">
        <v>140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8" t="s">
        <v>148</v>
      </c>
      <c r="BK194" s="241">
        <f>ROUND(I194*H194,2)</f>
        <v>0</v>
      </c>
      <c r="BL194" s="18" t="s">
        <v>147</v>
      </c>
      <c r="BM194" s="240" t="s">
        <v>234</v>
      </c>
    </row>
    <row r="195" spans="1:51" s="13" customFormat="1" ht="12">
      <c r="A195" s="13"/>
      <c r="B195" s="242"/>
      <c r="C195" s="243"/>
      <c r="D195" s="244" t="s">
        <v>155</v>
      </c>
      <c r="E195" s="245" t="s">
        <v>1</v>
      </c>
      <c r="F195" s="246" t="s">
        <v>235</v>
      </c>
      <c r="G195" s="243"/>
      <c r="H195" s="245" t="s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155</v>
      </c>
      <c r="AU195" s="252" t="s">
        <v>148</v>
      </c>
      <c r="AV195" s="13" t="s">
        <v>85</v>
      </c>
      <c r="AW195" s="13" t="s">
        <v>36</v>
      </c>
      <c r="AX195" s="13" t="s">
        <v>80</v>
      </c>
      <c r="AY195" s="252" t="s">
        <v>140</v>
      </c>
    </row>
    <row r="196" spans="1:51" s="14" customFormat="1" ht="12">
      <c r="A196" s="14"/>
      <c r="B196" s="253"/>
      <c r="C196" s="254"/>
      <c r="D196" s="244" t="s">
        <v>155</v>
      </c>
      <c r="E196" s="255" t="s">
        <v>1</v>
      </c>
      <c r="F196" s="256" t="s">
        <v>236</v>
      </c>
      <c r="G196" s="254"/>
      <c r="H196" s="257">
        <v>28.5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155</v>
      </c>
      <c r="AU196" s="263" t="s">
        <v>148</v>
      </c>
      <c r="AV196" s="14" t="s">
        <v>148</v>
      </c>
      <c r="AW196" s="14" t="s">
        <v>36</v>
      </c>
      <c r="AX196" s="14" t="s">
        <v>85</v>
      </c>
      <c r="AY196" s="263" t="s">
        <v>140</v>
      </c>
    </row>
    <row r="197" spans="1:65" s="2" customFormat="1" ht="21.75" customHeight="1">
      <c r="A197" s="39"/>
      <c r="B197" s="40"/>
      <c r="C197" s="229" t="s">
        <v>237</v>
      </c>
      <c r="D197" s="229" t="s">
        <v>142</v>
      </c>
      <c r="E197" s="230" t="s">
        <v>238</v>
      </c>
      <c r="F197" s="231" t="s">
        <v>239</v>
      </c>
      <c r="G197" s="232" t="s">
        <v>152</v>
      </c>
      <c r="H197" s="233">
        <v>23.505</v>
      </c>
      <c r="I197" s="234"/>
      <c r="J197" s="235">
        <f>ROUND(I197*H197,2)</f>
        <v>0</v>
      </c>
      <c r="K197" s="231" t="s">
        <v>153</v>
      </c>
      <c r="L197" s="45"/>
      <c r="M197" s="236" t="s">
        <v>1</v>
      </c>
      <c r="N197" s="237" t="s">
        <v>46</v>
      </c>
      <c r="O197" s="92"/>
      <c r="P197" s="238">
        <f>O197*H197</f>
        <v>0</v>
      </c>
      <c r="Q197" s="238">
        <v>0.17351</v>
      </c>
      <c r="R197" s="238">
        <f>Q197*H197</f>
        <v>4.07835255</v>
      </c>
      <c r="S197" s="238">
        <v>0</v>
      </c>
      <c r="T197" s="23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0" t="s">
        <v>147</v>
      </c>
      <c r="AT197" s="240" t="s">
        <v>142</v>
      </c>
      <c r="AU197" s="240" t="s">
        <v>148</v>
      </c>
      <c r="AY197" s="18" t="s">
        <v>140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8" t="s">
        <v>148</v>
      </c>
      <c r="BK197" s="241">
        <f>ROUND(I197*H197,2)</f>
        <v>0</v>
      </c>
      <c r="BL197" s="18" t="s">
        <v>147</v>
      </c>
      <c r="BM197" s="240" t="s">
        <v>240</v>
      </c>
    </row>
    <row r="198" spans="1:51" s="13" customFormat="1" ht="12">
      <c r="A198" s="13"/>
      <c r="B198" s="242"/>
      <c r="C198" s="243"/>
      <c r="D198" s="244" t="s">
        <v>155</v>
      </c>
      <c r="E198" s="245" t="s">
        <v>1</v>
      </c>
      <c r="F198" s="246" t="s">
        <v>241</v>
      </c>
      <c r="G198" s="243"/>
      <c r="H198" s="245" t="s">
        <v>1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2" t="s">
        <v>155</v>
      </c>
      <c r="AU198" s="252" t="s">
        <v>148</v>
      </c>
      <c r="AV198" s="13" t="s">
        <v>85</v>
      </c>
      <c r="AW198" s="13" t="s">
        <v>36</v>
      </c>
      <c r="AX198" s="13" t="s">
        <v>80</v>
      </c>
      <c r="AY198" s="252" t="s">
        <v>140</v>
      </c>
    </row>
    <row r="199" spans="1:51" s="14" customFormat="1" ht="12">
      <c r="A199" s="14"/>
      <c r="B199" s="253"/>
      <c r="C199" s="254"/>
      <c r="D199" s="244" t="s">
        <v>155</v>
      </c>
      <c r="E199" s="255" t="s">
        <v>1</v>
      </c>
      <c r="F199" s="256" t="s">
        <v>242</v>
      </c>
      <c r="G199" s="254"/>
      <c r="H199" s="257">
        <v>0.72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3" t="s">
        <v>155</v>
      </c>
      <c r="AU199" s="263" t="s">
        <v>148</v>
      </c>
      <c r="AV199" s="14" t="s">
        <v>148</v>
      </c>
      <c r="AW199" s="14" t="s">
        <v>36</v>
      </c>
      <c r="AX199" s="14" t="s">
        <v>80</v>
      </c>
      <c r="AY199" s="263" t="s">
        <v>140</v>
      </c>
    </row>
    <row r="200" spans="1:51" s="13" customFormat="1" ht="12">
      <c r="A200" s="13"/>
      <c r="B200" s="242"/>
      <c r="C200" s="243"/>
      <c r="D200" s="244" t="s">
        <v>155</v>
      </c>
      <c r="E200" s="245" t="s">
        <v>1</v>
      </c>
      <c r="F200" s="246" t="s">
        <v>243</v>
      </c>
      <c r="G200" s="243"/>
      <c r="H200" s="245" t="s">
        <v>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155</v>
      </c>
      <c r="AU200" s="252" t="s">
        <v>148</v>
      </c>
      <c r="AV200" s="13" t="s">
        <v>85</v>
      </c>
      <c r="AW200" s="13" t="s">
        <v>36</v>
      </c>
      <c r="AX200" s="13" t="s">
        <v>80</v>
      </c>
      <c r="AY200" s="252" t="s">
        <v>140</v>
      </c>
    </row>
    <row r="201" spans="1:51" s="14" customFormat="1" ht="12">
      <c r="A201" s="14"/>
      <c r="B201" s="253"/>
      <c r="C201" s="254"/>
      <c r="D201" s="244" t="s">
        <v>155</v>
      </c>
      <c r="E201" s="255" t="s">
        <v>1</v>
      </c>
      <c r="F201" s="256" t="s">
        <v>244</v>
      </c>
      <c r="G201" s="254"/>
      <c r="H201" s="257">
        <v>22.785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155</v>
      </c>
      <c r="AU201" s="263" t="s">
        <v>148</v>
      </c>
      <c r="AV201" s="14" t="s">
        <v>148</v>
      </c>
      <c r="AW201" s="14" t="s">
        <v>36</v>
      </c>
      <c r="AX201" s="14" t="s">
        <v>80</v>
      </c>
      <c r="AY201" s="263" t="s">
        <v>140</v>
      </c>
    </row>
    <row r="202" spans="1:51" s="15" customFormat="1" ht="12">
      <c r="A202" s="15"/>
      <c r="B202" s="264"/>
      <c r="C202" s="265"/>
      <c r="D202" s="244" t="s">
        <v>155</v>
      </c>
      <c r="E202" s="266" t="s">
        <v>1</v>
      </c>
      <c r="F202" s="267" t="s">
        <v>167</v>
      </c>
      <c r="G202" s="265"/>
      <c r="H202" s="268">
        <v>23.505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4" t="s">
        <v>155</v>
      </c>
      <c r="AU202" s="274" t="s">
        <v>148</v>
      </c>
      <c r="AV202" s="15" t="s">
        <v>147</v>
      </c>
      <c r="AW202" s="15" t="s">
        <v>36</v>
      </c>
      <c r="AX202" s="15" t="s">
        <v>85</v>
      </c>
      <c r="AY202" s="274" t="s">
        <v>140</v>
      </c>
    </row>
    <row r="203" spans="1:65" s="2" customFormat="1" ht="21.75" customHeight="1">
      <c r="A203" s="39"/>
      <c r="B203" s="40"/>
      <c r="C203" s="229" t="s">
        <v>245</v>
      </c>
      <c r="D203" s="229" t="s">
        <v>142</v>
      </c>
      <c r="E203" s="230" t="s">
        <v>246</v>
      </c>
      <c r="F203" s="231" t="s">
        <v>247</v>
      </c>
      <c r="G203" s="232" t="s">
        <v>145</v>
      </c>
      <c r="H203" s="233">
        <v>2</v>
      </c>
      <c r="I203" s="234"/>
      <c r="J203" s="235">
        <f>ROUND(I203*H203,2)</f>
        <v>0</v>
      </c>
      <c r="K203" s="231" t="s">
        <v>153</v>
      </c>
      <c r="L203" s="45"/>
      <c r="M203" s="236" t="s">
        <v>1</v>
      </c>
      <c r="N203" s="237" t="s">
        <v>46</v>
      </c>
      <c r="O203" s="92"/>
      <c r="P203" s="238">
        <f>O203*H203</f>
        <v>0</v>
      </c>
      <c r="Q203" s="238">
        <v>0.15339</v>
      </c>
      <c r="R203" s="238">
        <f>Q203*H203</f>
        <v>0.30678</v>
      </c>
      <c r="S203" s="238">
        <v>0</v>
      </c>
      <c r="T203" s="23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0" t="s">
        <v>147</v>
      </c>
      <c r="AT203" s="240" t="s">
        <v>142</v>
      </c>
      <c r="AU203" s="240" t="s">
        <v>148</v>
      </c>
      <c r="AY203" s="18" t="s">
        <v>140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8" t="s">
        <v>148</v>
      </c>
      <c r="BK203" s="241">
        <f>ROUND(I203*H203,2)</f>
        <v>0</v>
      </c>
      <c r="BL203" s="18" t="s">
        <v>147</v>
      </c>
      <c r="BM203" s="240" t="s">
        <v>248</v>
      </c>
    </row>
    <row r="204" spans="1:65" s="2" customFormat="1" ht="21.75" customHeight="1">
      <c r="A204" s="39"/>
      <c r="B204" s="40"/>
      <c r="C204" s="229" t="s">
        <v>249</v>
      </c>
      <c r="D204" s="229" t="s">
        <v>142</v>
      </c>
      <c r="E204" s="230" t="s">
        <v>250</v>
      </c>
      <c r="F204" s="231" t="s">
        <v>251</v>
      </c>
      <c r="G204" s="232" t="s">
        <v>252</v>
      </c>
      <c r="H204" s="233">
        <v>16.8</v>
      </c>
      <c r="I204" s="234"/>
      <c r="J204" s="235">
        <f>ROUND(I204*H204,2)</f>
        <v>0</v>
      </c>
      <c r="K204" s="231" t="s">
        <v>153</v>
      </c>
      <c r="L204" s="45"/>
      <c r="M204" s="236" t="s">
        <v>1</v>
      </c>
      <c r="N204" s="237" t="s">
        <v>46</v>
      </c>
      <c r="O204" s="92"/>
      <c r="P204" s="238">
        <f>O204*H204</f>
        <v>0</v>
      </c>
      <c r="Q204" s="238">
        <v>0.24127</v>
      </c>
      <c r="R204" s="238">
        <f>Q204*H204</f>
        <v>4.053336000000001</v>
      </c>
      <c r="S204" s="238">
        <v>0</v>
      </c>
      <c r="T204" s="23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0" t="s">
        <v>147</v>
      </c>
      <c r="AT204" s="240" t="s">
        <v>142</v>
      </c>
      <c r="AU204" s="240" t="s">
        <v>148</v>
      </c>
      <c r="AY204" s="18" t="s">
        <v>140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8" t="s">
        <v>148</v>
      </c>
      <c r="BK204" s="241">
        <f>ROUND(I204*H204,2)</f>
        <v>0</v>
      </c>
      <c r="BL204" s="18" t="s">
        <v>147</v>
      </c>
      <c r="BM204" s="240" t="s">
        <v>253</v>
      </c>
    </row>
    <row r="205" spans="1:51" s="13" customFormat="1" ht="12">
      <c r="A205" s="13"/>
      <c r="B205" s="242"/>
      <c r="C205" s="243"/>
      <c r="D205" s="244" t="s">
        <v>155</v>
      </c>
      <c r="E205" s="245" t="s">
        <v>1</v>
      </c>
      <c r="F205" s="246" t="s">
        <v>254</v>
      </c>
      <c r="G205" s="243"/>
      <c r="H205" s="245" t="s">
        <v>1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2" t="s">
        <v>155</v>
      </c>
      <c r="AU205" s="252" t="s">
        <v>148</v>
      </c>
      <c r="AV205" s="13" t="s">
        <v>85</v>
      </c>
      <c r="AW205" s="13" t="s">
        <v>36</v>
      </c>
      <c r="AX205" s="13" t="s">
        <v>80</v>
      </c>
      <c r="AY205" s="252" t="s">
        <v>140</v>
      </c>
    </row>
    <row r="206" spans="1:51" s="14" customFormat="1" ht="12">
      <c r="A206" s="14"/>
      <c r="B206" s="253"/>
      <c r="C206" s="254"/>
      <c r="D206" s="244" t="s">
        <v>155</v>
      </c>
      <c r="E206" s="255" t="s">
        <v>1</v>
      </c>
      <c r="F206" s="256" t="s">
        <v>255</v>
      </c>
      <c r="G206" s="254"/>
      <c r="H206" s="257">
        <v>16.8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3" t="s">
        <v>155</v>
      </c>
      <c r="AU206" s="263" t="s">
        <v>148</v>
      </c>
      <c r="AV206" s="14" t="s">
        <v>148</v>
      </c>
      <c r="AW206" s="14" t="s">
        <v>36</v>
      </c>
      <c r="AX206" s="14" t="s">
        <v>85</v>
      </c>
      <c r="AY206" s="263" t="s">
        <v>140</v>
      </c>
    </row>
    <row r="207" spans="1:65" s="2" customFormat="1" ht="21.75" customHeight="1">
      <c r="A207" s="39"/>
      <c r="B207" s="40"/>
      <c r="C207" s="275" t="s">
        <v>256</v>
      </c>
      <c r="D207" s="275" t="s">
        <v>208</v>
      </c>
      <c r="E207" s="276" t="s">
        <v>257</v>
      </c>
      <c r="F207" s="277" t="s">
        <v>258</v>
      </c>
      <c r="G207" s="278" t="s">
        <v>145</v>
      </c>
      <c r="H207" s="279">
        <v>99.12</v>
      </c>
      <c r="I207" s="280"/>
      <c r="J207" s="281">
        <f>ROUND(I207*H207,2)</f>
        <v>0</v>
      </c>
      <c r="K207" s="277" t="s">
        <v>153</v>
      </c>
      <c r="L207" s="282"/>
      <c r="M207" s="283" t="s">
        <v>1</v>
      </c>
      <c r="N207" s="284" t="s">
        <v>46</v>
      </c>
      <c r="O207" s="92"/>
      <c r="P207" s="238">
        <f>O207*H207</f>
        <v>0</v>
      </c>
      <c r="Q207" s="238">
        <v>0.0615</v>
      </c>
      <c r="R207" s="238">
        <f>Q207*H207</f>
        <v>6.09588</v>
      </c>
      <c r="S207" s="238">
        <v>0</v>
      </c>
      <c r="T207" s="23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0" t="s">
        <v>190</v>
      </c>
      <c r="AT207" s="240" t="s">
        <v>208</v>
      </c>
      <c r="AU207" s="240" t="s">
        <v>148</v>
      </c>
      <c r="AY207" s="18" t="s">
        <v>140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8" t="s">
        <v>148</v>
      </c>
      <c r="BK207" s="241">
        <f>ROUND(I207*H207,2)</f>
        <v>0</v>
      </c>
      <c r="BL207" s="18" t="s">
        <v>147</v>
      </c>
      <c r="BM207" s="240" t="s">
        <v>259</v>
      </c>
    </row>
    <row r="208" spans="1:51" s="14" customFormat="1" ht="12">
      <c r="A208" s="14"/>
      <c r="B208" s="253"/>
      <c r="C208" s="254"/>
      <c r="D208" s="244" t="s">
        <v>155</v>
      </c>
      <c r="E208" s="255" t="s">
        <v>1</v>
      </c>
      <c r="F208" s="256" t="s">
        <v>260</v>
      </c>
      <c r="G208" s="254"/>
      <c r="H208" s="257">
        <v>99.12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155</v>
      </c>
      <c r="AU208" s="263" t="s">
        <v>148</v>
      </c>
      <c r="AV208" s="14" t="s">
        <v>148</v>
      </c>
      <c r="AW208" s="14" t="s">
        <v>36</v>
      </c>
      <c r="AX208" s="14" t="s">
        <v>85</v>
      </c>
      <c r="AY208" s="263" t="s">
        <v>140</v>
      </c>
    </row>
    <row r="209" spans="1:65" s="2" customFormat="1" ht="16.5" customHeight="1">
      <c r="A209" s="39"/>
      <c r="B209" s="40"/>
      <c r="C209" s="229" t="s">
        <v>261</v>
      </c>
      <c r="D209" s="229" t="s">
        <v>142</v>
      </c>
      <c r="E209" s="230" t="s">
        <v>262</v>
      </c>
      <c r="F209" s="231" t="s">
        <v>263</v>
      </c>
      <c r="G209" s="232" t="s">
        <v>252</v>
      </c>
      <c r="H209" s="233">
        <v>221</v>
      </c>
      <c r="I209" s="234"/>
      <c r="J209" s="235">
        <f>ROUND(I209*H209,2)</f>
        <v>0</v>
      </c>
      <c r="K209" s="231" t="s">
        <v>153</v>
      </c>
      <c r="L209" s="45"/>
      <c r="M209" s="236" t="s">
        <v>1</v>
      </c>
      <c r="N209" s="237" t="s">
        <v>46</v>
      </c>
      <c r="O209" s="92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0" t="s">
        <v>147</v>
      </c>
      <c r="AT209" s="240" t="s">
        <v>142</v>
      </c>
      <c r="AU209" s="240" t="s">
        <v>148</v>
      </c>
      <c r="AY209" s="18" t="s">
        <v>140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8" t="s">
        <v>148</v>
      </c>
      <c r="BK209" s="241">
        <f>ROUND(I209*H209,2)</f>
        <v>0</v>
      </c>
      <c r="BL209" s="18" t="s">
        <v>147</v>
      </c>
      <c r="BM209" s="240" t="s">
        <v>264</v>
      </c>
    </row>
    <row r="210" spans="1:51" s="13" customFormat="1" ht="12">
      <c r="A210" s="13"/>
      <c r="B210" s="242"/>
      <c r="C210" s="243"/>
      <c r="D210" s="244" t="s">
        <v>155</v>
      </c>
      <c r="E210" s="245" t="s">
        <v>1</v>
      </c>
      <c r="F210" s="246" t="s">
        <v>265</v>
      </c>
      <c r="G210" s="243"/>
      <c r="H210" s="245" t="s">
        <v>1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155</v>
      </c>
      <c r="AU210" s="252" t="s">
        <v>148</v>
      </c>
      <c r="AV210" s="13" t="s">
        <v>85</v>
      </c>
      <c r="AW210" s="13" t="s">
        <v>36</v>
      </c>
      <c r="AX210" s="13" t="s">
        <v>80</v>
      </c>
      <c r="AY210" s="252" t="s">
        <v>140</v>
      </c>
    </row>
    <row r="211" spans="1:51" s="13" customFormat="1" ht="12">
      <c r="A211" s="13"/>
      <c r="B211" s="242"/>
      <c r="C211" s="243"/>
      <c r="D211" s="244" t="s">
        <v>155</v>
      </c>
      <c r="E211" s="245" t="s">
        <v>1</v>
      </c>
      <c r="F211" s="246" t="s">
        <v>266</v>
      </c>
      <c r="G211" s="243"/>
      <c r="H211" s="245" t="s">
        <v>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155</v>
      </c>
      <c r="AU211" s="252" t="s">
        <v>148</v>
      </c>
      <c r="AV211" s="13" t="s">
        <v>85</v>
      </c>
      <c r="AW211" s="13" t="s">
        <v>36</v>
      </c>
      <c r="AX211" s="13" t="s">
        <v>80</v>
      </c>
      <c r="AY211" s="252" t="s">
        <v>140</v>
      </c>
    </row>
    <row r="212" spans="1:51" s="14" customFormat="1" ht="12">
      <c r="A212" s="14"/>
      <c r="B212" s="253"/>
      <c r="C212" s="254"/>
      <c r="D212" s="244" t="s">
        <v>155</v>
      </c>
      <c r="E212" s="255" t="s">
        <v>1</v>
      </c>
      <c r="F212" s="256" t="s">
        <v>267</v>
      </c>
      <c r="G212" s="254"/>
      <c r="H212" s="257">
        <v>80.8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155</v>
      </c>
      <c r="AU212" s="263" t="s">
        <v>148</v>
      </c>
      <c r="AV212" s="14" t="s">
        <v>148</v>
      </c>
      <c r="AW212" s="14" t="s">
        <v>36</v>
      </c>
      <c r="AX212" s="14" t="s">
        <v>80</v>
      </c>
      <c r="AY212" s="263" t="s">
        <v>140</v>
      </c>
    </row>
    <row r="213" spans="1:51" s="13" customFormat="1" ht="12">
      <c r="A213" s="13"/>
      <c r="B213" s="242"/>
      <c r="C213" s="243"/>
      <c r="D213" s="244" t="s">
        <v>155</v>
      </c>
      <c r="E213" s="245" t="s">
        <v>1</v>
      </c>
      <c r="F213" s="246" t="s">
        <v>268</v>
      </c>
      <c r="G213" s="243"/>
      <c r="H213" s="245" t="s">
        <v>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155</v>
      </c>
      <c r="AU213" s="252" t="s">
        <v>148</v>
      </c>
      <c r="AV213" s="13" t="s">
        <v>85</v>
      </c>
      <c r="AW213" s="13" t="s">
        <v>36</v>
      </c>
      <c r="AX213" s="13" t="s">
        <v>80</v>
      </c>
      <c r="AY213" s="252" t="s">
        <v>140</v>
      </c>
    </row>
    <row r="214" spans="1:51" s="14" customFormat="1" ht="12">
      <c r="A214" s="14"/>
      <c r="B214" s="253"/>
      <c r="C214" s="254"/>
      <c r="D214" s="244" t="s">
        <v>155</v>
      </c>
      <c r="E214" s="255" t="s">
        <v>1</v>
      </c>
      <c r="F214" s="256" t="s">
        <v>269</v>
      </c>
      <c r="G214" s="254"/>
      <c r="H214" s="257">
        <v>48.5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155</v>
      </c>
      <c r="AU214" s="263" t="s">
        <v>148</v>
      </c>
      <c r="AV214" s="14" t="s">
        <v>148</v>
      </c>
      <c r="AW214" s="14" t="s">
        <v>36</v>
      </c>
      <c r="AX214" s="14" t="s">
        <v>80</v>
      </c>
      <c r="AY214" s="263" t="s">
        <v>140</v>
      </c>
    </row>
    <row r="215" spans="1:51" s="13" customFormat="1" ht="12">
      <c r="A215" s="13"/>
      <c r="B215" s="242"/>
      <c r="C215" s="243"/>
      <c r="D215" s="244" t="s">
        <v>155</v>
      </c>
      <c r="E215" s="245" t="s">
        <v>1</v>
      </c>
      <c r="F215" s="246" t="s">
        <v>270</v>
      </c>
      <c r="G215" s="243"/>
      <c r="H215" s="245" t="s">
        <v>1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2" t="s">
        <v>155</v>
      </c>
      <c r="AU215" s="252" t="s">
        <v>148</v>
      </c>
      <c r="AV215" s="13" t="s">
        <v>85</v>
      </c>
      <c r="AW215" s="13" t="s">
        <v>36</v>
      </c>
      <c r="AX215" s="13" t="s">
        <v>80</v>
      </c>
      <c r="AY215" s="252" t="s">
        <v>140</v>
      </c>
    </row>
    <row r="216" spans="1:51" s="14" customFormat="1" ht="12">
      <c r="A216" s="14"/>
      <c r="B216" s="253"/>
      <c r="C216" s="254"/>
      <c r="D216" s="244" t="s">
        <v>155</v>
      </c>
      <c r="E216" s="255" t="s">
        <v>1</v>
      </c>
      <c r="F216" s="256" t="s">
        <v>271</v>
      </c>
      <c r="G216" s="254"/>
      <c r="H216" s="257">
        <v>91.7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155</v>
      </c>
      <c r="AU216" s="263" t="s">
        <v>148</v>
      </c>
      <c r="AV216" s="14" t="s">
        <v>148</v>
      </c>
      <c r="AW216" s="14" t="s">
        <v>36</v>
      </c>
      <c r="AX216" s="14" t="s">
        <v>80</v>
      </c>
      <c r="AY216" s="263" t="s">
        <v>140</v>
      </c>
    </row>
    <row r="217" spans="1:51" s="15" customFormat="1" ht="12">
      <c r="A217" s="15"/>
      <c r="B217" s="264"/>
      <c r="C217" s="265"/>
      <c r="D217" s="244" t="s">
        <v>155</v>
      </c>
      <c r="E217" s="266" t="s">
        <v>1</v>
      </c>
      <c r="F217" s="267" t="s">
        <v>167</v>
      </c>
      <c r="G217" s="265"/>
      <c r="H217" s="268">
        <v>221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4" t="s">
        <v>155</v>
      </c>
      <c r="AU217" s="274" t="s">
        <v>148</v>
      </c>
      <c r="AV217" s="15" t="s">
        <v>147</v>
      </c>
      <c r="AW217" s="15" t="s">
        <v>36</v>
      </c>
      <c r="AX217" s="15" t="s">
        <v>85</v>
      </c>
      <c r="AY217" s="274" t="s">
        <v>140</v>
      </c>
    </row>
    <row r="218" spans="1:63" s="12" customFormat="1" ht="22.8" customHeight="1">
      <c r="A218" s="12"/>
      <c r="B218" s="213"/>
      <c r="C218" s="214"/>
      <c r="D218" s="215" t="s">
        <v>79</v>
      </c>
      <c r="E218" s="227" t="s">
        <v>147</v>
      </c>
      <c r="F218" s="227" t="s">
        <v>272</v>
      </c>
      <c r="G218" s="214"/>
      <c r="H218" s="214"/>
      <c r="I218" s="217"/>
      <c r="J218" s="228">
        <f>BK218</f>
        <v>0</v>
      </c>
      <c r="K218" s="214"/>
      <c r="L218" s="219"/>
      <c r="M218" s="220"/>
      <c r="N218" s="221"/>
      <c r="O218" s="221"/>
      <c r="P218" s="222">
        <f>SUM(P219:P227)</f>
        <v>0</v>
      </c>
      <c r="Q218" s="221"/>
      <c r="R218" s="222">
        <f>SUM(R219:R227)</f>
        <v>0</v>
      </c>
      <c r="S218" s="221"/>
      <c r="T218" s="223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4" t="s">
        <v>85</v>
      </c>
      <c r="AT218" s="225" t="s">
        <v>79</v>
      </c>
      <c r="AU218" s="225" t="s">
        <v>85</v>
      </c>
      <c r="AY218" s="224" t="s">
        <v>140</v>
      </c>
      <c r="BK218" s="226">
        <f>SUM(BK219:BK227)</f>
        <v>0</v>
      </c>
    </row>
    <row r="219" spans="1:65" s="2" customFormat="1" ht="21.75" customHeight="1">
      <c r="A219" s="39"/>
      <c r="B219" s="40"/>
      <c r="C219" s="229" t="s">
        <v>7</v>
      </c>
      <c r="D219" s="229" t="s">
        <v>142</v>
      </c>
      <c r="E219" s="230" t="s">
        <v>273</v>
      </c>
      <c r="F219" s="231" t="s">
        <v>274</v>
      </c>
      <c r="G219" s="232" t="s">
        <v>152</v>
      </c>
      <c r="H219" s="233">
        <v>74.094</v>
      </c>
      <c r="I219" s="234"/>
      <c r="J219" s="235">
        <f>ROUND(I219*H219,2)</f>
        <v>0</v>
      </c>
      <c r="K219" s="231" t="s">
        <v>153</v>
      </c>
      <c r="L219" s="45"/>
      <c r="M219" s="236" t="s">
        <v>1</v>
      </c>
      <c r="N219" s="237" t="s">
        <v>46</v>
      </c>
      <c r="O219" s="92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0" t="s">
        <v>147</v>
      </c>
      <c r="AT219" s="240" t="s">
        <v>142</v>
      </c>
      <c r="AU219" s="240" t="s">
        <v>148</v>
      </c>
      <c r="AY219" s="18" t="s">
        <v>140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8" t="s">
        <v>148</v>
      </c>
      <c r="BK219" s="241">
        <f>ROUND(I219*H219,2)</f>
        <v>0</v>
      </c>
      <c r="BL219" s="18" t="s">
        <v>147</v>
      </c>
      <c r="BM219" s="240" t="s">
        <v>275</v>
      </c>
    </row>
    <row r="220" spans="1:51" s="13" customFormat="1" ht="12">
      <c r="A220" s="13"/>
      <c r="B220" s="242"/>
      <c r="C220" s="243"/>
      <c r="D220" s="244" t="s">
        <v>155</v>
      </c>
      <c r="E220" s="245" t="s">
        <v>1</v>
      </c>
      <c r="F220" s="246" t="s">
        <v>276</v>
      </c>
      <c r="G220" s="243"/>
      <c r="H220" s="245" t="s">
        <v>1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2" t="s">
        <v>155</v>
      </c>
      <c r="AU220" s="252" t="s">
        <v>148</v>
      </c>
      <c r="AV220" s="13" t="s">
        <v>85</v>
      </c>
      <c r="AW220" s="13" t="s">
        <v>36</v>
      </c>
      <c r="AX220" s="13" t="s">
        <v>80</v>
      </c>
      <c r="AY220" s="252" t="s">
        <v>140</v>
      </c>
    </row>
    <row r="221" spans="1:51" s="13" customFormat="1" ht="12">
      <c r="A221" s="13"/>
      <c r="B221" s="242"/>
      <c r="C221" s="243"/>
      <c r="D221" s="244" t="s">
        <v>155</v>
      </c>
      <c r="E221" s="245" t="s">
        <v>1</v>
      </c>
      <c r="F221" s="246" t="s">
        <v>163</v>
      </c>
      <c r="G221" s="243"/>
      <c r="H221" s="245" t="s">
        <v>1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155</v>
      </c>
      <c r="AU221" s="252" t="s">
        <v>148</v>
      </c>
      <c r="AV221" s="13" t="s">
        <v>85</v>
      </c>
      <c r="AW221" s="13" t="s">
        <v>36</v>
      </c>
      <c r="AX221" s="13" t="s">
        <v>80</v>
      </c>
      <c r="AY221" s="252" t="s">
        <v>140</v>
      </c>
    </row>
    <row r="222" spans="1:51" s="14" customFormat="1" ht="12">
      <c r="A222" s="14"/>
      <c r="B222" s="253"/>
      <c r="C222" s="254"/>
      <c r="D222" s="244" t="s">
        <v>155</v>
      </c>
      <c r="E222" s="255" t="s">
        <v>1</v>
      </c>
      <c r="F222" s="256" t="s">
        <v>277</v>
      </c>
      <c r="G222" s="254"/>
      <c r="H222" s="257">
        <v>45.606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155</v>
      </c>
      <c r="AU222" s="263" t="s">
        <v>148</v>
      </c>
      <c r="AV222" s="14" t="s">
        <v>148</v>
      </c>
      <c r="AW222" s="14" t="s">
        <v>36</v>
      </c>
      <c r="AX222" s="14" t="s">
        <v>80</v>
      </c>
      <c r="AY222" s="263" t="s">
        <v>140</v>
      </c>
    </row>
    <row r="223" spans="1:51" s="13" customFormat="1" ht="12">
      <c r="A223" s="13"/>
      <c r="B223" s="242"/>
      <c r="C223" s="243"/>
      <c r="D223" s="244" t="s">
        <v>155</v>
      </c>
      <c r="E223" s="245" t="s">
        <v>1</v>
      </c>
      <c r="F223" s="246" t="s">
        <v>165</v>
      </c>
      <c r="G223" s="243"/>
      <c r="H223" s="245" t="s">
        <v>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155</v>
      </c>
      <c r="AU223" s="252" t="s">
        <v>148</v>
      </c>
      <c r="AV223" s="13" t="s">
        <v>85</v>
      </c>
      <c r="AW223" s="13" t="s">
        <v>36</v>
      </c>
      <c r="AX223" s="13" t="s">
        <v>80</v>
      </c>
      <c r="AY223" s="252" t="s">
        <v>140</v>
      </c>
    </row>
    <row r="224" spans="1:51" s="14" customFormat="1" ht="12">
      <c r="A224" s="14"/>
      <c r="B224" s="253"/>
      <c r="C224" s="254"/>
      <c r="D224" s="244" t="s">
        <v>155</v>
      </c>
      <c r="E224" s="255" t="s">
        <v>1</v>
      </c>
      <c r="F224" s="256" t="s">
        <v>278</v>
      </c>
      <c r="G224" s="254"/>
      <c r="H224" s="257">
        <v>28.488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155</v>
      </c>
      <c r="AU224" s="263" t="s">
        <v>148</v>
      </c>
      <c r="AV224" s="14" t="s">
        <v>148</v>
      </c>
      <c r="AW224" s="14" t="s">
        <v>36</v>
      </c>
      <c r="AX224" s="14" t="s">
        <v>80</v>
      </c>
      <c r="AY224" s="263" t="s">
        <v>140</v>
      </c>
    </row>
    <row r="225" spans="1:51" s="15" customFormat="1" ht="12">
      <c r="A225" s="15"/>
      <c r="B225" s="264"/>
      <c r="C225" s="265"/>
      <c r="D225" s="244" t="s">
        <v>155</v>
      </c>
      <c r="E225" s="266" t="s">
        <v>1</v>
      </c>
      <c r="F225" s="267" t="s">
        <v>167</v>
      </c>
      <c r="G225" s="265"/>
      <c r="H225" s="268">
        <v>74.094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4" t="s">
        <v>155</v>
      </c>
      <c r="AU225" s="274" t="s">
        <v>148</v>
      </c>
      <c r="AV225" s="15" t="s">
        <v>147</v>
      </c>
      <c r="AW225" s="15" t="s">
        <v>36</v>
      </c>
      <c r="AX225" s="15" t="s">
        <v>85</v>
      </c>
      <c r="AY225" s="274" t="s">
        <v>140</v>
      </c>
    </row>
    <row r="226" spans="1:65" s="2" customFormat="1" ht="21.75" customHeight="1">
      <c r="A226" s="39"/>
      <c r="B226" s="40"/>
      <c r="C226" s="229" t="s">
        <v>279</v>
      </c>
      <c r="D226" s="229" t="s">
        <v>142</v>
      </c>
      <c r="E226" s="230" t="s">
        <v>280</v>
      </c>
      <c r="F226" s="231" t="s">
        <v>281</v>
      </c>
      <c r="G226" s="232" t="s">
        <v>152</v>
      </c>
      <c r="H226" s="233">
        <v>740.94</v>
      </c>
      <c r="I226" s="234"/>
      <c r="J226" s="235">
        <f>ROUND(I226*H226,2)</f>
        <v>0</v>
      </c>
      <c r="K226" s="231" t="s">
        <v>153</v>
      </c>
      <c r="L226" s="45"/>
      <c r="M226" s="236" t="s">
        <v>1</v>
      </c>
      <c r="N226" s="237" t="s">
        <v>46</v>
      </c>
      <c r="O226" s="92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0" t="s">
        <v>147</v>
      </c>
      <c r="AT226" s="240" t="s">
        <v>142</v>
      </c>
      <c r="AU226" s="240" t="s">
        <v>148</v>
      </c>
      <c r="AY226" s="18" t="s">
        <v>140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8" t="s">
        <v>148</v>
      </c>
      <c r="BK226" s="241">
        <f>ROUND(I226*H226,2)</f>
        <v>0</v>
      </c>
      <c r="BL226" s="18" t="s">
        <v>147</v>
      </c>
      <c r="BM226" s="240" t="s">
        <v>282</v>
      </c>
    </row>
    <row r="227" spans="1:51" s="14" customFormat="1" ht="12">
      <c r="A227" s="14"/>
      <c r="B227" s="253"/>
      <c r="C227" s="254"/>
      <c r="D227" s="244" t="s">
        <v>155</v>
      </c>
      <c r="E227" s="255" t="s">
        <v>1</v>
      </c>
      <c r="F227" s="256" t="s">
        <v>283</v>
      </c>
      <c r="G227" s="254"/>
      <c r="H227" s="257">
        <v>740.94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155</v>
      </c>
      <c r="AU227" s="263" t="s">
        <v>148</v>
      </c>
      <c r="AV227" s="14" t="s">
        <v>148</v>
      </c>
      <c r="AW227" s="14" t="s">
        <v>36</v>
      </c>
      <c r="AX227" s="14" t="s">
        <v>85</v>
      </c>
      <c r="AY227" s="263" t="s">
        <v>140</v>
      </c>
    </row>
    <row r="228" spans="1:63" s="12" customFormat="1" ht="22.8" customHeight="1">
      <c r="A228" s="12"/>
      <c r="B228" s="213"/>
      <c r="C228" s="214"/>
      <c r="D228" s="215" t="s">
        <v>79</v>
      </c>
      <c r="E228" s="227" t="s">
        <v>173</v>
      </c>
      <c r="F228" s="227" t="s">
        <v>284</v>
      </c>
      <c r="G228" s="214"/>
      <c r="H228" s="214"/>
      <c r="I228" s="217"/>
      <c r="J228" s="228">
        <f>BK228</f>
        <v>0</v>
      </c>
      <c r="K228" s="214"/>
      <c r="L228" s="219"/>
      <c r="M228" s="220"/>
      <c r="N228" s="221"/>
      <c r="O228" s="221"/>
      <c r="P228" s="222">
        <f>SUM(P229:P241)</f>
        <v>0</v>
      </c>
      <c r="Q228" s="221"/>
      <c r="R228" s="222">
        <f>SUM(R229:R241)</f>
        <v>2.7638515</v>
      </c>
      <c r="S228" s="221"/>
      <c r="T228" s="223">
        <f>SUM(T229:T241)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4" t="s">
        <v>85</v>
      </c>
      <c r="AT228" s="225" t="s">
        <v>79</v>
      </c>
      <c r="AU228" s="225" t="s">
        <v>85</v>
      </c>
      <c r="AY228" s="224" t="s">
        <v>140</v>
      </c>
      <c r="BK228" s="226">
        <f>SUM(BK229:BK241)</f>
        <v>0</v>
      </c>
    </row>
    <row r="229" spans="1:65" s="2" customFormat="1" ht="16.5" customHeight="1">
      <c r="A229" s="39"/>
      <c r="B229" s="40"/>
      <c r="C229" s="229" t="s">
        <v>285</v>
      </c>
      <c r="D229" s="229" t="s">
        <v>142</v>
      </c>
      <c r="E229" s="230" t="s">
        <v>286</v>
      </c>
      <c r="F229" s="231" t="s">
        <v>287</v>
      </c>
      <c r="G229" s="232" t="s">
        <v>152</v>
      </c>
      <c r="H229" s="233">
        <v>74.094</v>
      </c>
      <c r="I229" s="234"/>
      <c r="J229" s="235">
        <f>ROUND(I229*H229,2)</f>
        <v>0</v>
      </c>
      <c r="K229" s="231" t="s">
        <v>153</v>
      </c>
      <c r="L229" s="45"/>
      <c r="M229" s="236" t="s">
        <v>1</v>
      </c>
      <c r="N229" s="237" t="s">
        <v>46</v>
      </c>
      <c r="O229" s="92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40" t="s">
        <v>147</v>
      </c>
      <c r="AT229" s="240" t="s">
        <v>142</v>
      </c>
      <c r="AU229" s="240" t="s">
        <v>148</v>
      </c>
      <c r="AY229" s="18" t="s">
        <v>140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8" t="s">
        <v>148</v>
      </c>
      <c r="BK229" s="241">
        <f>ROUND(I229*H229,2)</f>
        <v>0</v>
      </c>
      <c r="BL229" s="18" t="s">
        <v>147</v>
      </c>
      <c r="BM229" s="240" t="s">
        <v>288</v>
      </c>
    </row>
    <row r="230" spans="1:51" s="13" customFormat="1" ht="12">
      <c r="A230" s="13"/>
      <c r="B230" s="242"/>
      <c r="C230" s="243"/>
      <c r="D230" s="244" t="s">
        <v>155</v>
      </c>
      <c r="E230" s="245" t="s">
        <v>1</v>
      </c>
      <c r="F230" s="246" t="s">
        <v>276</v>
      </c>
      <c r="G230" s="243"/>
      <c r="H230" s="245" t="s">
        <v>1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2" t="s">
        <v>155</v>
      </c>
      <c r="AU230" s="252" t="s">
        <v>148</v>
      </c>
      <c r="AV230" s="13" t="s">
        <v>85</v>
      </c>
      <c r="AW230" s="13" t="s">
        <v>36</v>
      </c>
      <c r="AX230" s="13" t="s">
        <v>80</v>
      </c>
      <c r="AY230" s="252" t="s">
        <v>140</v>
      </c>
    </row>
    <row r="231" spans="1:51" s="13" customFormat="1" ht="12">
      <c r="A231" s="13"/>
      <c r="B231" s="242"/>
      <c r="C231" s="243"/>
      <c r="D231" s="244" t="s">
        <v>155</v>
      </c>
      <c r="E231" s="245" t="s">
        <v>1</v>
      </c>
      <c r="F231" s="246" t="s">
        <v>163</v>
      </c>
      <c r="G231" s="243"/>
      <c r="H231" s="245" t="s">
        <v>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155</v>
      </c>
      <c r="AU231" s="252" t="s">
        <v>148</v>
      </c>
      <c r="AV231" s="13" t="s">
        <v>85</v>
      </c>
      <c r="AW231" s="13" t="s">
        <v>36</v>
      </c>
      <c r="AX231" s="13" t="s">
        <v>80</v>
      </c>
      <c r="AY231" s="252" t="s">
        <v>140</v>
      </c>
    </row>
    <row r="232" spans="1:51" s="14" customFormat="1" ht="12">
      <c r="A232" s="14"/>
      <c r="B232" s="253"/>
      <c r="C232" s="254"/>
      <c r="D232" s="244" t="s">
        <v>155</v>
      </c>
      <c r="E232" s="255" t="s">
        <v>1</v>
      </c>
      <c r="F232" s="256" t="s">
        <v>277</v>
      </c>
      <c r="G232" s="254"/>
      <c r="H232" s="257">
        <v>45.606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155</v>
      </c>
      <c r="AU232" s="263" t="s">
        <v>148</v>
      </c>
      <c r="AV232" s="14" t="s">
        <v>148</v>
      </c>
      <c r="AW232" s="14" t="s">
        <v>36</v>
      </c>
      <c r="AX232" s="14" t="s">
        <v>80</v>
      </c>
      <c r="AY232" s="263" t="s">
        <v>140</v>
      </c>
    </row>
    <row r="233" spans="1:51" s="13" customFormat="1" ht="12">
      <c r="A233" s="13"/>
      <c r="B233" s="242"/>
      <c r="C233" s="243"/>
      <c r="D233" s="244" t="s">
        <v>155</v>
      </c>
      <c r="E233" s="245" t="s">
        <v>1</v>
      </c>
      <c r="F233" s="246" t="s">
        <v>165</v>
      </c>
      <c r="G233" s="243"/>
      <c r="H233" s="245" t="s">
        <v>1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2" t="s">
        <v>155</v>
      </c>
      <c r="AU233" s="252" t="s">
        <v>148</v>
      </c>
      <c r="AV233" s="13" t="s">
        <v>85</v>
      </c>
      <c r="AW233" s="13" t="s">
        <v>36</v>
      </c>
      <c r="AX233" s="13" t="s">
        <v>80</v>
      </c>
      <c r="AY233" s="252" t="s">
        <v>140</v>
      </c>
    </row>
    <row r="234" spans="1:51" s="14" customFormat="1" ht="12">
      <c r="A234" s="14"/>
      <c r="B234" s="253"/>
      <c r="C234" s="254"/>
      <c r="D234" s="244" t="s">
        <v>155</v>
      </c>
      <c r="E234" s="255" t="s">
        <v>1</v>
      </c>
      <c r="F234" s="256" t="s">
        <v>278</v>
      </c>
      <c r="G234" s="254"/>
      <c r="H234" s="257">
        <v>28.488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3" t="s">
        <v>155</v>
      </c>
      <c r="AU234" s="263" t="s">
        <v>148</v>
      </c>
      <c r="AV234" s="14" t="s">
        <v>148</v>
      </c>
      <c r="AW234" s="14" t="s">
        <v>36</v>
      </c>
      <c r="AX234" s="14" t="s">
        <v>80</v>
      </c>
      <c r="AY234" s="263" t="s">
        <v>140</v>
      </c>
    </row>
    <row r="235" spans="1:51" s="15" customFormat="1" ht="12">
      <c r="A235" s="15"/>
      <c r="B235" s="264"/>
      <c r="C235" s="265"/>
      <c r="D235" s="244" t="s">
        <v>155</v>
      </c>
      <c r="E235" s="266" t="s">
        <v>1</v>
      </c>
      <c r="F235" s="267" t="s">
        <v>167</v>
      </c>
      <c r="G235" s="265"/>
      <c r="H235" s="268">
        <v>74.094</v>
      </c>
      <c r="I235" s="269"/>
      <c r="J235" s="265"/>
      <c r="K235" s="265"/>
      <c r="L235" s="270"/>
      <c r="M235" s="271"/>
      <c r="N235" s="272"/>
      <c r="O235" s="272"/>
      <c r="P235" s="272"/>
      <c r="Q235" s="272"/>
      <c r="R235" s="272"/>
      <c r="S235" s="272"/>
      <c r="T235" s="27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4" t="s">
        <v>155</v>
      </c>
      <c r="AU235" s="274" t="s">
        <v>148</v>
      </c>
      <c r="AV235" s="15" t="s">
        <v>147</v>
      </c>
      <c r="AW235" s="15" t="s">
        <v>36</v>
      </c>
      <c r="AX235" s="15" t="s">
        <v>85</v>
      </c>
      <c r="AY235" s="274" t="s">
        <v>140</v>
      </c>
    </row>
    <row r="236" spans="1:65" s="2" customFormat="1" ht="21.75" customHeight="1">
      <c r="A236" s="39"/>
      <c r="B236" s="40"/>
      <c r="C236" s="229" t="s">
        <v>289</v>
      </c>
      <c r="D236" s="229" t="s">
        <v>142</v>
      </c>
      <c r="E236" s="230" t="s">
        <v>290</v>
      </c>
      <c r="F236" s="231" t="s">
        <v>291</v>
      </c>
      <c r="G236" s="232" t="s">
        <v>152</v>
      </c>
      <c r="H236" s="233">
        <v>5.04</v>
      </c>
      <c r="I236" s="234"/>
      <c r="J236" s="235">
        <f>ROUND(I236*H236,2)</f>
        <v>0</v>
      </c>
      <c r="K236" s="231" t="s">
        <v>153</v>
      </c>
      <c r="L236" s="45"/>
      <c r="M236" s="236" t="s">
        <v>1</v>
      </c>
      <c r="N236" s="237" t="s">
        <v>46</v>
      </c>
      <c r="O236" s="92"/>
      <c r="P236" s="238">
        <f>O236*H236</f>
        <v>0</v>
      </c>
      <c r="Q236" s="238">
        <v>0.408</v>
      </c>
      <c r="R236" s="238">
        <f>Q236*H236</f>
        <v>2.05632</v>
      </c>
      <c r="S236" s="238">
        <v>0</v>
      </c>
      <c r="T236" s="23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0" t="s">
        <v>147</v>
      </c>
      <c r="AT236" s="240" t="s">
        <v>142</v>
      </c>
      <c r="AU236" s="240" t="s">
        <v>148</v>
      </c>
      <c r="AY236" s="18" t="s">
        <v>140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8" t="s">
        <v>148</v>
      </c>
      <c r="BK236" s="241">
        <f>ROUND(I236*H236,2)</f>
        <v>0</v>
      </c>
      <c r="BL236" s="18" t="s">
        <v>147</v>
      </c>
      <c r="BM236" s="240" t="s">
        <v>292</v>
      </c>
    </row>
    <row r="237" spans="1:51" s="13" customFormat="1" ht="12">
      <c r="A237" s="13"/>
      <c r="B237" s="242"/>
      <c r="C237" s="243"/>
      <c r="D237" s="244" t="s">
        <v>155</v>
      </c>
      <c r="E237" s="245" t="s">
        <v>1</v>
      </c>
      <c r="F237" s="246" t="s">
        <v>293</v>
      </c>
      <c r="G237" s="243"/>
      <c r="H237" s="245" t="s">
        <v>1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2" t="s">
        <v>155</v>
      </c>
      <c r="AU237" s="252" t="s">
        <v>148</v>
      </c>
      <c r="AV237" s="13" t="s">
        <v>85</v>
      </c>
      <c r="AW237" s="13" t="s">
        <v>36</v>
      </c>
      <c r="AX237" s="13" t="s">
        <v>80</v>
      </c>
      <c r="AY237" s="252" t="s">
        <v>140</v>
      </c>
    </row>
    <row r="238" spans="1:51" s="14" customFormat="1" ht="12">
      <c r="A238" s="14"/>
      <c r="B238" s="253"/>
      <c r="C238" s="254"/>
      <c r="D238" s="244" t="s">
        <v>155</v>
      </c>
      <c r="E238" s="255" t="s">
        <v>1</v>
      </c>
      <c r="F238" s="256" t="s">
        <v>294</v>
      </c>
      <c r="G238" s="254"/>
      <c r="H238" s="257">
        <v>5.04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155</v>
      </c>
      <c r="AU238" s="263" t="s">
        <v>148</v>
      </c>
      <c r="AV238" s="14" t="s">
        <v>148</v>
      </c>
      <c r="AW238" s="14" t="s">
        <v>36</v>
      </c>
      <c r="AX238" s="14" t="s">
        <v>85</v>
      </c>
      <c r="AY238" s="263" t="s">
        <v>140</v>
      </c>
    </row>
    <row r="239" spans="1:65" s="2" customFormat="1" ht="21.75" customHeight="1">
      <c r="A239" s="39"/>
      <c r="B239" s="40"/>
      <c r="C239" s="229" t="s">
        <v>295</v>
      </c>
      <c r="D239" s="229" t="s">
        <v>142</v>
      </c>
      <c r="E239" s="230" t="s">
        <v>296</v>
      </c>
      <c r="F239" s="231" t="s">
        <v>297</v>
      </c>
      <c r="G239" s="232" t="s">
        <v>152</v>
      </c>
      <c r="H239" s="233">
        <v>8.398</v>
      </c>
      <c r="I239" s="234"/>
      <c r="J239" s="235">
        <f>ROUND(I239*H239,2)</f>
        <v>0</v>
      </c>
      <c r="K239" s="231" t="s">
        <v>153</v>
      </c>
      <c r="L239" s="45"/>
      <c r="M239" s="236" t="s">
        <v>1</v>
      </c>
      <c r="N239" s="237" t="s">
        <v>46</v>
      </c>
      <c r="O239" s="92"/>
      <c r="P239" s="238">
        <f>O239*H239</f>
        <v>0</v>
      </c>
      <c r="Q239" s="238">
        <v>0.08425</v>
      </c>
      <c r="R239" s="238">
        <f>Q239*H239</f>
        <v>0.7075315</v>
      </c>
      <c r="S239" s="238">
        <v>0</v>
      </c>
      <c r="T239" s="23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0" t="s">
        <v>147</v>
      </c>
      <c r="AT239" s="240" t="s">
        <v>142</v>
      </c>
      <c r="AU239" s="240" t="s">
        <v>148</v>
      </c>
      <c r="AY239" s="18" t="s">
        <v>140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8" t="s">
        <v>148</v>
      </c>
      <c r="BK239" s="241">
        <f>ROUND(I239*H239,2)</f>
        <v>0</v>
      </c>
      <c r="BL239" s="18" t="s">
        <v>147</v>
      </c>
      <c r="BM239" s="240" t="s">
        <v>298</v>
      </c>
    </row>
    <row r="240" spans="1:51" s="13" customFormat="1" ht="12">
      <c r="A240" s="13"/>
      <c r="B240" s="242"/>
      <c r="C240" s="243"/>
      <c r="D240" s="244" t="s">
        <v>155</v>
      </c>
      <c r="E240" s="245" t="s">
        <v>1</v>
      </c>
      <c r="F240" s="246" t="s">
        <v>299</v>
      </c>
      <c r="G240" s="243"/>
      <c r="H240" s="245" t="s">
        <v>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155</v>
      </c>
      <c r="AU240" s="252" t="s">
        <v>148</v>
      </c>
      <c r="AV240" s="13" t="s">
        <v>85</v>
      </c>
      <c r="AW240" s="13" t="s">
        <v>36</v>
      </c>
      <c r="AX240" s="13" t="s">
        <v>80</v>
      </c>
      <c r="AY240" s="252" t="s">
        <v>140</v>
      </c>
    </row>
    <row r="241" spans="1:51" s="14" customFormat="1" ht="12">
      <c r="A241" s="14"/>
      <c r="B241" s="253"/>
      <c r="C241" s="254"/>
      <c r="D241" s="244" t="s">
        <v>155</v>
      </c>
      <c r="E241" s="255" t="s">
        <v>1</v>
      </c>
      <c r="F241" s="256" t="s">
        <v>300</v>
      </c>
      <c r="G241" s="254"/>
      <c r="H241" s="257">
        <v>8.398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3" t="s">
        <v>155</v>
      </c>
      <c r="AU241" s="263" t="s">
        <v>148</v>
      </c>
      <c r="AV241" s="14" t="s">
        <v>148</v>
      </c>
      <c r="AW241" s="14" t="s">
        <v>36</v>
      </c>
      <c r="AX241" s="14" t="s">
        <v>85</v>
      </c>
      <c r="AY241" s="263" t="s">
        <v>140</v>
      </c>
    </row>
    <row r="242" spans="1:63" s="12" customFormat="1" ht="22.8" customHeight="1">
      <c r="A242" s="12"/>
      <c r="B242" s="213"/>
      <c r="C242" s="214"/>
      <c r="D242" s="215" t="s">
        <v>79</v>
      </c>
      <c r="E242" s="227" t="s">
        <v>181</v>
      </c>
      <c r="F242" s="227" t="s">
        <v>301</v>
      </c>
      <c r="G242" s="214"/>
      <c r="H242" s="214"/>
      <c r="I242" s="217"/>
      <c r="J242" s="228">
        <f>BK242</f>
        <v>0</v>
      </c>
      <c r="K242" s="214"/>
      <c r="L242" s="219"/>
      <c r="M242" s="220"/>
      <c r="N242" s="221"/>
      <c r="O242" s="221"/>
      <c r="P242" s="222">
        <f>SUM(P243:P658)</f>
        <v>0</v>
      </c>
      <c r="Q242" s="221"/>
      <c r="R242" s="222">
        <f>SUM(R243:R658)</f>
        <v>150.87984003999998</v>
      </c>
      <c r="S242" s="221"/>
      <c r="T242" s="223">
        <f>SUM(T243:T658)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4" t="s">
        <v>85</v>
      </c>
      <c r="AT242" s="225" t="s">
        <v>79</v>
      </c>
      <c r="AU242" s="225" t="s">
        <v>85</v>
      </c>
      <c r="AY242" s="224" t="s">
        <v>140</v>
      </c>
      <c r="BK242" s="226">
        <f>SUM(BK243:BK658)</f>
        <v>0</v>
      </c>
    </row>
    <row r="243" spans="1:65" s="2" customFormat="1" ht="21.75" customHeight="1">
      <c r="A243" s="39"/>
      <c r="B243" s="40"/>
      <c r="C243" s="229" t="s">
        <v>302</v>
      </c>
      <c r="D243" s="229" t="s">
        <v>142</v>
      </c>
      <c r="E243" s="230" t="s">
        <v>303</v>
      </c>
      <c r="F243" s="231" t="s">
        <v>304</v>
      </c>
      <c r="G243" s="232" t="s">
        <v>152</v>
      </c>
      <c r="H243" s="233">
        <v>38.815</v>
      </c>
      <c r="I243" s="234"/>
      <c r="J243" s="235">
        <f>ROUND(I243*H243,2)</f>
        <v>0</v>
      </c>
      <c r="K243" s="231" t="s">
        <v>153</v>
      </c>
      <c r="L243" s="45"/>
      <c r="M243" s="236" t="s">
        <v>1</v>
      </c>
      <c r="N243" s="237" t="s">
        <v>46</v>
      </c>
      <c r="O243" s="92"/>
      <c r="P243" s="238">
        <f>O243*H243</f>
        <v>0</v>
      </c>
      <c r="Q243" s="238">
        <v>0.00026</v>
      </c>
      <c r="R243" s="238">
        <f>Q243*H243</f>
        <v>0.0100919</v>
      </c>
      <c r="S243" s="238">
        <v>0</v>
      </c>
      <c r="T243" s="23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0" t="s">
        <v>147</v>
      </c>
      <c r="AT243" s="240" t="s">
        <v>142</v>
      </c>
      <c r="AU243" s="240" t="s">
        <v>148</v>
      </c>
      <c r="AY243" s="18" t="s">
        <v>140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8" t="s">
        <v>148</v>
      </c>
      <c r="BK243" s="241">
        <f>ROUND(I243*H243,2)</f>
        <v>0</v>
      </c>
      <c r="BL243" s="18" t="s">
        <v>147</v>
      </c>
      <c r="BM243" s="240" t="s">
        <v>305</v>
      </c>
    </row>
    <row r="244" spans="1:65" s="2" customFormat="1" ht="21.75" customHeight="1">
      <c r="A244" s="39"/>
      <c r="B244" s="40"/>
      <c r="C244" s="229" t="s">
        <v>306</v>
      </c>
      <c r="D244" s="229" t="s">
        <v>142</v>
      </c>
      <c r="E244" s="230" t="s">
        <v>307</v>
      </c>
      <c r="F244" s="231" t="s">
        <v>308</v>
      </c>
      <c r="G244" s="232" t="s">
        <v>152</v>
      </c>
      <c r="H244" s="233">
        <v>38.815</v>
      </c>
      <c r="I244" s="234"/>
      <c r="J244" s="235">
        <f>ROUND(I244*H244,2)</f>
        <v>0</v>
      </c>
      <c r="K244" s="231" t="s">
        <v>153</v>
      </c>
      <c r="L244" s="45"/>
      <c r="M244" s="236" t="s">
        <v>1</v>
      </c>
      <c r="N244" s="237" t="s">
        <v>46</v>
      </c>
      <c r="O244" s="92"/>
      <c r="P244" s="238">
        <f>O244*H244</f>
        <v>0</v>
      </c>
      <c r="Q244" s="238">
        <v>0.01103</v>
      </c>
      <c r="R244" s="238">
        <f>Q244*H244</f>
        <v>0.42812944999999997</v>
      </c>
      <c r="S244" s="238">
        <v>0</v>
      </c>
      <c r="T244" s="23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0" t="s">
        <v>147</v>
      </c>
      <c r="AT244" s="240" t="s">
        <v>142</v>
      </c>
      <c r="AU244" s="240" t="s">
        <v>148</v>
      </c>
      <c r="AY244" s="18" t="s">
        <v>140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8" t="s">
        <v>148</v>
      </c>
      <c r="BK244" s="241">
        <f>ROUND(I244*H244,2)</f>
        <v>0</v>
      </c>
      <c r="BL244" s="18" t="s">
        <v>147</v>
      </c>
      <c r="BM244" s="240" t="s">
        <v>309</v>
      </c>
    </row>
    <row r="245" spans="1:51" s="13" customFormat="1" ht="12">
      <c r="A245" s="13"/>
      <c r="B245" s="242"/>
      <c r="C245" s="243"/>
      <c r="D245" s="244" t="s">
        <v>155</v>
      </c>
      <c r="E245" s="245" t="s">
        <v>1</v>
      </c>
      <c r="F245" s="246" t="s">
        <v>241</v>
      </c>
      <c r="G245" s="243"/>
      <c r="H245" s="245" t="s">
        <v>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2" t="s">
        <v>155</v>
      </c>
      <c r="AU245" s="252" t="s">
        <v>148</v>
      </c>
      <c r="AV245" s="13" t="s">
        <v>85</v>
      </c>
      <c r="AW245" s="13" t="s">
        <v>36</v>
      </c>
      <c r="AX245" s="13" t="s">
        <v>80</v>
      </c>
      <c r="AY245" s="252" t="s">
        <v>140</v>
      </c>
    </row>
    <row r="246" spans="1:51" s="14" customFormat="1" ht="12">
      <c r="A246" s="14"/>
      <c r="B246" s="253"/>
      <c r="C246" s="254"/>
      <c r="D246" s="244" t="s">
        <v>155</v>
      </c>
      <c r="E246" s="255" t="s">
        <v>1</v>
      </c>
      <c r="F246" s="256" t="s">
        <v>310</v>
      </c>
      <c r="G246" s="254"/>
      <c r="H246" s="257">
        <v>4.72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3" t="s">
        <v>155</v>
      </c>
      <c r="AU246" s="263" t="s">
        <v>148</v>
      </c>
      <c r="AV246" s="14" t="s">
        <v>148</v>
      </c>
      <c r="AW246" s="14" t="s">
        <v>36</v>
      </c>
      <c r="AX246" s="14" t="s">
        <v>80</v>
      </c>
      <c r="AY246" s="263" t="s">
        <v>140</v>
      </c>
    </row>
    <row r="247" spans="1:51" s="13" customFormat="1" ht="12">
      <c r="A247" s="13"/>
      <c r="B247" s="242"/>
      <c r="C247" s="243"/>
      <c r="D247" s="244" t="s">
        <v>155</v>
      </c>
      <c r="E247" s="245" t="s">
        <v>1</v>
      </c>
      <c r="F247" s="246" t="s">
        <v>243</v>
      </c>
      <c r="G247" s="243"/>
      <c r="H247" s="245" t="s">
        <v>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155</v>
      </c>
      <c r="AU247" s="252" t="s">
        <v>148</v>
      </c>
      <c r="AV247" s="13" t="s">
        <v>85</v>
      </c>
      <c r="AW247" s="13" t="s">
        <v>36</v>
      </c>
      <c r="AX247" s="13" t="s">
        <v>80</v>
      </c>
      <c r="AY247" s="252" t="s">
        <v>140</v>
      </c>
    </row>
    <row r="248" spans="1:51" s="14" customFormat="1" ht="12">
      <c r="A248" s="14"/>
      <c r="B248" s="253"/>
      <c r="C248" s="254"/>
      <c r="D248" s="244" t="s">
        <v>155</v>
      </c>
      <c r="E248" s="255" t="s">
        <v>1</v>
      </c>
      <c r="F248" s="256" t="s">
        <v>311</v>
      </c>
      <c r="G248" s="254"/>
      <c r="H248" s="257">
        <v>34.095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155</v>
      </c>
      <c r="AU248" s="263" t="s">
        <v>148</v>
      </c>
      <c r="AV248" s="14" t="s">
        <v>148</v>
      </c>
      <c r="AW248" s="14" t="s">
        <v>36</v>
      </c>
      <c r="AX248" s="14" t="s">
        <v>80</v>
      </c>
      <c r="AY248" s="263" t="s">
        <v>140</v>
      </c>
    </row>
    <row r="249" spans="1:51" s="15" customFormat="1" ht="12">
      <c r="A249" s="15"/>
      <c r="B249" s="264"/>
      <c r="C249" s="265"/>
      <c r="D249" s="244" t="s">
        <v>155</v>
      </c>
      <c r="E249" s="266" t="s">
        <v>1</v>
      </c>
      <c r="F249" s="267" t="s">
        <v>167</v>
      </c>
      <c r="G249" s="265"/>
      <c r="H249" s="268">
        <v>38.815</v>
      </c>
      <c r="I249" s="269"/>
      <c r="J249" s="265"/>
      <c r="K249" s="265"/>
      <c r="L249" s="270"/>
      <c r="M249" s="271"/>
      <c r="N249" s="272"/>
      <c r="O249" s="272"/>
      <c r="P249" s="272"/>
      <c r="Q249" s="272"/>
      <c r="R249" s="272"/>
      <c r="S249" s="272"/>
      <c r="T249" s="27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4" t="s">
        <v>155</v>
      </c>
      <c r="AU249" s="274" t="s">
        <v>148</v>
      </c>
      <c r="AV249" s="15" t="s">
        <v>147</v>
      </c>
      <c r="AW249" s="15" t="s">
        <v>36</v>
      </c>
      <c r="AX249" s="15" t="s">
        <v>85</v>
      </c>
      <c r="AY249" s="274" t="s">
        <v>140</v>
      </c>
    </row>
    <row r="250" spans="1:65" s="2" customFormat="1" ht="21.75" customHeight="1">
      <c r="A250" s="39"/>
      <c r="B250" s="40"/>
      <c r="C250" s="229" t="s">
        <v>312</v>
      </c>
      <c r="D250" s="229" t="s">
        <v>142</v>
      </c>
      <c r="E250" s="230" t="s">
        <v>313</v>
      </c>
      <c r="F250" s="231" t="s">
        <v>314</v>
      </c>
      <c r="G250" s="232" t="s">
        <v>252</v>
      </c>
      <c r="H250" s="233">
        <v>380.17</v>
      </c>
      <c r="I250" s="234"/>
      <c r="J250" s="235">
        <f>ROUND(I250*H250,2)</f>
        <v>0</v>
      </c>
      <c r="K250" s="231" t="s">
        <v>153</v>
      </c>
      <c r="L250" s="45"/>
      <c r="M250" s="236" t="s">
        <v>1</v>
      </c>
      <c r="N250" s="237" t="s">
        <v>46</v>
      </c>
      <c r="O250" s="92"/>
      <c r="P250" s="238">
        <f>O250*H250</f>
        <v>0</v>
      </c>
      <c r="Q250" s="238">
        <v>0.0015</v>
      </c>
      <c r="R250" s="238">
        <f>Q250*H250</f>
        <v>0.5702550000000001</v>
      </c>
      <c r="S250" s="238">
        <v>0</v>
      </c>
      <c r="T250" s="23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0" t="s">
        <v>147</v>
      </c>
      <c r="AT250" s="240" t="s">
        <v>142</v>
      </c>
      <c r="AU250" s="240" t="s">
        <v>148</v>
      </c>
      <c r="AY250" s="18" t="s">
        <v>140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8" t="s">
        <v>148</v>
      </c>
      <c r="BK250" s="241">
        <f>ROUND(I250*H250,2)</f>
        <v>0</v>
      </c>
      <c r="BL250" s="18" t="s">
        <v>147</v>
      </c>
      <c r="BM250" s="240" t="s">
        <v>315</v>
      </c>
    </row>
    <row r="251" spans="1:51" s="13" customFormat="1" ht="12">
      <c r="A251" s="13"/>
      <c r="B251" s="242"/>
      <c r="C251" s="243"/>
      <c r="D251" s="244" t="s">
        <v>155</v>
      </c>
      <c r="E251" s="245" t="s">
        <v>1</v>
      </c>
      <c r="F251" s="246" t="s">
        <v>316</v>
      </c>
      <c r="G251" s="243"/>
      <c r="H251" s="245" t="s">
        <v>1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155</v>
      </c>
      <c r="AU251" s="252" t="s">
        <v>148</v>
      </c>
      <c r="AV251" s="13" t="s">
        <v>85</v>
      </c>
      <c r="AW251" s="13" t="s">
        <v>36</v>
      </c>
      <c r="AX251" s="13" t="s">
        <v>80</v>
      </c>
      <c r="AY251" s="252" t="s">
        <v>140</v>
      </c>
    </row>
    <row r="252" spans="1:51" s="14" customFormat="1" ht="12">
      <c r="A252" s="14"/>
      <c r="B252" s="253"/>
      <c r="C252" s="254"/>
      <c r="D252" s="244" t="s">
        <v>155</v>
      </c>
      <c r="E252" s="255" t="s">
        <v>1</v>
      </c>
      <c r="F252" s="256" t="s">
        <v>317</v>
      </c>
      <c r="G252" s="254"/>
      <c r="H252" s="257">
        <v>78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3" t="s">
        <v>155</v>
      </c>
      <c r="AU252" s="263" t="s">
        <v>148</v>
      </c>
      <c r="AV252" s="14" t="s">
        <v>148</v>
      </c>
      <c r="AW252" s="14" t="s">
        <v>36</v>
      </c>
      <c r="AX252" s="14" t="s">
        <v>80</v>
      </c>
      <c r="AY252" s="263" t="s">
        <v>140</v>
      </c>
    </row>
    <row r="253" spans="1:51" s="13" customFormat="1" ht="12">
      <c r="A253" s="13"/>
      <c r="B253" s="242"/>
      <c r="C253" s="243"/>
      <c r="D253" s="244" t="s">
        <v>155</v>
      </c>
      <c r="E253" s="245" t="s">
        <v>1</v>
      </c>
      <c r="F253" s="246" t="s">
        <v>318</v>
      </c>
      <c r="G253" s="243"/>
      <c r="H253" s="245" t="s">
        <v>1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155</v>
      </c>
      <c r="AU253" s="252" t="s">
        <v>148</v>
      </c>
      <c r="AV253" s="13" t="s">
        <v>85</v>
      </c>
      <c r="AW253" s="13" t="s">
        <v>36</v>
      </c>
      <c r="AX253" s="13" t="s">
        <v>80</v>
      </c>
      <c r="AY253" s="252" t="s">
        <v>140</v>
      </c>
    </row>
    <row r="254" spans="1:51" s="14" customFormat="1" ht="12">
      <c r="A254" s="14"/>
      <c r="B254" s="253"/>
      <c r="C254" s="254"/>
      <c r="D254" s="244" t="s">
        <v>155</v>
      </c>
      <c r="E254" s="255" t="s">
        <v>1</v>
      </c>
      <c r="F254" s="256" t="s">
        <v>319</v>
      </c>
      <c r="G254" s="254"/>
      <c r="H254" s="257">
        <v>8.8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155</v>
      </c>
      <c r="AU254" s="263" t="s">
        <v>148</v>
      </c>
      <c r="AV254" s="14" t="s">
        <v>148</v>
      </c>
      <c r="AW254" s="14" t="s">
        <v>36</v>
      </c>
      <c r="AX254" s="14" t="s">
        <v>80</v>
      </c>
      <c r="AY254" s="263" t="s">
        <v>140</v>
      </c>
    </row>
    <row r="255" spans="1:51" s="13" customFormat="1" ht="12">
      <c r="A255" s="13"/>
      <c r="B255" s="242"/>
      <c r="C255" s="243"/>
      <c r="D255" s="244" t="s">
        <v>155</v>
      </c>
      <c r="E255" s="245" t="s">
        <v>1</v>
      </c>
      <c r="F255" s="246" t="s">
        <v>320</v>
      </c>
      <c r="G255" s="243"/>
      <c r="H255" s="245" t="s">
        <v>1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2" t="s">
        <v>155</v>
      </c>
      <c r="AU255" s="252" t="s">
        <v>148</v>
      </c>
      <c r="AV255" s="13" t="s">
        <v>85</v>
      </c>
      <c r="AW255" s="13" t="s">
        <v>36</v>
      </c>
      <c r="AX255" s="13" t="s">
        <v>80</v>
      </c>
      <c r="AY255" s="252" t="s">
        <v>140</v>
      </c>
    </row>
    <row r="256" spans="1:51" s="14" customFormat="1" ht="12">
      <c r="A256" s="14"/>
      <c r="B256" s="253"/>
      <c r="C256" s="254"/>
      <c r="D256" s="244" t="s">
        <v>155</v>
      </c>
      <c r="E256" s="255" t="s">
        <v>1</v>
      </c>
      <c r="F256" s="256" t="s">
        <v>321</v>
      </c>
      <c r="G256" s="254"/>
      <c r="H256" s="257">
        <v>38.4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3" t="s">
        <v>155</v>
      </c>
      <c r="AU256" s="263" t="s">
        <v>148</v>
      </c>
      <c r="AV256" s="14" t="s">
        <v>148</v>
      </c>
      <c r="AW256" s="14" t="s">
        <v>36</v>
      </c>
      <c r="AX256" s="14" t="s">
        <v>80</v>
      </c>
      <c r="AY256" s="263" t="s">
        <v>140</v>
      </c>
    </row>
    <row r="257" spans="1:51" s="13" customFormat="1" ht="12">
      <c r="A257" s="13"/>
      <c r="B257" s="242"/>
      <c r="C257" s="243"/>
      <c r="D257" s="244" t="s">
        <v>155</v>
      </c>
      <c r="E257" s="245" t="s">
        <v>1</v>
      </c>
      <c r="F257" s="246" t="s">
        <v>322</v>
      </c>
      <c r="G257" s="243"/>
      <c r="H257" s="245" t="s">
        <v>1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155</v>
      </c>
      <c r="AU257" s="252" t="s">
        <v>148</v>
      </c>
      <c r="AV257" s="13" t="s">
        <v>85</v>
      </c>
      <c r="AW257" s="13" t="s">
        <v>36</v>
      </c>
      <c r="AX257" s="13" t="s">
        <v>80</v>
      </c>
      <c r="AY257" s="252" t="s">
        <v>140</v>
      </c>
    </row>
    <row r="258" spans="1:51" s="14" customFormat="1" ht="12">
      <c r="A258" s="14"/>
      <c r="B258" s="253"/>
      <c r="C258" s="254"/>
      <c r="D258" s="244" t="s">
        <v>155</v>
      </c>
      <c r="E258" s="255" t="s">
        <v>1</v>
      </c>
      <c r="F258" s="256" t="s">
        <v>323</v>
      </c>
      <c r="G258" s="254"/>
      <c r="H258" s="257">
        <v>10.2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155</v>
      </c>
      <c r="AU258" s="263" t="s">
        <v>148</v>
      </c>
      <c r="AV258" s="14" t="s">
        <v>148</v>
      </c>
      <c r="AW258" s="14" t="s">
        <v>36</v>
      </c>
      <c r="AX258" s="14" t="s">
        <v>80</v>
      </c>
      <c r="AY258" s="263" t="s">
        <v>140</v>
      </c>
    </row>
    <row r="259" spans="1:51" s="13" customFormat="1" ht="12">
      <c r="A259" s="13"/>
      <c r="B259" s="242"/>
      <c r="C259" s="243"/>
      <c r="D259" s="244" t="s">
        <v>155</v>
      </c>
      <c r="E259" s="245" t="s">
        <v>1</v>
      </c>
      <c r="F259" s="246" t="s">
        <v>324</v>
      </c>
      <c r="G259" s="243"/>
      <c r="H259" s="245" t="s">
        <v>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2" t="s">
        <v>155</v>
      </c>
      <c r="AU259" s="252" t="s">
        <v>148</v>
      </c>
      <c r="AV259" s="13" t="s">
        <v>85</v>
      </c>
      <c r="AW259" s="13" t="s">
        <v>36</v>
      </c>
      <c r="AX259" s="13" t="s">
        <v>80</v>
      </c>
      <c r="AY259" s="252" t="s">
        <v>140</v>
      </c>
    </row>
    <row r="260" spans="1:51" s="14" customFormat="1" ht="12">
      <c r="A260" s="14"/>
      <c r="B260" s="253"/>
      <c r="C260" s="254"/>
      <c r="D260" s="244" t="s">
        <v>155</v>
      </c>
      <c r="E260" s="255" t="s">
        <v>1</v>
      </c>
      <c r="F260" s="256" t="s">
        <v>325</v>
      </c>
      <c r="G260" s="254"/>
      <c r="H260" s="257">
        <v>19.4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3" t="s">
        <v>155</v>
      </c>
      <c r="AU260" s="263" t="s">
        <v>148</v>
      </c>
      <c r="AV260" s="14" t="s">
        <v>148</v>
      </c>
      <c r="AW260" s="14" t="s">
        <v>36</v>
      </c>
      <c r="AX260" s="14" t="s">
        <v>80</v>
      </c>
      <c r="AY260" s="263" t="s">
        <v>140</v>
      </c>
    </row>
    <row r="261" spans="1:51" s="13" customFormat="1" ht="12">
      <c r="A261" s="13"/>
      <c r="B261" s="242"/>
      <c r="C261" s="243"/>
      <c r="D261" s="244" t="s">
        <v>155</v>
      </c>
      <c r="E261" s="245" t="s">
        <v>1</v>
      </c>
      <c r="F261" s="246" t="s">
        <v>326</v>
      </c>
      <c r="G261" s="243"/>
      <c r="H261" s="245" t="s">
        <v>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2" t="s">
        <v>155</v>
      </c>
      <c r="AU261" s="252" t="s">
        <v>148</v>
      </c>
      <c r="AV261" s="13" t="s">
        <v>85</v>
      </c>
      <c r="AW261" s="13" t="s">
        <v>36</v>
      </c>
      <c r="AX261" s="13" t="s">
        <v>80</v>
      </c>
      <c r="AY261" s="252" t="s">
        <v>140</v>
      </c>
    </row>
    <row r="262" spans="1:51" s="14" customFormat="1" ht="12">
      <c r="A262" s="14"/>
      <c r="B262" s="253"/>
      <c r="C262" s="254"/>
      <c r="D262" s="244" t="s">
        <v>155</v>
      </c>
      <c r="E262" s="255" t="s">
        <v>1</v>
      </c>
      <c r="F262" s="256" t="s">
        <v>327</v>
      </c>
      <c r="G262" s="254"/>
      <c r="H262" s="257">
        <v>10.8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3" t="s">
        <v>155</v>
      </c>
      <c r="AU262" s="263" t="s">
        <v>148</v>
      </c>
      <c r="AV262" s="14" t="s">
        <v>148</v>
      </c>
      <c r="AW262" s="14" t="s">
        <v>36</v>
      </c>
      <c r="AX262" s="14" t="s">
        <v>80</v>
      </c>
      <c r="AY262" s="263" t="s">
        <v>140</v>
      </c>
    </row>
    <row r="263" spans="1:51" s="13" customFormat="1" ht="12">
      <c r="A263" s="13"/>
      <c r="B263" s="242"/>
      <c r="C263" s="243"/>
      <c r="D263" s="244" t="s">
        <v>155</v>
      </c>
      <c r="E263" s="245" t="s">
        <v>1</v>
      </c>
      <c r="F263" s="246" t="s">
        <v>328</v>
      </c>
      <c r="G263" s="243"/>
      <c r="H263" s="245" t="s">
        <v>1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155</v>
      </c>
      <c r="AU263" s="252" t="s">
        <v>148</v>
      </c>
      <c r="AV263" s="13" t="s">
        <v>85</v>
      </c>
      <c r="AW263" s="13" t="s">
        <v>36</v>
      </c>
      <c r="AX263" s="13" t="s">
        <v>80</v>
      </c>
      <c r="AY263" s="252" t="s">
        <v>140</v>
      </c>
    </row>
    <row r="264" spans="1:51" s="14" customFormat="1" ht="12">
      <c r="A264" s="14"/>
      <c r="B264" s="253"/>
      <c r="C264" s="254"/>
      <c r="D264" s="244" t="s">
        <v>155</v>
      </c>
      <c r="E264" s="255" t="s">
        <v>1</v>
      </c>
      <c r="F264" s="256" t="s">
        <v>329</v>
      </c>
      <c r="G264" s="254"/>
      <c r="H264" s="257">
        <v>36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3" t="s">
        <v>155</v>
      </c>
      <c r="AU264" s="263" t="s">
        <v>148</v>
      </c>
      <c r="AV264" s="14" t="s">
        <v>148</v>
      </c>
      <c r="AW264" s="14" t="s">
        <v>36</v>
      </c>
      <c r="AX264" s="14" t="s">
        <v>80</v>
      </c>
      <c r="AY264" s="263" t="s">
        <v>140</v>
      </c>
    </row>
    <row r="265" spans="1:51" s="13" customFormat="1" ht="12">
      <c r="A265" s="13"/>
      <c r="B265" s="242"/>
      <c r="C265" s="243"/>
      <c r="D265" s="244" t="s">
        <v>155</v>
      </c>
      <c r="E265" s="245" t="s">
        <v>1</v>
      </c>
      <c r="F265" s="246" t="s">
        <v>330</v>
      </c>
      <c r="G265" s="243"/>
      <c r="H265" s="245" t="s">
        <v>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155</v>
      </c>
      <c r="AU265" s="252" t="s">
        <v>148</v>
      </c>
      <c r="AV265" s="13" t="s">
        <v>85</v>
      </c>
      <c r="AW265" s="13" t="s">
        <v>36</v>
      </c>
      <c r="AX265" s="13" t="s">
        <v>80</v>
      </c>
      <c r="AY265" s="252" t="s">
        <v>140</v>
      </c>
    </row>
    <row r="266" spans="1:51" s="14" customFormat="1" ht="12">
      <c r="A266" s="14"/>
      <c r="B266" s="253"/>
      <c r="C266" s="254"/>
      <c r="D266" s="244" t="s">
        <v>155</v>
      </c>
      <c r="E266" s="255" t="s">
        <v>1</v>
      </c>
      <c r="F266" s="256" t="s">
        <v>331</v>
      </c>
      <c r="G266" s="254"/>
      <c r="H266" s="257">
        <v>20.4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155</v>
      </c>
      <c r="AU266" s="263" t="s">
        <v>148</v>
      </c>
      <c r="AV266" s="14" t="s">
        <v>148</v>
      </c>
      <c r="AW266" s="14" t="s">
        <v>36</v>
      </c>
      <c r="AX266" s="14" t="s">
        <v>80</v>
      </c>
      <c r="AY266" s="263" t="s">
        <v>140</v>
      </c>
    </row>
    <row r="267" spans="1:51" s="13" customFormat="1" ht="12">
      <c r="A267" s="13"/>
      <c r="B267" s="242"/>
      <c r="C267" s="243"/>
      <c r="D267" s="244" t="s">
        <v>155</v>
      </c>
      <c r="E267" s="245" t="s">
        <v>1</v>
      </c>
      <c r="F267" s="246" t="s">
        <v>332</v>
      </c>
      <c r="G267" s="243"/>
      <c r="H267" s="245" t="s">
        <v>1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155</v>
      </c>
      <c r="AU267" s="252" t="s">
        <v>148</v>
      </c>
      <c r="AV267" s="13" t="s">
        <v>85</v>
      </c>
      <c r="AW267" s="13" t="s">
        <v>36</v>
      </c>
      <c r="AX267" s="13" t="s">
        <v>80</v>
      </c>
      <c r="AY267" s="252" t="s">
        <v>140</v>
      </c>
    </row>
    <row r="268" spans="1:51" s="14" customFormat="1" ht="12">
      <c r="A268" s="14"/>
      <c r="B268" s="253"/>
      <c r="C268" s="254"/>
      <c r="D268" s="244" t="s">
        <v>155</v>
      </c>
      <c r="E268" s="255" t="s">
        <v>1</v>
      </c>
      <c r="F268" s="256" t="s">
        <v>333</v>
      </c>
      <c r="G268" s="254"/>
      <c r="H268" s="257">
        <v>3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155</v>
      </c>
      <c r="AU268" s="263" t="s">
        <v>148</v>
      </c>
      <c r="AV268" s="14" t="s">
        <v>148</v>
      </c>
      <c r="AW268" s="14" t="s">
        <v>36</v>
      </c>
      <c r="AX268" s="14" t="s">
        <v>80</v>
      </c>
      <c r="AY268" s="263" t="s">
        <v>140</v>
      </c>
    </row>
    <row r="269" spans="1:51" s="13" customFormat="1" ht="12">
      <c r="A269" s="13"/>
      <c r="B269" s="242"/>
      <c r="C269" s="243"/>
      <c r="D269" s="244" t="s">
        <v>155</v>
      </c>
      <c r="E269" s="245" t="s">
        <v>1</v>
      </c>
      <c r="F269" s="246" t="s">
        <v>334</v>
      </c>
      <c r="G269" s="243"/>
      <c r="H269" s="245" t="s">
        <v>1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155</v>
      </c>
      <c r="AU269" s="252" t="s">
        <v>148</v>
      </c>
      <c r="AV269" s="13" t="s">
        <v>85</v>
      </c>
      <c r="AW269" s="13" t="s">
        <v>36</v>
      </c>
      <c r="AX269" s="13" t="s">
        <v>80</v>
      </c>
      <c r="AY269" s="252" t="s">
        <v>140</v>
      </c>
    </row>
    <row r="270" spans="1:51" s="14" customFormat="1" ht="12">
      <c r="A270" s="14"/>
      <c r="B270" s="253"/>
      <c r="C270" s="254"/>
      <c r="D270" s="244" t="s">
        <v>155</v>
      </c>
      <c r="E270" s="255" t="s">
        <v>1</v>
      </c>
      <c r="F270" s="256" t="s">
        <v>335</v>
      </c>
      <c r="G270" s="254"/>
      <c r="H270" s="257">
        <v>32.4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155</v>
      </c>
      <c r="AU270" s="263" t="s">
        <v>148</v>
      </c>
      <c r="AV270" s="14" t="s">
        <v>148</v>
      </c>
      <c r="AW270" s="14" t="s">
        <v>36</v>
      </c>
      <c r="AX270" s="14" t="s">
        <v>80</v>
      </c>
      <c r="AY270" s="263" t="s">
        <v>140</v>
      </c>
    </row>
    <row r="271" spans="1:51" s="13" customFormat="1" ht="12">
      <c r="A271" s="13"/>
      <c r="B271" s="242"/>
      <c r="C271" s="243"/>
      <c r="D271" s="244" t="s">
        <v>155</v>
      </c>
      <c r="E271" s="245" t="s">
        <v>1</v>
      </c>
      <c r="F271" s="246" t="s">
        <v>336</v>
      </c>
      <c r="G271" s="243"/>
      <c r="H271" s="245" t="s">
        <v>1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155</v>
      </c>
      <c r="AU271" s="252" t="s">
        <v>148</v>
      </c>
      <c r="AV271" s="13" t="s">
        <v>85</v>
      </c>
      <c r="AW271" s="13" t="s">
        <v>36</v>
      </c>
      <c r="AX271" s="13" t="s">
        <v>80</v>
      </c>
      <c r="AY271" s="252" t="s">
        <v>140</v>
      </c>
    </row>
    <row r="272" spans="1:51" s="14" customFormat="1" ht="12">
      <c r="A272" s="14"/>
      <c r="B272" s="253"/>
      <c r="C272" s="254"/>
      <c r="D272" s="244" t="s">
        <v>155</v>
      </c>
      <c r="E272" s="255" t="s">
        <v>1</v>
      </c>
      <c r="F272" s="256" t="s">
        <v>337</v>
      </c>
      <c r="G272" s="254"/>
      <c r="H272" s="257">
        <v>2.4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155</v>
      </c>
      <c r="AU272" s="263" t="s">
        <v>148</v>
      </c>
      <c r="AV272" s="14" t="s">
        <v>148</v>
      </c>
      <c r="AW272" s="14" t="s">
        <v>36</v>
      </c>
      <c r="AX272" s="14" t="s">
        <v>80</v>
      </c>
      <c r="AY272" s="263" t="s">
        <v>140</v>
      </c>
    </row>
    <row r="273" spans="1:51" s="13" customFormat="1" ht="12">
      <c r="A273" s="13"/>
      <c r="B273" s="242"/>
      <c r="C273" s="243"/>
      <c r="D273" s="244" t="s">
        <v>155</v>
      </c>
      <c r="E273" s="245" t="s">
        <v>1</v>
      </c>
      <c r="F273" s="246" t="s">
        <v>338</v>
      </c>
      <c r="G273" s="243"/>
      <c r="H273" s="245" t="s">
        <v>1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155</v>
      </c>
      <c r="AU273" s="252" t="s">
        <v>148</v>
      </c>
      <c r="AV273" s="13" t="s">
        <v>85</v>
      </c>
      <c r="AW273" s="13" t="s">
        <v>36</v>
      </c>
      <c r="AX273" s="13" t="s">
        <v>80</v>
      </c>
      <c r="AY273" s="252" t="s">
        <v>140</v>
      </c>
    </row>
    <row r="274" spans="1:51" s="14" customFormat="1" ht="12">
      <c r="A274" s="14"/>
      <c r="B274" s="253"/>
      <c r="C274" s="254"/>
      <c r="D274" s="244" t="s">
        <v>155</v>
      </c>
      <c r="E274" s="255" t="s">
        <v>1</v>
      </c>
      <c r="F274" s="256" t="s">
        <v>339</v>
      </c>
      <c r="G274" s="254"/>
      <c r="H274" s="257">
        <v>3.6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155</v>
      </c>
      <c r="AU274" s="263" t="s">
        <v>148</v>
      </c>
      <c r="AV274" s="14" t="s">
        <v>148</v>
      </c>
      <c r="AW274" s="14" t="s">
        <v>36</v>
      </c>
      <c r="AX274" s="14" t="s">
        <v>80</v>
      </c>
      <c r="AY274" s="263" t="s">
        <v>140</v>
      </c>
    </row>
    <row r="275" spans="1:51" s="13" customFormat="1" ht="12">
      <c r="A275" s="13"/>
      <c r="B275" s="242"/>
      <c r="C275" s="243"/>
      <c r="D275" s="244" t="s">
        <v>155</v>
      </c>
      <c r="E275" s="245" t="s">
        <v>1</v>
      </c>
      <c r="F275" s="246" t="s">
        <v>340</v>
      </c>
      <c r="G275" s="243"/>
      <c r="H275" s="245" t="s">
        <v>1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155</v>
      </c>
      <c r="AU275" s="252" t="s">
        <v>148</v>
      </c>
      <c r="AV275" s="13" t="s">
        <v>85</v>
      </c>
      <c r="AW275" s="13" t="s">
        <v>36</v>
      </c>
      <c r="AX275" s="13" t="s">
        <v>80</v>
      </c>
      <c r="AY275" s="252" t="s">
        <v>140</v>
      </c>
    </row>
    <row r="276" spans="1:51" s="14" customFormat="1" ht="12">
      <c r="A276" s="14"/>
      <c r="B276" s="253"/>
      <c r="C276" s="254"/>
      <c r="D276" s="244" t="s">
        <v>155</v>
      </c>
      <c r="E276" s="255" t="s">
        <v>1</v>
      </c>
      <c r="F276" s="256" t="s">
        <v>341</v>
      </c>
      <c r="G276" s="254"/>
      <c r="H276" s="257">
        <v>6.2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155</v>
      </c>
      <c r="AU276" s="263" t="s">
        <v>148</v>
      </c>
      <c r="AV276" s="14" t="s">
        <v>148</v>
      </c>
      <c r="AW276" s="14" t="s">
        <v>36</v>
      </c>
      <c r="AX276" s="14" t="s">
        <v>80</v>
      </c>
      <c r="AY276" s="263" t="s">
        <v>140</v>
      </c>
    </row>
    <row r="277" spans="1:51" s="16" customFormat="1" ht="12">
      <c r="A277" s="16"/>
      <c r="B277" s="285"/>
      <c r="C277" s="286"/>
      <c r="D277" s="244" t="s">
        <v>155</v>
      </c>
      <c r="E277" s="287" t="s">
        <v>1</v>
      </c>
      <c r="F277" s="288" t="s">
        <v>342</v>
      </c>
      <c r="G277" s="286"/>
      <c r="H277" s="289">
        <v>269.59999999999997</v>
      </c>
      <c r="I277" s="290"/>
      <c r="J277" s="286"/>
      <c r="K277" s="286"/>
      <c r="L277" s="291"/>
      <c r="M277" s="292"/>
      <c r="N277" s="293"/>
      <c r="O277" s="293"/>
      <c r="P277" s="293"/>
      <c r="Q277" s="293"/>
      <c r="R277" s="293"/>
      <c r="S277" s="293"/>
      <c r="T277" s="294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95" t="s">
        <v>155</v>
      </c>
      <c r="AU277" s="295" t="s">
        <v>148</v>
      </c>
      <c r="AV277" s="16" t="s">
        <v>158</v>
      </c>
      <c r="AW277" s="16" t="s">
        <v>36</v>
      </c>
      <c r="AX277" s="16" t="s">
        <v>80</v>
      </c>
      <c r="AY277" s="295" t="s">
        <v>140</v>
      </c>
    </row>
    <row r="278" spans="1:51" s="13" customFormat="1" ht="12">
      <c r="A278" s="13"/>
      <c r="B278" s="242"/>
      <c r="C278" s="243"/>
      <c r="D278" s="244" t="s">
        <v>155</v>
      </c>
      <c r="E278" s="245" t="s">
        <v>1</v>
      </c>
      <c r="F278" s="246" t="s">
        <v>343</v>
      </c>
      <c r="G278" s="243"/>
      <c r="H278" s="245" t="s">
        <v>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155</v>
      </c>
      <c r="AU278" s="252" t="s">
        <v>148</v>
      </c>
      <c r="AV278" s="13" t="s">
        <v>85</v>
      </c>
      <c r="AW278" s="13" t="s">
        <v>36</v>
      </c>
      <c r="AX278" s="13" t="s">
        <v>80</v>
      </c>
      <c r="AY278" s="252" t="s">
        <v>140</v>
      </c>
    </row>
    <row r="279" spans="1:51" s="14" customFormat="1" ht="12">
      <c r="A279" s="14"/>
      <c r="B279" s="253"/>
      <c r="C279" s="254"/>
      <c r="D279" s="244" t="s">
        <v>155</v>
      </c>
      <c r="E279" s="255" t="s">
        <v>1</v>
      </c>
      <c r="F279" s="256" t="s">
        <v>344</v>
      </c>
      <c r="G279" s="254"/>
      <c r="H279" s="257">
        <v>18.6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155</v>
      </c>
      <c r="AU279" s="263" t="s">
        <v>148</v>
      </c>
      <c r="AV279" s="14" t="s">
        <v>148</v>
      </c>
      <c r="AW279" s="14" t="s">
        <v>36</v>
      </c>
      <c r="AX279" s="14" t="s">
        <v>80</v>
      </c>
      <c r="AY279" s="263" t="s">
        <v>140</v>
      </c>
    </row>
    <row r="280" spans="1:51" s="13" customFormat="1" ht="12">
      <c r="A280" s="13"/>
      <c r="B280" s="242"/>
      <c r="C280" s="243"/>
      <c r="D280" s="244" t="s">
        <v>155</v>
      </c>
      <c r="E280" s="245" t="s">
        <v>1</v>
      </c>
      <c r="F280" s="246" t="s">
        <v>345</v>
      </c>
      <c r="G280" s="243"/>
      <c r="H280" s="245" t="s">
        <v>1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2" t="s">
        <v>155</v>
      </c>
      <c r="AU280" s="252" t="s">
        <v>148</v>
      </c>
      <c r="AV280" s="13" t="s">
        <v>85</v>
      </c>
      <c r="AW280" s="13" t="s">
        <v>36</v>
      </c>
      <c r="AX280" s="13" t="s">
        <v>80</v>
      </c>
      <c r="AY280" s="252" t="s">
        <v>140</v>
      </c>
    </row>
    <row r="281" spans="1:51" s="14" customFormat="1" ht="12">
      <c r="A281" s="14"/>
      <c r="B281" s="253"/>
      <c r="C281" s="254"/>
      <c r="D281" s="244" t="s">
        <v>155</v>
      </c>
      <c r="E281" s="255" t="s">
        <v>1</v>
      </c>
      <c r="F281" s="256" t="s">
        <v>346</v>
      </c>
      <c r="G281" s="254"/>
      <c r="H281" s="257">
        <v>24.3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155</v>
      </c>
      <c r="AU281" s="263" t="s">
        <v>148</v>
      </c>
      <c r="AV281" s="14" t="s">
        <v>148</v>
      </c>
      <c r="AW281" s="14" t="s">
        <v>36</v>
      </c>
      <c r="AX281" s="14" t="s">
        <v>80</v>
      </c>
      <c r="AY281" s="263" t="s">
        <v>140</v>
      </c>
    </row>
    <row r="282" spans="1:51" s="13" customFormat="1" ht="12">
      <c r="A282" s="13"/>
      <c r="B282" s="242"/>
      <c r="C282" s="243"/>
      <c r="D282" s="244" t="s">
        <v>155</v>
      </c>
      <c r="E282" s="245" t="s">
        <v>1</v>
      </c>
      <c r="F282" s="246" t="s">
        <v>347</v>
      </c>
      <c r="G282" s="243"/>
      <c r="H282" s="245" t="s">
        <v>1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2" t="s">
        <v>155</v>
      </c>
      <c r="AU282" s="252" t="s">
        <v>148</v>
      </c>
      <c r="AV282" s="13" t="s">
        <v>85</v>
      </c>
      <c r="AW282" s="13" t="s">
        <v>36</v>
      </c>
      <c r="AX282" s="13" t="s">
        <v>80</v>
      </c>
      <c r="AY282" s="252" t="s">
        <v>140</v>
      </c>
    </row>
    <row r="283" spans="1:51" s="14" customFormat="1" ht="12">
      <c r="A283" s="14"/>
      <c r="B283" s="253"/>
      <c r="C283" s="254"/>
      <c r="D283" s="244" t="s">
        <v>155</v>
      </c>
      <c r="E283" s="255" t="s">
        <v>1</v>
      </c>
      <c r="F283" s="256" t="s">
        <v>348</v>
      </c>
      <c r="G283" s="254"/>
      <c r="H283" s="257">
        <v>8.6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155</v>
      </c>
      <c r="AU283" s="263" t="s">
        <v>148</v>
      </c>
      <c r="AV283" s="14" t="s">
        <v>148</v>
      </c>
      <c r="AW283" s="14" t="s">
        <v>36</v>
      </c>
      <c r="AX283" s="14" t="s">
        <v>80</v>
      </c>
      <c r="AY283" s="263" t="s">
        <v>140</v>
      </c>
    </row>
    <row r="284" spans="1:51" s="13" customFormat="1" ht="12">
      <c r="A284" s="13"/>
      <c r="B284" s="242"/>
      <c r="C284" s="243"/>
      <c r="D284" s="244" t="s">
        <v>155</v>
      </c>
      <c r="E284" s="245" t="s">
        <v>1</v>
      </c>
      <c r="F284" s="246" t="s">
        <v>349</v>
      </c>
      <c r="G284" s="243"/>
      <c r="H284" s="245" t="s">
        <v>1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2" t="s">
        <v>155</v>
      </c>
      <c r="AU284" s="252" t="s">
        <v>148</v>
      </c>
      <c r="AV284" s="13" t="s">
        <v>85</v>
      </c>
      <c r="AW284" s="13" t="s">
        <v>36</v>
      </c>
      <c r="AX284" s="13" t="s">
        <v>80</v>
      </c>
      <c r="AY284" s="252" t="s">
        <v>140</v>
      </c>
    </row>
    <row r="285" spans="1:51" s="14" customFormat="1" ht="12">
      <c r="A285" s="14"/>
      <c r="B285" s="253"/>
      <c r="C285" s="254"/>
      <c r="D285" s="244" t="s">
        <v>155</v>
      </c>
      <c r="E285" s="255" t="s">
        <v>1</v>
      </c>
      <c r="F285" s="256" t="s">
        <v>350</v>
      </c>
      <c r="G285" s="254"/>
      <c r="H285" s="257">
        <v>5.8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155</v>
      </c>
      <c r="AU285" s="263" t="s">
        <v>148</v>
      </c>
      <c r="AV285" s="14" t="s">
        <v>148</v>
      </c>
      <c r="AW285" s="14" t="s">
        <v>36</v>
      </c>
      <c r="AX285" s="14" t="s">
        <v>80</v>
      </c>
      <c r="AY285" s="263" t="s">
        <v>140</v>
      </c>
    </row>
    <row r="286" spans="1:51" s="13" customFormat="1" ht="12">
      <c r="A286" s="13"/>
      <c r="B286" s="242"/>
      <c r="C286" s="243"/>
      <c r="D286" s="244" t="s">
        <v>155</v>
      </c>
      <c r="E286" s="245" t="s">
        <v>1</v>
      </c>
      <c r="F286" s="246" t="s">
        <v>351</v>
      </c>
      <c r="G286" s="243"/>
      <c r="H286" s="245" t="s">
        <v>1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2" t="s">
        <v>155</v>
      </c>
      <c r="AU286" s="252" t="s">
        <v>148</v>
      </c>
      <c r="AV286" s="13" t="s">
        <v>85</v>
      </c>
      <c r="AW286" s="13" t="s">
        <v>36</v>
      </c>
      <c r="AX286" s="13" t="s">
        <v>80</v>
      </c>
      <c r="AY286" s="252" t="s">
        <v>140</v>
      </c>
    </row>
    <row r="287" spans="1:51" s="14" customFormat="1" ht="12">
      <c r="A287" s="14"/>
      <c r="B287" s="253"/>
      <c r="C287" s="254"/>
      <c r="D287" s="244" t="s">
        <v>155</v>
      </c>
      <c r="E287" s="255" t="s">
        <v>1</v>
      </c>
      <c r="F287" s="256" t="s">
        <v>352</v>
      </c>
      <c r="G287" s="254"/>
      <c r="H287" s="257">
        <v>12.4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155</v>
      </c>
      <c r="AU287" s="263" t="s">
        <v>148</v>
      </c>
      <c r="AV287" s="14" t="s">
        <v>148</v>
      </c>
      <c r="AW287" s="14" t="s">
        <v>36</v>
      </c>
      <c r="AX287" s="14" t="s">
        <v>80</v>
      </c>
      <c r="AY287" s="263" t="s">
        <v>140</v>
      </c>
    </row>
    <row r="288" spans="1:51" s="13" customFormat="1" ht="12">
      <c r="A288" s="13"/>
      <c r="B288" s="242"/>
      <c r="C288" s="243"/>
      <c r="D288" s="244" t="s">
        <v>155</v>
      </c>
      <c r="E288" s="245" t="s">
        <v>1</v>
      </c>
      <c r="F288" s="246" t="s">
        <v>353</v>
      </c>
      <c r="G288" s="243"/>
      <c r="H288" s="245" t="s">
        <v>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2" t="s">
        <v>155</v>
      </c>
      <c r="AU288" s="252" t="s">
        <v>148</v>
      </c>
      <c r="AV288" s="13" t="s">
        <v>85</v>
      </c>
      <c r="AW288" s="13" t="s">
        <v>36</v>
      </c>
      <c r="AX288" s="13" t="s">
        <v>80</v>
      </c>
      <c r="AY288" s="252" t="s">
        <v>140</v>
      </c>
    </row>
    <row r="289" spans="1:51" s="14" customFormat="1" ht="12">
      <c r="A289" s="14"/>
      <c r="B289" s="253"/>
      <c r="C289" s="254"/>
      <c r="D289" s="244" t="s">
        <v>155</v>
      </c>
      <c r="E289" s="255" t="s">
        <v>1</v>
      </c>
      <c r="F289" s="256" t="s">
        <v>354</v>
      </c>
      <c r="G289" s="254"/>
      <c r="H289" s="257">
        <v>5.77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3" t="s">
        <v>155</v>
      </c>
      <c r="AU289" s="263" t="s">
        <v>148</v>
      </c>
      <c r="AV289" s="14" t="s">
        <v>148</v>
      </c>
      <c r="AW289" s="14" t="s">
        <v>36</v>
      </c>
      <c r="AX289" s="14" t="s">
        <v>80</v>
      </c>
      <c r="AY289" s="263" t="s">
        <v>140</v>
      </c>
    </row>
    <row r="290" spans="1:51" s="13" customFormat="1" ht="12">
      <c r="A290" s="13"/>
      <c r="B290" s="242"/>
      <c r="C290" s="243"/>
      <c r="D290" s="244" t="s">
        <v>155</v>
      </c>
      <c r="E290" s="245" t="s">
        <v>1</v>
      </c>
      <c r="F290" s="246" t="s">
        <v>355</v>
      </c>
      <c r="G290" s="243"/>
      <c r="H290" s="245" t="s">
        <v>1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155</v>
      </c>
      <c r="AU290" s="252" t="s">
        <v>148</v>
      </c>
      <c r="AV290" s="13" t="s">
        <v>85</v>
      </c>
      <c r="AW290" s="13" t="s">
        <v>36</v>
      </c>
      <c r="AX290" s="13" t="s">
        <v>80</v>
      </c>
      <c r="AY290" s="252" t="s">
        <v>140</v>
      </c>
    </row>
    <row r="291" spans="1:51" s="14" customFormat="1" ht="12">
      <c r="A291" s="14"/>
      <c r="B291" s="253"/>
      <c r="C291" s="254"/>
      <c r="D291" s="244" t="s">
        <v>155</v>
      </c>
      <c r="E291" s="255" t="s">
        <v>1</v>
      </c>
      <c r="F291" s="256" t="s">
        <v>356</v>
      </c>
      <c r="G291" s="254"/>
      <c r="H291" s="257">
        <v>8.1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155</v>
      </c>
      <c r="AU291" s="263" t="s">
        <v>148</v>
      </c>
      <c r="AV291" s="14" t="s">
        <v>148</v>
      </c>
      <c r="AW291" s="14" t="s">
        <v>36</v>
      </c>
      <c r="AX291" s="14" t="s">
        <v>80</v>
      </c>
      <c r="AY291" s="263" t="s">
        <v>140</v>
      </c>
    </row>
    <row r="292" spans="1:51" s="13" customFormat="1" ht="12">
      <c r="A292" s="13"/>
      <c r="B292" s="242"/>
      <c r="C292" s="243"/>
      <c r="D292" s="244" t="s">
        <v>155</v>
      </c>
      <c r="E292" s="245" t="s">
        <v>1</v>
      </c>
      <c r="F292" s="246" t="s">
        <v>357</v>
      </c>
      <c r="G292" s="243"/>
      <c r="H292" s="245" t="s">
        <v>1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2" t="s">
        <v>155</v>
      </c>
      <c r="AU292" s="252" t="s">
        <v>148</v>
      </c>
      <c r="AV292" s="13" t="s">
        <v>85</v>
      </c>
      <c r="AW292" s="13" t="s">
        <v>36</v>
      </c>
      <c r="AX292" s="13" t="s">
        <v>80</v>
      </c>
      <c r="AY292" s="252" t="s">
        <v>140</v>
      </c>
    </row>
    <row r="293" spans="1:51" s="14" customFormat="1" ht="12">
      <c r="A293" s="14"/>
      <c r="B293" s="253"/>
      <c r="C293" s="254"/>
      <c r="D293" s="244" t="s">
        <v>155</v>
      </c>
      <c r="E293" s="255" t="s">
        <v>1</v>
      </c>
      <c r="F293" s="256" t="s">
        <v>358</v>
      </c>
      <c r="G293" s="254"/>
      <c r="H293" s="257">
        <v>11.6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155</v>
      </c>
      <c r="AU293" s="263" t="s">
        <v>148</v>
      </c>
      <c r="AV293" s="14" t="s">
        <v>148</v>
      </c>
      <c r="AW293" s="14" t="s">
        <v>36</v>
      </c>
      <c r="AX293" s="14" t="s">
        <v>80</v>
      </c>
      <c r="AY293" s="263" t="s">
        <v>140</v>
      </c>
    </row>
    <row r="294" spans="1:51" s="13" customFormat="1" ht="12">
      <c r="A294" s="13"/>
      <c r="B294" s="242"/>
      <c r="C294" s="243"/>
      <c r="D294" s="244" t="s">
        <v>155</v>
      </c>
      <c r="E294" s="245" t="s">
        <v>1</v>
      </c>
      <c r="F294" s="246" t="s">
        <v>359</v>
      </c>
      <c r="G294" s="243"/>
      <c r="H294" s="245" t="s">
        <v>1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2" t="s">
        <v>155</v>
      </c>
      <c r="AU294" s="252" t="s">
        <v>148</v>
      </c>
      <c r="AV294" s="13" t="s">
        <v>85</v>
      </c>
      <c r="AW294" s="13" t="s">
        <v>36</v>
      </c>
      <c r="AX294" s="13" t="s">
        <v>80</v>
      </c>
      <c r="AY294" s="252" t="s">
        <v>140</v>
      </c>
    </row>
    <row r="295" spans="1:51" s="14" customFormat="1" ht="12">
      <c r="A295" s="14"/>
      <c r="B295" s="253"/>
      <c r="C295" s="254"/>
      <c r="D295" s="244" t="s">
        <v>155</v>
      </c>
      <c r="E295" s="255" t="s">
        <v>1</v>
      </c>
      <c r="F295" s="256" t="s">
        <v>360</v>
      </c>
      <c r="G295" s="254"/>
      <c r="H295" s="257">
        <v>4.2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3" t="s">
        <v>155</v>
      </c>
      <c r="AU295" s="263" t="s">
        <v>148</v>
      </c>
      <c r="AV295" s="14" t="s">
        <v>148</v>
      </c>
      <c r="AW295" s="14" t="s">
        <v>36</v>
      </c>
      <c r="AX295" s="14" t="s">
        <v>80</v>
      </c>
      <c r="AY295" s="263" t="s">
        <v>140</v>
      </c>
    </row>
    <row r="296" spans="1:51" s="13" customFormat="1" ht="12">
      <c r="A296" s="13"/>
      <c r="B296" s="242"/>
      <c r="C296" s="243"/>
      <c r="D296" s="244" t="s">
        <v>155</v>
      </c>
      <c r="E296" s="245" t="s">
        <v>1</v>
      </c>
      <c r="F296" s="246" t="s">
        <v>361</v>
      </c>
      <c r="G296" s="243"/>
      <c r="H296" s="245" t="s">
        <v>1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155</v>
      </c>
      <c r="AU296" s="252" t="s">
        <v>148</v>
      </c>
      <c r="AV296" s="13" t="s">
        <v>85</v>
      </c>
      <c r="AW296" s="13" t="s">
        <v>36</v>
      </c>
      <c r="AX296" s="13" t="s">
        <v>80</v>
      </c>
      <c r="AY296" s="252" t="s">
        <v>140</v>
      </c>
    </row>
    <row r="297" spans="1:51" s="14" customFormat="1" ht="12">
      <c r="A297" s="14"/>
      <c r="B297" s="253"/>
      <c r="C297" s="254"/>
      <c r="D297" s="244" t="s">
        <v>155</v>
      </c>
      <c r="E297" s="255" t="s">
        <v>1</v>
      </c>
      <c r="F297" s="256" t="s">
        <v>362</v>
      </c>
      <c r="G297" s="254"/>
      <c r="H297" s="257">
        <v>5.6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3" t="s">
        <v>155</v>
      </c>
      <c r="AU297" s="263" t="s">
        <v>148</v>
      </c>
      <c r="AV297" s="14" t="s">
        <v>148</v>
      </c>
      <c r="AW297" s="14" t="s">
        <v>36</v>
      </c>
      <c r="AX297" s="14" t="s">
        <v>80</v>
      </c>
      <c r="AY297" s="263" t="s">
        <v>140</v>
      </c>
    </row>
    <row r="298" spans="1:51" s="13" customFormat="1" ht="12">
      <c r="A298" s="13"/>
      <c r="B298" s="242"/>
      <c r="C298" s="243"/>
      <c r="D298" s="244" t="s">
        <v>155</v>
      </c>
      <c r="E298" s="245" t="s">
        <v>1</v>
      </c>
      <c r="F298" s="246" t="s">
        <v>363</v>
      </c>
      <c r="G298" s="243"/>
      <c r="H298" s="245" t="s">
        <v>1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2" t="s">
        <v>155</v>
      </c>
      <c r="AU298" s="252" t="s">
        <v>148</v>
      </c>
      <c r="AV298" s="13" t="s">
        <v>85</v>
      </c>
      <c r="AW298" s="13" t="s">
        <v>36</v>
      </c>
      <c r="AX298" s="13" t="s">
        <v>80</v>
      </c>
      <c r="AY298" s="252" t="s">
        <v>140</v>
      </c>
    </row>
    <row r="299" spans="1:51" s="14" customFormat="1" ht="12">
      <c r="A299" s="14"/>
      <c r="B299" s="253"/>
      <c r="C299" s="254"/>
      <c r="D299" s="244" t="s">
        <v>155</v>
      </c>
      <c r="E299" s="255" t="s">
        <v>1</v>
      </c>
      <c r="F299" s="256" t="s">
        <v>362</v>
      </c>
      <c r="G299" s="254"/>
      <c r="H299" s="257">
        <v>5.6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3" t="s">
        <v>155</v>
      </c>
      <c r="AU299" s="263" t="s">
        <v>148</v>
      </c>
      <c r="AV299" s="14" t="s">
        <v>148</v>
      </c>
      <c r="AW299" s="14" t="s">
        <v>36</v>
      </c>
      <c r="AX299" s="14" t="s">
        <v>80</v>
      </c>
      <c r="AY299" s="263" t="s">
        <v>140</v>
      </c>
    </row>
    <row r="300" spans="1:51" s="15" customFormat="1" ht="12">
      <c r="A300" s="15"/>
      <c r="B300" s="264"/>
      <c r="C300" s="265"/>
      <c r="D300" s="244" t="s">
        <v>155</v>
      </c>
      <c r="E300" s="266" t="s">
        <v>1</v>
      </c>
      <c r="F300" s="267" t="s">
        <v>167</v>
      </c>
      <c r="G300" s="265"/>
      <c r="H300" s="268">
        <v>380.1700000000001</v>
      </c>
      <c r="I300" s="269"/>
      <c r="J300" s="265"/>
      <c r="K300" s="265"/>
      <c r="L300" s="270"/>
      <c r="M300" s="271"/>
      <c r="N300" s="272"/>
      <c r="O300" s="272"/>
      <c r="P300" s="272"/>
      <c r="Q300" s="272"/>
      <c r="R300" s="272"/>
      <c r="S300" s="272"/>
      <c r="T300" s="27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4" t="s">
        <v>155</v>
      </c>
      <c r="AU300" s="274" t="s">
        <v>148</v>
      </c>
      <c r="AV300" s="15" t="s">
        <v>147</v>
      </c>
      <c r="AW300" s="15" t="s">
        <v>36</v>
      </c>
      <c r="AX300" s="15" t="s">
        <v>85</v>
      </c>
      <c r="AY300" s="274" t="s">
        <v>140</v>
      </c>
    </row>
    <row r="301" spans="1:65" s="2" customFormat="1" ht="33" customHeight="1">
      <c r="A301" s="39"/>
      <c r="B301" s="40"/>
      <c r="C301" s="229" t="s">
        <v>364</v>
      </c>
      <c r="D301" s="229" t="s">
        <v>142</v>
      </c>
      <c r="E301" s="230" t="s">
        <v>365</v>
      </c>
      <c r="F301" s="231" t="s">
        <v>366</v>
      </c>
      <c r="G301" s="232" t="s">
        <v>152</v>
      </c>
      <c r="H301" s="233">
        <v>350.063</v>
      </c>
      <c r="I301" s="234"/>
      <c r="J301" s="235">
        <f>ROUND(I301*H301,2)</f>
        <v>0</v>
      </c>
      <c r="K301" s="231" t="s">
        <v>153</v>
      </c>
      <c r="L301" s="45"/>
      <c r="M301" s="236" t="s">
        <v>1</v>
      </c>
      <c r="N301" s="237" t="s">
        <v>46</v>
      </c>
      <c r="O301" s="92"/>
      <c r="P301" s="238">
        <f>O301*H301</f>
        <v>0</v>
      </c>
      <c r="Q301" s="238">
        <v>0.00929</v>
      </c>
      <c r="R301" s="238">
        <f>Q301*H301</f>
        <v>3.25208527</v>
      </c>
      <c r="S301" s="238">
        <v>0</v>
      </c>
      <c r="T301" s="23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0" t="s">
        <v>147</v>
      </c>
      <c r="AT301" s="240" t="s">
        <v>142</v>
      </c>
      <c r="AU301" s="240" t="s">
        <v>148</v>
      </c>
      <c r="AY301" s="18" t="s">
        <v>140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8" t="s">
        <v>148</v>
      </c>
      <c r="BK301" s="241">
        <f>ROUND(I301*H301,2)</f>
        <v>0</v>
      </c>
      <c r="BL301" s="18" t="s">
        <v>147</v>
      </c>
      <c r="BM301" s="240" t="s">
        <v>367</v>
      </c>
    </row>
    <row r="302" spans="1:51" s="13" customFormat="1" ht="12">
      <c r="A302" s="13"/>
      <c r="B302" s="242"/>
      <c r="C302" s="243"/>
      <c r="D302" s="244" t="s">
        <v>155</v>
      </c>
      <c r="E302" s="245" t="s">
        <v>1</v>
      </c>
      <c r="F302" s="246" t="s">
        <v>368</v>
      </c>
      <c r="G302" s="243"/>
      <c r="H302" s="245" t="s">
        <v>1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2" t="s">
        <v>155</v>
      </c>
      <c r="AU302" s="252" t="s">
        <v>148</v>
      </c>
      <c r="AV302" s="13" t="s">
        <v>85</v>
      </c>
      <c r="AW302" s="13" t="s">
        <v>36</v>
      </c>
      <c r="AX302" s="13" t="s">
        <v>80</v>
      </c>
      <c r="AY302" s="252" t="s">
        <v>140</v>
      </c>
    </row>
    <row r="303" spans="1:51" s="14" customFormat="1" ht="12">
      <c r="A303" s="14"/>
      <c r="B303" s="253"/>
      <c r="C303" s="254"/>
      <c r="D303" s="244" t="s">
        <v>155</v>
      </c>
      <c r="E303" s="255" t="s">
        <v>1</v>
      </c>
      <c r="F303" s="256" t="s">
        <v>369</v>
      </c>
      <c r="G303" s="254"/>
      <c r="H303" s="257">
        <v>40.02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3" t="s">
        <v>155</v>
      </c>
      <c r="AU303" s="263" t="s">
        <v>148</v>
      </c>
      <c r="AV303" s="14" t="s">
        <v>148</v>
      </c>
      <c r="AW303" s="14" t="s">
        <v>36</v>
      </c>
      <c r="AX303" s="14" t="s">
        <v>80</v>
      </c>
      <c r="AY303" s="263" t="s">
        <v>140</v>
      </c>
    </row>
    <row r="304" spans="1:51" s="13" customFormat="1" ht="12">
      <c r="A304" s="13"/>
      <c r="B304" s="242"/>
      <c r="C304" s="243"/>
      <c r="D304" s="244" t="s">
        <v>155</v>
      </c>
      <c r="E304" s="245" t="s">
        <v>1</v>
      </c>
      <c r="F304" s="246" t="s">
        <v>370</v>
      </c>
      <c r="G304" s="243"/>
      <c r="H304" s="245" t="s">
        <v>1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2" t="s">
        <v>155</v>
      </c>
      <c r="AU304" s="252" t="s">
        <v>148</v>
      </c>
      <c r="AV304" s="13" t="s">
        <v>85</v>
      </c>
      <c r="AW304" s="13" t="s">
        <v>36</v>
      </c>
      <c r="AX304" s="13" t="s">
        <v>80</v>
      </c>
      <c r="AY304" s="252" t="s">
        <v>140</v>
      </c>
    </row>
    <row r="305" spans="1:51" s="14" customFormat="1" ht="12">
      <c r="A305" s="14"/>
      <c r="B305" s="253"/>
      <c r="C305" s="254"/>
      <c r="D305" s="244" t="s">
        <v>155</v>
      </c>
      <c r="E305" s="255" t="s">
        <v>1</v>
      </c>
      <c r="F305" s="256" t="s">
        <v>371</v>
      </c>
      <c r="G305" s="254"/>
      <c r="H305" s="257">
        <v>269.386</v>
      </c>
      <c r="I305" s="258"/>
      <c r="J305" s="254"/>
      <c r="K305" s="254"/>
      <c r="L305" s="259"/>
      <c r="M305" s="260"/>
      <c r="N305" s="261"/>
      <c r="O305" s="261"/>
      <c r="P305" s="261"/>
      <c r="Q305" s="261"/>
      <c r="R305" s="261"/>
      <c r="S305" s="261"/>
      <c r="T305" s="26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3" t="s">
        <v>155</v>
      </c>
      <c r="AU305" s="263" t="s">
        <v>148</v>
      </c>
      <c r="AV305" s="14" t="s">
        <v>148</v>
      </c>
      <c r="AW305" s="14" t="s">
        <v>36</v>
      </c>
      <c r="AX305" s="14" t="s">
        <v>80</v>
      </c>
      <c r="AY305" s="263" t="s">
        <v>140</v>
      </c>
    </row>
    <row r="306" spans="1:51" s="13" customFormat="1" ht="12">
      <c r="A306" s="13"/>
      <c r="B306" s="242"/>
      <c r="C306" s="243"/>
      <c r="D306" s="244" t="s">
        <v>155</v>
      </c>
      <c r="E306" s="245" t="s">
        <v>1</v>
      </c>
      <c r="F306" s="246" t="s">
        <v>372</v>
      </c>
      <c r="G306" s="243"/>
      <c r="H306" s="245" t="s">
        <v>1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2" t="s">
        <v>155</v>
      </c>
      <c r="AU306" s="252" t="s">
        <v>148</v>
      </c>
      <c r="AV306" s="13" t="s">
        <v>85</v>
      </c>
      <c r="AW306" s="13" t="s">
        <v>36</v>
      </c>
      <c r="AX306" s="13" t="s">
        <v>80</v>
      </c>
      <c r="AY306" s="252" t="s">
        <v>140</v>
      </c>
    </row>
    <row r="307" spans="1:51" s="14" customFormat="1" ht="12">
      <c r="A307" s="14"/>
      <c r="B307" s="253"/>
      <c r="C307" s="254"/>
      <c r="D307" s="244" t="s">
        <v>155</v>
      </c>
      <c r="E307" s="255" t="s">
        <v>1</v>
      </c>
      <c r="F307" s="256" t="s">
        <v>373</v>
      </c>
      <c r="G307" s="254"/>
      <c r="H307" s="257">
        <v>40.657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63" t="s">
        <v>155</v>
      </c>
      <c r="AU307" s="263" t="s">
        <v>148</v>
      </c>
      <c r="AV307" s="14" t="s">
        <v>148</v>
      </c>
      <c r="AW307" s="14" t="s">
        <v>36</v>
      </c>
      <c r="AX307" s="14" t="s">
        <v>80</v>
      </c>
      <c r="AY307" s="263" t="s">
        <v>140</v>
      </c>
    </row>
    <row r="308" spans="1:51" s="15" customFormat="1" ht="12">
      <c r="A308" s="15"/>
      <c r="B308" s="264"/>
      <c r="C308" s="265"/>
      <c r="D308" s="244" t="s">
        <v>155</v>
      </c>
      <c r="E308" s="266" t="s">
        <v>1</v>
      </c>
      <c r="F308" s="267" t="s">
        <v>167</v>
      </c>
      <c r="G308" s="265"/>
      <c r="H308" s="268">
        <v>350.063</v>
      </c>
      <c r="I308" s="269"/>
      <c r="J308" s="265"/>
      <c r="K308" s="265"/>
      <c r="L308" s="270"/>
      <c r="M308" s="271"/>
      <c r="N308" s="272"/>
      <c r="O308" s="272"/>
      <c r="P308" s="272"/>
      <c r="Q308" s="272"/>
      <c r="R308" s="272"/>
      <c r="S308" s="272"/>
      <c r="T308" s="27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4" t="s">
        <v>155</v>
      </c>
      <c r="AU308" s="274" t="s">
        <v>148</v>
      </c>
      <c r="AV308" s="15" t="s">
        <v>147</v>
      </c>
      <c r="AW308" s="15" t="s">
        <v>36</v>
      </c>
      <c r="AX308" s="15" t="s">
        <v>85</v>
      </c>
      <c r="AY308" s="274" t="s">
        <v>140</v>
      </c>
    </row>
    <row r="309" spans="1:65" s="2" customFormat="1" ht="21.75" customHeight="1">
      <c r="A309" s="39"/>
      <c r="B309" s="40"/>
      <c r="C309" s="275" t="s">
        <v>374</v>
      </c>
      <c r="D309" s="275" t="s">
        <v>208</v>
      </c>
      <c r="E309" s="276" t="s">
        <v>375</v>
      </c>
      <c r="F309" s="277" t="s">
        <v>376</v>
      </c>
      <c r="G309" s="278" t="s">
        <v>152</v>
      </c>
      <c r="H309" s="279">
        <v>357.064</v>
      </c>
      <c r="I309" s="280"/>
      <c r="J309" s="281">
        <f>ROUND(I309*H309,2)</f>
        <v>0</v>
      </c>
      <c r="K309" s="277" t="s">
        <v>153</v>
      </c>
      <c r="L309" s="282"/>
      <c r="M309" s="283" t="s">
        <v>1</v>
      </c>
      <c r="N309" s="284" t="s">
        <v>46</v>
      </c>
      <c r="O309" s="92"/>
      <c r="P309" s="238">
        <f>O309*H309</f>
        <v>0</v>
      </c>
      <c r="Q309" s="238">
        <v>0.006</v>
      </c>
      <c r="R309" s="238">
        <f>Q309*H309</f>
        <v>2.1423840000000003</v>
      </c>
      <c r="S309" s="238">
        <v>0</v>
      </c>
      <c r="T309" s="23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0" t="s">
        <v>190</v>
      </c>
      <c r="AT309" s="240" t="s">
        <v>208</v>
      </c>
      <c r="AU309" s="240" t="s">
        <v>148</v>
      </c>
      <c r="AY309" s="18" t="s">
        <v>140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8" t="s">
        <v>148</v>
      </c>
      <c r="BK309" s="241">
        <f>ROUND(I309*H309,2)</f>
        <v>0</v>
      </c>
      <c r="BL309" s="18" t="s">
        <v>147</v>
      </c>
      <c r="BM309" s="240" t="s">
        <v>377</v>
      </c>
    </row>
    <row r="310" spans="1:51" s="14" customFormat="1" ht="12">
      <c r="A310" s="14"/>
      <c r="B310" s="253"/>
      <c r="C310" s="254"/>
      <c r="D310" s="244" t="s">
        <v>155</v>
      </c>
      <c r="E310" s="255" t="s">
        <v>1</v>
      </c>
      <c r="F310" s="256" t="s">
        <v>378</v>
      </c>
      <c r="G310" s="254"/>
      <c r="H310" s="257">
        <v>357.064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155</v>
      </c>
      <c r="AU310" s="263" t="s">
        <v>148</v>
      </c>
      <c r="AV310" s="14" t="s">
        <v>148</v>
      </c>
      <c r="AW310" s="14" t="s">
        <v>36</v>
      </c>
      <c r="AX310" s="14" t="s">
        <v>85</v>
      </c>
      <c r="AY310" s="263" t="s">
        <v>140</v>
      </c>
    </row>
    <row r="311" spans="1:65" s="2" customFormat="1" ht="33" customHeight="1">
      <c r="A311" s="39"/>
      <c r="B311" s="40"/>
      <c r="C311" s="229" t="s">
        <v>379</v>
      </c>
      <c r="D311" s="229" t="s">
        <v>142</v>
      </c>
      <c r="E311" s="230" t="s">
        <v>380</v>
      </c>
      <c r="F311" s="231" t="s">
        <v>381</v>
      </c>
      <c r="G311" s="232" t="s">
        <v>152</v>
      </c>
      <c r="H311" s="233">
        <v>51.148</v>
      </c>
      <c r="I311" s="234"/>
      <c r="J311" s="235">
        <f>ROUND(I311*H311,2)</f>
        <v>0</v>
      </c>
      <c r="K311" s="231" t="s">
        <v>153</v>
      </c>
      <c r="L311" s="45"/>
      <c r="M311" s="236" t="s">
        <v>1</v>
      </c>
      <c r="N311" s="237" t="s">
        <v>46</v>
      </c>
      <c r="O311" s="92"/>
      <c r="P311" s="238">
        <f>O311*H311</f>
        <v>0</v>
      </c>
      <c r="Q311" s="238">
        <v>0.00965</v>
      </c>
      <c r="R311" s="238">
        <f>Q311*H311</f>
        <v>0.4935782000000001</v>
      </c>
      <c r="S311" s="238">
        <v>0</v>
      </c>
      <c r="T311" s="23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0" t="s">
        <v>147</v>
      </c>
      <c r="AT311" s="240" t="s">
        <v>142</v>
      </c>
      <c r="AU311" s="240" t="s">
        <v>148</v>
      </c>
      <c r="AY311" s="18" t="s">
        <v>140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8" t="s">
        <v>148</v>
      </c>
      <c r="BK311" s="241">
        <f>ROUND(I311*H311,2)</f>
        <v>0</v>
      </c>
      <c r="BL311" s="18" t="s">
        <v>147</v>
      </c>
      <c r="BM311" s="240" t="s">
        <v>382</v>
      </c>
    </row>
    <row r="312" spans="1:51" s="13" customFormat="1" ht="12">
      <c r="A312" s="13"/>
      <c r="B312" s="242"/>
      <c r="C312" s="243"/>
      <c r="D312" s="244" t="s">
        <v>155</v>
      </c>
      <c r="E312" s="245" t="s">
        <v>1</v>
      </c>
      <c r="F312" s="246" t="s">
        <v>383</v>
      </c>
      <c r="G312" s="243"/>
      <c r="H312" s="245" t="s">
        <v>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2" t="s">
        <v>155</v>
      </c>
      <c r="AU312" s="252" t="s">
        <v>148</v>
      </c>
      <c r="AV312" s="13" t="s">
        <v>85</v>
      </c>
      <c r="AW312" s="13" t="s">
        <v>36</v>
      </c>
      <c r="AX312" s="13" t="s">
        <v>80</v>
      </c>
      <c r="AY312" s="252" t="s">
        <v>140</v>
      </c>
    </row>
    <row r="313" spans="1:51" s="14" customFormat="1" ht="12">
      <c r="A313" s="14"/>
      <c r="B313" s="253"/>
      <c r="C313" s="254"/>
      <c r="D313" s="244" t="s">
        <v>155</v>
      </c>
      <c r="E313" s="255" t="s">
        <v>1</v>
      </c>
      <c r="F313" s="256" t="s">
        <v>384</v>
      </c>
      <c r="G313" s="254"/>
      <c r="H313" s="257">
        <v>3.24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155</v>
      </c>
      <c r="AU313" s="263" t="s">
        <v>148</v>
      </c>
      <c r="AV313" s="14" t="s">
        <v>148</v>
      </c>
      <c r="AW313" s="14" t="s">
        <v>36</v>
      </c>
      <c r="AX313" s="14" t="s">
        <v>80</v>
      </c>
      <c r="AY313" s="263" t="s">
        <v>140</v>
      </c>
    </row>
    <row r="314" spans="1:51" s="13" customFormat="1" ht="12">
      <c r="A314" s="13"/>
      <c r="B314" s="242"/>
      <c r="C314" s="243"/>
      <c r="D314" s="244" t="s">
        <v>155</v>
      </c>
      <c r="E314" s="245" t="s">
        <v>1</v>
      </c>
      <c r="F314" s="246" t="s">
        <v>385</v>
      </c>
      <c r="G314" s="243"/>
      <c r="H314" s="245" t="s">
        <v>1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155</v>
      </c>
      <c r="AU314" s="252" t="s">
        <v>148</v>
      </c>
      <c r="AV314" s="13" t="s">
        <v>85</v>
      </c>
      <c r="AW314" s="13" t="s">
        <v>36</v>
      </c>
      <c r="AX314" s="13" t="s">
        <v>80</v>
      </c>
      <c r="AY314" s="252" t="s">
        <v>140</v>
      </c>
    </row>
    <row r="315" spans="1:51" s="14" customFormat="1" ht="12">
      <c r="A315" s="14"/>
      <c r="B315" s="253"/>
      <c r="C315" s="254"/>
      <c r="D315" s="244" t="s">
        <v>155</v>
      </c>
      <c r="E315" s="255" t="s">
        <v>1</v>
      </c>
      <c r="F315" s="256" t="s">
        <v>386</v>
      </c>
      <c r="G315" s="254"/>
      <c r="H315" s="257">
        <v>1.4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3" t="s">
        <v>155</v>
      </c>
      <c r="AU315" s="263" t="s">
        <v>148</v>
      </c>
      <c r="AV315" s="14" t="s">
        <v>148</v>
      </c>
      <c r="AW315" s="14" t="s">
        <v>36</v>
      </c>
      <c r="AX315" s="14" t="s">
        <v>80</v>
      </c>
      <c r="AY315" s="263" t="s">
        <v>140</v>
      </c>
    </row>
    <row r="316" spans="1:51" s="13" customFormat="1" ht="12">
      <c r="A316" s="13"/>
      <c r="B316" s="242"/>
      <c r="C316" s="243"/>
      <c r="D316" s="244" t="s">
        <v>155</v>
      </c>
      <c r="E316" s="245" t="s">
        <v>1</v>
      </c>
      <c r="F316" s="246" t="s">
        <v>387</v>
      </c>
      <c r="G316" s="243"/>
      <c r="H316" s="245" t="s">
        <v>1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2" t="s">
        <v>155</v>
      </c>
      <c r="AU316" s="252" t="s">
        <v>148</v>
      </c>
      <c r="AV316" s="13" t="s">
        <v>85</v>
      </c>
      <c r="AW316" s="13" t="s">
        <v>36</v>
      </c>
      <c r="AX316" s="13" t="s">
        <v>80</v>
      </c>
      <c r="AY316" s="252" t="s">
        <v>140</v>
      </c>
    </row>
    <row r="317" spans="1:51" s="14" customFormat="1" ht="12">
      <c r="A317" s="14"/>
      <c r="B317" s="253"/>
      <c r="C317" s="254"/>
      <c r="D317" s="244" t="s">
        <v>155</v>
      </c>
      <c r="E317" s="255" t="s">
        <v>1</v>
      </c>
      <c r="F317" s="256" t="s">
        <v>388</v>
      </c>
      <c r="G317" s="254"/>
      <c r="H317" s="257">
        <v>30.948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3" t="s">
        <v>155</v>
      </c>
      <c r="AU317" s="263" t="s">
        <v>148</v>
      </c>
      <c r="AV317" s="14" t="s">
        <v>148</v>
      </c>
      <c r="AW317" s="14" t="s">
        <v>36</v>
      </c>
      <c r="AX317" s="14" t="s">
        <v>80</v>
      </c>
      <c r="AY317" s="263" t="s">
        <v>140</v>
      </c>
    </row>
    <row r="318" spans="1:51" s="13" customFormat="1" ht="12">
      <c r="A318" s="13"/>
      <c r="B318" s="242"/>
      <c r="C318" s="243"/>
      <c r="D318" s="244" t="s">
        <v>155</v>
      </c>
      <c r="E318" s="245" t="s">
        <v>1</v>
      </c>
      <c r="F318" s="246" t="s">
        <v>389</v>
      </c>
      <c r="G318" s="243"/>
      <c r="H318" s="245" t="s">
        <v>1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155</v>
      </c>
      <c r="AU318" s="252" t="s">
        <v>148</v>
      </c>
      <c r="AV318" s="13" t="s">
        <v>85</v>
      </c>
      <c r="AW318" s="13" t="s">
        <v>36</v>
      </c>
      <c r="AX318" s="13" t="s">
        <v>80</v>
      </c>
      <c r="AY318" s="252" t="s">
        <v>140</v>
      </c>
    </row>
    <row r="319" spans="1:51" s="14" customFormat="1" ht="12">
      <c r="A319" s="14"/>
      <c r="B319" s="253"/>
      <c r="C319" s="254"/>
      <c r="D319" s="244" t="s">
        <v>155</v>
      </c>
      <c r="E319" s="255" t="s">
        <v>1</v>
      </c>
      <c r="F319" s="256" t="s">
        <v>390</v>
      </c>
      <c r="G319" s="254"/>
      <c r="H319" s="257">
        <v>15.56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155</v>
      </c>
      <c r="AU319" s="263" t="s">
        <v>148</v>
      </c>
      <c r="AV319" s="14" t="s">
        <v>148</v>
      </c>
      <c r="AW319" s="14" t="s">
        <v>36</v>
      </c>
      <c r="AX319" s="14" t="s">
        <v>80</v>
      </c>
      <c r="AY319" s="263" t="s">
        <v>140</v>
      </c>
    </row>
    <row r="320" spans="1:51" s="15" customFormat="1" ht="12">
      <c r="A320" s="15"/>
      <c r="B320" s="264"/>
      <c r="C320" s="265"/>
      <c r="D320" s="244" t="s">
        <v>155</v>
      </c>
      <c r="E320" s="266" t="s">
        <v>1</v>
      </c>
      <c r="F320" s="267" t="s">
        <v>167</v>
      </c>
      <c r="G320" s="265"/>
      <c r="H320" s="268">
        <v>51.148</v>
      </c>
      <c r="I320" s="269"/>
      <c r="J320" s="265"/>
      <c r="K320" s="265"/>
      <c r="L320" s="270"/>
      <c r="M320" s="271"/>
      <c r="N320" s="272"/>
      <c r="O320" s="272"/>
      <c r="P320" s="272"/>
      <c r="Q320" s="272"/>
      <c r="R320" s="272"/>
      <c r="S320" s="272"/>
      <c r="T320" s="27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4" t="s">
        <v>155</v>
      </c>
      <c r="AU320" s="274" t="s">
        <v>148</v>
      </c>
      <c r="AV320" s="15" t="s">
        <v>147</v>
      </c>
      <c r="AW320" s="15" t="s">
        <v>36</v>
      </c>
      <c r="AX320" s="15" t="s">
        <v>85</v>
      </c>
      <c r="AY320" s="274" t="s">
        <v>140</v>
      </c>
    </row>
    <row r="321" spans="1:65" s="2" customFormat="1" ht="21.75" customHeight="1">
      <c r="A321" s="39"/>
      <c r="B321" s="40"/>
      <c r="C321" s="275" t="s">
        <v>391</v>
      </c>
      <c r="D321" s="275" t="s">
        <v>208</v>
      </c>
      <c r="E321" s="276" t="s">
        <v>392</v>
      </c>
      <c r="F321" s="277" t="s">
        <v>393</v>
      </c>
      <c r="G321" s="278" t="s">
        <v>152</v>
      </c>
      <c r="H321" s="279">
        <v>52.171</v>
      </c>
      <c r="I321" s="280"/>
      <c r="J321" s="281">
        <f>ROUND(I321*H321,2)</f>
        <v>0</v>
      </c>
      <c r="K321" s="277" t="s">
        <v>153</v>
      </c>
      <c r="L321" s="282"/>
      <c r="M321" s="283" t="s">
        <v>1</v>
      </c>
      <c r="N321" s="284" t="s">
        <v>46</v>
      </c>
      <c r="O321" s="92"/>
      <c r="P321" s="238">
        <f>O321*H321</f>
        <v>0</v>
      </c>
      <c r="Q321" s="238">
        <v>0.0295</v>
      </c>
      <c r="R321" s="238">
        <f>Q321*H321</f>
        <v>1.5390445</v>
      </c>
      <c r="S321" s="238">
        <v>0</v>
      </c>
      <c r="T321" s="239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0" t="s">
        <v>190</v>
      </c>
      <c r="AT321" s="240" t="s">
        <v>208</v>
      </c>
      <c r="AU321" s="240" t="s">
        <v>148</v>
      </c>
      <c r="AY321" s="18" t="s">
        <v>140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8" t="s">
        <v>148</v>
      </c>
      <c r="BK321" s="241">
        <f>ROUND(I321*H321,2)</f>
        <v>0</v>
      </c>
      <c r="BL321" s="18" t="s">
        <v>147</v>
      </c>
      <c r="BM321" s="240" t="s">
        <v>394</v>
      </c>
    </row>
    <row r="322" spans="1:51" s="14" customFormat="1" ht="12">
      <c r="A322" s="14"/>
      <c r="B322" s="253"/>
      <c r="C322" s="254"/>
      <c r="D322" s="244" t="s">
        <v>155</v>
      </c>
      <c r="E322" s="255" t="s">
        <v>1</v>
      </c>
      <c r="F322" s="256" t="s">
        <v>395</v>
      </c>
      <c r="G322" s="254"/>
      <c r="H322" s="257">
        <v>52.171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3" t="s">
        <v>155</v>
      </c>
      <c r="AU322" s="263" t="s">
        <v>148</v>
      </c>
      <c r="AV322" s="14" t="s">
        <v>148</v>
      </c>
      <c r="AW322" s="14" t="s">
        <v>36</v>
      </c>
      <c r="AX322" s="14" t="s">
        <v>85</v>
      </c>
      <c r="AY322" s="263" t="s">
        <v>140</v>
      </c>
    </row>
    <row r="323" spans="1:65" s="2" customFormat="1" ht="21.75" customHeight="1">
      <c r="A323" s="39"/>
      <c r="B323" s="40"/>
      <c r="C323" s="229" t="s">
        <v>396</v>
      </c>
      <c r="D323" s="229" t="s">
        <v>142</v>
      </c>
      <c r="E323" s="230" t="s">
        <v>397</v>
      </c>
      <c r="F323" s="231" t="s">
        <v>398</v>
      </c>
      <c r="G323" s="232" t="s">
        <v>152</v>
      </c>
      <c r="H323" s="233">
        <v>51.148</v>
      </c>
      <c r="I323" s="234"/>
      <c r="J323" s="235">
        <f>ROUND(I323*H323,2)</f>
        <v>0</v>
      </c>
      <c r="K323" s="231" t="s">
        <v>153</v>
      </c>
      <c r="L323" s="45"/>
      <c r="M323" s="236" t="s">
        <v>1</v>
      </c>
      <c r="N323" s="237" t="s">
        <v>46</v>
      </c>
      <c r="O323" s="92"/>
      <c r="P323" s="238">
        <f>O323*H323</f>
        <v>0</v>
      </c>
      <c r="Q323" s="238">
        <v>9E-05</v>
      </c>
      <c r="R323" s="238">
        <f>Q323*H323</f>
        <v>0.00460332</v>
      </c>
      <c r="S323" s="238">
        <v>0</v>
      </c>
      <c r="T323" s="23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0" t="s">
        <v>147</v>
      </c>
      <c r="AT323" s="240" t="s">
        <v>142</v>
      </c>
      <c r="AU323" s="240" t="s">
        <v>148</v>
      </c>
      <c r="AY323" s="18" t="s">
        <v>140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8" t="s">
        <v>148</v>
      </c>
      <c r="BK323" s="241">
        <f>ROUND(I323*H323,2)</f>
        <v>0</v>
      </c>
      <c r="BL323" s="18" t="s">
        <v>147</v>
      </c>
      <c r="BM323" s="240" t="s">
        <v>399</v>
      </c>
    </row>
    <row r="324" spans="1:51" s="14" customFormat="1" ht="12">
      <c r="A324" s="14"/>
      <c r="B324" s="253"/>
      <c r="C324" s="254"/>
      <c r="D324" s="244" t="s">
        <v>155</v>
      </c>
      <c r="E324" s="255" t="s">
        <v>1</v>
      </c>
      <c r="F324" s="256" t="s">
        <v>400</v>
      </c>
      <c r="G324" s="254"/>
      <c r="H324" s="257">
        <v>51.148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155</v>
      </c>
      <c r="AU324" s="263" t="s">
        <v>148</v>
      </c>
      <c r="AV324" s="14" t="s">
        <v>148</v>
      </c>
      <c r="AW324" s="14" t="s">
        <v>36</v>
      </c>
      <c r="AX324" s="14" t="s">
        <v>85</v>
      </c>
      <c r="AY324" s="263" t="s">
        <v>140</v>
      </c>
    </row>
    <row r="325" spans="1:65" s="2" customFormat="1" ht="21.75" customHeight="1">
      <c r="A325" s="39"/>
      <c r="B325" s="40"/>
      <c r="C325" s="229" t="s">
        <v>401</v>
      </c>
      <c r="D325" s="229" t="s">
        <v>142</v>
      </c>
      <c r="E325" s="230" t="s">
        <v>402</v>
      </c>
      <c r="F325" s="231" t="s">
        <v>403</v>
      </c>
      <c r="G325" s="232" t="s">
        <v>152</v>
      </c>
      <c r="H325" s="233">
        <v>401.211</v>
      </c>
      <c r="I325" s="234"/>
      <c r="J325" s="235">
        <f>ROUND(I325*H325,2)</f>
        <v>0</v>
      </c>
      <c r="K325" s="231" t="s">
        <v>153</v>
      </c>
      <c r="L325" s="45"/>
      <c r="M325" s="236" t="s">
        <v>1</v>
      </c>
      <c r="N325" s="237" t="s">
        <v>46</v>
      </c>
      <c r="O325" s="92"/>
      <c r="P325" s="238">
        <f>O325*H325</f>
        <v>0</v>
      </c>
      <c r="Q325" s="238">
        <v>0.00348</v>
      </c>
      <c r="R325" s="238">
        <f>Q325*H325</f>
        <v>1.3962142800000001</v>
      </c>
      <c r="S325" s="238">
        <v>0</v>
      </c>
      <c r="T325" s="23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0" t="s">
        <v>147</v>
      </c>
      <c r="AT325" s="240" t="s">
        <v>142</v>
      </c>
      <c r="AU325" s="240" t="s">
        <v>148</v>
      </c>
      <c r="AY325" s="18" t="s">
        <v>140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8" t="s">
        <v>148</v>
      </c>
      <c r="BK325" s="241">
        <f>ROUND(I325*H325,2)</f>
        <v>0</v>
      </c>
      <c r="BL325" s="18" t="s">
        <v>147</v>
      </c>
      <c r="BM325" s="240" t="s">
        <v>404</v>
      </c>
    </row>
    <row r="326" spans="1:51" s="14" customFormat="1" ht="12">
      <c r="A326" s="14"/>
      <c r="B326" s="253"/>
      <c r="C326" s="254"/>
      <c r="D326" s="244" t="s">
        <v>155</v>
      </c>
      <c r="E326" s="255" t="s">
        <v>1</v>
      </c>
      <c r="F326" s="256" t="s">
        <v>405</v>
      </c>
      <c r="G326" s="254"/>
      <c r="H326" s="257">
        <v>401.211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3" t="s">
        <v>155</v>
      </c>
      <c r="AU326" s="263" t="s">
        <v>148</v>
      </c>
      <c r="AV326" s="14" t="s">
        <v>148</v>
      </c>
      <c r="AW326" s="14" t="s">
        <v>36</v>
      </c>
      <c r="AX326" s="14" t="s">
        <v>85</v>
      </c>
      <c r="AY326" s="263" t="s">
        <v>140</v>
      </c>
    </row>
    <row r="327" spans="1:65" s="2" customFormat="1" ht="21.75" customHeight="1">
      <c r="A327" s="39"/>
      <c r="B327" s="40"/>
      <c r="C327" s="229" t="s">
        <v>406</v>
      </c>
      <c r="D327" s="229" t="s">
        <v>142</v>
      </c>
      <c r="E327" s="230" t="s">
        <v>407</v>
      </c>
      <c r="F327" s="231" t="s">
        <v>408</v>
      </c>
      <c r="G327" s="232" t="s">
        <v>152</v>
      </c>
      <c r="H327" s="233">
        <v>3271.432</v>
      </c>
      <c r="I327" s="234"/>
      <c r="J327" s="235">
        <f>ROUND(I327*H327,2)</f>
        <v>0</v>
      </c>
      <c r="K327" s="231" t="s">
        <v>153</v>
      </c>
      <c r="L327" s="45"/>
      <c r="M327" s="236" t="s">
        <v>1</v>
      </c>
      <c r="N327" s="237" t="s">
        <v>46</v>
      </c>
      <c r="O327" s="92"/>
      <c r="P327" s="238">
        <f>O327*H327</f>
        <v>0</v>
      </c>
      <c r="Q327" s="238">
        <v>0.00026</v>
      </c>
      <c r="R327" s="238">
        <f>Q327*H327</f>
        <v>0.8505723199999998</v>
      </c>
      <c r="S327" s="238">
        <v>0</v>
      </c>
      <c r="T327" s="23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0" t="s">
        <v>147</v>
      </c>
      <c r="AT327" s="240" t="s">
        <v>142</v>
      </c>
      <c r="AU327" s="240" t="s">
        <v>148</v>
      </c>
      <c r="AY327" s="18" t="s">
        <v>140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8" t="s">
        <v>148</v>
      </c>
      <c r="BK327" s="241">
        <f>ROUND(I327*H327,2)</f>
        <v>0</v>
      </c>
      <c r="BL327" s="18" t="s">
        <v>147</v>
      </c>
      <c r="BM327" s="240" t="s">
        <v>409</v>
      </c>
    </row>
    <row r="328" spans="1:51" s="14" customFormat="1" ht="12">
      <c r="A328" s="14"/>
      <c r="B328" s="253"/>
      <c r="C328" s="254"/>
      <c r="D328" s="244" t="s">
        <v>155</v>
      </c>
      <c r="E328" s="255" t="s">
        <v>1</v>
      </c>
      <c r="F328" s="256" t="s">
        <v>410</v>
      </c>
      <c r="G328" s="254"/>
      <c r="H328" s="257">
        <v>3271.432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155</v>
      </c>
      <c r="AU328" s="263" t="s">
        <v>148</v>
      </c>
      <c r="AV328" s="14" t="s">
        <v>148</v>
      </c>
      <c r="AW328" s="14" t="s">
        <v>36</v>
      </c>
      <c r="AX328" s="14" t="s">
        <v>85</v>
      </c>
      <c r="AY328" s="263" t="s">
        <v>140</v>
      </c>
    </row>
    <row r="329" spans="1:65" s="2" customFormat="1" ht="21.75" customHeight="1">
      <c r="A329" s="39"/>
      <c r="B329" s="40"/>
      <c r="C329" s="229" t="s">
        <v>411</v>
      </c>
      <c r="D329" s="229" t="s">
        <v>142</v>
      </c>
      <c r="E329" s="230" t="s">
        <v>412</v>
      </c>
      <c r="F329" s="231" t="s">
        <v>413</v>
      </c>
      <c r="G329" s="232" t="s">
        <v>152</v>
      </c>
      <c r="H329" s="233">
        <v>31.2</v>
      </c>
      <c r="I329" s="234"/>
      <c r="J329" s="235">
        <f>ROUND(I329*H329,2)</f>
        <v>0</v>
      </c>
      <c r="K329" s="231" t="s">
        <v>153</v>
      </c>
      <c r="L329" s="45"/>
      <c r="M329" s="236" t="s">
        <v>1</v>
      </c>
      <c r="N329" s="237" t="s">
        <v>46</v>
      </c>
      <c r="O329" s="92"/>
      <c r="P329" s="238">
        <f>O329*H329</f>
        <v>0</v>
      </c>
      <c r="Q329" s="238">
        <v>0.0273</v>
      </c>
      <c r="R329" s="238">
        <f>Q329*H329</f>
        <v>0.8517600000000001</v>
      </c>
      <c r="S329" s="238">
        <v>0</v>
      </c>
      <c r="T329" s="23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0" t="s">
        <v>147</v>
      </c>
      <c r="AT329" s="240" t="s">
        <v>142</v>
      </c>
      <c r="AU329" s="240" t="s">
        <v>148</v>
      </c>
      <c r="AY329" s="18" t="s">
        <v>140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8" t="s">
        <v>148</v>
      </c>
      <c r="BK329" s="241">
        <f>ROUND(I329*H329,2)</f>
        <v>0</v>
      </c>
      <c r="BL329" s="18" t="s">
        <v>147</v>
      </c>
      <c r="BM329" s="240" t="s">
        <v>414</v>
      </c>
    </row>
    <row r="330" spans="1:51" s="13" customFormat="1" ht="12">
      <c r="A330" s="13"/>
      <c r="B330" s="242"/>
      <c r="C330" s="243"/>
      <c r="D330" s="244" t="s">
        <v>155</v>
      </c>
      <c r="E330" s="245" t="s">
        <v>1</v>
      </c>
      <c r="F330" s="246" t="s">
        <v>415</v>
      </c>
      <c r="G330" s="243"/>
      <c r="H330" s="245" t="s">
        <v>1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2" t="s">
        <v>155</v>
      </c>
      <c r="AU330" s="252" t="s">
        <v>148</v>
      </c>
      <c r="AV330" s="13" t="s">
        <v>85</v>
      </c>
      <c r="AW330" s="13" t="s">
        <v>36</v>
      </c>
      <c r="AX330" s="13" t="s">
        <v>80</v>
      </c>
      <c r="AY330" s="252" t="s">
        <v>140</v>
      </c>
    </row>
    <row r="331" spans="1:51" s="14" customFormat="1" ht="12">
      <c r="A331" s="14"/>
      <c r="B331" s="253"/>
      <c r="C331" s="254"/>
      <c r="D331" s="244" t="s">
        <v>155</v>
      </c>
      <c r="E331" s="255" t="s">
        <v>1</v>
      </c>
      <c r="F331" s="256" t="s">
        <v>416</v>
      </c>
      <c r="G331" s="254"/>
      <c r="H331" s="257">
        <v>31.2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155</v>
      </c>
      <c r="AU331" s="263" t="s">
        <v>148</v>
      </c>
      <c r="AV331" s="14" t="s">
        <v>148</v>
      </c>
      <c r="AW331" s="14" t="s">
        <v>36</v>
      </c>
      <c r="AX331" s="14" t="s">
        <v>85</v>
      </c>
      <c r="AY331" s="263" t="s">
        <v>140</v>
      </c>
    </row>
    <row r="332" spans="1:65" s="2" customFormat="1" ht="21.75" customHeight="1">
      <c r="A332" s="39"/>
      <c r="B332" s="40"/>
      <c r="C332" s="229" t="s">
        <v>417</v>
      </c>
      <c r="D332" s="229" t="s">
        <v>142</v>
      </c>
      <c r="E332" s="230" t="s">
        <v>418</v>
      </c>
      <c r="F332" s="231" t="s">
        <v>419</v>
      </c>
      <c r="G332" s="232" t="s">
        <v>152</v>
      </c>
      <c r="H332" s="233">
        <v>51</v>
      </c>
      <c r="I332" s="234"/>
      <c r="J332" s="235">
        <f>ROUND(I332*H332,2)</f>
        <v>0</v>
      </c>
      <c r="K332" s="231" t="s">
        <v>153</v>
      </c>
      <c r="L332" s="45"/>
      <c r="M332" s="236" t="s">
        <v>1</v>
      </c>
      <c r="N332" s="237" t="s">
        <v>46</v>
      </c>
      <c r="O332" s="92"/>
      <c r="P332" s="238">
        <f>O332*H332</f>
        <v>0</v>
      </c>
      <c r="Q332" s="238">
        <v>0.00438</v>
      </c>
      <c r="R332" s="238">
        <f>Q332*H332</f>
        <v>0.22338000000000002</v>
      </c>
      <c r="S332" s="238">
        <v>0</v>
      </c>
      <c r="T332" s="23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0" t="s">
        <v>147</v>
      </c>
      <c r="AT332" s="240" t="s">
        <v>142</v>
      </c>
      <c r="AU332" s="240" t="s">
        <v>148</v>
      </c>
      <c r="AY332" s="18" t="s">
        <v>140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8" t="s">
        <v>148</v>
      </c>
      <c r="BK332" s="241">
        <f>ROUND(I332*H332,2)</f>
        <v>0</v>
      </c>
      <c r="BL332" s="18" t="s">
        <v>147</v>
      </c>
      <c r="BM332" s="240" t="s">
        <v>420</v>
      </c>
    </row>
    <row r="333" spans="1:51" s="13" customFormat="1" ht="12">
      <c r="A333" s="13"/>
      <c r="B333" s="242"/>
      <c r="C333" s="243"/>
      <c r="D333" s="244" t="s">
        <v>155</v>
      </c>
      <c r="E333" s="245" t="s">
        <v>1</v>
      </c>
      <c r="F333" s="246" t="s">
        <v>421</v>
      </c>
      <c r="G333" s="243"/>
      <c r="H333" s="245" t="s">
        <v>1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2" t="s">
        <v>155</v>
      </c>
      <c r="AU333" s="252" t="s">
        <v>148</v>
      </c>
      <c r="AV333" s="13" t="s">
        <v>85</v>
      </c>
      <c r="AW333" s="13" t="s">
        <v>36</v>
      </c>
      <c r="AX333" s="13" t="s">
        <v>80</v>
      </c>
      <c r="AY333" s="252" t="s">
        <v>140</v>
      </c>
    </row>
    <row r="334" spans="1:51" s="14" customFormat="1" ht="12">
      <c r="A334" s="14"/>
      <c r="B334" s="253"/>
      <c r="C334" s="254"/>
      <c r="D334" s="244" t="s">
        <v>155</v>
      </c>
      <c r="E334" s="255" t="s">
        <v>1</v>
      </c>
      <c r="F334" s="256" t="s">
        <v>422</v>
      </c>
      <c r="G334" s="254"/>
      <c r="H334" s="257">
        <v>51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155</v>
      </c>
      <c r="AU334" s="263" t="s">
        <v>148</v>
      </c>
      <c r="AV334" s="14" t="s">
        <v>148</v>
      </c>
      <c r="AW334" s="14" t="s">
        <v>36</v>
      </c>
      <c r="AX334" s="14" t="s">
        <v>85</v>
      </c>
      <c r="AY334" s="263" t="s">
        <v>140</v>
      </c>
    </row>
    <row r="335" spans="1:65" s="2" customFormat="1" ht="21.75" customHeight="1">
      <c r="A335" s="39"/>
      <c r="B335" s="40"/>
      <c r="C335" s="229" t="s">
        <v>423</v>
      </c>
      <c r="D335" s="229" t="s">
        <v>142</v>
      </c>
      <c r="E335" s="230" t="s">
        <v>418</v>
      </c>
      <c r="F335" s="231" t="s">
        <v>419</v>
      </c>
      <c r="G335" s="232" t="s">
        <v>152</v>
      </c>
      <c r="H335" s="233">
        <v>57</v>
      </c>
      <c r="I335" s="234"/>
      <c r="J335" s="235">
        <f>ROUND(I335*H335,2)</f>
        <v>0</v>
      </c>
      <c r="K335" s="231" t="s">
        <v>153</v>
      </c>
      <c r="L335" s="45"/>
      <c r="M335" s="236" t="s">
        <v>1</v>
      </c>
      <c r="N335" s="237" t="s">
        <v>46</v>
      </c>
      <c r="O335" s="92"/>
      <c r="P335" s="238">
        <f>O335*H335</f>
        <v>0</v>
      </c>
      <c r="Q335" s="238">
        <v>0.00438</v>
      </c>
      <c r="R335" s="238">
        <f>Q335*H335</f>
        <v>0.24966000000000002</v>
      </c>
      <c r="S335" s="238">
        <v>0</v>
      </c>
      <c r="T335" s="23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0" t="s">
        <v>147</v>
      </c>
      <c r="AT335" s="240" t="s">
        <v>142</v>
      </c>
      <c r="AU335" s="240" t="s">
        <v>148</v>
      </c>
      <c r="AY335" s="18" t="s">
        <v>140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8" t="s">
        <v>148</v>
      </c>
      <c r="BK335" s="241">
        <f>ROUND(I335*H335,2)</f>
        <v>0</v>
      </c>
      <c r="BL335" s="18" t="s">
        <v>147</v>
      </c>
      <c r="BM335" s="240" t="s">
        <v>424</v>
      </c>
    </row>
    <row r="336" spans="1:51" s="13" customFormat="1" ht="12">
      <c r="A336" s="13"/>
      <c r="B336" s="242"/>
      <c r="C336" s="243"/>
      <c r="D336" s="244" t="s">
        <v>155</v>
      </c>
      <c r="E336" s="245" t="s">
        <v>1</v>
      </c>
      <c r="F336" s="246" t="s">
        <v>425</v>
      </c>
      <c r="G336" s="243"/>
      <c r="H336" s="245" t="s">
        <v>1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2" t="s">
        <v>155</v>
      </c>
      <c r="AU336" s="252" t="s">
        <v>148</v>
      </c>
      <c r="AV336" s="13" t="s">
        <v>85</v>
      </c>
      <c r="AW336" s="13" t="s">
        <v>36</v>
      </c>
      <c r="AX336" s="13" t="s">
        <v>80</v>
      </c>
      <c r="AY336" s="252" t="s">
        <v>140</v>
      </c>
    </row>
    <row r="337" spans="1:51" s="14" customFormat="1" ht="12">
      <c r="A337" s="14"/>
      <c r="B337" s="253"/>
      <c r="C337" s="254"/>
      <c r="D337" s="244" t="s">
        <v>155</v>
      </c>
      <c r="E337" s="255" t="s">
        <v>1</v>
      </c>
      <c r="F337" s="256" t="s">
        <v>426</v>
      </c>
      <c r="G337" s="254"/>
      <c r="H337" s="257">
        <v>57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3" t="s">
        <v>155</v>
      </c>
      <c r="AU337" s="263" t="s">
        <v>148</v>
      </c>
      <c r="AV337" s="14" t="s">
        <v>148</v>
      </c>
      <c r="AW337" s="14" t="s">
        <v>36</v>
      </c>
      <c r="AX337" s="14" t="s">
        <v>85</v>
      </c>
      <c r="AY337" s="263" t="s">
        <v>140</v>
      </c>
    </row>
    <row r="338" spans="1:65" s="2" customFormat="1" ht="16.5" customHeight="1">
      <c r="A338" s="39"/>
      <c r="B338" s="40"/>
      <c r="C338" s="229" t="s">
        <v>427</v>
      </c>
      <c r="D338" s="229" t="s">
        <v>142</v>
      </c>
      <c r="E338" s="230" t="s">
        <v>428</v>
      </c>
      <c r="F338" s="231" t="s">
        <v>429</v>
      </c>
      <c r="G338" s="232" t="s">
        <v>145</v>
      </c>
      <c r="H338" s="233">
        <v>15</v>
      </c>
      <c r="I338" s="234"/>
      <c r="J338" s="235">
        <f>ROUND(I338*H338,2)</f>
        <v>0</v>
      </c>
      <c r="K338" s="231" t="s">
        <v>146</v>
      </c>
      <c r="L338" s="45"/>
      <c r="M338" s="236" t="s">
        <v>1</v>
      </c>
      <c r="N338" s="237" t="s">
        <v>46</v>
      </c>
      <c r="O338" s="92"/>
      <c r="P338" s="238">
        <f>O338*H338</f>
        <v>0</v>
      </c>
      <c r="Q338" s="238">
        <v>0.00658</v>
      </c>
      <c r="R338" s="238">
        <f>Q338*H338</f>
        <v>0.0987</v>
      </c>
      <c r="S338" s="238">
        <v>0</v>
      </c>
      <c r="T338" s="23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40" t="s">
        <v>147</v>
      </c>
      <c r="AT338" s="240" t="s">
        <v>142</v>
      </c>
      <c r="AU338" s="240" t="s">
        <v>148</v>
      </c>
      <c r="AY338" s="18" t="s">
        <v>140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8" t="s">
        <v>148</v>
      </c>
      <c r="BK338" s="241">
        <f>ROUND(I338*H338,2)</f>
        <v>0</v>
      </c>
      <c r="BL338" s="18" t="s">
        <v>147</v>
      </c>
      <c r="BM338" s="240" t="s">
        <v>430</v>
      </c>
    </row>
    <row r="339" spans="1:51" s="13" customFormat="1" ht="12">
      <c r="A339" s="13"/>
      <c r="B339" s="242"/>
      <c r="C339" s="243"/>
      <c r="D339" s="244" t="s">
        <v>155</v>
      </c>
      <c r="E339" s="245" t="s">
        <v>1</v>
      </c>
      <c r="F339" s="246" t="s">
        <v>431</v>
      </c>
      <c r="G339" s="243"/>
      <c r="H339" s="245" t="s">
        <v>1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155</v>
      </c>
      <c r="AU339" s="252" t="s">
        <v>148</v>
      </c>
      <c r="AV339" s="13" t="s">
        <v>85</v>
      </c>
      <c r="AW339" s="13" t="s">
        <v>36</v>
      </c>
      <c r="AX339" s="13" t="s">
        <v>80</v>
      </c>
      <c r="AY339" s="252" t="s">
        <v>140</v>
      </c>
    </row>
    <row r="340" spans="1:51" s="13" customFormat="1" ht="12">
      <c r="A340" s="13"/>
      <c r="B340" s="242"/>
      <c r="C340" s="243"/>
      <c r="D340" s="244" t="s">
        <v>155</v>
      </c>
      <c r="E340" s="245" t="s">
        <v>1</v>
      </c>
      <c r="F340" s="246" t="s">
        <v>432</v>
      </c>
      <c r="G340" s="243"/>
      <c r="H340" s="245" t="s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2" t="s">
        <v>155</v>
      </c>
      <c r="AU340" s="252" t="s">
        <v>148</v>
      </c>
      <c r="AV340" s="13" t="s">
        <v>85</v>
      </c>
      <c r="AW340" s="13" t="s">
        <v>36</v>
      </c>
      <c r="AX340" s="13" t="s">
        <v>80</v>
      </c>
      <c r="AY340" s="252" t="s">
        <v>140</v>
      </c>
    </row>
    <row r="341" spans="1:51" s="14" customFormat="1" ht="12">
      <c r="A341" s="14"/>
      <c r="B341" s="253"/>
      <c r="C341" s="254"/>
      <c r="D341" s="244" t="s">
        <v>155</v>
      </c>
      <c r="E341" s="255" t="s">
        <v>1</v>
      </c>
      <c r="F341" s="256" t="s">
        <v>433</v>
      </c>
      <c r="G341" s="254"/>
      <c r="H341" s="257">
        <v>8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155</v>
      </c>
      <c r="AU341" s="263" t="s">
        <v>148</v>
      </c>
      <c r="AV341" s="14" t="s">
        <v>148</v>
      </c>
      <c r="AW341" s="14" t="s">
        <v>36</v>
      </c>
      <c r="AX341" s="14" t="s">
        <v>80</v>
      </c>
      <c r="AY341" s="263" t="s">
        <v>140</v>
      </c>
    </row>
    <row r="342" spans="1:51" s="13" customFormat="1" ht="12">
      <c r="A342" s="13"/>
      <c r="B342" s="242"/>
      <c r="C342" s="243"/>
      <c r="D342" s="244" t="s">
        <v>155</v>
      </c>
      <c r="E342" s="245" t="s">
        <v>1</v>
      </c>
      <c r="F342" s="246" t="s">
        <v>434</v>
      </c>
      <c r="G342" s="243"/>
      <c r="H342" s="245" t="s">
        <v>1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2" t="s">
        <v>155</v>
      </c>
      <c r="AU342" s="252" t="s">
        <v>148</v>
      </c>
      <c r="AV342" s="13" t="s">
        <v>85</v>
      </c>
      <c r="AW342" s="13" t="s">
        <v>36</v>
      </c>
      <c r="AX342" s="13" t="s">
        <v>80</v>
      </c>
      <c r="AY342" s="252" t="s">
        <v>140</v>
      </c>
    </row>
    <row r="343" spans="1:51" s="14" customFormat="1" ht="12">
      <c r="A343" s="14"/>
      <c r="B343" s="253"/>
      <c r="C343" s="254"/>
      <c r="D343" s="244" t="s">
        <v>155</v>
      </c>
      <c r="E343" s="255" t="s">
        <v>1</v>
      </c>
      <c r="F343" s="256" t="s">
        <v>435</v>
      </c>
      <c r="G343" s="254"/>
      <c r="H343" s="257">
        <v>7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3" t="s">
        <v>155</v>
      </c>
      <c r="AU343" s="263" t="s">
        <v>148</v>
      </c>
      <c r="AV343" s="14" t="s">
        <v>148</v>
      </c>
      <c r="AW343" s="14" t="s">
        <v>36</v>
      </c>
      <c r="AX343" s="14" t="s">
        <v>80</v>
      </c>
      <c r="AY343" s="263" t="s">
        <v>140</v>
      </c>
    </row>
    <row r="344" spans="1:51" s="15" customFormat="1" ht="12">
      <c r="A344" s="15"/>
      <c r="B344" s="264"/>
      <c r="C344" s="265"/>
      <c r="D344" s="244" t="s">
        <v>155</v>
      </c>
      <c r="E344" s="266" t="s">
        <v>1</v>
      </c>
      <c r="F344" s="267" t="s">
        <v>167</v>
      </c>
      <c r="G344" s="265"/>
      <c r="H344" s="268">
        <v>15</v>
      </c>
      <c r="I344" s="269"/>
      <c r="J344" s="265"/>
      <c r="K344" s="265"/>
      <c r="L344" s="270"/>
      <c r="M344" s="271"/>
      <c r="N344" s="272"/>
      <c r="O344" s="272"/>
      <c r="P344" s="272"/>
      <c r="Q344" s="272"/>
      <c r="R344" s="272"/>
      <c r="S344" s="272"/>
      <c r="T344" s="273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4" t="s">
        <v>155</v>
      </c>
      <c r="AU344" s="274" t="s">
        <v>148</v>
      </c>
      <c r="AV344" s="15" t="s">
        <v>147</v>
      </c>
      <c r="AW344" s="15" t="s">
        <v>36</v>
      </c>
      <c r="AX344" s="15" t="s">
        <v>85</v>
      </c>
      <c r="AY344" s="274" t="s">
        <v>140</v>
      </c>
    </row>
    <row r="345" spans="1:65" s="2" customFormat="1" ht="33" customHeight="1">
      <c r="A345" s="39"/>
      <c r="B345" s="40"/>
      <c r="C345" s="229" t="s">
        <v>436</v>
      </c>
      <c r="D345" s="229" t="s">
        <v>142</v>
      </c>
      <c r="E345" s="230" t="s">
        <v>437</v>
      </c>
      <c r="F345" s="231" t="s">
        <v>438</v>
      </c>
      <c r="G345" s="232" t="s">
        <v>252</v>
      </c>
      <c r="H345" s="233">
        <v>345.9</v>
      </c>
      <c r="I345" s="234"/>
      <c r="J345" s="235">
        <f>ROUND(I345*H345,2)</f>
        <v>0</v>
      </c>
      <c r="K345" s="231" t="s">
        <v>153</v>
      </c>
      <c r="L345" s="45"/>
      <c r="M345" s="236" t="s">
        <v>1</v>
      </c>
      <c r="N345" s="237" t="s">
        <v>46</v>
      </c>
      <c r="O345" s="92"/>
      <c r="P345" s="238">
        <f>O345*H345</f>
        <v>0</v>
      </c>
      <c r="Q345" s="238">
        <v>0.00176</v>
      </c>
      <c r="R345" s="238">
        <f>Q345*H345</f>
        <v>0.608784</v>
      </c>
      <c r="S345" s="238">
        <v>0</v>
      </c>
      <c r="T345" s="23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0" t="s">
        <v>147</v>
      </c>
      <c r="AT345" s="240" t="s">
        <v>142</v>
      </c>
      <c r="AU345" s="240" t="s">
        <v>148</v>
      </c>
      <c r="AY345" s="18" t="s">
        <v>140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8" t="s">
        <v>148</v>
      </c>
      <c r="BK345" s="241">
        <f>ROUND(I345*H345,2)</f>
        <v>0</v>
      </c>
      <c r="BL345" s="18" t="s">
        <v>147</v>
      </c>
      <c r="BM345" s="240" t="s">
        <v>439</v>
      </c>
    </row>
    <row r="346" spans="1:51" s="13" customFormat="1" ht="12">
      <c r="A346" s="13"/>
      <c r="B346" s="242"/>
      <c r="C346" s="243"/>
      <c r="D346" s="244" t="s">
        <v>155</v>
      </c>
      <c r="E346" s="245" t="s">
        <v>1</v>
      </c>
      <c r="F346" s="246" t="s">
        <v>440</v>
      </c>
      <c r="G346" s="243"/>
      <c r="H346" s="245" t="s">
        <v>1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2" t="s">
        <v>155</v>
      </c>
      <c r="AU346" s="252" t="s">
        <v>148</v>
      </c>
      <c r="AV346" s="13" t="s">
        <v>85</v>
      </c>
      <c r="AW346" s="13" t="s">
        <v>36</v>
      </c>
      <c r="AX346" s="13" t="s">
        <v>80</v>
      </c>
      <c r="AY346" s="252" t="s">
        <v>140</v>
      </c>
    </row>
    <row r="347" spans="1:51" s="13" customFormat="1" ht="12">
      <c r="A347" s="13"/>
      <c r="B347" s="242"/>
      <c r="C347" s="243"/>
      <c r="D347" s="244" t="s">
        <v>155</v>
      </c>
      <c r="E347" s="245" t="s">
        <v>1</v>
      </c>
      <c r="F347" s="246" t="s">
        <v>441</v>
      </c>
      <c r="G347" s="243"/>
      <c r="H347" s="245" t="s">
        <v>1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2" t="s">
        <v>155</v>
      </c>
      <c r="AU347" s="252" t="s">
        <v>148</v>
      </c>
      <c r="AV347" s="13" t="s">
        <v>85</v>
      </c>
      <c r="AW347" s="13" t="s">
        <v>36</v>
      </c>
      <c r="AX347" s="13" t="s">
        <v>80</v>
      </c>
      <c r="AY347" s="252" t="s">
        <v>140</v>
      </c>
    </row>
    <row r="348" spans="1:51" s="14" customFormat="1" ht="12">
      <c r="A348" s="14"/>
      <c r="B348" s="253"/>
      <c r="C348" s="254"/>
      <c r="D348" s="244" t="s">
        <v>155</v>
      </c>
      <c r="E348" s="255" t="s">
        <v>1</v>
      </c>
      <c r="F348" s="256" t="s">
        <v>442</v>
      </c>
      <c r="G348" s="254"/>
      <c r="H348" s="257">
        <v>201.6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155</v>
      </c>
      <c r="AU348" s="263" t="s">
        <v>148</v>
      </c>
      <c r="AV348" s="14" t="s">
        <v>148</v>
      </c>
      <c r="AW348" s="14" t="s">
        <v>36</v>
      </c>
      <c r="AX348" s="14" t="s">
        <v>80</v>
      </c>
      <c r="AY348" s="263" t="s">
        <v>140</v>
      </c>
    </row>
    <row r="349" spans="1:51" s="13" customFormat="1" ht="12">
      <c r="A349" s="13"/>
      <c r="B349" s="242"/>
      <c r="C349" s="243"/>
      <c r="D349" s="244" t="s">
        <v>155</v>
      </c>
      <c r="E349" s="245" t="s">
        <v>1</v>
      </c>
      <c r="F349" s="246" t="s">
        <v>443</v>
      </c>
      <c r="G349" s="243"/>
      <c r="H349" s="245" t="s">
        <v>1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2" t="s">
        <v>155</v>
      </c>
      <c r="AU349" s="252" t="s">
        <v>148</v>
      </c>
      <c r="AV349" s="13" t="s">
        <v>85</v>
      </c>
      <c r="AW349" s="13" t="s">
        <v>36</v>
      </c>
      <c r="AX349" s="13" t="s">
        <v>80</v>
      </c>
      <c r="AY349" s="252" t="s">
        <v>140</v>
      </c>
    </row>
    <row r="350" spans="1:51" s="14" customFormat="1" ht="12">
      <c r="A350" s="14"/>
      <c r="B350" s="253"/>
      <c r="C350" s="254"/>
      <c r="D350" s="244" t="s">
        <v>155</v>
      </c>
      <c r="E350" s="255" t="s">
        <v>1</v>
      </c>
      <c r="F350" s="256" t="s">
        <v>444</v>
      </c>
      <c r="G350" s="254"/>
      <c r="H350" s="257">
        <v>9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3" t="s">
        <v>155</v>
      </c>
      <c r="AU350" s="263" t="s">
        <v>148</v>
      </c>
      <c r="AV350" s="14" t="s">
        <v>148</v>
      </c>
      <c r="AW350" s="14" t="s">
        <v>36</v>
      </c>
      <c r="AX350" s="14" t="s">
        <v>80</v>
      </c>
      <c r="AY350" s="263" t="s">
        <v>140</v>
      </c>
    </row>
    <row r="351" spans="1:51" s="13" customFormat="1" ht="12">
      <c r="A351" s="13"/>
      <c r="B351" s="242"/>
      <c r="C351" s="243"/>
      <c r="D351" s="244" t="s">
        <v>155</v>
      </c>
      <c r="E351" s="245" t="s">
        <v>1</v>
      </c>
      <c r="F351" s="246" t="s">
        <v>445</v>
      </c>
      <c r="G351" s="243"/>
      <c r="H351" s="245" t="s">
        <v>1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2" t="s">
        <v>155</v>
      </c>
      <c r="AU351" s="252" t="s">
        <v>148</v>
      </c>
      <c r="AV351" s="13" t="s">
        <v>85</v>
      </c>
      <c r="AW351" s="13" t="s">
        <v>36</v>
      </c>
      <c r="AX351" s="13" t="s">
        <v>80</v>
      </c>
      <c r="AY351" s="252" t="s">
        <v>140</v>
      </c>
    </row>
    <row r="352" spans="1:51" s="14" customFormat="1" ht="12">
      <c r="A352" s="14"/>
      <c r="B352" s="253"/>
      <c r="C352" s="254"/>
      <c r="D352" s="244" t="s">
        <v>155</v>
      </c>
      <c r="E352" s="255" t="s">
        <v>1</v>
      </c>
      <c r="F352" s="256" t="s">
        <v>446</v>
      </c>
      <c r="G352" s="254"/>
      <c r="H352" s="257">
        <v>15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155</v>
      </c>
      <c r="AU352" s="263" t="s">
        <v>148</v>
      </c>
      <c r="AV352" s="14" t="s">
        <v>148</v>
      </c>
      <c r="AW352" s="14" t="s">
        <v>36</v>
      </c>
      <c r="AX352" s="14" t="s">
        <v>80</v>
      </c>
      <c r="AY352" s="263" t="s">
        <v>140</v>
      </c>
    </row>
    <row r="353" spans="1:51" s="13" customFormat="1" ht="12">
      <c r="A353" s="13"/>
      <c r="B353" s="242"/>
      <c r="C353" s="243"/>
      <c r="D353" s="244" t="s">
        <v>155</v>
      </c>
      <c r="E353" s="245" t="s">
        <v>1</v>
      </c>
      <c r="F353" s="246" t="s">
        <v>316</v>
      </c>
      <c r="G353" s="243"/>
      <c r="H353" s="245" t="s">
        <v>1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2" t="s">
        <v>155</v>
      </c>
      <c r="AU353" s="252" t="s">
        <v>148</v>
      </c>
      <c r="AV353" s="13" t="s">
        <v>85</v>
      </c>
      <c r="AW353" s="13" t="s">
        <v>36</v>
      </c>
      <c r="AX353" s="13" t="s">
        <v>80</v>
      </c>
      <c r="AY353" s="252" t="s">
        <v>140</v>
      </c>
    </row>
    <row r="354" spans="1:51" s="14" customFormat="1" ht="12">
      <c r="A354" s="14"/>
      <c r="B354" s="253"/>
      <c r="C354" s="254"/>
      <c r="D354" s="244" t="s">
        <v>155</v>
      </c>
      <c r="E354" s="255" t="s">
        <v>1</v>
      </c>
      <c r="F354" s="256" t="s">
        <v>447</v>
      </c>
      <c r="G354" s="254"/>
      <c r="H354" s="257">
        <v>18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3" t="s">
        <v>155</v>
      </c>
      <c r="AU354" s="263" t="s">
        <v>148</v>
      </c>
      <c r="AV354" s="14" t="s">
        <v>148</v>
      </c>
      <c r="AW354" s="14" t="s">
        <v>36</v>
      </c>
      <c r="AX354" s="14" t="s">
        <v>80</v>
      </c>
      <c r="AY354" s="263" t="s">
        <v>140</v>
      </c>
    </row>
    <row r="355" spans="1:51" s="13" customFormat="1" ht="12">
      <c r="A355" s="13"/>
      <c r="B355" s="242"/>
      <c r="C355" s="243"/>
      <c r="D355" s="244" t="s">
        <v>155</v>
      </c>
      <c r="E355" s="245" t="s">
        <v>1</v>
      </c>
      <c r="F355" s="246" t="s">
        <v>318</v>
      </c>
      <c r="G355" s="243"/>
      <c r="H355" s="245" t="s">
        <v>1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2" t="s">
        <v>155</v>
      </c>
      <c r="AU355" s="252" t="s">
        <v>148</v>
      </c>
      <c r="AV355" s="13" t="s">
        <v>85</v>
      </c>
      <c r="AW355" s="13" t="s">
        <v>36</v>
      </c>
      <c r="AX355" s="13" t="s">
        <v>80</v>
      </c>
      <c r="AY355" s="252" t="s">
        <v>140</v>
      </c>
    </row>
    <row r="356" spans="1:51" s="14" customFormat="1" ht="12">
      <c r="A356" s="14"/>
      <c r="B356" s="253"/>
      <c r="C356" s="254"/>
      <c r="D356" s="244" t="s">
        <v>155</v>
      </c>
      <c r="E356" s="255" t="s">
        <v>1</v>
      </c>
      <c r="F356" s="256" t="s">
        <v>448</v>
      </c>
      <c r="G356" s="254"/>
      <c r="H356" s="257">
        <v>1.8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3" t="s">
        <v>155</v>
      </c>
      <c r="AU356" s="263" t="s">
        <v>148</v>
      </c>
      <c r="AV356" s="14" t="s">
        <v>148</v>
      </c>
      <c r="AW356" s="14" t="s">
        <v>36</v>
      </c>
      <c r="AX356" s="14" t="s">
        <v>80</v>
      </c>
      <c r="AY356" s="263" t="s">
        <v>140</v>
      </c>
    </row>
    <row r="357" spans="1:51" s="13" customFormat="1" ht="12">
      <c r="A357" s="13"/>
      <c r="B357" s="242"/>
      <c r="C357" s="243"/>
      <c r="D357" s="244" t="s">
        <v>155</v>
      </c>
      <c r="E357" s="245" t="s">
        <v>1</v>
      </c>
      <c r="F357" s="246" t="s">
        <v>449</v>
      </c>
      <c r="G357" s="243"/>
      <c r="H357" s="245" t="s">
        <v>1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2" t="s">
        <v>155</v>
      </c>
      <c r="AU357" s="252" t="s">
        <v>148</v>
      </c>
      <c r="AV357" s="13" t="s">
        <v>85</v>
      </c>
      <c r="AW357" s="13" t="s">
        <v>36</v>
      </c>
      <c r="AX357" s="13" t="s">
        <v>80</v>
      </c>
      <c r="AY357" s="252" t="s">
        <v>140</v>
      </c>
    </row>
    <row r="358" spans="1:51" s="14" customFormat="1" ht="12">
      <c r="A358" s="14"/>
      <c r="B358" s="253"/>
      <c r="C358" s="254"/>
      <c r="D358" s="244" t="s">
        <v>155</v>
      </c>
      <c r="E358" s="255" t="s">
        <v>1</v>
      </c>
      <c r="F358" s="256" t="s">
        <v>450</v>
      </c>
      <c r="G358" s="254"/>
      <c r="H358" s="257">
        <v>34.8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155</v>
      </c>
      <c r="AU358" s="263" t="s">
        <v>148</v>
      </c>
      <c r="AV358" s="14" t="s">
        <v>148</v>
      </c>
      <c r="AW358" s="14" t="s">
        <v>36</v>
      </c>
      <c r="AX358" s="14" t="s">
        <v>80</v>
      </c>
      <c r="AY358" s="263" t="s">
        <v>140</v>
      </c>
    </row>
    <row r="359" spans="1:51" s="13" customFormat="1" ht="12">
      <c r="A359" s="13"/>
      <c r="B359" s="242"/>
      <c r="C359" s="243"/>
      <c r="D359" s="244" t="s">
        <v>155</v>
      </c>
      <c r="E359" s="245" t="s">
        <v>1</v>
      </c>
      <c r="F359" s="246" t="s">
        <v>320</v>
      </c>
      <c r="G359" s="243"/>
      <c r="H359" s="245" t="s">
        <v>1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155</v>
      </c>
      <c r="AU359" s="252" t="s">
        <v>148</v>
      </c>
      <c r="AV359" s="13" t="s">
        <v>85</v>
      </c>
      <c r="AW359" s="13" t="s">
        <v>36</v>
      </c>
      <c r="AX359" s="13" t="s">
        <v>80</v>
      </c>
      <c r="AY359" s="252" t="s">
        <v>140</v>
      </c>
    </row>
    <row r="360" spans="1:51" s="14" customFormat="1" ht="12">
      <c r="A360" s="14"/>
      <c r="B360" s="253"/>
      <c r="C360" s="254"/>
      <c r="D360" s="244" t="s">
        <v>155</v>
      </c>
      <c r="E360" s="255" t="s">
        <v>1</v>
      </c>
      <c r="F360" s="256" t="s">
        <v>451</v>
      </c>
      <c r="G360" s="254"/>
      <c r="H360" s="257">
        <v>10.8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3" t="s">
        <v>155</v>
      </c>
      <c r="AU360" s="263" t="s">
        <v>148</v>
      </c>
      <c r="AV360" s="14" t="s">
        <v>148</v>
      </c>
      <c r="AW360" s="14" t="s">
        <v>36</v>
      </c>
      <c r="AX360" s="14" t="s">
        <v>80</v>
      </c>
      <c r="AY360" s="263" t="s">
        <v>140</v>
      </c>
    </row>
    <row r="361" spans="1:51" s="13" customFormat="1" ht="12">
      <c r="A361" s="13"/>
      <c r="B361" s="242"/>
      <c r="C361" s="243"/>
      <c r="D361" s="244" t="s">
        <v>155</v>
      </c>
      <c r="E361" s="245" t="s">
        <v>1</v>
      </c>
      <c r="F361" s="246" t="s">
        <v>322</v>
      </c>
      <c r="G361" s="243"/>
      <c r="H361" s="245" t="s">
        <v>1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2" t="s">
        <v>155</v>
      </c>
      <c r="AU361" s="252" t="s">
        <v>148</v>
      </c>
      <c r="AV361" s="13" t="s">
        <v>85</v>
      </c>
      <c r="AW361" s="13" t="s">
        <v>36</v>
      </c>
      <c r="AX361" s="13" t="s">
        <v>80</v>
      </c>
      <c r="AY361" s="252" t="s">
        <v>140</v>
      </c>
    </row>
    <row r="362" spans="1:51" s="14" customFormat="1" ht="12">
      <c r="A362" s="14"/>
      <c r="B362" s="253"/>
      <c r="C362" s="254"/>
      <c r="D362" s="244" t="s">
        <v>155</v>
      </c>
      <c r="E362" s="255" t="s">
        <v>1</v>
      </c>
      <c r="F362" s="256" t="s">
        <v>452</v>
      </c>
      <c r="G362" s="254"/>
      <c r="H362" s="257">
        <v>4.2</v>
      </c>
      <c r="I362" s="258"/>
      <c r="J362" s="254"/>
      <c r="K362" s="254"/>
      <c r="L362" s="259"/>
      <c r="M362" s="260"/>
      <c r="N362" s="261"/>
      <c r="O362" s="261"/>
      <c r="P362" s="261"/>
      <c r="Q362" s="261"/>
      <c r="R362" s="261"/>
      <c r="S362" s="261"/>
      <c r="T362" s="26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3" t="s">
        <v>155</v>
      </c>
      <c r="AU362" s="263" t="s">
        <v>148</v>
      </c>
      <c r="AV362" s="14" t="s">
        <v>148</v>
      </c>
      <c r="AW362" s="14" t="s">
        <v>36</v>
      </c>
      <c r="AX362" s="14" t="s">
        <v>80</v>
      </c>
      <c r="AY362" s="263" t="s">
        <v>140</v>
      </c>
    </row>
    <row r="363" spans="1:51" s="13" customFormat="1" ht="12">
      <c r="A363" s="13"/>
      <c r="B363" s="242"/>
      <c r="C363" s="243"/>
      <c r="D363" s="244" t="s">
        <v>155</v>
      </c>
      <c r="E363" s="245" t="s">
        <v>1</v>
      </c>
      <c r="F363" s="246" t="s">
        <v>324</v>
      </c>
      <c r="G363" s="243"/>
      <c r="H363" s="245" t="s">
        <v>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155</v>
      </c>
      <c r="AU363" s="252" t="s">
        <v>148</v>
      </c>
      <c r="AV363" s="13" t="s">
        <v>85</v>
      </c>
      <c r="AW363" s="13" t="s">
        <v>36</v>
      </c>
      <c r="AX363" s="13" t="s">
        <v>80</v>
      </c>
      <c r="AY363" s="252" t="s">
        <v>140</v>
      </c>
    </row>
    <row r="364" spans="1:51" s="14" customFormat="1" ht="12">
      <c r="A364" s="14"/>
      <c r="B364" s="253"/>
      <c r="C364" s="254"/>
      <c r="D364" s="244" t="s">
        <v>155</v>
      </c>
      <c r="E364" s="255" t="s">
        <v>1</v>
      </c>
      <c r="F364" s="256" t="s">
        <v>448</v>
      </c>
      <c r="G364" s="254"/>
      <c r="H364" s="257">
        <v>1.8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3" t="s">
        <v>155</v>
      </c>
      <c r="AU364" s="263" t="s">
        <v>148</v>
      </c>
      <c r="AV364" s="14" t="s">
        <v>148</v>
      </c>
      <c r="AW364" s="14" t="s">
        <v>36</v>
      </c>
      <c r="AX364" s="14" t="s">
        <v>80</v>
      </c>
      <c r="AY364" s="263" t="s">
        <v>140</v>
      </c>
    </row>
    <row r="365" spans="1:51" s="13" customFormat="1" ht="12">
      <c r="A365" s="13"/>
      <c r="B365" s="242"/>
      <c r="C365" s="243"/>
      <c r="D365" s="244" t="s">
        <v>155</v>
      </c>
      <c r="E365" s="245" t="s">
        <v>1</v>
      </c>
      <c r="F365" s="246" t="s">
        <v>326</v>
      </c>
      <c r="G365" s="243"/>
      <c r="H365" s="245" t="s">
        <v>1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2" t="s">
        <v>155</v>
      </c>
      <c r="AU365" s="252" t="s">
        <v>148</v>
      </c>
      <c r="AV365" s="13" t="s">
        <v>85</v>
      </c>
      <c r="AW365" s="13" t="s">
        <v>36</v>
      </c>
      <c r="AX365" s="13" t="s">
        <v>80</v>
      </c>
      <c r="AY365" s="252" t="s">
        <v>140</v>
      </c>
    </row>
    <row r="366" spans="1:51" s="14" customFormat="1" ht="12">
      <c r="A366" s="14"/>
      <c r="B366" s="253"/>
      <c r="C366" s="254"/>
      <c r="D366" s="244" t="s">
        <v>155</v>
      </c>
      <c r="E366" s="255" t="s">
        <v>1</v>
      </c>
      <c r="F366" s="256" t="s">
        <v>453</v>
      </c>
      <c r="G366" s="254"/>
      <c r="H366" s="257">
        <v>3.6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3" t="s">
        <v>155</v>
      </c>
      <c r="AU366" s="263" t="s">
        <v>148</v>
      </c>
      <c r="AV366" s="14" t="s">
        <v>148</v>
      </c>
      <c r="AW366" s="14" t="s">
        <v>36</v>
      </c>
      <c r="AX366" s="14" t="s">
        <v>80</v>
      </c>
      <c r="AY366" s="263" t="s">
        <v>140</v>
      </c>
    </row>
    <row r="367" spans="1:51" s="13" customFormat="1" ht="12">
      <c r="A367" s="13"/>
      <c r="B367" s="242"/>
      <c r="C367" s="243"/>
      <c r="D367" s="244" t="s">
        <v>155</v>
      </c>
      <c r="E367" s="245" t="s">
        <v>1</v>
      </c>
      <c r="F367" s="246" t="s">
        <v>328</v>
      </c>
      <c r="G367" s="243"/>
      <c r="H367" s="245" t="s">
        <v>1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2" t="s">
        <v>155</v>
      </c>
      <c r="AU367" s="252" t="s">
        <v>148</v>
      </c>
      <c r="AV367" s="13" t="s">
        <v>85</v>
      </c>
      <c r="AW367" s="13" t="s">
        <v>36</v>
      </c>
      <c r="AX367" s="13" t="s">
        <v>80</v>
      </c>
      <c r="AY367" s="252" t="s">
        <v>140</v>
      </c>
    </row>
    <row r="368" spans="1:51" s="14" customFormat="1" ht="12">
      <c r="A368" s="14"/>
      <c r="B368" s="253"/>
      <c r="C368" s="254"/>
      <c r="D368" s="244" t="s">
        <v>155</v>
      </c>
      <c r="E368" s="255" t="s">
        <v>1</v>
      </c>
      <c r="F368" s="256" t="s">
        <v>444</v>
      </c>
      <c r="G368" s="254"/>
      <c r="H368" s="257">
        <v>9</v>
      </c>
      <c r="I368" s="258"/>
      <c r="J368" s="254"/>
      <c r="K368" s="254"/>
      <c r="L368" s="259"/>
      <c r="M368" s="260"/>
      <c r="N368" s="261"/>
      <c r="O368" s="261"/>
      <c r="P368" s="261"/>
      <c r="Q368" s="261"/>
      <c r="R368" s="261"/>
      <c r="S368" s="261"/>
      <c r="T368" s="26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3" t="s">
        <v>155</v>
      </c>
      <c r="AU368" s="263" t="s">
        <v>148</v>
      </c>
      <c r="AV368" s="14" t="s">
        <v>148</v>
      </c>
      <c r="AW368" s="14" t="s">
        <v>36</v>
      </c>
      <c r="AX368" s="14" t="s">
        <v>80</v>
      </c>
      <c r="AY368" s="263" t="s">
        <v>140</v>
      </c>
    </row>
    <row r="369" spans="1:51" s="13" customFormat="1" ht="12">
      <c r="A369" s="13"/>
      <c r="B369" s="242"/>
      <c r="C369" s="243"/>
      <c r="D369" s="244" t="s">
        <v>155</v>
      </c>
      <c r="E369" s="245" t="s">
        <v>1</v>
      </c>
      <c r="F369" s="246" t="s">
        <v>330</v>
      </c>
      <c r="G369" s="243"/>
      <c r="H369" s="245" t="s">
        <v>1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155</v>
      </c>
      <c r="AU369" s="252" t="s">
        <v>148</v>
      </c>
      <c r="AV369" s="13" t="s">
        <v>85</v>
      </c>
      <c r="AW369" s="13" t="s">
        <v>36</v>
      </c>
      <c r="AX369" s="13" t="s">
        <v>80</v>
      </c>
      <c r="AY369" s="252" t="s">
        <v>140</v>
      </c>
    </row>
    <row r="370" spans="1:51" s="14" customFormat="1" ht="12">
      <c r="A370" s="14"/>
      <c r="B370" s="253"/>
      <c r="C370" s="254"/>
      <c r="D370" s="244" t="s">
        <v>155</v>
      </c>
      <c r="E370" s="255" t="s">
        <v>1</v>
      </c>
      <c r="F370" s="256" t="s">
        <v>454</v>
      </c>
      <c r="G370" s="254"/>
      <c r="H370" s="257">
        <v>5.4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3" t="s">
        <v>155</v>
      </c>
      <c r="AU370" s="263" t="s">
        <v>148</v>
      </c>
      <c r="AV370" s="14" t="s">
        <v>148</v>
      </c>
      <c r="AW370" s="14" t="s">
        <v>36</v>
      </c>
      <c r="AX370" s="14" t="s">
        <v>80</v>
      </c>
      <c r="AY370" s="263" t="s">
        <v>140</v>
      </c>
    </row>
    <row r="371" spans="1:51" s="13" customFormat="1" ht="12">
      <c r="A371" s="13"/>
      <c r="B371" s="242"/>
      <c r="C371" s="243"/>
      <c r="D371" s="244" t="s">
        <v>155</v>
      </c>
      <c r="E371" s="245" t="s">
        <v>1</v>
      </c>
      <c r="F371" s="246" t="s">
        <v>332</v>
      </c>
      <c r="G371" s="243"/>
      <c r="H371" s="245" t="s">
        <v>1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155</v>
      </c>
      <c r="AU371" s="252" t="s">
        <v>148</v>
      </c>
      <c r="AV371" s="13" t="s">
        <v>85</v>
      </c>
      <c r="AW371" s="13" t="s">
        <v>36</v>
      </c>
      <c r="AX371" s="13" t="s">
        <v>80</v>
      </c>
      <c r="AY371" s="252" t="s">
        <v>140</v>
      </c>
    </row>
    <row r="372" spans="1:51" s="14" customFormat="1" ht="12">
      <c r="A372" s="14"/>
      <c r="B372" s="253"/>
      <c r="C372" s="254"/>
      <c r="D372" s="244" t="s">
        <v>155</v>
      </c>
      <c r="E372" s="255" t="s">
        <v>1</v>
      </c>
      <c r="F372" s="256" t="s">
        <v>455</v>
      </c>
      <c r="G372" s="254"/>
      <c r="H372" s="257">
        <v>15.3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155</v>
      </c>
      <c r="AU372" s="263" t="s">
        <v>148</v>
      </c>
      <c r="AV372" s="14" t="s">
        <v>148</v>
      </c>
      <c r="AW372" s="14" t="s">
        <v>36</v>
      </c>
      <c r="AX372" s="14" t="s">
        <v>80</v>
      </c>
      <c r="AY372" s="263" t="s">
        <v>140</v>
      </c>
    </row>
    <row r="373" spans="1:51" s="13" customFormat="1" ht="12">
      <c r="A373" s="13"/>
      <c r="B373" s="242"/>
      <c r="C373" s="243"/>
      <c r="D373" s="244" t="s">
        <v>155</v>
      </c>
      <c r="E373" s="245" t="s">
        <v>1</v>
      </c>
      <c r="F373" s="246" t="s">
        <v>334</v>
      </c>
      <c r="G373" s="243"/>
      <c r="H373" s="245" t="s">
        <v>1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2" t="s">
        <v>155</v>
      </c>
      <c r="AU373" s="252" t="s">
        <v>148</v>
      </c>
      <c r="AV373" s="13" t="s">
        <v>85</v>
      </c>
      <c r="AW373" s="13" t="s">
        <v>36</v>
      </c>
      <c r="AX373" s="13" t="s">
        <v>80</v>
      </c>
      <c r="AY373" s="252" t="s">
        <v>140</v>
      </c>
    </row>
    <row r="374" spans="1:51" s="14" customFormat="1" ht="12">
      <c r="A374" s="14"/>
      <c r="B374" s="253"/>
      <c r="C374" s="254"/>
      <c r="D374" s="244" t="s">
        <v>155</v>
      </c>
      <c r="E374" s="255" t="s">
        <v>1</v>
      </c>
      <c r="F374" s="256" t="s">
        <v>456</v>
      </c>
      <c r="G374" s="254"/>
      <c r="H374" s="257">
        <v>8.1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3" t="s">
        <v>155</v>
      </c>
      <c r="AU374" s="263" t="s">
        <v>148</v>
      </c>
      <c r="AV374" s="14" t="s">
        <v>148</v>
      </c>
      <c r="AW374" s="14" t="s">
        <v>36</v>
      </c>
      <c r="AX374" s="14" t="s">
        <v>80</v>
      </c>
      <c r="AY374" s="263" t="s">
        <v>140</v>
      </c>
    </row>
    <row r="375" spans="1:51" s="13" customFormat="1" ht="12">
      <c r="A375" s="13"/>
      <c r="B375" s="242"/>
      <c r="C375" s="243"/>
      <c r="D375" s="244" t="s">
        <v>155</v>
      </c>
      <c r="E375" s="245" t="s">
        <v>1</v>
      </c>
      <c r="F375" s="246" t="s">
        <v>336</v>
      </c>
      <c r="G375" s="243"/>
      <c r="H375" s="245" t="s">
        <v>1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2" t="s">
        <v>155</v>
      </c>
      <c r="AU375" s="252" t="s">
        <v>148</v>
      </c>
      <c r="AV375" s="13" t="s">
        <v>85</v>
      </c>
      <c r="AW375" s="13" t="s">
        <v>36</v>
      </c>
      <c r="AX375" s="13" t="s">
        <v>80</v>
      </c>
      <c r="AY375" s="252" t="s">
        <v>140</v>
      </c>
    </row>
    <row r="376" spans="1:51" s="14" customFormat="1" ht="12">
      <c r="A376" s="14"/>
      <c r="B376" s="253"/>
      <c r="C376" s="254"/>
      <c r="D376" s="244" t="s">
        <v>155</v>
      </c>
      <c r="E376" s="255" t="s">
        <v>1</v>
      </c>
      <c r="F376" s="256" t="s">
        <v>457</v>
      </c>
      <c r="G376" s="254"/>
      <c r="H376" s="257">
        <v>0.6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3" t="s">
        <v>155</v>
      </c>
      <c r="AU376" s="263" t="s">
        <v>148</v>
      </c>
      <c r="AV376" s="14" t="s">
        <v>148</v>
      </c>
      <c r="AW376" s="14" t="s">
        <v>36</v>
      </c>
      <c r="AX376" s="14" t="s">
        <v>80</v>
      </c>
      <c r="AY376" s="263" t="s">
        <v>140</v>
      </c>
    </row>
    <row r="377" spans="1:51" s="13" customFormat="1" ht="12">
      <c r="A377" s="13"/>
      <c r="B377" s="242"/>
      <c r="C377" s="243"/>
      <c r="D377" s="244" t="s">
        <v>155</v>
      </c>
      <c r="E377" s="245" t="s">
        <v>1</v>
      </c>
      <c r="F377" s="246" t="s">
        <v>338</v>
      </c>
      <c r="G377" s="243"/>
      <c r="H377" s="245" t="s">
        <v>1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2" t="s">
        <v>155</v>
      </c>
      <c r="AU377" s="252" t="s">
        <v>148</v>
      </c>
      <c r="AV377" s="13" t="s">
        <v>85</v>
      </c>
      <c r="AW377" s="13" t="s">
        <v>36</v>
      </c>
      <c r="AX377" s="13" t="s">
        <v>80</v>
      </c>
      <c r="AY377" s="252" t="s">
        <v>140</v>
      </c>
    </row>
    <row r="378" spans="1:51" s="14" customFormat="1" ht="12">
      <c r="A378" s="14"/>
      <c r="B378" s="253"/>
      <c r="C378" s="254"/>
      <c r="D378" s="244" t="s">
        <v>155</v>
      </c>
      <c r="E378" s="255" t="s">
        <v>1</v>
      </c>
      <c r="F378" s="256" t="s">
        <v>458</v>
      </c>
      <c r="G378" s="254"/>
      <c r="H378" s="257">
        <v>1.2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3" t="s">
        <v>155</v>
      </c>
      <c r="AU378" s="263" t="s">
        <v>148</v>
      </c>
      <c r="AV378" s="14" t="s">
        <v>148</v>
      </c>
      <c r="AW378" s="14" t="s">
        <v>36</v>
      </c>
      <c r="AX378" s="14" t="s">
        <v>80</v>
      </c>
      <c r="AY378" s="263" t="s">
        <v>140</v>
      </c>
    </row>
    <row r="379" spans="1:51" s="13" customFormat="1" ht="12">
      <c r="A379" s="13"/>
      <c r="B379" s="242"/>
      <c r="C379" s="243"/>
      <c r="D379" s="244" t="s">
        <v>155</v>
      </c>
      <c r="E379" s="245" t="s">
        <v>1</v>
      </c>
      <c r="F379" s="246" t="s">
        <v>340</v>
      </c>
      <c r="G379" s="243"/>
      <c r="H379" s="245" t="s">
        <v>1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155</v>
      </c>
      <c r="AU379" s="252" t="s">
        <v>148</v>
      </c>
      <c r="AV379" s="13" t="s">
        <v>85</v>
      </c>
      <c r="AW379" s="13" t="s">
        <v>36</v>
      </c>
      <c r="AX379" s="13" t="s">
        <v>80</v>
      </c>
      <c r="AY379" s="252" t="s">
        <v>140</v>
      </c>
    </row>
    <row r="380" spans="1:51" s="14" customFormat="1" ht="12">
      <c r="A380" s="14"/>
      <c r="B380" s="253"/>
      <c r="C380" s="254"/>
      <c r="D380" s="244" t="s">
        <v>155</v>
      </c>
      <c r="E380" s="255" t="s">
        <v>1</v>
      </c>
      <c r="F380" s="256" t="s">
        <v>459</v>
      </c>
      <c r="G380" s="254"/>
      <c r="H380" s="257">
        <v>1.1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155</v>
      </c>
      <c r="AU380" s="263" t="s">
        <v>148</v>
      </c>
      <c r="AV380" s="14" t="s">
        <v>148</v>
      </c>
      <c r="AW380" s="14" t="s">
        <v>36</v>
      </c>
      <c r="AX380" s="14" t="s">
        <v>80</v>
      </c>
      <c r="AY380" s="263" t="s">
        <v>140</v>
      </c>
    </row>
    <row r="381" spans="1:51" s="13" customFormat="1" ht="12">
      <c r="A381" s="13"/>
      <c r="B381" s="242"/>
      <c r="C381" s="243"/>
      <c r="D381" s="244" t="s">
        <v>155</v>
      </c>
      <c r="E381" s="245" t="s">
        <v>1</v>
      </c>
      <c r="F381" s="246" t="s">
        <v>460</v>
      </c>
      <c r="G381" s="243"/>
      <c r="H381" s="245" t="s">
        <v>1</v>
      </c>
      <c r="I381" s="247"/>
      <c r="J381" s="243"/>
      <c r="K381" s="243"/>
      <c r="L381" s="248"/>
      <c r="M381" s="249"/>
      <c r="N381" s="250"/>
      <c r="O381" s="250"/>
      <c r="P381" s="250"/>
      <c r="Q381" s="250"/>
      <c r="R381" s="250"/>
      <c r="S381" s="250"/>
      <c r="T381" s="25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2" t="s">
        <v>155</v>
      </c>
      <c r="AU381" s="252" t="s">
        <v>148</v>
      </c>
      <c r="AV381" s="13" t="s">
        <v>85</v>
      </c>
      <c r="AW381" s="13" t="s">
        <v>36</v>
      </c>
      <c r="AX381" s="13" t="s">
        <v>80</v>
      </c>
      <c r="AY381" s="252" t="s">
        <v>140</v>
      </c>
    </row>
    <row r="382" spans="1:51" s="14" customFormat="1" ht="12">
      <c r="A382" s="14"/>
      <c r="B382" s="253"/>
      <c r="C382" s="254"/>
      <c r="D382" s="244" t="s">
        <v>155</v>
      </c>
      <c r="E382" s="255" t="s">
        <v>1</v>
      </c>
      <c r="F382" s="256" t="s">
        <v>461</v>
      </c>
      <c r="G382" s="254"/>
      <c r="H382" s="257">
        <v>1.6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155</v>
      </c>
      <c r="AU382" s="263" t="s">
        <v>148</v>
      </c>
      <c r="AV382" s="14" t="s">
        <v>148</v>
      </c>
      <c r="AW382" s="14" t="s">
        <v>36</v>
      </c>
      <c r="AX382" s="14" t="s">
        <v>80</v>
      </c>
      <c r="AY382" s="263" t="s">
        <v>140</v>
      </c>
    </row>
    <row r="383" spans="1:51" s="13" customFormat="1" ht="12">
      <c r="A383" s="13"/>
      <c r="B383" s="242"/>
      <c r="C383" s="243"/>
      <c r="D383" s="244" t="s">
        <v>155</v>
      </c>
      <c r="E383" s="245" t="s">
        <v>1</v>
      </c>
      <c r="F383" s="246" t="s">
        <v>462</v>
      </c>
      <c r="G383" s="243"/>
      <c r="H383" s="245" t="s">
        <v>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2" t="s">
        <v>155</v>
      </c>
      <c r="AU383" s="252" t="s">
        <v>148</v>
      </c>
      <c r="AV383" s="13" t="s">
        <v>85</v>
      </c>
      <c r="AW383" s="13" t="s">
        <v>36</v>
      </c>
      <c r="AX383" s="13" t="s">
        <v>80</v>
      </c>
      <c r="AY383" s="252" t="s">
        <v>140</v>
      </c>
    </row>
    <row r="384" spans="1:51" s="14" customFormat="1" ht="12">
      <c r="A384" s="14"/>
      <c r="B384" s="253"/>
      <c r="C384" s="254"/>
      <c r="D384" s="244" t="s">
        <v>155</v>
      </c>
      <c r="E384" s="255" t="s">
        <v>1</v>
      </c>
      <c r="F384" s="256" t="s">
        <v>463</v>
      </c>
      <c r="G384" s="254"/>
      <c r="H384" s="257">
        <v>3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3" t="s">
        <v>155</v>
      </c>
      <c r="AU384" s="263" t="s">
        <v>148</v>
      </c>
      <c r="AV384" s="14" t="s">
        <v>148</v>
      </c>
      <c r="AW384" s="14" t="s">
        <v>36</v>
      </c>
      <c r="AX384" s="14" t="s">
        <v>80</v>
      </c>
      <c r="AY384" s="263" t="s">
        <v>140</v>
      </c>
    </row>
    <row r="385" spans="1:51" s="15" customFormat="1" ht="12">
      <c r="A385" s="15"/>
      <c r="B385" s="264"/>
      <c r="C385" s="265"/>
      <c r="D385" s="244" t="s">
        <v>155</v>
      </c>
      <c r="E385" s="266" t="s">
        <v>1</v>
      </c>
      <c r="F385" s="267" t="s">
        <v>167</v>
      </c>
      <c r="G385" s="265"/>
      <c r="H385" s="268">
        <v>345.9000000000001</v>
      </c>
      <c r="I385" s="269"/>
      <c r="J385" s="265"/>
      <c r="K385" s="265"/>
      <c r="L385" s="270"/>
      <c r="M385" s="271"/>
      <c r="N385" s="272"/>
      <c r="O385" s="272"/>
      <c r="P385" s="272"/>
      <c r="Q385" s="272"/>
      <c r="R385" s="272"/>
      <c r="S385" s="272"/>
      <c r="T385" s="27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4" t="s">
        <v>155</v>
      </c>
      <c r="AU385" s="274" t="s">
        <v>148</v>
      </c>
      <c r="AV385" s="15" t="s">
        <v>147</v>
      </c>
      <c r="AW385" s="15" t="s">
        <v>36</v>
      </c>
      <c r="AX385" s="15" t="s">
        <v>85</v>
      </c>
      <c r="AY385" s="274" t="s">
        <v>140</v>
      </c>
    </row>
    <row r="386" spans="1:65" s="2" customFormat="1" ht="21.75" customHeight="1">
      <c r="A386" s="39"/>
      <c r="B386" s="40"/>
      <c r="C386" s="275" t="s">
        <v>464</v>
      </c>
      <c r="D386" s="275" t="s">
        <v>208</v>
      </c>
      <c r="E386" s="276" t="s">
        <v>465</v>
      </c>
      <c r="F386" s="277" t="s">
        <v>466</v>
      </c>
      <c r="G386" s="278" t="s">
        <v>152</v>
      </c>
      <c r="H386" s="279">
        <v>95.123</v>
      </c>
      <c r="I386" s="280"/>
      <c r="J386" s="281">
        <f>ROUND(I386*H386,2)</f>
        <v>0</v>
      </c>
      <c r="K386" s="277" t="s">
        <v>153</v>
      </c>
      <c r="L386" s="282"/>
      <c r="M386" s="283" t="s">
        <v>1</v>
      </c>
      <c r="N386" s="284" t="s">
        <v>46</v>
      </c>
      <c r="O386" s="92"/>
      <c r="P386" s="238">
        <f>O386*H386</f>
        <v>0</v>
      </c>
      <c r="Q386" s="238">
        <v>0.0009</v>
      </c>
      <c r="R386" s="238">
        <f>Q386*H386</f>
        <v>0.0856107</v>
      </c>
      <c r="S386" s="238">
        <v>0</v>
      </c>
      <c r="T386" s="23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0" t="s">
        <v>190</v>
      </c>
      <c r="AT386" s="240" t="s">
        <v>208</v>
      </c>
      <c r="AU386" s="240" t="s">
        <v>148</v>
      </c>
      <c r="AY386" s="18" t="s">
        <v>140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8" t="s">
        <v>148</v>
      </c>
      <c r="BK386" s="241">
        <f>ROUND(I386*H386,2)</f>
        <v>0</v>
      </c>
      <c r="BL386" s="18" t="s">
        <v>147</v>
      </c>
      <c r="BM386" s="240" t="s">
        <v>467</v>
      </c>
    </row>
    <row r="387" spans="1:51" s="14" customFormat="1" ht="12">
      <c r="A387" s="14"/>
      <c r="B387" s="253"/>
      <c r="C387" s="254"/>
      <c r="D387" s="244" t="s">
        <v>155</v>
      </c>
      <c r="E387" s="255" t="s">
        <v>1</v>
      </c>
      <c r="F387" s="256" t="s">
        <v>468</v>
      </c>
      <c r="G387" s="254"/>
      <c r="H387" s="257">
        <v>86.475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3" t="s">
        <v>155</v>
      </c>
      <c r="AU387" s="263" t="s">
        <v>148</v>
      </c>
      <c r="AV387" s="14" t="s">
        <v>148</v>
      </c>
      <c r="AW387" s="14" t="s">
        <v>36</v>
      </c>
      <c r="AX387" s="14" t="s">
        <v>80</v>
      </c>
      <c r="AY387" s="263" t="s">
        <v>140</v>
      </c>
    </row>
    <row r="388" spans="1:51" s="14" customFormat="1" ht="12">
      <c r="A388" s="14"/>
      <c r="B388" s="253"/>
      <c r="C388" s="254"/>
      <c r="D388" s="244" t="s">
        <v>155</v>
      </c>
      <c r="E388" s="255" t="s">
        <v>1</v>
      </c>
      <c r="F388" s="256" t="s">
        <v>469</v>
      </c>
      <c r="G388" s="254"/>
      <c r="H388" s="257">
        <v>95.123</v>
      </c>
      <c r="I388" s="258"/>
      <c r="J388" s="254"/>
      <c r="K388" s="254"/>
      <c r="L388" s="259"/>
      <c r="M388" s="260"/>
      <c r="N388" s="261"/>
      <c r="O388" s="261"/>
      <c r="P388" s="261"/>
      <c r="Q388" s="261"/>
      <c r="R388" s="261"/>
      <c r="S388" s="261"/>
      <c r="T388" s="26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3" t="s">
        <v>155</v>
      </c>
      <c r="AU388" s="263" t="s">
        <v>148</v>
      </c>
      <c r="AV388" s="14" t="s">
        <v>148</v>
      </c>
      <c r="AW388" s="14" t="s">
        <v>36</v>
      </c>
      <c r="AX388" s="14" t="s">
        <v>85</v>
      </c>
      <c r="AY388" s="263" t="s">
        <v>140</v>
      </c>
    </row>
    <row r="389" spans="1:65" s="2" customFormat="1" ht="33" customHeight="1">
      <c r="A389" s="39"/>
      <c r="B389" s="40"/>
      <c r="C389" s="229" t="s">
        <v>470</v>
      </c>
      <c r="D389" s="229" t="s">
        <v>142</v>
      </c>
      <c r="E389" s="230" t="s">
        <v>471</v>
      </c>
      <c r="F389" s="231" t="s">
        <v>472</v>
      </c>
      <c r="G389" s="232" t="s">
        <v>152</v>
      </c>
      <c r="H389" s="233">
        <v>277.956</v>
      </c>
      <c r="I389" s="234"/>
      <c r="J389" s="235">
        <f>ROUND(I389*H389,2)</f>
        <v>0</v>
      </c>
      <c r="K389" s="231" t="s">
        <v>153</v>
      </c>
      <c r="L389" s="45"/>
      <c r="M389" s="236" t="s">
        <v>1</v>
      </c>
      <c r="N389" s="237" t="s">
        <v>46</v>
      </c>
      <c r="O389" s="92"/>
      <c r="P389" s="238">
        <f>O389*H389</f>
        <v>0</v>
      </c>
      <c r="Q389" s="238">
        <v>0.00927</v>
      </c>
      <c r="R389" s="238">
        <f>Q389*H389</f>
        <v>2.5766521200000003</v>
      </c>
      <c r="S389" s="238">
        <v>0</v>
      </c>
      <c r="T389" s="23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0" t="s">
        <v>147</v>
      </c>
      <c r="AT389" s="240" t="s">
        <v>142</v>
      </c>
      <c r="AU389" s="240" t="s">
        <v>148</v>
      </c>
      <c r="AY389" s="18" t="s">
        <v>140</v>
      </c>
      <c r="BE389" s="241">
        <f>IF(N389="základní",J389,0)</f>
        <v>0</v>
      </c>
      <c r="BF389" s="241">
        <f>IF(N389="snížená",J389,0)</f>
        <v>0</v>
      </c>
      <c r="BG389" s="241">
        <f>IF(N389="zákl. přenesená",J389,0)</f>
        <v>0</v>
      </c>
      <c r="BH389" s="241">
        <f>IF(N389="sníž. přenesená",J389,0)</f>
        <v>0</v>
      </c>
      <c r="BI389" s="241">
        <f>IF(N389="nulová",J389,0)</f>
        <v>0</v>
      </c>
      <c r="BJ389" s="18" t="s">
        <v>148</v>
      </c>
      <c r="BK389" s="241">
        <f>ROUND(I389*H389,2)</f>
        <v>0</v>
      </c>
      <c r="BL389" s="18" t="s">
        <v>147</v>
      </c>
      <c r="BM389" s="240" t="s">
        <v>473</v>
      </c>
    </row>
    <row r="390" spans="1:51" s="13" customFormat="1" ht="12">
      <c r="A390" s="13"/>
      <c r="B390" s="242"/>
      <c r="C390" s="243"/>
      <c r="D390" s="244" t="s">
        <v>155</v>
      </c>
      <c r="E390" s="245" t="s">
        <v>1</v>
      </c>
      <c r="F390" s="246" t="s">
        <v>474</v>
      </c>
      <c r="G390" s="243"/>
      <c r="H390" s="245" t="s">
        <v>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2" t="s">
        <v>155</v>
      </c>
      <c r="AU390" s="252" t="s">
        <v>148</v>
      </c>
      <c r="AV390" s="13" t="s">
        <v>85</v>
      </c>
      <c r="AW390" s="13" t="s">
        <v>36</v>
      </c>
      <c r="AX390" s="13" t="s">
        <v>80</v>
      </c>
      <c r="AY390" s="252" t="s">
        <v>140</v>
      </c>
    </row>
    <row r="391" spans="1:51" s="14" customFormat="1" ht="12">
      <c r="A391" s="14"/>
      <c r="B391" s="253"/>
      <c r="C391" s="254"/>
      <c r="D391" s="244" t="s">
        <v>155</v>
      </c>
      <c r="E391" s="255" t="s">
        <v>1</v>
      </c>
      <c r="F391" s="256" t="s">
        <v>475</v>
      </c>
      <c r="G391" s="254"/>
      <c r="H391" s="257">
        <v>126.552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3" t="s">
        <v>155</v>
      </c>
      <c r="AU391" s="263" t="s">
        <v>148</v>
      </c>
      <c r="AV391" s="14" t="s">
        <v>148</v>
      </c>
      <c r="AW391" s="14" t="s">
        <v>36</v>
      </c>
      <c r="AX391" s="14" t="s">
        <v>80</v>
      </c>
      <c r="AY391" s="263" t="s">
        <v>140</v>
      </c>
    </row>
    <row r="392" spans="1:51" s="13" customFormat="1" ht="12">
      <c r="A392" s="13"/>
      <c r="B392" s="242"/>
      <c r="C392" s="243"/>
      <c r="D392" s="244" t="s">
        <v>155</v>
      </c>
      <c r="E392" s="245" t="s">
        <v>1</v>
      </c>
      <c r="F392" s="246" t="s">
        <v>476</v>
      </c>
      <c r="G392" s="243"/>
      <c r="H392" s="245" t="s">
        <v>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2" t="s">
        <v>155</v>
      </c>
      <c r="AU392" s="252" t="s">
        <v>148</v>
      </c>
      <c r="AV392" s="13" t="s">
        <v>85</v>
      </c>
      <c r="AW392" s="13" t="s">
        <v>36</v>
      </c>
      <c r="AX392" s="13" t="s">
        <v>80</v>
      </c>
      <c r="AY392" s="252" t="s">
        <v>140</v>
      </c>
    </row>
    <row r="393" spans="1:51" s="14" customFormat="1" ht="12">
      <c r="A393" s="14"/>
      <c r="B393" s="253"/>
      <c r="C393" s="254"/>
      <c r="D393" s="244" t="s">
        <v>155</v>
      </c>
      <c r="E393" s="255" t="s">
        <v>1</v>
      </c>
      <c r="F393" s="256" t="s">
        <v>477</v>
      </c>
      <c r="G393" s="254"/>
      <c r="H393" s="257">
        <v>59.52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3" t="s">
        <v>155</v>
      </c>
      <c r="AU393" s="263" t="s">
        <v>148</v>
      </c>
      <c r="AV393" s="14" t="s">
        <v>148</v>
      </c>
      <c r="AW393" s="14" t="s">
        <v>36</v>
      </c>
      <c r="AX393" s="14" t="s">
        <v>80</v>
      </c>
      <c r="AY393" s="263" t="s">
        <v>140</v>
      </c>
    </row>
    <row r="394" spans="1:51" s="13" customFormat="1" ht="12">
      <c r="A394" s="13"/>
      <c r="B394" s="242"/>
      <c r="C394" s="243"/>
      <c r="D394" s="244" t="s">
        <v>155</v>
      </c>
      <c r="E394" s="245" t="s">
        <v>1</v>
      </c>
      <c r="F394" s="246" t="s">
        <v>478</v>
      </c>
      <c r="G394" s="243"/>
      <c r="H394" s="245" t="s">
        <v>1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2" t="s">
        <v>155</v>
      </c>
      <c r="AU394" s="252" t="s">
        <v>148</v>
      </c>
      <c r="AV394" s="13" t="s">
        <v>85</v>
      </c>
      <c r="AW394" s="13" t="s">
        <v>36</v>
      </c>
      <c r="AX394" s="13" t="s">
        <v>80</v>
      </c>
      <c r="AY394" s="252" t="s">
        <v>140</v>
      </c>
    </row>
    <row r="395" spans="1:51" s="14" customFormat="1" ht="12">
      <c r="A395" s="14"/>
      <c r="B395" s="253"/>
      <c r="C395" s="254"/>
      <c r="D395" s="244" t="s">
        <v>155</v>
      </c>
      <c r="E395" s="255" t="s">
        <v>1</v>
      </c>
      <c r="F395" s="256" t="s">
        <v>479</v>
      </c>
      <c r="G395" s="254"/>
      <c r="H395" s="257">
        <v>91.884</v>
      </c>
      <c r="I395" s="258"/>
      <c r="J395" s="254"/>
      <c r="K395" s="254"/>
      <c r="L395" s="259"/>
      <c r="M395" s="260"/>
      <c r="N395" s="261"/>
      <c r="O395" s="261"/>
      <c r="P395" s="261"/>
      <c r="Q395" s="261"/>
      <c r="R395" s="261"/>
      <c r="S395" s="261"/>
      <c r="T395" s="26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3" t="s">
        <v>155</v>
      </c>
      <c r="AU395" s="263" t="s">
        <v>148</v>
      </c>
      <c r="AV395" s="14" t="s">
        <v>148</v>
      </c>
      <c r="AW395" s="14" t="s">
        <v>36</v>
      </c>
      <c r="AX395" s="14" t="s">
        <v>80</v>
      </c>
      <c r="AY395" s="263" t="s">
        <v>140</v>
      </c>
    </row>
    <row r="396" spans="1:51" s="15" customFormat="1" ht="12">
      <c r="A396" s="15"/>
      <c r="B396" s="264"/>
      <c r="C396" s="265"/>
      <c r="D396" s="244" t="s">
        <v>155</v>
      </c>
      <c r="E396" s="266" t="s">
        <v>1</v>
      </c>
      <c r="F396" s="267" t="s">
        <v>167</v>
      </c>
      <c r="G396" s="265"/>
      <c r="H396" s="268">
        <v>277.956</v>
      </c>
      <c r="I396" s="269"/>
      <c r="J396" s="265"/>
      <c r="K396" s="265"/>
      <c r="L396" s="270"/>
      <c r="M396" s="271"/>
      <c r="N396" s="272"/>
      <c r="O396" s="272"/>
      <c r="P396" s="272"/>
      <c r="Q396" s="272"/>
      <c r="R396" s="272"/>
      <c r="S396" s="272"/>
      <c r="T396" s="273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4" t="s">
        <v>155</v>
      </c>
      <c r="AU396" s="274" t="s">
        <v>148</v>
      </c>
      <c r="AV396" s="15" t="s">
        <v>147</v>
      </c>
      <c r="AW396" s="15" t="s">
        <v>36</v>
      </c>
      <c r="AX396" s="15" t="s">
        <v>85</v>
      </c>
      <c r="AY396" s="274" t="s">
        <v>140</v>
      </c>
    </row>
    <row r="397" spans="1:65" s="2" customFormat="1" ht="21.75" customHeight="1">
      <c r="A397" s="39"/>
      <c r="B397" s="40"/>
      <c r="C397" s="275" t="s">
        <v>480</v>
      </c>
      <c r="D397" s="275" t="s">
        <v>208</v>
      </c>
      <c r="E397" s="276" t="s">
        <v>375</v>
      </c>
      <c r="F397" s="277" t="s">
        <v>376</v>
      </c>
      <c r="G397" s="278" t="s">
        <v>152</v>
      </c>
      <c r="H397" s="279">
        <v>283.515</v>
      </c>
      <c r="I397" s="280"/>
      <c r="J397" s="281">
        <f>ROUND(I397*H397,2)</f>
        <v>0</v>
      </c>
      <c r="K397" s="277" t="s">
        <v>153</v>
      </c>
      <c r="L397" s="282"/>
      <c r="M397" s="283" t="s">
        <v>1</v>
      </c>
      <c r="N397" s="284" t="s">
        <v>46</v>
      </c>
      <c r="O397" s="92"/>
      <c r="P397" s="238">
        <f>O397*H397</f>
        <v>0</v>
      </c>
      <c r="Q397" s="238">
        <v>0.006</v>
      </c>
      <c r="R397" s="238">
        <f>Q397*H397</f>
        <v>1.70109</v>
      </c>
      <c r="S397" s="238">
        <v>0</v>
      </c>
      <c r="T397" s="23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0" t="s">
        <v>190</v>
      </c>
      <c r="AT397" s="240" t="s">
        <v>208</v>
      </c>
      <c r="AU397" s="240" t="s">
        <v>148</v>
      </c>
      <c r="AY397" s="18" t="s">
        <v>140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8" t="s">
        <v>148</v>
      </c>
      <c r="BK397" s="241">
        <f>ROUND(I397*H397,2)</f>
        <v>0</v>
      </c>
      <c r="BL397" s="18" t="s">
        <v>147</v>
      </c>
      <c r="BM397" s="240" t="s">
        <v>481</v>
      </c>
    </row>
    <row r="398" spans="1:51" s="14" customFormat="1" ht="12">
      <c r="A398" s="14"/>
      <c r="B398" s="253"/>
      <c r="C398" s="254"/>
      <c r="D398" s="244" t="s">
        <v>155</v>
      </c>
      <c r="E398" s="255" t="s">
        <v>1</v>
      </c>
      <c r="F398" s="256" t="s">
        <v>482</v>
      </c>
      <c r="G398" s="254"/>
      <c r="H398" s="257">
        <v>283.515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155</v>
      </c>
      <c r="AU398" s="263" t="s">
        <v>148</v>
      </c>
      <c r="AV398" s="14" t="s">
        <v>148</v>
      </c>
      <c r="AW398" s="14" t="s">
        <v>36</v>
      </c>
      <c r="AX398" s="14" t="s">
        <v>85</v>
      </c>
      <c r="AY398" s="263" t="s">
        <v>140</v>
      </c>
    </row>
    <row r="399" spans="1:65" s="2" customFormat="1" ht="33" customHeight="1">
      <c r="A399" s="39"/>
      <c r="B399" s="40"/>
      <c r="C399" s="229" t="s">
        <v>483</v>
      </c>
      <c r="D399" s="229" t="s">
        <v>142</v>
      </c>
      <c r="E399" s="230" t="s">
        <v>484</v>
      </c>
      <c r="F399" s="231" t="s">
        <v>485</v>
      </c>
      <c r="G399" s="232" t="s">
        <v>152</v>
      </c>
      <c r="H399" s="233">
        <v>569.633</v>
      </c>
      <c r="I399" s="234"/>
      <c r="J399" s="235">
        <f>ROUND(I399*H399,2)</f>
        <v>0</v>
      </c>
      <c r="K399" s="231" t="s">
        <v>153</v>
      </c>
      <c r="L399" s="45"/>
      <c r="M399" s="236" t="s">
        <v>1</v>
      </c>
      <c r="N399" s="237" t="s">
        <v>46</v>
      </c>
      <c r="O399" s="92"/>
      <c r="P399" s="238">
        <f>O399*H399</f>
        <v>0</v>
      </c>
      <c r="Q399" s="238">
        <v>0.00952</v>
      </c>
      <c r="R399" s="238">
        <f>Q399*H399</f>
        <v>5.422906160000001</v>
      </c>
      <c r="S399" s="238">
        <v>0</v>
      </c>
      <c r="T399" s="23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0" t="s">
        <v>147</v>
      </c>
      <c r="AT399" s="240" t="s">
        <v>142</v>
      </c>
      <c r="AU399" s="240" t="s">
        <v>148</v>
      </c>
      <c r="AY399" s="18" t="s">
        <v>140</v>
      </c>
      <c r="BE399" s="241">
        <f>IF(N399="základní",J399,0)</f>
        <v>0</v>
      </c>
      <c r="BF399" s="241">
        <f>IF(N399="snížená",J399,0)</f>
        <v>0</v>
      </c>
      <c r="BG399" s="241">
        <f>IF(N399="zákl. přenesená",J399,0)</f>
        <v>0</v>
      </c>
      <c r="BH399" s="241">
        <f>IF(N399="sníž. přenesená",J399,0)</f>
        <v>0</v>
      </c>
      <c r="BI399" s="241">
        <f>IF(N399="nulová",J399,0)</f>
        <v>0</v>
      </c>
      <c r="BJ399" s="18" t="s">
        <v>148</v>
      </c>
      <c r="BK399" s="241">
        <f>ROUND(I399*H399,2)</f>
        <v>0</v>
      </c>
      <c r="BL399" s="18" t="s">
        <v>147</v>
      </c>
      <c r="BM399" s="240" t="s">
        <v>486</v>
      </c>
    </row>
    <row r="400" spans="1:51" s="13" customFormat="1" ht="12">
      <c r="A400" s="13"/>
      <c r="B400" s="242"/>
      <c r="C400" s="243"/>
      <c r="D400" s="244" t="s">
        <v>155</v>
      </c>
      <c r="E400" s="245" t="s">
        <v>1</v>
      </c>
      <c r="F400" s="246" t="s">
        <v>487</v>
      </c>
      <c r="G400" s="243"/>
      <c r="H400" s="245" t="s">
        <v>1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2" t="s">
        <v>155</v>
      </c>
      <c r="AU400" s="252" t="s">
        <v>148</v>
      </c>
      <c r="AV400" s="13" t="s">
        <v>85</v>
      </c>
      <c r="AW400" s="13" t="s">
        <v>36</v>
      </c>
      <c r="AX400" s="13" t="s">
        <v>80</v>
      </c>
      <c r="AY400" s="252" t="s">
        <v>140</v>
      </c>
    </row>
    <row r="401" spans="1:51" s="13" customFormat="1" ht="12">
      <c r="A401" s="13"/>
      <c r="B401" s="242"/>
      <c r="C401" s="243"/>
      <c r="D401" s="244" t="s">
        <v>155</v>
      </c>
      <c r="E401" s="245" t="s">
        <v>1</v>
      </c>
      <c r="F401" s="246" t="s">
        <v>488</v>
      </c>
      <c r="G401" s="243"/>
      <c r="H401" s="245" t="s">
        <v>1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2" t="s">
        <v>155</v>
      </c>
      <c r="AU401" s="252" t="s">
        <v>148</v>
      </c>
      <c r="AV401" s="13" t="s">
        <v>85</v>
      </c>
      <c r="AW401" s="13" t="s">
        <v>36</v>
      </c>
      <c r="AX401" s="13" t="s">
        <v>80</v>
      </c>
      <c r="AY401" s="252" t="s">
        <v>140</v>
      </c>
    </row>
    <row r="402" spans="1:51" s="13" customFormat="1" ht="12">
      <c r="A402" s="13"/>
      <c r="B402" s="242"/>
      <c r="C402" s="243"/>
      <c r="D402" s="244" t="s">
        <v>155</v>
      </c>
      <c r="E402" s="245" t="s">
        <v>1</v>
      </c>
      <c r="F402" s="246" t="s">
        <v>489</v>
      </c>
      <c r="G402" s="243"/>
      <c r="H402" s="245" t="s">
        <v>1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155</v>
      </c>
      <c r="AU402" s="252" t="s">
        <v>148</v>
      </c>
      <c r="AV402" s="13" t="s">
        <v>85</v>
      </c>
      <c r="AW402" s="13" t="s">
        <v>36</v>
      </c>
      <c r="AX402" s="13" t="s">
        <v>80</v>
      </c>
      <c r="AY402" s="252" t="s">
        <v>140</v>
      </c>
    </row>
    <row r="403" spans="1:51" s="14" customFormat="1" ht="12">
      <c r="A403" s="14"/>
      <c r="B403" s="253"/>
      <c r="C403" s="254"/>
      <c r="D403" s="244" t="s">
        <v>155</v>
      </c>
      <c r="E403" s="255" t="s">
        <v>1</v>
      </c>
      <c r="F403" s="256" t="s">
        <v>490</v>
      </c>
      <c r="G403" s="254"/>
      <c r="H403" s="257">
        <v>41.704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155</v>
      </c>
      <c r="AU403" s="263" t="s">
        <v>148</v>
      </c>
      <c r="AV403" s="14" t="s">
        <v>148</v>
      </c>
      <c r="AW403" s="14" t="s">
        <v>36</v>
      </c>
      <c r="AX403" s="14" t="s">
        <v>80</v>
      </c>
      <c r="AY403" s="263" t="s">
        <v>140</v>
      </c>
    </row>
    <row r="404" spans="1:51" s="14" customFormat="1" ht="12">
      <c r="A404" s="14"/>
      <c r="B404" s="253"/>
      <c r="C404" s="254"/>
      <c r="D404" s="244" t="s">
        <v>155</v>
      </c>
      <c r="E404" s="255" t="s">
        <v>1</v>
      </c>
      <c r="F404" s="256" t="s">
        <v>491</v>
      </c>
      <c r="G404" s="254"/>
      <c r="H404" s="257">
        <v>-1.62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3" t="s">
        <v>155</v>
      </c>
      <c r="AU404" s="263" t="s">
        <v>148</v>
      </c>
      <c r="AV404" s="14" t="s">
        <v>148</v>
      </c>
      <c r="AW404" s="14" t="s">
        <v>36</v>
      </c>
      <c r="AX404" s="14" t="s">
        <v>80</v>
      </c>
      <c r="AY404" s="263" t="s">
        <v>140</v>
      </c>
    </row>
    <row r="405" spans="1:51" s="14" customFormat="1" ht="12">
      <c r="A405" s="14"/>
      <c r="B405" s="253"/>
      <c r="C405" s="254"/>
      <c r="D405" s="244" t="s">
        <v>155</v>
      </c>
      <c r="E405" s="255" t="s">
        <v>1</v>
      </c>
      <c r="F405" s="256" t="s">
        <v>492</v>
      </c>
      <c r="G405" s="254"/>
      <c r="H405" s="257">
        <v>111.54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3" t="s">
        <v>155</v>
      </c>
      <c r="AU405" s="263" t="s">
        <v>148</v>
      </c>
      <c r="AV405" s="14" t="s">
        <v>148</v>
      </c>
      <c r="AW405" s="14" t="s">
        <v>36</v>
      </c>
      <c r="AX405" s="14" t="s">
        <v>80</v>
      </c>
      <c r="AY405" s="263" t="s">
        <v>140</v>
      </c>
    </row>
    <row r="406" spans="1:51" s="14" customFormat="1" ht="12">
      <c r="A406" s="14"/>
      <c r="B406" s="253"/>
      <c r="C406" s="254"/>
      <c r="D406" s="244" t="s">
        <v>155</v>
      </c>
      <c r="E406" s="255" t="s">
        <v>1</v>
      </c>
      <c r="F406" s="256" t="s">
        <v>493</v>
      </c>
      <c r="G406" s="254"/>
      <c r="H406" s="257">
        <v>-6.46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3" t="s">
        <v>155</v>
      </c>
      <c r="AU406" s="263" t="s">
        <v>148</v>
      </c>
      <c r="AV406" s="14" t="s">
        <v>148</v>
      </c>
      <c r="AW406" s="14" t="s">
        <v>36</v>
      </c>
      <c r="AX406" s="14" t="s">
        <v>80</v>
      </c>
      <c r="AY406" s="263" t="s">
        <v>140</v>
      </c>
    </row>
    <row r="407" spans="1:51" s="13" customFormat="1" ht="12">
      <c r="A407" s="13"/>
      <c r="B407" s="242"/>
      <c r="C407" s="243"/>
      <c r="D407" s="244" t="s">
        <v>155</v>
      </c>
      <c r="E407" s="245" t="s">
        <v>1</v>
      </c>
      <c r="F407" s="246" t="s">
        <v>494</v>
      </c>
      <c r="G407" s="243"/>
      <c r="H407" s="245" t="s">
        <v>1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2" t="s">
        <v>155</v>
      </c>
      <c r="AU407" s="252" t="s">
        <v>148</v>
      </c>
      <c r="AV407" s="13" t="s">
        <v>85</v>
      </c>
      <c r="AW407" s="13" t="s">
        <v>36</v>
      </c>
      <c r="AX407" s="13" t="s">
        <v>80</v>
      </c>
      <c r="AY407" s="252" t="s">
        <v>140</v>
      </c>
    </row>
    <row r="408" spans="1:51" s="14" customFormat="1" ht="12">
      <c r="A408" s="14"/>
      <c r="B408" s="253"/>
      <c r="C408" s="254"/>
      <c r="D408" s="244" t="s">
        <v>155</v>
      </c>
      <c r="E408" s="255" t="s">
        <v>1</v>
      </c>
      <c r="F408" s="256" t="s">
        <v>495</v>
      </c>
      <c r="G408" s="254"/>
      <c r="H408" s="257">
        <v>150.605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3" t="s">
        <v>155</v>
      </c>
      <c r="AU408" s="263" t="s">
        <v>148</v>
      </c>
      <c r="AV408" s="14" t="s">
        <v>148</v>
      </c>
      <c r="AW408" s="14" t="s">
        <v>36</v>
      </c>
      <c r="AX408" s="14" t="s">
        <v>80</v>
      </c>
      <c r="AY408" s="263" t="s">
        <v>140</v>
      </c>
    </row>
    <row r="409" spans="1:51" s="13" customFormat="1" ht="12">
      <c r="A409" s="13"/>
      <c r="B409" s="242"/>
      <c r="C409" s="243"/>
      <c r="D409" s="244" t="s">
        <v>155</v>
      </c>
      <c r="E409" s="245" t="s">
        <v>1</v>
      </c>
      <c r="F409" s="246" t="s">
        <v>496</v>
      </c>
      <c r="G409" s="243"/>
      <c r="H409" s="245" t="s">
        <v>1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155</v>
      </c>
      <c r="AU409" s="252" t="s">
        <v>148</v>
      </c>
      <c r="AV409" s="13" t="s">
        <v>85</v>
      </c>
      <c r="AW409" s="13" t="s">
        <v>36</v>
      </c>
      <c r="AX409" s="13" t="s">
        <v>80</v>
      </c>
      <c r="AY409" s="252" t="s">
        <v>140</v>
      </c>
    </row>
    <row r="410" spans="1:51" s="14" customFormat="1" ht="12">
      <c r="A410" s="14"/>
      <c r="B410" s="253"/>
      <c r="C410" s="254"/>
      <c r="D410" s="244" t="s">
        <v>155</v>
      </c>
      <c r="E410" s="255" t="s">
        <v>1</v>
      </c>
      <c r="F410" s="256" t="s">
        <v>497</v>
      </c>
      <c r="G410" s="254"/>
      <c r="H410" s="257">
        <v>112.024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155</v>
      </c>
      <c r="AU410" s="263" t="s">
        <v>148</v>
      </c>
      <c r="AV410" s="14" t="s">
        <v>148</v>
      </c>
      <c r="AW410" s="14" t="s">
        <v>36</v>
      </c>
      <c r="AX410" s="14" t="s">
        <v>80</v>
      </c>
      <c r="AY410" s="263" t="s">
        <v>140</v>
      </c>
    </row>
    <row r="411" spans="1:51" s="14" customFormat="1" ht="12">
      <c r="A411" s="14"/>
      <c r="B411" s="253"/>
      <c r="C411" s="254"/>
      <c r="D411" s="244" t="s">
        <v>155</v>
      </c>
      <c r="E411" s="255" t="s">
        <v>1</v>
      </c>
      <c r="F411" s="256" t="s">
        <v>498</v>
      </c>
      <c r="G411" s="254"/>
      <c r="H411" s="257">
        <v>161.84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3" t="s">
        <v>155</v>
      </c>
      <c r="AU411" s="263" t="s">
        <v>148</v>
      </c>
      <c r="AV411" s="14" t="s">
        <v>148</v>
      </c>
      <c r="AW411" s="14" t="s">
        <v>36</v>
      </c>
      <c r="AX411" s="14" t="s">
        <v>80</v>
      </c>
      <c r="AY411" s="263" t="s">
        <v>140</v>
      </c>
    </row>
    <row r="412" spans="1:51" s="15" customFormat="1" ht="12">
      <c r="A412" s="15"/>
      <c r="B412" s="264"/>
      <c r="C412" s="265"/>
      <c r="D412" s="244" t="s">
        <v>155</v>
      </c>
      <c r="E412" s="266" t="s">
        <v>1</v>
      </c>
      <c r="F412" s="267" t="s">
        <v>167</v>
      </c>
      <c r="G412" s="265"/>
      <c r="H412" s="268">
        <v>569.633</v>
      </c>
      <c r="I412" s="269"/>
      <c r="J412" s="265"/>
      <c r="K412" s="265"/>
      <c r="L412" s="270"/>
      <c r="M412" s="271"/>
      <c r="N412" s="272"/>
      <c r="O412" s="272"/>
      <c r="P412" s="272"/>
      <c r="Q412" s="272"/>
      <c r="R412" s="272"/>
      <c r="S412" s="272"/>
      <c r="T412" s="273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4" t="s">
        <v>155</v>
      </c>
      <c r="AU412" s="274" t="s">
        <v>148</v>
      </c>
      <c r="AV412" s="15" t="s">
        <v>147</v>
      </c>
      <c r="AW412" s="15" t="s">
        <v>36</v>
      </c>
      <c r="AX412" s="15" t="s">
        <v>85</v>
      </c>
      <c r="AY412" s="274" t="s">
        <v>140</v>
      </c>
    </row>
    <row r="413" spans="1:65" s="2" customFormat="1" ht="21.75" customHeight="1">
      <c r="A413" s="39"/>
      <c r="B413" s="40"/>
      <c r="C413" s="275" t="s">
        <v>499</v>
      </c>
      <c r="D413" s="275" t="s">
        <v>208</v>
      </c>
      <c r="E413" s="276" t="s">
        <v>500</v>
      </c>
      <c r="F413" s="277" t="s">
        <v>501</v>
      </c>
      <c r="G413" s="278" t="s">
        <v>152</v>
      </c>
      <c r="H413" s="279">
        <v>581.026</v>
      </c>
      <c r="I413" s="280"/>
      <c r="J413" s="281">
        <f>ROUND(I413*H413,2)</f>
        <v>0</v>
      </c>
      <c r="K413" s="277" t="s">
        <v>153</v>
      </c>
      <c r="L413" s="282"/>
      <c r="M413" s="283" t="s">
        <v>1</v>
      </c>
      <c r="N413" s="284" t="s">
        <v>46</v>
      </c>
      <c r="O413" s="92"/>
      <c r="P413" s="238">
        <f>O413*H413</f>
        <v>0</v>
      </c>
      <c r="Q413" s="238">
        <v>0.0135</v>
      </c>
      <c r="R413" s="238">
        <f>Q413*H413</f>
        <v>7.843850999999999</v>
      </c>
      <c r="S413" s="238">
        <v>0</v>
      </c>
      <c r="T413" s="23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0" t="s">
        <v>190</v>
      </c>
      <c r="AT413" s="240" t="s">
        <v>208</v>
      </c>
      <c r="AU413" s="240" t="s">
        <v>148</v>
      </c>
      <c r="AY413" s="18" t="s">
        <v>140</v>
      </c>
      <c r="BE413" s="241">
        <f>IF(N413="základní",J413,0)</f>
        <v>0</v>
      </c>
      <c r="BF413" s="241">
        <f>IF(N413="snížená",J413,0)</f>
        <v>0</v>
      </c>
      <c r="BG413" s="241">
        <f>IF(N413="zákl. přenesená",J413,0)</f>
        <v>0</v>
      </c>
      <c r="BH413" s="241">
        <f>IF(N413="sníž. přenesená",J413,0)</f>
        <v>0</v>
      </c>
      <c r="BI413" s="241">
        <f>IF(N413="nulová",J413,0)</f>
        <v>0</v>
      </c>
      <c r="BJ413" s="18" t="s">
        <v>148</v>
      </c>
      <c r="BK413" s="241">
        <f>ROUND(I413*H413,2)</f>
        <v>0</v>
      </c>
      <c r="BL413" s="18" t="s">
        <v>147</v>
      </c>
      <c r="BM413" s="240" t="s">
        <v>502</v>
      </c>
    </row>
    <row r="414" spans="1:51" s="14" customFormat="1" ht="12">
      <c r="A414" s="14"/>
      <c r="B414" s="253"/>
      <c r="C414" s="254"/>
      <c r="D414" s="244" t="s">
        <v>155</v>
      </c>
      <c r="E414" s="255" t="s">
        <v>1</v>
      </c>
      <c r="F414" s="256" t="s">
        <v>503</v>
      </c>
      <c r="G414" s="254"/>
      <c r="H414" s="257">
        <v>581.026</v>
      </c>
      <c r="I414" s="258"/>
      <c r="J414" s="254"/>
      <c r="K414" s="254"/>
      <c r="L414" s="259"/>
      <c r="M414" s="260"/>
      <c r="N414" s="261"/>
      <c r="O414" s="261"/>
      <c r="P414" s="261"/>
      <c r="Q414" s="261"/>
      <c r="R414" s="261"/>
      <c r="S414" s="261"/>
      <c r="T414" s="26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3" t="s">
        <v>155</v>
      </c>
      <c r="AU414" s="263" t="s">
        <v>148</v>
      </c>
      <c r="AV414" s="14" t="s">
        <v>148</v>
      </c>
      <c r="AW414" s="14" t="s">
        <v>36</v>
      </c>
      <c r="AX414" s="14" t="s">
        <v>85</v>
      </c>
      <c r="AY414" s="263" t="s">
        <v>140</v>
      </c>
    </row>
    <row r="415" spans="1:65" s="2" customFormat="1" ht="33" customHeight="1">
      <c r="A415" s="39"/>
      <c r="B415" s="40"/>
      <c r="C415" s="229" t="s">
        <v>504</v>
      </c>
      <c r="D415" s="229" t="s">
        <v>142</v>
      </c>
      <c r="E415" s="230" t="s">
        <v>505</v>
      </c>
      <c r="F415" s="231" t="s">
        <v>506</v>
      </c>
      <c r="G415" s="232" t="s">
        <v>152</v>
      </c>
      <c r="H415" s="233">
        <v>2106.609</v>
      </c>
      <c r="I415" s="234"/>
      <c r="J415" s="235">
        <f>ROUND(I415*H415,2)</f>
        <v>0</v>
      </c>
      <c r="K415" s="231" t="s">
        <v>153</v>
      </c>
      <c r="L415" s="45"/>
      <c r="M415" s="236" t="s">
        <v>1</v>
      </c>
      <c r="N415" s="237" t="s">
        <v>46</v>
      </c>
      <c r="O415" s="92"/>
      <c r="P415" s="238">
        <f>O415*H415</f>
        <v>0</v>
      </c>
      <c r="Q415" s="238">
        <v>0.0096</v>
      </c>
      <c r="R415" s="238">
        <f>Q415*H415</f>
        <v>20.223446399999997</v>
      </c>
      <c r="S415" s="238">
        <v>0</v>
      </c>
      <c r="T415" s="23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0" t="s">
        <v>147</v>
      </c>
      <c r="AT415" s="240" t="s">
        <v>142</v>
      </c>
      <c r="AU415" s="240" t="s">
        <v>148</v>
      </c>
      <c r="AY415" s="18" t="s">
        <v>140</v>
      </c>
      <c r="BE415" s="241">
        <f>IF(N415="základní",J415,0)</f>
        <v>0</v>
      </c>
      <c r="BF415" s="241">
        <f>IF(N415="snížená",J415,0)</f>
        <v>0</v>
      </c>
      <c r="BG415" s="241">
        <f>IF(N415="zákl. přenesená",J415,0)</f>
        <v>0</v>
      </c>
      <c r="BH415" s="241">
        <f>IF(N415="sníž. přenesená",J415,0)</f>
        <v>0</v>
      </c>
      <c r="BI415" s="241">
        <f>IF(N415="nulová",J415,0)</f>
        <v>0</v>
      </c>
      <c r="BJ415" s="18" t="s">
        <v>148</v>
      </c>
      <c r="BK415" s="241">
        <f>ROUND(I415*H415,2)</f>
        <v>0</v>
      </c>
      <c r="BL415" s="18" t="s">
        <v>147</v>
      </c>
      <c r="BM415" s="240" t="s">
        <v>507</v>
      </c>
    </row>
    <row r="416" spans="1:51" s="13" customFormat="1" ht="12">
      <c r="A416" s="13"/>
      <c r="B416" s="242"/>
      <c r="C416" s="243"/>
      <c r="D416" s="244" t="s">
        <v>155</v>
      </c>
      <c r="E416" s="245" t="s">
        <v>1</v>
      </c>
      <c r="F416" s="246" t="s">
        <v>487</v>
      </c>
      <c r="G416" s="243"/>
      <c r="H416" s="245" t="s">
        <v>1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2" t="s">
        <v>155</v>
      </c>
      <c r="AU416" s="252" t="s">
        <v>148</v>
      </c>
      <c r="AV416" s="13" t="s">
        <v>85</v>
      </c>
      <c r="AW416" s="13" t="s">
        <v>36</v>
      </c>
      <c r="AX416" s="13" t="s">
        <v>80</v>
      </c>
      <c r="AY416" s="252" t="s">
        <v>140</v>
      </c>
    </row>
    <row r="417" spans="1:51" s="13" customFormat="1" ht="12">
      <c r="A417" s="13"/>
      <c r="B417" s="242"/>
      <c r="C417" s="243"/>
      <c r="D417" s="244" t="s">
        <v>155</v>
      </c>
      <c r="E417" s="245" t="s">
        <v>1</v>
      </c>
      <c r="F417" s="246" t="s">
        <v>508</v>
      </c>
      <c r="G417" s="243"/>
      <c r="H417" s="245" t="s">
        <v>1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2" t="s">
        <v>155</v>
      </c>
      <c r="AU417" s="252" t="s">
        <v>148</v>
      </c>
      <c r="AV417" s="13" t="s">
        <v>85</v>
      </c>
      <c r="AW417" s="13" t="s">
        <v>36</v>
      </c>
      <c r="AX417" s="13" t="s">
        <v>80</v>
      </c>
      <c r="AY417" s="252" t="s">
        <v>140</v>
      </c>
    </row>
    <row r="418" spans="1:51" s="13" customFormat="1" ht="12">
      <c r="A418" s="13"/>
      <c r="B418" s="242"/>
      <c r="C418" s="243"/>
      <c r="D418" s="244" t="s">
        <v>155</v>
      </c>
      <c r="E418" s="245" t="s">
        <v>1</v>
      </c>
      <c r="F418" s="246" t="s">
        <v>509</v>
      </c>
      <c r="G418" s="243"/>
      <c r="H418" s="245" t="s">
        <v>1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2" t="s">
        <v>155</v>
      </c>
      <c r="AU418" s="252" t="s">
        <v>148</v>
      </c>
      <c r="AV418" s="13" t="s">
        <v>85</v>
      </c>
      <c r="AW418" s="13" t="s">
        <v>36</v>
      </c>
      <c r="AX418" s="13" t="s">
        <v>80</v>
      </c>
      <c r="AY418" s="252" t="s">
        <v>140</v>
      </c>
    </row>
    <row r="419" spans="1:51" s="13" customFormat="1" ht="12">
      <c r="A419" s="13"/>
      <c r="B419" s="242"/>
      <c r="C419" s="243"/>
      <c r="D419" s="244" t="s">
        <v>155</v>
      </c>
      <c r="E419" s="245" t="s">
        <v>1</v>
      </c>
      <c r="F419" s="246" t="s">
        <v>488</v>
      </c>
      <c r="G419" s="243"/>
      <c r="H419" s="245" t="s">
        <v>1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2" t="s">
        <v>155</v>
      </c>
      <c r="AU419" s="252" t="s">
        <v>148</v>
      </c>
      <c r="AV419" s="13" t="s">
        <v>85</v>
      </c>
      <c r="AW419" s="13" t="s">
        <v>36</v>
      </c>
      <c r="AX419" s="13" t="s">
        <v>80</v>
      </c>
      <c r="AY419" s="252" t="s">
        <v>140</v>
      </c>
    </row>
    <row r="420" spans="1:51" s="13" customFormat="1" ht="12">
      <c r="A420" s="13"/>
      <c r="B420" s="242"/>
      <c r="C420" s="243"/>
      <c r="D420" s="244" t="s">
        <v>155</v>
      </c>
      <c r="E420" s="245" t="s">
        <v>1</v>
      </c>
      <c r="F420" s="246" t="s">
        <v>510</v>
      </c>
      <c r="G420" s="243"/>
      <c r="H420" s="245" t="s">
        <v>1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2" t="s">
        <v>155</v>
      </c>
      <c r="AU420" s="252" t="s">
        <v>148</v>
      </c>
      <c r="AV420" s="13" t="s">
        <v>85</v>
      </c>
      <c r="AW420" s="13" t="s">
        <v>36</v>
      </c>
      <c r="AX420" s="13" t="s">
        <v>80</v>
      </c>
      <c r="AY420" s="252" t="s">
        <v>140</v>
      </c>
    </row>
    <row r="421" spans="1:51" s="13" customFormat="1" ht="12">
      <c r="A421" s="13"/>
      <c r="B421" s="242"/>
      <c r="C421" s="243"/>
      <c r="D421" s="244" t="s">
        <v>155</v>
      </c>
      <c r="E421" s="245" t="s">
        <v>1</v>
      </c>
      <c r="F421" s="246" t="s">
        <v>511</v>
      </c>
      <c r="G421" s="243"/>
      <c r="H421" s="245" t="s">
        <v>1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2" t="s">
        <v>155</v>
      </c>
      <c r="AU421" s="252" t="s">
        <v>148</v>
      </c>
      <c r="AV421" s="13" t="s">
        <v>85</v>
      </c>
      <c r="AW421" s="13" t="s">
        <v>36</v>
      </c>
      <c r="AX421" s="13" t="s">
        <v>80</v>
      </c>
      <c r="AY421" s="252" t="s">
        <v>140</v>
      </c>
    </row>
    <row r="422" spans="1:51" s="14" customFormat="1" ht="12">
      <c r="A422" s="14"/>
      <c r="B422" s="253"/>
      <c r="C422" s="254"/>
      <c r="D422" s="244" t="s">
        <v>155</v>
      </c>
      <c r="E422" s="255" t="s">
        <v>1</v>
      </c>
      <c r="F422" s="256" t="s">
        <v>512</v>
      </c>
      <c r="G422" s="254"/>
      <c r="H422" s="257">
        <v>699.58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155</v>
      </c>
      <c r="AU422" s="263" t="s">
        <v>148</v>
      </c>
      <c r="AV422" s="14" t="s">
        <v>148</v>
      </c>
      <c r="AW422" s="14" t="s">
        <v>36</v>
      </c>
      <c r="AX422" s="14" t="s">
        <v>80</v>
      </c>
      <c r="AY422" s="263" t="s">
        <v>140</v>
      </c>
    </row>
    <row r="423" spans="1:51" s="14" customFormat="1" ht="12">
      <c r="A423" s="14"/>
      <c r="B423" s="253"/>
      <c r="C423" s="254"/>
      <c r="D423" s="244" t="s">
        <v>155</v>
      </c>
      <c r="E423" s="255" t="s">
        <v>1</v>
      </c>
      <c r="F423" s="256" t="s">
        <v>513</v>
      </c>
      <c r="G423" s="254"/>
      <c r="H423" s="257">
        <v>-255.838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3" t="s">
        <v>155</v>
      </c>
      <c r="AU423" s="263" t="s">
        <v>148</v>
      </c>
      <c r="AV423" s="14" t="s">
        <v>148</v>
      </c>
      <c r="AW423" s="14" t="s">
        <v>36</v>
      </c>
      <c r="AX423" s="14" t="s">
        <v>80</v>
      </c>
      <c r="AY423" s="263" t="s">
        <v>140</v>
      </c>
    </row>
    <row r="424" spans="1:51" s="13" customFormat="1" ht="12">
      <c r="A424" s="13"/>
      <c r="B424" s="242"/>
      <c r="C424" s="243"/>
      <c r="D424" s="244" t="s">
        <v>155</v>
      </c>
      <c r="E424" s="245" t="s">
        <v>1</v>
      </c>
      <c r="F424" s="246" t="s">
        <v>514</v>
      </c>
      <c r="G424" s="243"/>
      <c r="H424" s="245" t="s">
        <v>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2" t="s">
        <v>155</v>
      </c>
      <c r="AU424" s="252" t="s">
        <v>148</v>
      </c>
      <c r="AV424" s="13" t="s">
        <v>85</v>
      </c>
      <c r="AW424" s="13" t="s">
        <v>36</v>
      </c>
      <c r="AX424" s="13" t="s">
        <v>80</v>
      </c>
      <c r="AY424" s="252" t="s">
        <v>140</v>
      </c>
    </row>
    <row r="425" spans="1:51" s="14" customFormat="1" ht="12">
      <c r="A425" s="14"/>
      <c r="B425" s="253"/>
      <c r="C425" s="254"/>
      <c r="D425" s="244" t="s">
        <v>155</v>
      </c>
      <c r="E425" s="255" t="s">
        <v>1</v>
      </c>
      <c r="F425" s="256" t="s">
        <v>515</v>
      </c>
      <c r="G425" s="254"/>
      <c r="H425" s="257">
        <v>377.504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3" t="s">
        <v>155</v>
      </c>
      <c r="AU425" s="263" t="s">
        <v>148</v>
      </c>
      <c r="AV425" s="14" t="s">
        <v>148</v>
      </c>
      <c r="AW425" s="14" t="s">
        <v>36</v>
      </c>
      <c r="AX425" s="14" t="s">
        <v>80</v>
      </c>
      <c r="AY425" s="263" t="s">
        <v>140</v>
      </c>
    </row>
    <row r="426" spans="1:51" s="14" customFormat="1" ht="12">
      <c r="A426" s="14"/>
      <c r="B426" s="253"/>
      <c r="C426" s="254"/>
      <c r="D426" s="244" t="s">
        <v>155</v>
      </c>
      <c r="E426" s="255" t="s">
        <v>1</v>
      </c>
      <c r="F426" s="256" t="s">
        <v>516</v>
      </c>
      <c r="G426" s="254"/>
      <c r="H426" s="257">
        <v>-27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155</v>
      </c>
      <c r="AU426" s="263" t="s">
        <v>148</v>
      </c>
      <c r="AV426" s="14" t="s">
        <v>148</v>
      </c>
      <c r="AW426" s="14" t="s">
        <v>36</v>
      </c>
      <c r="AX426" s="14" t="s">
        <v>80</v>
      </c>
      <c r="AY426" s="263" t="s">
        <v>140</v>
      </c>
    </row>
    <row r="427" spans="1:51" s="13" customFormat="1" ht="12">
      <c r="A427" s="13"/>
      <c r="B427" s="242"/>
      <c r="C427" s="243"/>
      <c r="D427" s="244" t="s">
        <v>155</v>
      </c>
      <c r="E427" s="245" t="s">
        <v>1</v>
      </c>
      <c r="F427" s="246" t="s">
        <v>517</v>
      </c>
      <c r="G427" s="243"/>
      <c r="H427" s="245" t="s">
        <v>1</v>
      </c>
      <c r="I427" s="247"/>
      <c r="J427" s="243"/>
      <c r="K427" s="243"/>
      <c r="L427" s="248"/>
      <c r="M427" s="249"/>
      <c r="N427" s="250"/>
      <c r="O427" s="250"/>
      <c r="P427" s="250"/>
      <c r="Q427" s="250"/>
      <c r="R427" s="250"/>
      <c r="S427" s="250"/>
      <c r="T427" s="25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2" t="s">
        <v>155</v>
      </c>
      <c r="AU427" s="252" t="s">
        <v>148</v>
      </c>
      <c r="AV427" s="13" t="s">
        <v>85</v>
      </c>
      <c r="AW427" s="13" t="s">
        <v>36</v>
      </c>
      <c r="AX427" s="13" t="s">
        <v>80</v>
      </c>
      <c r="AY427" s="252" t="s">
        <v>140</v>
      </c>
    </row>
    <row r="428" spans="1:51" s="14" customFormat="1" ht="12">
      <c r="A428" s="14"/>
      <c r="B428" s="253"/>
      <c r="C428" s="254"/>
      <c r="D428" s="244" t="s">
        <v>155</v>
      </c>
      <c r="E428" s="255" t="s">
        <v>1</v>
      </c>
      <c r="F428" s="256" t="s">
        <v>518</v>
      </c>
      <c r="G428" s="254"/>
      <c r="H428" s="257">
        <v>774.782</v>
      </c>
      <c r="I428" s="258"/>
      <c r="J428" s="254"/>
      <c r="K428" s="254"/>
      <c r="L428" s="259"/>
      <c r="M428" s="260"/>
      <c r="N428" s="261"/>
      <c r="O428" s="261"/>
      <c r="P428" s="261"/>
      <c r="Q428" s="261"/>
      <c r="R428" s="261"/>
      <c r="S428" s="261"/>
      <c r="T428" s="26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3" t="s">
        <v>155</v>
      </c>
      <c r="AU428" s="263" t="s">
        <v>148</v>
      </c>
      <c r="AV428" s="14" t="s">
        <v>148</v>
      </c>
      <c r="AW428" s="14" t="s">
        <v>36</v>
      </c>
      <c r="AX428" s="14" t="s">
        <v>80</v>
      </c>
      <c r="AY428" s="263" t="s">
        <v>140</v>
      </c>
    </row>
    <row r="429" spans="1:51" s="14" customFormat="1" ht="12">
      <c r="A429" s="14"/>
      <c r="B429" s="253"/>
      <c r="C429" s="254"/>
      <c r="D429" s="244" t="s">
        <v>155</v>
      </c>
      <c r="E429" s="255" t="s">
        <v>1</v>
      </c>
      <c r="F429" s="256" t="s">
        <v>519</v>
      </c>
      <c r="G429" s="254"/>
      <c r="H429" s="257">
        <v>-207.94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3" t="s">
        <v>155</v>
      </c>
      <c r="AU429" s="263" t="s">
        <v>148</v>
      </c>
      <c r="AV429" s="14" t="s">
        <v>148</v>
      </c>
      <c r="AW429" s="14" t="s">
        <v>36</v>
      </c>
      <c r="AX429" s="14" t="s">
        <v>80</v>
      </c>
      <c r="AY429" s="263" t="s">
        <v>140</v>
      </c>
    </row>
    <row r="430" spans="1:51" s="13" customFormat="1" ht="12">
      <c r="A430" s="13"/>
      <c r="B430" s="242"/>
      <c r="C430" s="243"/>
      <c r="D430" s="244" t="s">
        <v>155</v>
      </c>
      <c r="E430" s="245" t="s">
        <v>1</v>
      </c>
      <c r="F430" s="246" t="s">
        <v>520</v>
      </c>
      <c r="G430" s="243"/>
      <c r="H430" s="245" t="s">
        <v>1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2" t="s">
        <v>155</v>
      </c>
      <c r="AU430" s="252" t="s">
        <v>148</v>
      </c>
      <c r="AV430" s="13" t="s">
        <v>85</v>
      </c>
      <c r="AW430" s="13" t="s">
        <v>36</v>
      </c>
      <c r="AX430" s="13" t="s">
        <v>80</v>
      </c>
      <c r="AY430" s="252" t="s">
        <v>140</v>
      </c>
    </row>
    <row r="431" spans="1:51" s="14" customFormat="1" ht="12">
      <c r="A431" s="14"/>
      <c r="B431" s="253"/>
      <c r="C431" s="254"/>
      <c r="D431" s="244" t="s">
        <v>155</v>
      </c>
      <c r="E431" s="255" t="s">
        <v>1</v>
      </c>
      <c r="F431" s="256" t="s">
        <v>521</v>
      </c>
      <c r="G431" s="254"/>
      <c r="H431" s="257">
        <v>129.938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3" t="s">
        <v>155</v>
      </c>
      <c r="AU431" s="263" t="s">
        <v>148</v>
      </c>
      <c r="AV431" s="14" t="s">
        <v>148</v>
      </c>
      <c r="AW431" s="14" t="s">
        <v>36</v>
      </c>
      <c r="AX431" s="14" t="s">
        <v>80</v>
      </c>
      <c r="AY431" s="263" t="s">
        <v>140</v>
      </c>
    </row>
    <row r="432" spans="1:51" s="14" customFormat="1" ht="12">
      <c r="A432" s="14"/>
      <c r="B432" s="253"/>
      <c r="C432" s="254"/>
      <c r="D432" s="244" t="s">
        <v>155</v>
      </c>
      <c r="E432" s="255" t="s">
        <v>1</v>
      </c>
      <c r="F432" s="256" t="s">
        <v>522</v>
      </c>
      <c r="G432" s="254"/>
      <c r="H432" s="257">
        <v>-20.18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63" t="s">
        <v>155</v>
      </c>
      <c r="AU432" s="263" t="s">
        <v>148</v>
      </c>
      <c r="AV432" s="14" t="s">
        <v>148</v>
      </c>
      <c r="AW432" s="14" t="s">
        <v>36</v>
      </c>
      <c r="AX432" s="14" t="s">
        <v>80</v>
      </c>
      <c r="AY432" s="263" t="s">
        <v>140</v>
      </c>
    </row>
    <row r="433" spans="1:51" s="16" customFormat="1" ht="12">
      <c r="A433" s="16"/>
      <c r="B433" s="285"/>
      <c r="C433" s="286"/>
      <c r="D433" s="244" t="s">
        <v>155</v>
      </c>
      <c r="E433" s="287" t="s">
        <v>1</v>
      </c>
      <c r="F433" s="288" t="s">
        <v>342</v>
      </c>
      <c r="G433" s="286"/>
      <c r="H433" s="289">
        <v>1470.8460000000002</v>
      </c>
      <c r="I433" s="290"/>
      <c r="J433" s="286"/>
      <c r="K433" s="286"/>
      <c r="L433" s="291"/>
      <c r="M433" s="292"/>
      <c r="N433" s="293"/>
      <c r="O433" s="293"/>
      <c r="P433" s="293"/>
      <c r="Q433" s="293"/>
      <c r="R433" s="293"/>
      <c r="S433" s="293"/>
      <c r="T433" s="294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95" t="s">
        <v>155</v>
      </c>
      <c r="AU433" s="295" t="s">
        <v>148</v>
      </c>
      <c r="AV433" s="16" t="s">
        <v>158</v>
      </c>
      <c r="AW433" s="16" t="s">
        <v>36</v>
      </c>
      <c r="AX433" s="16" t="s">
        <v>80</v>
      </c>
      <c r="AY433" s="295" t="s">
        <v>140</v>
      </c>
    </row>
    <row r="434" spans="1:51" s="13" customFormat="1" ht="12">
      <c r="A434" s="13"/>
      <c r="B434" s="242"/>
      <c r="C434" s="243"/>
      <c r="D434" s="244" t="s">
        <v>155</v>
      </c>
      <c r="E434" s="245" t="s">
        <v>1</v>
      </c>
      <c r="F434" s="246" t="s">
        <v>523</v>
      </c>
      <c r="G434" s="243"/>
      <c r="H434" s="245" t="s">
        <v>1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2" t="s">
        <v>155</v>
      </c>
      <c r="AU434" s="252" t="s">
        <v>148</v>
      </c>
      <c r="AV434" s="13" t="s">
        <v>85</v>
      </c>
      <c r="AW434" s="13" t="s">
        <v>36</v>
      </c>
      <c r="AX434" s="13" t="s">
        <v>80</v>
      </c>
      <c r="AY434" s="252" t="s">
        <v>140</v>
      </c>
    </row>
    <row r="435" spans="1:51" s="13" customFormat="1" ht="12">
      <c r="A435" s="13"/>
      <c r="B435" s="242"/>
      <c r="C435" s="243"/>
      <c r="D435" s="244" t="s">
        <v>155</v>
      </c>
      <c r="E435" s="245" t="s">
        <v>1</v>
      </c>
      <c r="F435" s="246" t="s">
        <v>511</v>
      </c>
      <c r="G435" s="243"/>
      <c r="H435" s="245" t="s">
        <v>1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2" t="s">
        <v>155</v>
      </c>
      <c r="AU435" s="252" t="s">
        <v>148</v>
      </c>
      <c r="AV435" s="13" t="s">
        <v>85</v>
      </c>
      <c r="AW435" s="13" t="s">
        <v>36</v>
      </c>
      <c r="AX435" s="13" t="s">
        <v>80</v>
      </c>
      <c r="AY435" s="252" t="s">
        <v>140</v>
      </c>
    </row>
    <row r="436" spans="1:51" s="14" customFormat="1" ht="12">
      <c r="A436" s="14"/>
      <c r="B436" s="253"/>
      <c r="C436" s="254"/>
      <c r="D436" s="244" t="s">
        <v>155</v>
      </c>
      <c r="E436" s="255" t="s">
        <v>1</v>
      </c>
      <c r="F436" s="256" t="s">
        <v>524</v>
      </c>
      <c r="G436" s="254"/>
      <c r="H436" s="257">
        <v>256.985</v>
      </c>
      <c r="I436" s="258"/>
      <c r="J436" s="254"/>
      <c r="K436" s="254"/>
      <c r="L436" s="259"/>
      <c r="M436" s="260"/>
      <c r="N436" s="261"/>
      <c r="O436" s="261"/>
      <c r="P436" s="261"/>
      <c r="Q436" s="261"/>
      <c r="R436" s="261"/>
      <c r="S436" s="261"/>
      <c r="T436" s="26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3" t="s">
        <v>155</v>
      </c>
      <c r="AU436" s="263" t="s">
        <v>148</v>
      </c>
      <c r="AV436" s="14" t="s">
        <v>148</v>
      </c>
      <c r="AW436" s="14" t="s">
        <v>36</v>
      </c>
      <c r="AX436" s="14" t="s">
        <v>80</v>
      </c>
      <c r="AY436" s="263" t="s">
        <v>140</v>
      </c>
    </row>
    <row r="437" spans="1:51" s="14" customFormat="1" ht="12">
      <c r="A437" s="14"/>
      <c r="B437" s="253"/>
      <c r="C437" s="254"/>
      <c r="D437" s="244" t="s">
        <v>155</v>
      </c>
      <c r="E437" s="255" t="s">
        <v>1</v>
      </c>
      <c r="F437" s="256" t="s">
        <v>525</v>
      </c>
      <c r="G437" s="254"/>
      <c r="H437" s="257">
        <v>-43.025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3" t="s">
        <v>155</v>
      </c>
      <c r="AU437" s="263" t="s">
        <v>148</v>
      </c>
      <c r="AV437" s="14" t="s">
        <v>148</v>
      </c>
      <c r="AW437" s="14" t="s">
        <v>36</v>
      </c>
      <c r="AX437" s="14" t="s">
        <v>80</v>
      </c>
      <c r="AY437" s="263" t="s">
        <v>140</v>
      </c>
    </row>
    <row r="438" spans="1:51" s="13" customFormat="1" ht="12">
      <c r="A438" s="13"/>
      <c r="B438" s="242"/>
      <c r="C438" s="243"/>
      <c r="D438" s="244" t="s">
        <v>155</v>
      </c>
      <c r="E438" s="245" t="s">
        <v>1</v>
      </c>
      <c r="F438" s="246" t="s">
        <v>514</v>
      </c>
      <c r="G438" s="243"/>
      <c r="H438" s="245" t="s">
        <v>1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2" t="s">
        <v>155</v>
      </c>
      <c r="AU438" s="252" t="s">
        <v>148</v>
      </c>
      <c r="AV438" s="13" t="s">
        <v>85</v>
      </c>
      <c r="AW438" s="13" t="s">
        <v>36</v>
      </c>
      <c r="AX438" s="13" t="s">
        <v>80</v>
      </c>
      <c r="AY438" s="252" t="s">
        <v>140</v>
      </c>
    </row>
    <row r="439" spans="1:51" s="14" customFormat="1" ht="12">
      <c r="A439" s="14"/>
      <c r="B439" s="253"/>
      <c r="C439" s="254"/>
      <c r="D439" s="244" t="s">
        <v>155</v>
      </c>
      <c r="E439" s="255" t="s">
        <v>1</v>
      </c>
      <c r="F439" s="256" t="s">
        <v>526</v>
      </c>
      <c r="G439" s="254"/>
      <c r="H439" s="257">
        <v>191.49</v>
      </c>
      <c r="I439" s="258"/>
      <c r="J439" s="254"/>
      <c r="K439" s="254"/>
      <c r="L439" s="259"/>
      <c r="M439" s="260"/>
      <c r="N439" s="261"/>
      <c r="O439" s="261"/>
      <c r="P439" s="261"/>
      <c r="Q439" s="261"/>
      <c r="R439" s="261"/>
      <c r="S439" s="261"/>
      <c r="T439" s="26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3" t="s">
        <v>155</v>
      </c>
      <c r="AU439" s="263" t="s">
        <v>148</v>
      </c>
      <c r="AV439" s="14" t="s">
        <v>148</v>
      </c>
      <c r="AW439" s="14" t="s">
        <v>36</v>
      </c>
      <c r="AX439" s="14" t="s">
        <v>80</v>
      </c>
      <c r="AY439" s="263" t="s">
        <v>140</v>
      </c>
    </row>
    <row r="440" spans="1:51" s="14" customFormat="1" ht="12">
      <c r="A440" s="14"/>
      <c r="B440" s="253"/>
      <c r="C440" s="254"/>
      <c r="D440" s="244" t="s">
        <v>155</v>
      </c>
      <c r="E440" s="255" t="s">
        <v>1</v>
      </c>
      <c r="F440" s="256" t="s">
        <v>527</v>
      </c>
      <c r="G440" s="254"/>
      <c r="H440" s="257">
        <v>10.744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3" t="s">
        <v>155</v>
      </c>
      <c r="AU440" s="263" t="s">
        <v>148</v>
      </c>
      <c r="AV440" s="14" t="s">
        <v>148</v>
      </c>
      <c r="AW440" s="14" t="s">
        <v>36</v>
      </c>
      <c r="AX440" s="14" t="s">
        <v>80</v>
      </c>
      <c r="AY440" s="263" t="s">
        <v>140</v>
      </c>
    </row>
    <row r="441" spans="1:51" s="14" customFormat="1" ht="12">
      <c r="A441" s="14"/>
      <c r="B441" s="253"/>
      <c r="C441" s="254"/>
      <c r="D441" s="244" t="s">
        <v>155</v>
      </c>
      <c r="E441" s="255" t="s">
        <v>1</v>
      </c>
      <c r="F441" s="256" t="s">
        <v>528</v>
      </c>
      <c r="G441" s="254"/>
      <c r="H441" s="257">
        <v>-27.9</v>
      </c>
      <c r="I441" s="258"/>
      <c r="J441" s="254"/>
      <c r="K441" s="254"/>
      <c r="L441" s="259"/>
      <c r="M441" s="260"/>
      <c r="N441" s="261"/>
      <c r="O441" s="261"/>
      <c r="P441" s="261"/>
      <c r="Q441" s="261"/>
      <c r="R441" s="261"/>
      <c r="S441" s="261"/>
      <c r="T441" s="26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3" t="s">
        <v>155</v>
      </c>
      <c r="AU441" s="263" t="s">
        <v>148</v>
      </c>
      <c r="AV441" s="14" t="s">
        <v>148</v>
      </c>
      <c r="AW441" s="14" t="s">
        <v>36</v>
      </c>
      <c r="AX441" s="14" t="s">
        <v>80</v>
      </c>
      <c r="AY441" s="263" t="s">
        <v>140</v>
      </c>
    </row>
    <row r="442" spans="1:51" s="13" customFormat="1" ht="12">
      <c r="A442" s="13"/>
      <c r="B442" s="242"/>
      <c r="C442" s="243"/>
      <c r="D442" s="244" t="s">
        <v>155</v>
      </c>
      <c r="E442" s="245" t="s">
        <v>1</v>
      </c>
      <c r="F442" s="246" t="s">
        <v>529</v>
      </c>
      <c r="G442" s="243"/>
      <c r="H442" s="245" t="s">
        <v>1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2" t="s">
        <v>155</v>
      </c>
      <c r="AU442" s="252" t="s">
        <v>148</v>
      </c>
      <c r="AV442" s="13" t="s">
        <v>85</v>
      </c>
      <c r="AW442" s="13" t="s">
        <v>36</v>
      </c>
      <c r="AX442" s="13" t="s">
        <v>80</v>
      </c>
      <c r="AY442" s="252" t="s">
        <v>140</v>
      </c>
    </row>
    <row r="443" spans="1:51" s="14" customFormat="1" ht="12">
      <c r="A443" s="14"/>
      <c r="B443" s="253"/>
      <c r="C443" s="254"/>
      <c r="D443" s="244" t="s">
        <v>155</v>
      </c>
      <c r="E443" s="255" t="s">
        <v>1</v>
      </c>
      <c r="F443" s="256" t="s">
        <v>530</v>
      </c>
      <c r="G443" s="254"/>
      <c r="H443" s="257">
        <v>261.792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3" t="s">
        <v>155</v>
      </c>
      <c r="AU443" s="263" t="s">
        <v>148</v>
      </c>
      <c r="AV443" s="14" t="s">
        <v>148</v>
      </c>
      <c r="AW443" s="14" t="s">
        <v>36</v>
      </c>
      <c r="AX443" s="14" t="s">
        <v>80</v>
      </c>
      <c r="AY443" s="263" t="s">
        <v>140</v>
      </c>
    </row>
    <row r="444" spans="1:51" s="14" customFormat="1" ht="12">
      <c r="A444" s="14"/>
      <c r="B444" s="253"/>
      <c r="C444" s="254"/>
      <c r="D444" s="244" t="s">
        <v>155</v>
      </c>
      <c r="E444" s="255" t="s">
        <v>1</v>
      </c>
      <c r="F444" s="256" t="s">
        <v>531</v>
      </c>
      <c r="G444" s="254"/>
      <c r="H444" s="257">
        <v>-76.95</v>
      </c>
      <c r="I444" s="258"/>
      <c r="J444" s="254"/>
      <c r="K444" s="254"/>
      <c r="L444" s="259"/>
      <c r="M444" s="260"/>
      <c r="N444" s="261"/>
      <c r="O444" s="261"/>
      <c r="P444" s="261"/>
      <c r="Q444" s="261"/>
      <c r="R444" s="261"/>
      <c r="S444" s="261"/>
      <c r="T444" s="26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3" t="s">
        <v>155</v>
      </c>
      <c r="AU444" s="263" t="s">
        <v>148</v>
      </c>
      <c r="AV444" s="14" t="s">
        <v>148</v>
      </c>
      <c r="AW444" s="14" t="s">
        <v>36</v>
      </c>
      <c r="AX444" s="14" t="s">
        <v>80</v>
      </c>
      <c r="AY444" s="263" t="s">
        <v>140</v>
      </c>
    </row>
    <row r="445" spans="1:51" s="13" customFormat="1" ht="12">
      <c r="A445" s="13"/>
      <c r="B445" s="242"/>
      <c r="C445" s="243"/>
      <c r="D445" s="244" t="s">
        <v>155</v>
      </c>
      <c r="E445" s="245" t="s">
        <v>1</v>
      </c>
      <c r="F445" s="246" t="s">
        <v>520</v>
      </c>
      <c r="G445" s="243"/>
      <c r="H445" s="245" t="s">
        <v>1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2" t="s">
        <v>155</v>
      </c>
      <c r="AU445" s="252" t="s">
        <v>148</v>
      </c>
      <c r="AV445" s="13" t="s">
        <v>85</v>
      </c>
      <c r="AW445" s="13" t="s">
        <v>36</v>
      </c>
      <c r="AX445" s="13" t="s">
        <v>80</v>
      </c>
      <c r="AY445" s="252" t="s">
        <v>140</v>
      </c>
    </row>
    <row r="446" spans="1:51" s="14" customFormat="1" ht="12">
      <c r="A446" s="14"/>
      <c r="B446" s="253"/>
      <c r="C446" s="254"/>
      <c r="D446" s="244" t="s">
        <v>155</v>
      </c>
      <c r="E446" s="255" t="s">
        <v>1</v>
      </c>
      <c r="F446" s="256" t="s">
        <v>532</v>
      </c>
      <c r="G446" s="254"/>
      <c r="H446" s="257">
        <v>346.152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155</v>
      </c>
      <c r="AU446" s="263" t="s">
        <v>148</v>
      </c>
      <c r="AV446" s="14" t="s">
        <v>148</v>
      </c>
      <c r="AW446" s="14" t="s">
        <v>36</v>
      </c>
      <c r="AX446" s="14" t="s">
        <v>80</v>
      </c>
      <c r="AY446" s="263" t="s">
        <v>140</v>
      </c>
    </row>
    <row r="447" spans="1:51" s="14" customFormat="1" ht="12">
      <c r="A447" s="14"/>
      <c r="B447" s="253"/>
      <c r="C447" s="254"/>
      <c r="D447" s="244" t="s">
        <v>155</v>
      </c>
      <c r="E447" s="255" t="s">
        <v>1</v>
      </c>
      <c r="F447" s="256" t="s">
        <v>533</v>
      </c>
      <c r="G447" s="254"/>
      <c r="H447" s="257">
        <v>-283.525</v>
      </c>
      <c r="I447" s="258"/>
      <c r="J447" s="254"/>
      <c r="K447" s="254"/>
      <c r="L447" s="259"/>
      <c r="M447" s="260"/>
      <c r="N447" s="261"/>
      <c r="O447" s="261"/>
      <c r="P447" s="261"/>
      <c r="Q447" s="261"/>
      <c r="R447" s="261"/>
      <c r="S447" s="261"/>
      <c r="T447" s="26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3" t="s">
        <v>155</v>
      </c>
      <c r="AU447" s="263" t="s">
        <v>148</v>
      </c>
      <c r="AV447" s="14" t="s">
        <v>148</v>
      </c>
      <c r="AW447" s="14" t="s">
        <v>36</v>
      </c>
      <c r="AX447" s="14" t="s">
        <v>80</v>
      </c>
      <c r="AY447" s="263" t="s">
        <v>140</v>
      </c>
    </row>
    <row r="448" spans="1:51" s="16" customFormat="1" ht="12">
      <c r="A448" s="16"/>
      <c r="B448" s="285"/>
      <c r="C448" s="286"/>
      <c r="D448" s="244" t="s">
        <v>155</v>
      </c>
      <c r="E448" s="287" t="s">
        <v>1</v>
      </c>
      <c r="F448" s="288" t="s">
        <v>342</v>
      </c>
      <c r="G448" s="286"/>
      <c r="H448" s="289">
        <v>635.763</v>
      </c>
      <c r="I448" s="290"/>
      <c r="J448" s="286"/>
      <c r="K448" s="286"/>
      <c r="L448" s="291"/>
      <c r="M448" s="292"/>
      <c r="N448" s="293"/>
      <c r="O448" s="293"/>
      <c r="P448" s="293"/>
      <c r="Q448" s="293"/>
      <c r="R448" s="293"/>
      <c r="S448" s="293"/>
      <c r="T448" s="294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95" t="s">
        <v>155</v>
      </c>
      <c r="AU448" s="295" t="s">
        <v>148</v>
      </c>
      <c r="AV448" s="16" t="s">
        <v>158</v>
      </c>
      <c r="AW448" s="16" t="s">
        <v>36</v>
      </c>
      <c r="AX448" s="16" t="s">
        <v>80</v>
      </c>
      <c r="AY448" s="295" t="s">
        <v>140</v>
      </c>
    </row>
    <row r="449" spans="1:51" s="15" customFormat="1" ht="12">
      <c r="A449" s="15"/>
      <c r="B449" s="264"/>
      <c r="C449" s="265"/>
      <c r="D449" s="244" t="s">
        <v>155</v>
      </c>
      <c r="E449" s="266" t="s">
        <v>1</v>
      </c>
      <c r="F449" s="267" t="s">
        <v>167</v>
      </c>
      <c r="G449" s="265"/>
      <c r="H449" s="268">
        <v>2106.6089999999995</v>
      </c>
      <c r="I449" s="269"/>
      <c r="J449" s="265"/>
      <c r="K449" s="265"/>
      <c r="L449" s="270"/>
      <c r="M449" s="271"/>
      <c r="N449" s="272"/>
      <c r="O449" s="272"/>
      <c r="P449" s="272"/>
      <c r="Q449" s="272"/>
      <c r="R449" s="272"/>
      <c r="S449" s="272"/>
      <c r="T449" s="27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4" t="s">
        <v>155</v>
      </c>
      <c r="AU449" s="274" t="s">
        <v>148</v>
      </c>
      <c r="AV449" s="15" t="s">
        <v>147</v>
      </c>
      <c r="AW449" s="15" t="s">
        <v>36</v>
      </c>
      <c r="AX449" s="15" t="s">
        <v>85</v>
      </c>
      <c r="AY449" s="274" t="s">
        <v>140</v>
      </c>
    </row>
    <row r="450" spans="1:65" s="2" customFormat="1" ht="21.75" customHeight="1">
      <c r="A450" s="39"/>
      <c r="B450" s="40"/>
      <c r="C450" s="275" t="s">
        <v>534</v>
      </c>
      <c r="D450" s="275" t="s">
        <v>208</v>
      </c>
      <c r="E450" s="276" t="s">
        <v>535</v>
      </c>
      <c r="F450" s="277" t="s">
        <v>536</v>
      </c>
      <c r="G450" s="278" t="s">
        <v>152</v>
      </c>
      <c r="H450" s="279">
        <v>2148.741</v>
      </c>
      <c r="I450" s="280"/>
      <c r="J450" s="281">
        <f>ROUND(I450*H450,2)</f>
        <v>0</v>
      </c>
      <c r="K450" s="277" t="s">
        <v>153</v>
      </c>
      <c r="L450" s="282"/>
      <c r="M450" s="283" t="s">
        <v>1</v>
      </c>
      <c r="N450" s="284" t="s">
        <v>46</v>
      </c>
      <c r="O450" s="92"/>
      <c r="P450" s="238">
        <f>O450*H450</f>
        <v>0</v>
      </c>
      <c r="Q450" s="238">
        <v>0.018</v>
      </c>
      <c r="R450" s="238">
        <f>Q450*H450</f>
        <v>38.677338</v>
      </c>
      <c r="S450" s="238">
        <v>0</v>
      </c>
      <c r="T450" s="239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40" t="s">
        <v>190</v>
      </c>
      <c r="AT450" s="240" t="s">
        <v>208</v>
      </c>
      <c r="AU450" s="240" t="s">
        <v>148</v>
      </c>
      <c r="AY450" s="18" t="s">
        <v>140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8" t="s">
        <v>148</v>
      </c>
      <c r="BK450" s="241">
        <f>ROUND(I450*H450,2)</f>
        <v>0</v>
      </c>
      <c r="BL450" s="18" t="s">
        <v>147</v>
      </c>
      <c r="BM450" s="240" t="s">
        <v>537</v>
      </c>
    </row>
    <row r="451" spans="1:51" s="14" customFormat="1" ht="12">
      <c r="A451" s="14"/>
      <c r="B451" s="253"/>
      <c r="C451" s="254"/>
      <c r="D451" s="244" t="s">
        <v>155</v>
      </c>
      <c r="E451" s="255" t="s">
        <v>1</v>
      </c>
      <c r="F451" s="256" t="s">
        <v>538</v>
      </c>
      <c r="G451" s="254"/>
      <c r="H451" s="257">
        <v>2148.741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3" t="s">
        <v>155</v>
      </c>
      <c r="AU451" s="263" t="s">
        <v>148</v>
      </c>
      <c r="AV451" s="14" t="s">
        <v>148</v>
      </c>
      <c r="AW451" s="14" t="s">
        <v>36</v>
      </c>
      <c r="AX451" s="14" t="s">
        <v>85</v>
      </c>
      <c r="AY451" s="263" t="s">
        <v>140</v>
      </c>
    </row>
    <row r="452" spans="1:65" s="2" customFormat="1" ht="33" customHeight="1">
      <c r="A452" s="39"/>
      <c r="B452" s="40"/>
      <c r="C452" s="229" t="s">
        <v>539</v>
      </c>
      <c r="D452" s="229" t="s">
        <v>142</v>
      </c>
      <c r="E452" s="230" t="s">
        <v>540</v>
      </c>
      <c r="F452" s="231" t="s">
        <v>541</v>
      </c>
      <c r="G452" s="232" t="s">
        <v>252</v>
      </c>
      <c r="H452" s="233">
        <v>1064.935</v>
      </c>
      <c r="I452" s="234"/>
      <c r="J452" s="235">
        <f>ROUND(I452*H452,2)</f>
        <v>0</v>
      </c>
      <c r="K452" s="231" t="s">
        <v>153</v>
      </c>
      <c r="L452" s="45"/>
      <c r="M452" s="236" t="s">
        <v>1</v>
      </c>
      <c r="N452" s="237" t="s">
        <v>46</v>
      </c>
      <c r="O452" s="92"/>
      <c r="P452" s="238">
        <f>O452*H452</f>
        <v>0</v>
      </c>
      <c r="Q452" s="238">
        <v>0.00176</v>
      </c>
      <c r="R452" s="238">
        <f>Q452*H452</f>
        <v>1.8742855999999999</v>
      </c>
      <c r="S452" s="238">
        <v>0</v>
      </c>
      <c r="T452" s="239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0" t="s">
        <v>147</v>
      </c>
      <c r="AT452" s="240" t="s">
        <v>142</v>
      </c>
      <c r="AU452" s="240" t="s">
        <v>148</v>
      </c>
      <c r="AY452" s="18" t="s">
        <v>140</v>
      </c>
      <c r="BE452" s="241">
        <f>IF(N452="základní",J452,0)</f>
        <v>0</v>
      </c>
      <c r="BF452" s="241">
        <f>IF(N452="snížená",J452,0)</f>
        <v>0</v>
      </c>
      <c r="BG452" s="241">
        <f>IF(N452="zákl. přenesená",J452,0)</f>
        <v>0</v>
      </c>
      <c r="BH452" s="241">
        <f>IF(N452="sníž. přenesená",J452,0)</f>
        <v>0</v>
      </c>
      <c r="BI452" s="241">
        <f>IF(N452="nulová",J452,0)</f>
        <v>0</v>
      </c>
      <c r="BJ452" s="18" t="s">
        <v>148</v>
      </c>
      <c r="BK452" s="241">
        <f>ROUND(I452*H452,2)</f>
        <v>0</v>
      </c>
      <c r="BL452" s="18" t="s">
        <v>147</v>
      </c>
      <c r="BM452" s="240" t="s">
        <v>542</v>
      </c>
    </row>
    <row r="453" spans="1:51" s="13" customFormat="1" ht="12">
      <c r="A453" s="13"/>
      <c r="B453" s="242"/>
      <c r="C453" s="243"/>
      <c r="D453" s="244" t="s">
        <v>155</v>
      </c>
      <c r="E453" s="245" t="s">
        <v>1</v>
      </c>
      <c r="F453" s="246" t="s">
        <v>543</v>
      </c>
      <c r="G453" s="243"/>
      <c r="H453" s="245" t="s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2" t="s">
        <v>155</v>
      </c>
      <c r="AU453" s="252" t="s">
        <v>148</v>
      </c>
      <c r="AV453" s="13" t="s">
        <v>85</v>
      </c>
      <c r="AW453" s="13" t="s">
        <v>36</v>
      </c>
      <c r="AX453" s="13" t="s">
        <v>80</v>
      </c>
      <c r="AY453" s="252" t="s">
        <v>140</v>
      </c>
    </row>
    <row r="454" spans="1:51" s="13" customFormat="1" ht="12">
      <c r="A454" s="13"/>
      <c r="B454" s="242"/>
      <c r="C454" s="243"/>
      <c r="D454" s="244" t="s">
        <v>155</v>
      </c>
      <c r="E454" s="245" t="s">
        <v>1</v>
      </c>
      <c r="F454" s="246" t="s">
        <v>441</v>
      </c>
      <c r="G454" s="243"/>
      <c r="H454" s="245" t="s">
        <v>1</v>
      </c>
      <c r="I454" s="247"/>
      <c r="J454" s="243"/>
      <c r="K454" s="243"/>
      <c r="L454" s="248"/>
      <c r="M454" s="249"/>
      <c r="N454" s="250"/>
      <c r="O454" s="250"/>
      <c r="P454" s="250"/>
      <c r="Q454" s="250"/>
      <c r="R454" s="250"/>
      <c r="S454" s="250"/>
      <c r="T454" s="25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2" t="s">
        <v>155</v>
      </c>
      <c r="AU454" s="252" t="s">
        <v>148</v>
      </c>
      <c r="AV454" s="13" t="s">
        <v>85</v>
      </c>
      <c r="AW454" s="13" t="s">
        <v>36</v>
      </c>
      <c r="AX454" s="13" t="s">
        <v>80</v>
      </c>
      <c r="AY454" s="252" t="s">
        <v>140</v>
      </c>
    </row>
    <row r="455" spans="1:51" s="14" customFormat="1" ht="12">
      <c r="A455" s="14"/>
      <c r="B455" s="253"/>
      <c r="C455" s="254"/>
      <c r="D455" s="244" t="s">
        <v>155</v>
      </c>
      <c r="E455" s="255" t="s">
        <v>1</v>
      </c>
      <c r="F455" s="256" t="s">
        <v>544</v>
      </c>
      <c r="G455" s="254"/>
      <c r="H455" s="257">
        <v>489.6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155</v>
      </c>
      <c r="AU455" s="263" t="s">
        <v>148</v>
      </c>
      <c r="AV455" s="14" t="s">
        <v>148</v>
      </c>
      <c r="AW455" s="14" t="s">
        <v>36</v>
      </c>
      <c r="AX455" s="14" t="s">
        <v>80</v>
      </c>
      <c r="AY455" s="263" t="s">
        <v>140</v>
      </c>
    </row>
    <row r="456" spans="1:51" s="13" customFormat="1" ht="12">
      <c r="A456" s="13"/>
      <c r="B456" s="242"/>
      <c r="C456" s="243"/>
      <c r="D456" s="244" t="s">
        <v>155</v>
      </c>
      <c r="E456" s="245" t="s">
        <v>1</v>
      </c>
      <c r="F456" s="246" t="s">
        <v>443</v>
      </c>
      <c r="G456" s="243"/>
      <c r="H456" s="245" t="s">
        <v>1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2" t="s">
        <v>155</v>
      </c>
      <c r="AU456" s="252" t="s">
        <v>148</v>
      </c>
      <c r="AV456" s="13" t="s">
        <v>85</v>
      </c>
      <c r="AW456" s="13" t="s">
        <v>36</v>
      </c>
      <c r="AX456" s="13" t="s">
        <v>80</v>
      </c>
      <c r="AY456" s="252" t="s">
        <v>140</v>
      </c>
    </row>
    <row r="457" spans="1:51" s="14" customFormat="1" ht="12">
      <c r="A457" s="14"/>
      <c r="B457" s="253"/>
      <c r="C457" s="254"/>
      <c r="D457" s="244" t="s">
        <v>155</v>
      </c>
      <c r="E457" s="255" t="s">
        <v>1</v>
      </c>
      <c r="F457" s="256" t="s">
        <v>545</v>
      </c>
      <c r="G457" s="254"/>
      <c r="H457" s="257">
        <v>35</v>
      </c>
      <c r="I457" s="258"/>
      <c r="J457" s="254"/>
      <c r="K457" s="254"/>
      <c r="L457" s="259"/>
      <c r="M457" s="260"/>
      <c r="N457" s="261"/>
      <c r="O457" s="261"/>
      <c r="P457" s="261"/>
      <c r="Q457" s="261"/>
      <c r="R457" s="261"/>
      <c r="S457" s="261"/>
      <c r="T457" s="26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3" t="s">
        <v>155</v>
      </c>
      <c r="AU457" s="263" t="s">
        <v>148</v>
      </c>
      <c r="AV457" s="14" t="s">
        <v>148</v>
      </c>
      <c r="AW457" s="14" t="s">
        <v>36</v>
      </c>
      <c r="AX457" s="14" t="s">
        <v>80</v>
      </c>
      <c r="AY457" s="263" t="s">
        <v>140</v>
      </c>
    </row>
    <row r="458" spans="1:51" s="13" customFormat="1" ht="12">
      <c r="A458" s="13"/>
      <c r="B458" s="242"/>
      <c r="C458" s="243"/>
      <c r="D458" s="244" t="s">
        <v>155</v>
      </c>
      <c r="E458" s="245" t="s">
        <v>1</v>
      </c>
      <c r="F458" s="246" t="s">
        <v>546</v>
      </c>
      <c r="G458" s="243"/>
      <c r="H458" s="245" t="s">
        <v>1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155</v>
      </c>
      <c r="AU458" s="252" t="s">
        <v>148</v>
      </c>
      <c r="AV458" s="13" t="s">
        <v>85</v>
      </c>
      <c r="AW458" s="13" t="s">
        <v>36</v>
      </c>
      <c r="AX458" s="13" t="s">
        <v>80</v>
      </c>
      <c r="AY458" s="252" t="s">
        <v>140</v>
      </c>
    </row>
    <row r="459" spans="1:51" s="14" customFormat="1" ht="12">
      <c r="A459" s="14"/>
      <c r="B459" s="253"/>
      <c r="C459" s="254"/>
      <c r="D459" s="244" t="s">
        <v>155</v>
      </c>
      <c r="E459" s="255" t="s">
        <v>1</v>
      </c>
      <c r="F459" s="256" t="s">
        <v>547</v>
      </c>
      <c r="G459" s="254"/>
      <c r="H459" s="257">
        <v>72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155</v>
      </c>
      <c r="AU459" s="263" t="s">
        <v>148</v>
      </c>
      <c r="AV459" s="14" t="s">
        <v>148</v>
      </c>
      <c r="AW459" s="14" t="s">
        <v>36</v>
      </c>
      <c r="AX459" s="14" t="s">
        <v>80</v>
      </c>
      <c r="AY459" s="263" t="s">
        <v>140</v>
      </c>
    </row>
    <row r="460" spans="1:51" s="13" customFormat="1" ht="12">
      <c r="A460" s="13"/>
      <c r="B460" s="242"/>
      <c r="C460" s="243"/>
      <c r="D460" s="244" t="s">
        <v>155</v>
      </c>
      <c r="E460" s="245" t="s">
        <v>1</v>
      </c>
      <c r="F460" s="246" t="s">
        <v>316</v>
      </c>
      <c r="G460" s="243"/>
      <c r="H460" s="245" t="s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2" t="s">
        <v>155</v>
      </c>
      <c r="AU460" s="252" t="s">
        <v>148</v>
      </c>
      <c r="AV460" s="13" t="s">
        <v>85</v>
      </c>
      <c r="AW460" s="13" t="s">
        <v>36</v>
      </c>
      <c r="AX460" s="13" t="s">
        <v>80</v>
      </c>
      <c r="AY460" s="252" t="s">
        <v>140</v>
      </c>
    </row>
    <row r="461" spans="1:51" s="14" customFormat="1" ht="12">
      <c r="A461" s="14"/>
      <c r="B461" s="253"/>
      <c r="C461" s="254"/>
      <c r="D461" s="244" t="s">
        <v>155</v>
      </c>
      <c r="E461" s="255" t="s">
        <v>1</v>
      </c>
      <c r="F461" s="256" t="s">
        <v>548</v>
      </c>
      <c r="G461" s="254"/>
      <c r="H461" s="257">
        <v>60</v>
      </c>
      <c r="I461" s="258"/>
      <c r="J461" s="254"/>
      <c r="K461" s="254"/>
      <c r="L461" s="259"/>
      <c r="M461" s="260"/>
      <c r="N461" s="261"/>
      <c r="O461" s="261"/>
      <c r="P461" s="261"/>
      <c r="Q461" s="261"/>
      <c r="R461" s="261"/>
      <c r="S461" s="261"/>
      <c r="T461" s="26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3" t="s">
        <v>155</v>
      </c>
      <c r="AU461" s="263" t="s">
        <v>148</v>
      </c>
      <c r="AV461" s="14" t="s">
        <v>148</v>
      </c>
      <c r="AW461" s="14" t="s">
        <v>36</v>
      </c>
      <c r="AX461" s="14" t="s">
        <v>80</v>
      </c>
      <c r="AY461" s="263" t="s">
        <v>140</v>
      </c>
    </row>
    <row r="462" spans="1:51" s="13" customFormat="1" ht="12">
      <c r="A462" s="13"/>
      <c r="B462" s="242"/>
      <c r="C462" s="243"/>
      <c r="D462" s="244" t="s">
        <v>155</v>
      </c>
      <c r="E462" s="245" t="s">
        <v>1</v>
      </c>
      <c r="F462" s="246" t="s">
        <v>318</v>
      </c>
      <c r="G462" s="243"/>
      <c r="H462" s="245" t="s">
        <v>1</v>
      </c>
      <c r="I462" s="247"/>
      <c r="J462" s="243"/>
      <c r="K462" s="243"/>
      <c r="L462" s="248"/>
      <c r="M462" s="249"/>
      <c r="N462" s="250"/>
      <c r="O462" s="250"/>
      <c r="P462" s="250"/>
      <c r="Q462" s="250"/>
      <c r="R462" s="250"/>
      <c r="S462" s="250"/>
      <c r="T462" s="25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2" t="s">
        <v>155</v>
      </c>
      <c r="AU462" s="252" t="s">
        <v>148</v>
      </c>
      <c r="AV462" s="13" t="s">
        <v>85</v>
      </c>
      <c r="AW462" s="13" t="s">
        <v>36</v>
      </c>
      <c r="AX462" s="13" t="s">
        <v>80</v>
      </c>
      <c r="AY462" s="252" t="s">
        <v>140</v>
      </c>
    </row>
    <row r="463" spans="1:51" s="14" customFormat="1" ht="12">
      <c r="A463" s="14"/>
      <c r="B463" s="253"/>
      <c r="C463" s="254"/>
      <c r="D463" s="244" t="s">
        <v>155</v>
      </c>
      <c r="E463" s="255" t="s">
        <v>1</v>
      </c>
      <c r="F463" s="256" t="s">
        <v>549</v>
      </c>
      <c r="G463" s="254"/>
      <c r="H463" s="257">
        <v>7</v>
      </c>
      <c r="I463" s="258"/>
      <c r="J463" s="254"/>
      <c r="K463" s="254"/>
      <c r="L463" s="259"/>
      <c r="M463" s="260"/>
      <c r="N463" s="261"/>
      <c r="O463" s="261"/>
      <c r="P463" s="261"/>
      <c r="Q463" s="261"/>
      <c r="R463" s="261"/>
      <c r="S463" s="261"/>
      <c r="T463" s="26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3" t="s">
        <v>155</v>
      </c>
      <c r="AU463" s="263" t="s">
        <v>148</v>
      </c>
      <c r="AV463" s="14" t="s">
        <v>148</v>
      </c>
      <c r="AW463" s="14" t="s">
        <v>36</v>
      </c>
      <c r="AX463" s="14" t="s">
        <v>80</v>
      </c>
      <c r="AY463" s="263" t="s">
        <v>140</v>
      </c>
    </row>
    <row r="464" spans="1:51" s="13" customFormat="1" ht="12">
      <c r="A464" s="13"/>
      <c r="B464" s="242"/>
      <c r="C464" s="243"/>
      <c r="D464" s="244" t="s">
        <v>155</v>
      </c>
      <c r="E464" s="245" t="s">
        <v>1</v>
      </c>
      <c r="F464" s="246" t="s">
        <v>449</v>
      </c>
      <c r="G464" s="243"/>
      <c r="H464" s="245" t="s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2" t="s">
        <v>155</v>
      </c>
      <c r="AU464" s="252" t="s">
        <v>148</v>
      </c>
      <c r="AV464" s="13" t="s">
        <v>85</v>
      </c>
      <c r="AW464" s="13" t="s">
        <v>36</v>
      </c>
      <c r="AX464" s="13" t="s">
        <v>80</v>
      </c>
      <c r="AY464" s="252" t="s">
        <v>140</v>
      </c>
    </row>
    <row r="465" spans="1:51" s="14" customFormat="1" ht="12">
      <c r="A465" s="14"/>
      <c r="B465" s="253"/>
      <c r="C465" s="254"/>
      <c r="D465" s="244" t="s">
        <v>155</v>
      </c>
      <c r="E465" s="255" t="s">
        <v>1</v>
      </c>
      <c r="F465" s="256" t="s">
        <v>550</v>
      </c>
      <c r="G465" s="254"/>
      <c r="H465" s="257">
        <v>97.2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3" t="s">
        <v>155</v>
      </c>
      <c r="AU465" s="263" t="s">
        <v>148</v>
      </c>
      <c r="AV465" s="14" t="s">
        <v>148</v>
      </c>
      <c r="AW465" s="14" t="s">
        <v>36</v>
      </c>
      <c r="AX465" s="14" t="s">
        <v>80</v>
      </c>
      <c r="AY465" s="263" t="s">
        <v>140</v>
      </c>
    </row>
    <row r="466" spans="1:51" s="13" customFormat="1" ht="12">
      <c r="A466" s="13"/>
      <c r="B466" s="242"/>
      <c r="C466" s="243"/>
      <c r="D466" s="244" t="s">
        <v>155</v>
      </c>
      <c r="E466" s="245" t="s">
        <v>1</v>
      </c>
      <c r="F466" s="246" t="s">
        <v>320</v>
      </c>
      <c r="G466" s="243"/>
      <c r="H466" s="245" t="s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2" t="s">
        <v>155</v>
      </c>
      <c r="AU466" s="252" t="s">
        <v>148</v>
      </c>
      <c r="AV466" s="13" t="s">
        <v>85</v>
      </c>
      <c r="AW466" s="13" t="s">
        <v>36</v>
      </c>
      <c r="AX466" s="13" t="s">
        <v>80</v>
      </c>
      <c r="AY466" s="252" t="s">
        <v>140</v>
      </c>
    </row>
    <row r="467" spans="1:51" s="14" customFormat="1" ht="12">
      <c r="A467" s="14"/>
      <c r="B467" s="253"/>
      <c r="C467" s="254"/>
      <c r="D467" s="244" t="s">
        <v>155</v>
      </c>
      <c r="E467" s="255" t="s">
        <v>1</v>
      </c>
      <c r="F467" s="256" t="s">
        <v>551</v>
      </c>
      <c r="G467" s="254"/>
      <c r="H467" s="257">
        <v>27.6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3" t="s">
        <v>155</v>
      </c>
      <c r="AU467" s="263" t="s">
        <v>148</v>
      </c>
      <c r="AV467" s="14" t="s">
        <v>148</v>
      </c>
      <c r="AW467" s="14" t="s">
        <v>36</v>
      </c>
      <c r="AX467" s="14" t="s">
        <v>80</v>
      </c>
      <c r="AY467" s="263" t="s">
        <v>140</v>
      </c>
    </row>
    <row r="468" spans="1:51" s="13" customFormat="1" ht="12">
      <c r="A468" s="13"/>
      <c r="B468" s="242"/>
      <c r="C468" s="243"/>
      <c r="D468" s="244" t="s">
        <v>155</v>
      </c>
      <c r="E468" s="245" t="s">
        <v>1</v>
      </c>
      <c r="F468" s="246" t="s">
        <v>322</v>
      </c>
      <c r="G468" s="243"/>
      <c r="H468" s="245" t="s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2" t="s">
        <v>155</v>
      </c>
      <c r="AU468" s="252" t="s">
        <v>148</v>
      </c>
      <c r="AV468" s="13" t="s">
        <v>85</v>
      </c>
      <c r="AW468" s="13" t="s">
        <v>36</v>
      </c>
      <c r="AX468" s="13" t="s">
        <v>80</v>
      </c>
      <c r="AY468" s="252" t="s">
        <v>140</v>
      </c>
    </row>
    <row r="469" spans="1:51" s="14" customFormat="1" ht="12">
      <c r="A469" s="14"/>
      <c r="B469" s="253"/>
      <c r="C469" s="254"/>
      <c r="D469" s="244" t="s">
        <v>155</v>
      </c>
      <c r="E469" s="255" t="s">
        <v>1</v>
      </c>
      <c r="F469" s="256" t="s">
        <v>552</v>
      </c>
      <c r="G469" s="254"/>
      <c r="H469" s="257">
        <v>6</v>
      </c>
      <c r="I469" s="258"/>
      <c r="J469" s="254"/>
      <c r="K469" s="254"/>
      <c r="L469" s="259"/>
      <c r="M469" s="260"/>
      <c r="N469" s="261"/>
      <c r="O469" s="261"/>
      <c r="P469" s="261"/>
      <c r="Q469" s="261"/>
      <c r="R469" s="261"/>
      <c r="S469" s="261"/>
      <c r="T469" s="26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3" t="s">
        <v>155</v>
      </c>
      <c r="AU469" s="263" t="s">
        <v>148</v>
      </c>
      <c r="AV469" s="14" t="s">
        <v>148</v>
      </c>
      <c r="AW469" s="14" t="s">
        <v>36</v>
      </c>
      <c r="AX469" s="14" t="s">
        <v>80</v>
      </c>
      <c r="AY469" s="263" t="s">
        <v>140</v>
      </c>
    </row>
    <row r="470" spans="1:51" s="13" customFormat="1" ht="12">
      <c r="A470" s="13"/>
      <c r="B470" s="242"/>
      <c r="C470" s="243"/>
      <c r="D470" s="244" t="s">
        <v>155</v>
      </c>
      <c r="E470" s="245" t="s">
        <v>1</v>
      </c>
      <c r="F470" s="246" t="s">
        <v>324</v>
      </c>
      <c r="G470" s="243"/>
      <c r="H470" s="245" t="s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2" t="s">
        <v>155</v>
      </c>
      <c r="AU470" s="252" t="s">
        <v>148</v>
      </c>
      <c r="AV470" s="13" t="s">
        <v>85</v>
      </c>
      <c r="AW470" s="13" t="s">
        <v>36</v>
      </c>
      <c r="AX470" s="13" t="s">
        <v>80</v>
      </c>
      <c r="AY470" s="252" t="s">
        <v>140</v>
      </c>
    </row>
    <row r="471" spans="1:51" s="14" customFormat="1" ht="12">
      <c r="A471" s="14"/>
      <c r="B471" s="253"/>
      <c r="C471" s="254"/>
      <c r="D471" s="244" t="s">
        <v>155</v>
      </c>
      <c r="E471" s="255" t="s">
        <v>1</v>
      </c>
      <c r="F471" s="256" t="s">
        <v>553</v>
      </c>
      <c r="G471" s="254"/>
      <c r="H471" s="257">
        <v>17.6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3" t="s">
        <v>155</v>
      </c>
      <c r="AU471" s="263" t="s">
        <v>148</v>
      </c>
      <c r="AV471" s="14" t="s">
        <v>148</v>
      </c>
      <c r="AW471" s="14" t="s">
        <v>36</v>
      </c>
      <c r="AX471" s="14" t="s">
        <v>80</v>
      </c>
      <c r="AY471" s="263" t="s">
        <v>140</v>
      </c>
    </row>
    <row r="472" spans="1:51" s="13" customFormat="1" ht="12">
      <c r="A472" s="13"/>
      <c r="B472" s="242"/>
      <c r="C472" s="243"/>
      <c r="D472" s="244" t="s">
        <v>155</v>
      </c>
      <c r="E472" s="245" t="s">
        <v>1</v>
      </c>
      <c r="F472" s="246" t="s">
        <v>326</v>
      </c>
      <c r="G472" s="243"/>
      <c r="H472" s="245" t="s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2" t="s">
        <v>155</v>
      </c>
      <c r="AU472" s="252" t="s">
        <v>148</v>
      </c>
      <c r="AV472" s="13" t="s">
        <v>85</v>
      </c>
      <c r="AW472" s="13" t="s">
        <v>36</v>
      </c>
      <c r="AX472" s="13" t="s">
        <v>80</v>
      </c>
      <c r="AY472" s="252" t="s">
        <v>140</v>
      </c>
    </row>
    <row r="473" spans="1:51" s="14" customFormat="1" ht="12">
      <c r="A473" s="14"/>
      <c r="B473" s="253"/>
      <c r="C473" s="254"/>
      <c r="D473" s="244" t="s">
        <v>155</v>
      </c>
      <c r="E473" s="255" t="s">
        <v>1</v>
      </c>
      <c r="F473" s="256" t="s">
        <v>554</v>
      </c>
      <c r="G473" s="254"/>
      <c r="H473" s="257">
        <v>7.2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3" t="s">
        <v>155</v>
      </c>
      <c r="AU473" s="263" t="s">
        <v>148</v>
      </c>
      <c r="AV473" s="14" t="s">
        <v>148</v>
      </c>
      <c r="AW473" s="14" t="s">
        <v>36</v>
      </c>
      <c r="AX473" s="14" t="s">
        <v>80</v>
      </c>
      <c r="AY473" s="263" t="s">
        <v>140</v>
      </c>
    </row>
    <row r="474" spans="1:51" s="13" customFormat="1" ht="12">
      <c r="A474" s="13"/>
      <c r="B474" s="242"/>
      <c r="C474" s="243"/>
      <c r="D474" s="244" t="s">
        <v>155</v>
      </c>
      <c r="E474" s="245" t="s">
        <v>1</v>
      </c>
      <c r="F474" s="246" t="s">
        <v>328</v>
      </c>
      <c r="G474" s="243"/>
      <c r="H474" s="245" t="s">
        <v>1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2" t="s">
        <v>155</v>
      </c>
      <c r="AU474" s="252" t="s">
        <v>148</v>
      </c>
      <c r="AV474" s="13" t="s">
        <v>85</v>
      </c>
      <c r="AW474" s="13" t="s">
        <v>36</v>
      </c>
      <c r="AX474" s="13" t="s">
        <v>80</v>
      </c>
      <c r="AY474" s="252" t="s">
        <v>140</v>
      </c>
    </row>
    <row r="475" spans="1:51" s="14" customFormat="1" ht="12">
      <c r="A475" s="14"/>
      <c r="B475" s="253"/>
      <c r="C475" s="254"/>
      <c r="D475" s="244" t="s">
        <v>155</v>
      </c>
      <c r="E475" s="255" t="s">
        <v>1</v>
      </c>
      <c r="F475" s="256" t="s">
        <v>555</v>
      </c>
      <c r="G475" s="254"/>
      <c r="H475" s="257">
        <v>27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3" t="s">
        <v>155</v>
      </c>
      <c r="AU475" s="263" t="s">
        <v>148</v>
      </c>
      <c r="AV475" s="14" t="s">
        <v>148</v>
      </c>
      <c r="AW475" s="14" t="s">
        <v>36</v>
      </c>
      <c r="AX475" s="14" t="s">
        <v>80</v>
      </c>
      <c r="AY475" s="263" t="s">
        <v>140</v>
      </c>
    </row>
    <row r="476" spans="1:51" s="13" customFormat="1" ht="12">
      <c r="A476" s="13"/>
      <c r="B476" s="242"/>
      <c r="C476" s="243"/>
      <c r="D476" s="244" t="s">
        <v>155</v>
      </c>
      <c r="E476" s="245" t="s">
        <v>1</v>
      </c>
      <c r="F476" s="246" t="s">
        <v>330</v>
      </c>
      <c r="G476" s="243"/>
      <c r="H476" s="245" t="s">
        <v>1</v>
      </c>
      <c r="I476" s="247"/>
      <c r="J476" s="243"/>
      <c r="K476" s="243"/>
      <c r="L476" s="248"/>
      <c r="M476" s="249"/>
      <c r="N476" s="250"/>
      <c r="O476" s="250"/>
      <c r="P476" s="250"/>
      <c r="Q476" s="250"/>
      <c r="R476" s="250"/>
      <c r="S476" s="250"/>
      <c r="T476" s="25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2" t="s">
        <v>155</v>
      </c>
      <c r="AU476" s="252" t="s">
        <v>148</v>
      </c>
      <c r="AV476" s="13" t="s">
        <v>85</v>
      </c>
      <c r="AW476" s="13" t="s">
        <v>36</v>
      </c>
      <c r="AX476" s="13" t="s">
        <v>80</v>
      </c>
      <c r="AY476" s="252" t="s">
        <v>140</v>
      </c>
    </row>
    <row r="477" spans="1:51" s="14" customFormat="1" ht="12">
      <c r="A477" s="14"/>
      <c r="B477" s="253"/>
      <c r="C477" s="254"/>
      <c r="D477" s="244" t="s">
        <v>155</v>
      </c>
      <c r="E477" s="255" t="s">
        <v>1</v>
      </c>
      <c r="F477" s="256" t="s">
        <v>556</v>
      </c>
      <c r="G477" s="254"/>
      <c r="H477" s="257">
        <v>15</v>
      </c>
      <c r="I477" s="258"/>
      <c r="J477" s="254"/>
      <c r="K477" s="254"/>
      <c r="L477" s="259"/>
      <c r="M477" s="260"/>
      <c r="N477" s="261"/>
      <c r="O477" s="261"/>
      <c r="P477" s="261"/>
      <c r="Q477" s="261"/>
      <c r="R477" s="261"/>
      <c r="S477" s="261"/>
      <c r="T477" s="26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3" t="s">
        <v>155</v>
      </c>
      <c r="AU477" s="263" t="s">
        <v>148</v>
      </c>
      <c r="AV477" s="14" t="s">
        <v>148</v>
      </c>
      <c r="AW477" s="14" t="s">
        <v>36</v>
      </c>
      <c r="AX477" s="14" t="s">
        <v>80</v>
      </c>
      <c r="AY477" s="263" t="s">
        <v>140</v>
      </c>
    </row>
    <row r="478" spans="1:51" s="13" customFormat="1" ht="12">
      <c r="A478" s="13"/>
      <c r="B478" s="242"/>
      <c r="C478" s="243"/>
      <c r="D478" s="244" t="s">
        <v>155</v>
      </c>
      <c r="E478" s="245" t="s">
        <v>1</v>
      </c>
      <c r="F478" s="246" t="s">
        <v>332</v>
      </c>
      <c r="G478" s="243"/>
      <c r="H478" s="245" t="s">
        <v>1</v>
      </c>
      <c r="I478" s="247"/>
      <c r="J478" s="243"/>
      <c r="K478" s="243"/>
      <c r="L478" s="248"/>
      <c r="M478" s="249"/>
      <c r="N478" s="250"/>
      <c r="O478" s="250"/>
      <c r="P478" s="250"/>
      <c r="Q478" s="250"/>
      <c r="R478" s="250"/>
      <c r="S478" s="250"/>
      <c r="T478" s="25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2" t="s">
        <v>155</v>
      </c>
      <c r="AU478" s="252" t="s">
        <v>148</v>
      </c>
      <c r="AV478" s="13" t="s">
        <v>85</v>
      </c>
      <c r="AW478" s="13" t="s">
        <v>36</v>
      </c>
      <c r="AX478" s="13" t="s">
        <v>80</v>
      </c>
      <c r="AY478" s="252" t="s">
        <v>140</v>
      </c>
    </row>
    <row r="479" spans="1:51" s="14" customFormat="1" ht="12">
      <c r="A479" s="14"/>
      <c r="B479" s="253"/>
      <c r="C479" s="254"/>
      <c r="D479" s="244" t="s">
        <v>155</v>
      </c>
      <c r="E479" s="255" t="s">
        <v>1</v>
      </c>
      <c r="F479" s="256" t="s">
        <v>557</v>
      </c>
      <c r="G479" s="254"/>
      <c r="H479" s="257">
        <v>35.7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3" t="s">
        <v>155</v>
      </c>
      <c r="AU479" s="263" t="s">
        <v>148</v>
      </c>
      <c r="AV479" s="14" t="s">
        <v>148</v>
      </c>
      <c r="AW479" s="14" t="s">
        <v>36</v>
      </c>
      <c r="AX479" s="14" t="s">
        <v>80</v>
      </c>
      <c r="AY479" s="263" t="s">
        <v>140</v>
      </c>
    </row>
    <row r="480" spans="1:51" s="13" customFormat="1" ht="12">
      <c r="A480" s="13"/>
      <c r="B480" s="242"/>
      <c r="C480" s="243"/>
      <c r="D480" s="244" t="s">
        <v>155</v>
      </c>
      <c r="E480" s="245" t="s">
        <v>1</v>
      </c>
      <c r="F480" s="246" t="s">
        <v>334</v>
      </c>
      <c r="G480" s="243"/>
      <c r="H480" s="245" t="s">
        <v>1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2" t="s">
        <v>155</v>
      </c>
      <c r="AU480" s="252" t="s">
        <v>148</v>
      </c>
      <c r="AV480" s="13" t="s">
        <v>85</v>
      </c>
      <c r="AW480" s="13" t="s">
        <v>36</v>
      </c>
      <c r="AX480" s="13" t="s">
        <v>80</v>
      </c>
      <c r="AY480" s="252" t="s">
        <v>140</v>
      </c>
    </row>
    <row r="481" spans="1:51" s="14" customFormat="1" ht="12">
      <c r="A481" s="14"/>
      <c r="B481" s="253"/>
      <c r="C481" s="254"/>
      <c r="D481" s="244" t="s">
        <v>155</v>
      </c>
      <c r="E481" s="255" t="s">
        <v>1</v>
      </c>
      <c r="F481" s="256" t="s">
        <v>558</v>
      </c>
      <c r="G481" s="254"/>
      <c r="H481" s="257">
        <v>24.3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3" t="s">
        <v>155</v>
      </c>
      <c r="AU481" s="263" t="s">
        <v>148</v>
      </c>
      <c r="AV481" s="14" t="s">
        <v>148</v>
      </c>
      <c r="AW481" s="14" t="s">
        <v>36</v>
      </c>
      <c r="AX481" s="14" t="s">
        <v>80</v>
      </c>
      <c r="AY481" s="263" t="s">
        <v>140</v>
      </c>
    </row>
    <row r="482" spans="1:51" s="13" customFormat="1" ht="12">
      <c r="A482" s="13"/>
      <c r="B482" s="242"/>
      <c r="C482" s="243"/>
      <c r="D482" s="244" t="s">
        <v>155</v>
      </c>
      <c r="E482" s="245" t="s">
        <v>1</v>
      </c>
      <c r="F482" s="246" t="s">
        <v>336</v>
      </c>
      <c r="G482" s="243"/>
      <c r="H482" s="245" t="s">
        <v>1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155</v>
      </c>
      <c r="AU482" s="252" t="s">
        <v>148</v>
      </c>
      <c r="AV482" s="13" t="s">
        <v>85</v>
      </c>
      <c r="AW482" s="13" t="s">
        <v>36</v>
      </c>
      <c r="AX482" s="13" t="s">
        <v>80</v>
      </c>
      <c r="AY482" s="252" t="s">
        <v>140</v>
      </c>
    </row>
    <row r="483" spans="1:51" s="14" customFormat="1" ht="12">
      <c r="A483" s="14"/>
      <c r="B483" s="253"/>
      <c r="C483" s="254"/>
      <c r="D483" s="244" t="s">
        <v>155</v>
      </c>
      <c r="E483" s="255" t="s">
        <v>1</v>
      </c>
      <c r="F483" s="256" t="s">
        <v>559</v>
      </c>
      <c r="G483" s="254"/>
      <c r="H483" s="257">
        <v>1.8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155</v>
      </c>
      <c r="AU483" s="263" t="s">
        <v>148</v>
      </c>
      <c r="AV483" s="14" t="s">
        <v>148</v>
      </c>
      <c r="AW483" s="14" t="s">
        <v>36</v>
      </c>
      <c r="AX483" s="14" t="s">
        <v>80</v>
      </c>
      <c r="AY483" s="263" t="s">
        <v>140</v>
      </c>
    </row>
    <row r="484" spans="1:51" s="13" customFormat="1" ht="12">
      <c r="A484" s="13"/>
      <c r="B484" s="242"/>
      <c r="C484" s="243"/>
      <c r="D484" s="244" t="s">
        <v>155</v>
      </c>
      <c r="E484" s="245" t="s">
        <v>1</v>
      </c>
      <c r="F484" s="246" t="s">
        <v>338</v>
      </c>
      <c r="G484" s="243"/>
      <c r="H484" s="245" t="s">
        <v>1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2" t="s">
        <v>155</v>
      </c>
      <c r="AU484" s="252" t="s">
        <v>148</v>
      </c>
      <c r="AV484" s="13" t="s">
        <v>85</v>
      </c>
      <c r="AW484" s="13" t="s">
        <v>36</v>
      </c>
      <c r="AX484" s="13" t="s">
        <v>80</v>
      </c>
      <c r="AY484" s="252" t="s">
        <v>140</v>
      </c>
    </row>
    <row r="485" spans="1:51" s="14" customFormat="1" ht="12">
      <c r="A485" s="14"/>
      <c r="B485" s="253"/>
      <c r="C485" s="254"/>
      <c r="D485" s="244" t="s">
        <v>155</v>
      </c>
      <c r="E485" s="255" t="s">
        <v>1</v>
      </c>
      <c r="F485" s="256" t="s">
        <v>560</v>
      </c>
      <c r="G485" s="254"/>
      <c r="H485" s="257">
        <v>2.4</v>
      </c>
      <c r="I485" s="258"/>
      <c r="J485" s="254"/>
      <c r="K485" s="254"/>
      <c r="L485" s="259"/>
      <c r="M485" s="260"/>
      <c r="N485" s="261"/>
      <c r="O485" s="261"/>
      <c r="P485" s="261"/>
      <c r="Q485" s="261"/>
      <c r="R485" s="261"/>
      <c r="S485" s="261"/>
      <c r="T485" s="26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3" t="s">
        <v>155</v>
      </c>
      <c r="AU485" s="263" t="s">
        <v>148</v>
      </c>
      <c r="AV485" s="14" t="s">
        <v>148</v>
      </c>
      <c r="AW485" s="14" t="s">
        <v>36</v>
      </c>
      <c r="AX485" s="14" t="s">
        <v>80</v>
      </c>
      <c r="AY485" s="263" t="s">
        <v>140</v>
      </c>
    </row>
    <row r="486" spans="1:51" s="13" customFormat="1" ht="12">
      <c r="A486" s="13"/>
      <c r="B486" s="242"/>
      <c r="C486" s="243"/>
      <c r="D486" s="244" t="s">
        <v>155</v>
      </c>
      <c r="E486" s="245" t="s">
        <v>1</v>
      </c>
      <c r="F486" s="246" t="s">
        <v>340</v>
      </c>
      <c r="G486" s="243"/>
      <c r="H486" s="245" t="s">
        <v>1</v>
      </c>
      <c r="I486" s="247"/>
      <c r="J486" s="243"/>
      <c r="K486" s="243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155</v>
      </c>
      <c r="AU486" s="252" t="s">
        <v>148</v>
      </c>
      <c r="AV486" s="13" t="s">
        <v>85</v>
      </c>
      <c r="AW486" s="13" t="s">
        <v>36</v>
      </c>
      <c r="AX486" s="13" t="s">
        <v>80</v>
      </c>
      <c r="AY486" s="252" t="s">
        <v>140</v>
      </c>
    </row>
    <row r="487" spans="1:51" s="14" customFormat="1" ht="12">
      <c r="A487" s="14"/>
      <c r="B487" s="253"/>
      <c r="C487" s="254"/>
      <c r="D487" s="244" t="s">
        <v>155</v>
      </c>
      <c r="E487" s="255" t="s">
        <v>1</v>
      </c>
      <c r="F487" s="256" t="s">
        <v>561</v>
      </c>
      <c r="G487" s="254"/>
      <c r="H487" s="257">
        <v>5.1</v>
      </c>
      <c r="I487" s="258"/>
      <c r="J487" s="254"/>
      <c r="K487" s="254"/>
      <c r="L487" s="259"/>
      <c r="M487" s="260"/>
      <c r="N487" s="261"/>
      <c r="O487" s="261"/>
      <c r="P487" s="261"/>
      <c r="Q487" s="261"/>
      <c r="R487" s="261"/>
      <c r="S487" s="261"/>
      <c r="T487" s="26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3" t="s">
        <v>155</v>
      </c>
      <c r="AU487" s="263" t="s">
        <v>148</v>
      </c>
      <c r="AV487" s="14" t="s">
        <v>148</v>
      </c>
      <c r="AW487" s="14" t="s">
        <v>36</v>
      </c>
      <c r="AX487" s="14" t="s">
        <v>80</v>
      </c>
      <c r="AY487" s="263" t="s">
        <v>140</v>
      </c>
    </row>
    <row r="488" spans="1:51" s="13" customFormat="1" ht="12">
      <c r="A488" s="13"/>
      <c r="B488" s="242"/>
      <c r="C488" s="243"/>
      <c r="D488" s="244" t="s">
        <v>155</v>
      </c>
      <c r="E488" s="245" t="s">
        <v>1</v>
      </c>
      <c r="F488" s="246" t="s">
        <v>460</v>
      </c>
      <c r="G488" s="243"/>
      <c r="H488" s="245" t="s">
        <v>1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2" t="s">
        <v>155</v>
      </c>
      <c r="AU488" s="252" t="s">
        <v>148</v>
      </c>
      <c r="AV488" s="13" t="s">
        <v>85</v>
      </c>
      <c r="AW488" s="13" t="s">
        <v>36</v>
      </c>
      <c r="AX488" s="13" t="s">
        <v>80</v>
      </c>
      <c r="AY488" s="252" t="s">
        <v>140</v>
      </c>
    </row>
    <row r="489" spans="1:51" s="14" customFormat="1" ht="12">
      <c r="A489" s="14"/>
      <c r="B489" s="253"/>
      <c r="C489" s="254"/>
      <c r="D489" s="244" t="s">
        <v>155</v>
      </c>
      <c r="E489" s="255" t="s">
        <v>1</v>
      </c>
      <c r="F489" s="256" t="s">
        <v>562</v>
      </c>
      <c r="G489" s="254"/>
      <c r="H489" s="257">
        <v>6.3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155</v>
      </c>
      <c r="AU489" s="263" t="s">
        <v>148</v>
      </c>
      <c r="AV489" s="14" t="s">
        <v>148</v>
      </c>
      <c r="AW489" s="14" t="s">
        <v>36</v>
      </c>
      <c r="AX489" s="14" t="s">
        <v>80</v>
      </c>
      <c r="AY489" s="263" t="s">
        <v>140</v>
      </c>
    </row>
    <row r="490" spans="1:51" s="13" customFormat="1" ht="12">
      <c r="A490" s="13"/>
      <c r="B490" s="242"/>
      <c r="C490" s="243"/>
      <c r="D490" s="244" t="s">
        <v>155</v>
      </c>
      <c r="E490" s="245" t="s">
        <v>1</v>
      </c>
      <c r="F490" s="246" t="s">
        <v>462</v>
      </c>
      <c r="G490" s="243"/>
      <c r="H490" s="245" t="s">
        <v>1</v>
      </c>
      <c r="I490" s="247"/>
      <c r="J490" s="243"/>
      <c r="K490" s="243"/>
      <c r="L490" s="248"/>
      <c r="M490" s="249"/>
      <c r="N490" s="250"/>
      <c r="O490" s="250"/>
      <c r="P490" s="250"/>
      <c r="Q490" s="250"/>
      <c r="R490" s="250"/>
      <c r="S490" s="250"/>
      <c r="T490" s="25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2" t="s">
        <v>155</v>
      </c>
      <c r="AU490" s="252" t="s">
        <v>148</v>
      </c>
      <c r="AV490" s="13" t="s">
        <v>85</v>
      </c>
      <c r="AW490" s="13" t="s">
        <v>36</v>
      </c>
      <c r="AX490" s="13" t="s">
        <v>80</v>
      </c>
      <c r="AY490" s="252" t="s">
        <v>140</v>
      </c>
    </row>
    <row r="491" spans="1:51" s="14" customFormat="1" ht="12">
      <c r="A491" s="14"/>
      <c r="B491" s="253"/>
      <c r="C491" s="254"/>
      <c r="D491" s="244" t="s">
        <v>155</v>
      </c>
      <c r="E491" s="255" t="s">
        <v>1</v>
      </c>
      <c r="F491" s="256" t="s">
        <v>563</v>
      </c>
      <c r="G491" s="254"/>
      <c r="H491" s="257">
        <v>9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3" t="s">
        <v>155</v>
      </c>
      <c r="AU491" s="263" t="s">
        <v>148</v>
      </c>
      <c r="AV491" s="14" t="s">
        <v>148</v>
      </c>
      <c r="AW491" s="14" t="s">
        <v>36</v>
      </c>
      <c r="AX491" s="14" t="s">
        <v>80</v>
      </c>
      <c r="AY491" s="263" t="s">
        <v>140</v>
      </c>
    </row>
    <row r="492" spans="1:51" s="16" customFormat="1" ht="12">
      <c r="A492" s="16"/>
      <c r="B492" s="285"/>
      <c r="C492" s="286"/>
      <c r="D492" s="244" t="s">
        <v>155</v>
      </c>
      <c r="E492" s="287" t="s">
        <v>1</v>
      </c>
      <c r="F492" s="288" t="s">
        <v>342</v>
      </c>
      <c r="G492" s="286"/>
      <c r="H492" s="289">
        <v>945.8000000000001</v>
      </c>
      <c r="I492" s="290"/>
      <c r="J492" s="286"/>
      <c r="K492" s="286"/>
      <c r="L492" s="291"/>
      <c r="M492" s="292"/>
      <c r="N492" s="293"/>
      <c r="O492" s="293"/>
      <c r="P492" s="293"/>
      <c r="Q492" s="293"/>
      <c r="R492" s="293"/>
      <c r="S492" s="293"/>
      <c r="T492" s="294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T492" s="295" t="s">
        <v>155</v>
      </c>
      <c r="AU492" s="295" t="s">
        <v>148</v>
      </c>
      <c r="AV492" s="16" t="s">
        <v>158</v>
      </c>
      <c r="AW492" s="16" t="s">
        <v>36</v>
      </c>
      <c r="AX492" s="16" t="s">
        <v>80</v>
      </c>
      <c r="AY492" s="295" t="s">
        <v>140</v>
      </c>
    </row>
    <row r="493" spans="1:51" s="13" customFormat="1" ht="12">
      <c r="A493" s="13"/>
      <c r="B493" s="242"/>
      <c r="C493" s="243"/>
      <c r="D493" s="244" t="s">
        <v>155</v>
      </c>
      <c r="E493" s="245" t="s">
        <v>1</v>
      </c>
      <c r="F493" s="246" t="s">
        <v>564</v>
      </c>
      <c r="G493" s="243"/>
      <c r="H493" s="245" t="s">
        <v>1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2" t="s">
        <v>155</v>
      </c>
      <c r="AU493" s="252" t="s">
        <v>148</v>
      </c>
      <c r="AV493" s="13" t="s">
        <v>85</v>
      </c>
      <c r="AW493" s="13" t="s">
        <v>36</v>
      </c>
      <c r="AX493" s="13" t="s">
        <v>80</v>
      </c>
      <c r="AY493" s="252" t="s">
        <v>140</v>
      </c>
    </row>
    <row r="494" spans="1:51" s="14" customFormat="1" ht="12">
      <c r="A494" s="14"/>
      <c r="B494" s="253"/>
      <c r="C494" s="254"/>
      <c r="D494" s="244" t="s">
        <v>155</v>
      </c>
      <c r="E494" s="255" t="s">
        <v>1</v>
      </c>
      <c r="F494" s="256" t="s">
        <v>565</v>
      </c>
      <c r="G494" s="254"/>
      <c r="H494" s="257">
        <v>9.8</v>
      </c>
      <c r="I494" s="258"/>
      <c r="J494" s="254"/>
      <c r="K494" s="254"/>
      <c r="L494" s="259"/>
      <c r="M494" s="260"/>
      <c r="N494" s="261"/>
      <c r="O494" s="261"/>
      <c r="P494" s="261"/>
      <c r="Q494" s="261"/>
      <c r="R494" s="261"/>
      <c r="S494" s="261"/>
      <c r="T494" s="26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3" t="s">
        <v>155</v>
      </c>
      <c r="AU494" s="263" t="s">
        <v>148</v>
      </c>
      <c r="AV494" s="14" t="s">
        <v>148</v>
      </c>
      <c r="AW494" s="14" t="s">
        <v>36</v>
      </c>
      <c r="AX494" s="14" t="s">
        <v>80</v>
      </c>
      <c r="AY494" s="263" t="s">
        <v>140</v>
      </c>
    </row>
    <row r="495" spans="1:51" s="13" customFormat="1" ht="12">
      <c r="A495" s="13"/>
      <c r="B495" s="242"/>
      <c r="C495" s="243"/>
      <c r="D495" s="244" t="s">
        <v>155</v>
      </c>
      <c r="E495" s="245" t="s">
        <v>1</v>
      </c>
      <c r="F495" s="246" t="s">
        <v>566</v>
      </c>
      <c r="G495" s="243"/>
      <c r="H495" s="245" t="s">
        <v>1</v>
      </c>
      <c r="I495" s="247"/>
      <c r="J495" s="243"/>
      <c r="K495" s="243"/>
      <c r="L495" s="248"/>
      <c r="M495" s="249"/>
      <c r="N495" s="250"/>
      <c r="O495" s="250"/>
      <c r="P495" s="250"/>
      <c r="Q495" s="250"/>
      <c r="R495" s="250"/>
      <c r="S495" s="250"/>
      <c r="T495" s="25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2" t="s">
        <v>155</v>
      </c>
      <c r="AU495" s="252" t="s">
        <v>148</v>
      </c>
      <c r="AV495" s="13" t="s">
        <v>85</v>
      </c>
      <c r="AW495" s="13" t="s">
        <v>36</v>
      </c>
      <c r="AX495" s="13" t="s">
        <v>80</v>
      </c>
      <c r="AY495" s="252" t="s">
        <v>140</v>
      </c>
    </row>
    <row r="496" spans="1:51" s="14" customFormat="1" ht="12">
      <c r="A496" s="14"/>
      <c r="B496" s="253"/>
      <c r="C496" s="254"/>
      <c r="D496" s="244" t="s">
        <v>155</v>
      </c>
      <c r="E496" s="255" t="s">
        <v>1</v>
      </c>
      <c r="F496" s="256" t="s">
        <v>567</v>
      </c>
      <c r="G496" s="254"/>
      <c r="H496" s="257">
        <v>6.3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3" t="s">
        <v>155</v>
      </c>
      <c r="AU496" s="263" t="s">
        <v>148</v>
      </c>
      <c r="AV496" s="14" t="s">
        <v>148</v>
      </c>
      <c r="AW496" s="14" t="s">
        <v>36</v>
      </c>
      <c r="AX496" s="14" t="s">
        <v>80</v>
      </c>
      <c r="AY496" s="263" t="s">
        <v>140</v>
      </c>
    </row>
    <row r="497" spans="1:51" s="13" customFormat="1" ht="12">
      <c r="A497" s="13"/>
      <c r="B497" s="242"/>
      <c r="C497" s="243"/>
      <c r="D497" s="244" t="s">
        <v>155</v>
      </c>
      <c r="E497" s="245" t="s">
        <v>1</v>
      </c>
      <c r="F497" s="246" t="s">
        <v>568</v>
      </c>
      <c r="G497" s="243"/>
      <c r="H497" s="245" t="s">
        <v>1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2" t="s">
        <v>155</v>
      </c>
      <c r="AU497" s="252" t="s">
        <v>148</v>
      </c>
      <c r="AV497" s="13" t="s">
        <v>85</v>
      </c>
      <c r="AW497" s="13" t="s">
        <v>36</v>
      </c>
      <c r="AX497" s="13" t="s">
        <v>80</v>
      </c>
      <c r="AY497" s="252" t="s">
        <v>140</v>
      </c>
    </row>
    <row r="498" spans="1:51" s="14" customFormat="1" ht="12">
      <c r="A498" s="14"/>
      <c r="B498" s="253"/>
      <c r="C498" s="254"/>
      <c r="D498" s="244" t="s">
        <v>155</v>
      </c>
      <c r="E498" s="255" t="s">
        <v>1</v>
      </c>
      <c r="F498" s="256" t="s">
        <v>569</v>
      </c>
      <c r="G498" s="254"/>
      <c r="H498" s="257">
        <v>13.6</v>
      </c>
      <c r="I498" s="258"/>
      <c r="J498" s="254"/>
      <c r="K498" s="254"/>
      <c r="L498" s="259"/>
      <c r="M498" s="260"/>
      <c r="N498" s="261"/>
      <c r="O498" s="261"/>
      <c r="P498" s="261"/>
      <c r="Q498" s="261"/>
      <c r="R498" s="261"/>
      <c r="S498" s="261"/>
      <c r="T498" s="26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3" t="s">
        <v>155</v>
      </c>
      <c r="AU498" s="263" t="s">
        <v>148</v>
      </c>
      <c r="AV498" s="14" t="s">
        <v>148</v>
      </c>
      <c r="AW498" s="14" t="s">
        <v>36</v>
      </c>
      <c r="AX498" s="14" t="s">
        <v>80</v>
      </c>
      <c r="AY498" s="263" t="s">
        <v>140</v>
      </c>
    </row>
    <row r="499" spans="1:51" s="13" customFormat="1" ht="12">
      <c r="A499" s="13"/>
      <c r="B499" s="242"/>
      <c r="C499" s="243"/>
      <c r="D499" s="244" t="s">
        <v>155</v>
      </c>
      <c r="E499" s="245" t="s">
        <v>1</v>
      </c>
      <c r="F499" s="246" t="s">
        <v>343</v>
      </c>
      <c r="G499" s="243"/>
      <c r="H499" s="245" t="s">
        <v>1</v>
      </c>
      <c r="I499" s="247"/>
      <c r="J499" s="243"/>
      <c r="K499" s="243"/>
      <c r="L499" s="248"/>
      <c r="M499" s="249"/>
      <c r="N499" s="250"/>
      <c r="O499" s="250"/>
      <c r="P499" s="250"/>
      <c r="Q499" s="250"/>
      <c r="R499" s="250"/>
      <c r="S499" s="250"/>
      <c r="T499" s="25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2" t="s">
        <v>155</v>
      </c>
      <c r="AU499" s="252" t="s">
        <v>148</v>
      </c>
      <c r="AV499" s="13" t="s">
        <v>85</v>
      </c>
      <c r="AW499" s="13" t="s">
        <v>36</v>
      </c>
      <c r="AX499" s="13" t="s">
        <v>80</v>
      </c>
      <c r="AY499" s="252" t="s">
        <v>140</v>
      </c>
    </row>
    <row r="500" spans="1:51" s="14" customFormat="1" ht="12">
      <c r="A500" s="14"/>
      <c r="B500" s="253"/>
      <c r="C500" s="254"/>
      <c r="D500" s="244" t="s">
        <v>155</v>
      </c>
      <c r="E500" s="255" t="s">
        <v>1</v>
      </c>
      <c r="F500" s="256" t="s">
        <v>570</v>
      </c>
      <c r="G500" s="254"/>
      <c r="H500" s="257">
        <v>13.6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3" t="s">
        <v>155</v>
      </c>
      <c r="AU500" s="263" t="s">
        <v>148</v>
      </c>
      <c r="AV500" s="14" t="s">
        <v>148</v>
      </c>
      <c r="AW500" s="14" t="s">
        <v>36</v>
      </c>
      <c r="AX500" s="14" t="s">
        <v>80</v>
      </c>
      <c r="AY500" s="263" t="s">
        <v>140</v>
      </c>
    </row>
    <row r="501" spans="1:51" s="13" customFormat="1" ht="12">
      <c r="A501" s="13"/>
      <c r="B501" s="242"/>
      <c r="C501" s="243"/>
      <c r="D501" s="244" t="s">
        <v>155</v>
      </c>
      <c r="E501" s="245" t="s">
        <v>1</v>
      </c>
      <c r="F501" s="246" t="s">
        <v>345</v>
      </c>
      <c r="G501" s="243"/>
      <c r="H501" s="245" t="s">
        <v>1</v>
      </c>
      <c r="I501" s="247"/>
      <c r="J501" s="243"/>
      <c r="K501" s="243"/>
      <c r="L501" s="248"/>
      <c r="M501" s="249"/>
      <c r="N501" s="250"/>
      <c r="O501" s="250"/>
      <c r="P501" s="250"/>
      <c r="Q501" s="250"/>
      <c r="R501" s="250"/>
      <c r="S501" s="250"/>
      <c r="T501" s="25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2" t="s">
        <v>155</v>
      </c>
      <c r="AU501" s="252" t="s">
        <v>148</v>
      </c>
      <c r="AV501" s="13" t="s">
        <v>85</v>
      </c>
      <c r="AW501" s="13" t="s">
        <v>36</v>
      </c>
      <c r="AX501" s="13" t="s">
        <v>80</v>
      </c>
      <c r="AY501" s="252" t="s">
        <v>140</v>
      </c>
    </row>
    <row r="502" spans="1:51" s="14" customFormat="1" ht="12">
      <c r="A502" s="14"/>
      <c r="B502" s="253"/>
      <c r="C502" s="254"/>
      <c r="D502" s="244" t="s">
        <v>155</v>
      </c>
      <c r="E502" s="255" t="s">
        <v>1</v>
      </c>
      <c r="F502" s="256" t="s">
        <v>571</v>
      </c>
      <c r="G502" s="254"/>
      <c r="H502" s="257">
        <v>19.65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3" t="s">
        <v>155</v>
      </c>
      <c r="AU502" s="263" t="s">
        <v>148</v>
      </c>
      <c r="AV502" s="14" t="s">
        <v>148</v>
      </c>
      <c r="AW502" s="14" t="s">
        <v>36</v>
      </c>
      <c r="AX502" s="14" t="s">
        <v>80</v>
      </c>
      <c r="AY502" s="263" t="s">
        <v>140</v>
      </c>
    </row>
    <row r="503" spans="1:51" s="13" customFormat="1" ht="12">
      <c r="A503" s="13"/>
      <c r="B503" s="242"/>
      <c r="C503" s="243"/>
      <c r="D503" s="244" t="s">
        <v>155</v>
      </c>
      <c r="E503" s="245" t="s">
        <v>1</v>
      </c>
      <c r="F503" s="246" t="s">
        <v>347</v>
      </c>
      <c r="G503" s="243"/>
      <c r="H503" s="245" t="s">
        <v>1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2" t="s">
        <v>155</v>
      </c>
      <c r="AU503" s="252" t="s">
        <v>148</v>
      </c>
      <c r="AV503" s="13" t="s">
        <v>85</v>
      </c>
      <c r="AW503" s="13" t="s">
        <v>36</v>
      </c>
      <c r="AX503" s="13" t="s">
        <v>80</v>
      </c>
      <c r="AY503" s="252" t="s">
        <v>140</v>
      </c>
    </row>
    <row r="504" spans="1:51" s="14" customFormat="1" ht="12">
      <c r="A504" s="14"/>
      <c r="B504" s="253"/>
      <c r="C504" s="254"/>
      <c r="D504" s="244" t="s">
        <v>155</v>
      </c>
      <c r="E504" s="255" t="s">
        <v>1</v>
      </c>
      <c r="F504" s="256" t="s">
        <v>572</v>
      </c>
      <c r="G504" s="254"/>
      <c r="H504" s="257">
        <v>6.8</v>
      </c>
      <c r="I504" s="258"/>
      <c r="J504" s="254"/>
      <c r="K504" s="254"/>
      <c r="L504" s="259"/>
      <c r="M504" s="260"/>
      <c r="N504" s="261"/>
      <c r="O504" s="261"/>
      <c r="P504" s="261"/>
      <c r="Q504" s="261"/>
      <c r="R504" s="261"/>
      <c r="S504" s="261"/>
      <c r="T504" s="26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3" t="s">
        <v>155</v>
      </c>
      <c r="AU504" s="263" t="s">
        <v>148</v>
      </c>
      <c r="AV504" s="14" t="s">
        <v>148</v>
      </c>
      <c r="AW504" s="14" t="s">
        <v>36</v>
      </c>
      <c r="AX504" s="14" t="s">
        <v>80</v>
      </c>
      <c r="AY504" s="263" t="s">
        <v>140</v>
      </c>
    </row>
    <row r="505" spans="1:51" s="13" customFormat="1" ht="12">
      <c r="A505" s="13"/>
      <c r="B505" s="242"/>
      <c r="C505" s="243"/>
      <c r="D505" s="244" t="s">
        <v>155</v>
      </c>
      <c r="E505" s="245" t="s">
        <v>1</v>
      </c>
      <c r="F505" s="246" t="s">
        <v>349</v>
      </c>
      <c r="G505" s="243"/>
      <c r="H505" s="245" t="s">
        <v>1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2" t="s">
        <v>155</v>
      </c>
      <c r="AU505" s="252" t="s">
        <v>148</v>
      </c>
      <c r="AV505" s="13" t="s">
        <v>85</v>
      </c>
      <c r="AW505" s="13" t="s">
        <v>36</v>
      </c>
      <c r="AX505" s="13" t="s">
        <v>80</v>
      </c>
      <c r="AY505" s="252" t="s">
        <v>140</v>
      </c>
    </row>
    <row r="506" spans="1:51" s="14" customFormat="1" ht="12">
      <c r="A506" s="14"/>
      <c r="B506" s="253"/>
      <c r="C506" s="254"/>
      <c r="D506" s="244" t="s">
        <v>155</v>
      </c>
      <c r="E506" s="255" t="s">
        <v>1</v>
      </c>
      <c r="F506" s="256" t="s">
        <v>573</v>
      </c>
      <c r="G506" s="254"/>
      <c r="H506" s="257">
        <v>4.9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155</v>
      </c>
      <c r="AU506" s="263" t="s">
        <v>148</v>
      </c>
      <c r="AV506" s="14" t="s">
        <v>148</v>
      </c>
      <c r="AW506" s="14" t="s">
        <v>36</v>
      </c>
      <c r="AX506" s="14" t="s">
        <v>80</v>
      </c>
      <c r="AY506" s="263" t="s">
        <v>140</v>
      </c>
    </row>
    <row r="507" spans="1:51" s="13" customFormat="1" ht="12">
      <c r="A507" s="13"/>
      <c r="B507" s="242"/>
      <c r="C507" s="243"/>
      <c r="D507" s="244" t="s">
        <v>155</v>
      </c>
      <c r="E507" s="245" t="s">
        <v>1</v>
      </c>
      <c r="F507" s="246" t="s">
        <v>351</v>
      </c>
      <c r="G507" s="243"/>
      <c r="H507" s="245" t="s">
        <v>1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2" t="s">
        <v>155</v>
      </c>
      <c r="AU507" s="252" t="s">
        <v>148</v>
      </c>
      <c r="AV507" s="13" t="s">
        <v>85</v>
      </c>
      <c r="AW507" s="13" t="s">
        <v>36</v>
      </c>
      <c r="AX507" s="13" t="s">
        <v>80</v>
      </c>
      <c r="AY507" s="252" t="s">
        <v>140</v>
      </c>
    </row>
    <row r="508" spans="1:51" s="14" customFormat="1" ht="12">
      <c r="A508" s="14"/>
      <c r="B508" s="253"/>
      <c r="C508" s="254"/>
      <c r="D508" s="244" t="s">
        <v>155</v>
      </c>
      <c r="E508" s="255" t="s">
        <v>1</v>
      </c>
      <c r="F508" s="256" t="s">
        <v>574</v>
      </c>
      <c r="G508" s="254"/>
      <c r="H508" s="257">
        <v>10.3</v>
      </c>
      <c r="I508" s="258"/>
      <c r="J508" s="254"/>
      <c r="K508" s="254"/>
      <c r="L508" s="259"/>
      <c r="M508" s="260"/>
      <c r="N508" s="261"/>
      <c r="O508" s="261"/>
      <c r="P508" s="261"/>
      <c r="Q508" s="261"/>
      <c r="R508" s="261"/>
      <c r="S508" s="261"/>
      <c r="T508" s="26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3" t="s">
        <v>155</v>
      </c>
      <c r="AU508" s="263" t="s">
        <v>148</v>
      </c>
      <c r="AV508" s="14" t="s">
        <v>148</v>
      </c>
      <c r="AW508" s="14" t="s">
        <v>36</v>
      </c>
      <c r="AX508" s="14" t="s">
        <v>80</v>
      </c>
      <c r="AY508" s="263" t="s">
        <v>140</v>
      </c>
    </row>
    <row r="509" spans="1:51" s="13" customFormat="1" ht="12">
      <c r="A509" s="13"/>
      <c r="B509" s="242"/>
      <c r="C509" s="243"/>
      <c r="D509" s="244" t="s">
        <v>155</v>
      </c>
      <c r="E509" s="245" t="s">
        <v>1</v>
      </c>
      <c r="F509" s="246" t="s">
        <v>353</v>
      </c>
      <c r="G509" s="243"/>
      <c r="H509" s="245" t="s">
        <v>1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2" t="s">
        <v>155</v>
      </c>
      <c r="AU509" s="252" t="s">
        <v>148</v>
      </c>
      <c r="AV509" s="13" t="s">
        <v>85</v>
      </c>
      <c r="AW509" s="13" t="s">
        <v>36</v>
      </c>
      <c r="AX509" s="13" t="s">
        <v>80</v>
      </c>
      <c r="AY509" s="252" t="s">
        <v>140</v>
      </c>
    </row>
    <row r="510" spans="1:51" s="14" customFormat="1" ht="12">
      <c r="A510" s="14"/>
      <c r="B510" s="253"/>
      <c r="C510" s="254"/>
      <c r="D510" s="244" t="s">
        <v>155</v>
      </c>
      <c r="E510" s="255" t="s">
        <v>1</v>
      </c>
      <c r="F510" s="256" t="s">
        <v>575</v>
      </c>
      <c r="G510" s="254"/>
      <c r="H510" s="257">
        <v>4.935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3" t="s">
        <v>155</v>
      </c>
      <c r="AU510" s="263" t="s">
        <v>148</v>
      </c>
      <c r="AV510" s="14" t="s">
        <v>148</v>
      </c>
      <c r="AW510" s="14" t="s">
        <v>36</v>
      </c>
      <c r="AX510" s="14" t="s">
        <v>80</v>
      </c>
      <c r="AY510" s="263" t="s">
        <v>140</v>
      </c>
    </row>
    <row r="511" spans="1:51" s="13" customFormat="1" ht="12">
      <c r="A511" s="13"/>
      <c r="B511" s="242"/>
      <c r="C511" s="243"/>
      <c r="D511" s="244" t="s">
        <v>155</v>
      </c>
      <c r="E511" s="245" t="s">
        <v>1</v>
      </c>
      <c r="F511" s="246" t="s">
        <v>355</v>
      </c>
      <c r="G511" s="243"/>
      <c r="H511" s="245" t="s">
        <v>1</v>
      </c>
      <c r="I511" s="247"/>
      <c r="J511" s="243"/>
      <c r="K511" s="243"/>
      <c r="L511" s="248"/>
      <c r="M511" s="249"/>
      <c r="N511" s="250"/>
      <c r="O511" s="250"/>
      <c r="P511" s="250"/>
      <c r="Q511" s="250"/>
      <c r="R511" s="250"/>
      <c r="S511" s="250"/>
      <c r="T511" s="25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2" t="s">
        <v>155</v>
      </c>
      <c r="AU511" s="252" t="s">
        <v>148</v>
      </c>
      <c r="AV511" s="13" t="s">
        <v>85</v>
      </c>
      <c r="AW511" s="13" t="s">
        <v>36</v>
      </c>
      <c r="AX511" s="13" t="s">
        <v>80</v>
      </c>
      <c r="AY511" s="252" t="s">
        <v>140</v>
      </c>
    </row>
    <row r="512" spans="1:51" s="14" customFormat="1" ht="12">
      <c r="A512" s="14"/>
      <c r="B512" s="253"/>
      <c r="C512" s="254"/>
      <c r="D512" s="244" t="s">
        <v>155</v>
      </c>
      <c r="E512" s="255" t="s">
        <v>1</v>
      </c>
      <c r="F512" s="256" t="s">
        <v>576</v>
      </c>
      <c r="G512" s="254"/>
      <c r="H512" s="257">
        <v>6.55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155</v>
      </c>
      <c r="AU512" s="263" t="s">
        <v>148</v>
      </c>
      <c r="AV512" s="14" t="s">
        <v>148</v>
      </c>
      <c r="AW512" s="14" t="s">
        <v>36</v>
      </c>
      <c r="AX512" s="14" t="s">
        <v>80</v>
      </c>
      <c r="AY512" s="263" t="s">
        <v>140</v>
      </c>
    </row>
    <row r="513" spans="1:51" s="13" customFormat="1" ht="12">
      <c r="A513" s="13"/>
      <c r="B513" s="242"/>
      <c r="C513" s="243"/>
      <c r="D513" s="244" t="s">
        <v>155</v>
      </c>
      <c r="E513" s="245" t="s">
        <v>1</v>
      </c>
      <c r="F513" s="246" t="s">
        <v>357</v>
      </c>
      <c r="G513" s="243"/>
      <c r="H513" s="245" t="s">
        <v>1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2" t="s">
        <v>155</v>
      </c>
      <c r="AU513" s="252" t="s">
        <v>148</v>
      </c>
      <c r="AV513" s="13" t="s">
        <v>85</v>
      </c>
      <c r="AW513" s="13" t="s">
        <v>36</v>
      </c>
      <c r="AX513" s="13" t="s">
        <v>80</v>
      </c>
      <c r="AY513" s="252" t="s">
        <v>140</v>
      </c>
    </row>
    <row r="514" spans="1:51" s="14" customFormat="1" ht="12">
      <c r="A514" s="14"/>
      <c r="B514" s="253"/>
      <c r="C514" s="254"/>
      <c r="D514" s="244" t="s">
        <v>155</v>
      </c>
      <c r="E514" s="255" t="s">
        <v>1</v>
      </c>
      <c r="F514" s="256" t="s">
        <v>577</v>
      </c>
      <c r="G514" s="254"/>
      <c r="H514" s="257">
        <v>9.8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3" t="s">
        <v>155</v>
      </c>
      <c r="AU514" s="263" t="s">
        <v>148</v>
      </c>
      <c r="AV514" s="14" t="s">
        <v>148</v>
      </c>
      <c r="AW514" s="14" t="s">
        <v>36</v>
      </c>
      <c r="AX514" s="14" t="s">
        <v>80</v>
      </c>
      <c r="AY514" s="263" t="s">
        <v>140</v>
      </c>
    </row>
    <row r="515" spans="1:51" s="13" customFormat="1" ht="12">
      <c r="A515" s="13"/>
      <c r="B515" s="242"/>
      <c r="C515" s="243"/>
      <c r="D515" s="244" t="s">
        <v>155</v>
      </c>
      <c r="E515" s="245" t="s">
        <v>1</v>
      </c>
      <c r="F515" s="246" t="s">
        <v>359</v>
      </c>
      <c r="G515" s="243"/>
      <c r="H515" s="245" t="s">
        <v>1</v>
      </c>
      <c r="I515" s="247"/>
      <c r="J515" s="243"/>
      <c r="K515" s="243"/>
      <c r="L515" s="248"/>
      <c r="M515" s="249"/>
      <c r="N515" s="250"/>
      <c r="O515" s="250"/>
      <c r="P515" s="250"/>
      <c r="Q515" s="250"/>
      <c r="R515" s="250"/>
      <c r="S515" s="250"/>
      <c r="T515" s="25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2" t="s">
        <v>155</v>
      </c>
      <c r="AU515" s="252" t="s">
        <v>148</v>
      </c>
      <c r="AV515" s="13" t="s">
        <v>85</v>
      </c>
      <c r="AW515" s="13" t="s">
        <v>36</v>
      </c>
      <c r="AX515" s="13" t="s">
        <v>80</v>
      </c>
      <c r="AY515" s="252" t="s">
        <v>140</v>
      </c>
    </row>
    <row r="516" spans="1:51" s="14" customFormat="1" ht="12">
      <c r="A516" s="14"/>
      <c r="B516" s="253"/>
      <c r="C516" s="254"/>
      <c r="D516" s="244" t="s">
        <v>155</v>
      </c>
      <c r="E516" s="255" t="s">
        <v>1</v>
      </c>
      <c r="F516" s="256" t="s">
        <v>578</v>
      </c>
      <c r="G516" s="254"/>
      <c r="H516" s="257">
        <v>3.3</v>
      </c>
      <c r="I516" s="258"/>
      <c r="J516" s="254"/>
      <c r="K516" s="254"/>
      <c r="L516" s="259"/>
      <c r="M516" s="260"/>
      <c r="N516" s="261"/>
      <c r="O516" s="261"/>
      <c r="P516" s="261"/>
      <c r="Q516" s="261"/>
      <c r="R516" s="261"/>
      <c r="S516" s="261"/>
      <c r="T516" s="26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3" t="s">
        <v>155</v>
      </c>
      <c r="AU516" s="263" t="s">
        <v>148</v>
      </c>
      <c r="AV516" s="14" t="s">
        <v>148</v>
      </c>
      <c r="AW516" s="14" t="s">
        <v>36</v>
      </c>
      <c r="AX516" s="14" t="s">
        <v>80</v>
      </c>
      <c r="AY516" s="263" t="s">
        <v>140</v>
      </c>
    </row>
    <row r="517" spans="1:51" s="13" customFormat="1" ht="12">
      <c r="A517" s="13"/>
      <c r="B517" s="242"/>
      <c r="C517" s="243"/>
      <c r="D517" s="244" t="s">
        <v>155</v>
      </c>
      <c r="E517" s="245" t="s">
        <v>1</v>
      </c>
      <c r="F517" s="246" t="s">
        <v>361</v>
      </c>
      <c r="G517" s="243"/>
      <c r="H517" s="245" t="s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2" t="s">
        <v>155</v>
      </c>
      <c r="AU517" s="252" t="s">
        <v>148</v>
      </c>
      <c r="AV517" s="13" t="s">
        <v>85</v>
      </c>
      <c r="AW517" s="13" t="s">
        <v>36</v>
      </c>
      <c r="AX517" s="13" t="s">
        <v>80</v>
      </c>
      <c r="AY517" s="252" t="s">
        <v>140</v>
      </c>
    </row>
    <row r="518" spans="1:51" s="14" customFormat="1" ht="12">
      <c r="A518" s="14"/>
      <c r="B518" s="253"/>
      <c r="C518" s="254"/>
      <c r="D518" s="244" t="s">
        <v>155</v>
      </c>
      <c r="E518" s="255" t="s">
        <v>1</v>
      </c>
      <c r="F518" s="256" t="s">
        <v>579</v>
      </c>
      <c r="G518" s="254"/>
      <c r="H518" s="257">
        <v>4.8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155</v>
      </c>
      <c r="AU518" s="263" t="s">
        <v>148</v>
      </c>
      <c r="AV518" s="14" t="s">
        <v>148</v>
      </c>
      <c r="AW518" s="14" t="s">
        <v>36</v>
      </c>
      <c r="AX518" s="14" t="s">
        <v>80</v>
      </c>
      <c r="AY518" s="263" t="s">
        <v>140</v>
      </c>
    </row>
    <row r="519" spans="1:51" s="13" customFormat="1" ht="12">
      <c r="A519" s="13"/>
      <c r="B519" s="242"/>
      <c r="C519" s="243"/>
      <c r="D519" s="244" t="s">
        <v>155</v>
      </c>
      <c r="E519" s="245" t="s">
        <v>1</v>
      </c>
      <c r="F519" s="246" t="s">
        <v>363</v>
      </c>
      <c r="G519" s="243"/>
      <c r="H519" s="245" t="s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2" t="s">
        <v>155</v>
      </c>
      <c r="AU519" s="252" t="s">
        <v>148</v>
      </c>
      <c r="AV519" s="13" t="s">
        <v>85</v>
      </c>
      <c r="AW519" s="13" t="s">
        <v>36</v>
      </c>
      <c r="AX519" s="13" t="s">
        <v>80</v>
      </c>
      <c r="AY519" s="252" t="s">
        <v>140</v>
      </c>
    </row>
    <row r="520" spans="1:51" s="14" customFormat="1" ht="12">
      <c r="A520" s="14"/>
      <c r="B520" s="253"/>
      <c r="C520" s="254"/>
      <c r="D520" s="244" t="s">
        <v>155</v>
      </c>
      <c r="E520" s="255" t="s">
        <v>1</v>
      </c>
      <c r="F520" s="256" t="s">
        <v>579</v>
      </c>
      <c r="G520" s="254"/>
      <c r="H520" s="257">
        <v>4.8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155</v>
      </c>
      <c r="AU520" s="263" t="s">
        <v>148</v>
      </c>
      <c r="AV520" s="14" t="s">
        <v>148</v>
      </c>
      <c r="AW520" s="14" t="s">
        <v>36</v>
      </c>
      <c r="AX520" s="14" t="s">
        <v>80</v>
      </c>
      <c r="AY520" s="263" t="s">
        <v>140</v>
      </c>
    </row>
    <row r="521" spans="1:51" s="15" customFormat="1" ht="12">
      <c r="A521" s="15"/>
      <c r="B521" s="264"/>
      <c r="C521" s="265"/>
      <c r="D521" s="244" t="s">
        <v>155</v>
      </c>
      <c r="E521" s="266" t="s">
        <v>1</v>
      </c>
      <c r="F521" s="267" t="s">
        <v>167</v>
      </c>
      <c r="G521" s="265"/>
      <c r="H521" s="268">
        <v>1064.9349999999997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155</v>
      </c>
      <c r="AU521" s="274" t="s">
        <v>148</v>
      </c>
      <c r="AV521" s="15" t="s">
        <v>147</v>
      </c>
      <c r="AW521" s="15" t="s">
        <v>36</v>
      </c>
      <c r="AX521" s="15" t="s">
        <v>85</v>
      </c>
      <c r="AY521" s="274" t="s">
        <v>140</v>
      </c>
    </row>
    <row r="522" spans="1:65" s="2" customFormat="1" ht="21.75" customHeight="1">
      <c r="A522" s="39"/>
      <c r="B522" s="40"/>
      <c r="C522" s="275" t="s">
        <v>580</v>
      </c>
      <c r="D522" s="275" t="s">
        <v>208</v>
      </c>
      <c r="E522" s="276" t="s">
        <v>375</v>
      </c>
      <c r="F522" s="277" t="s">
        <v>376</v>
      </c>
      <c r="G522" s="278" t="s">
        <v>152</v>
      </c>
      <c r="H522" s="279">
        <v>266.234</v>
      </c>
      <c r="I522" s="280"/>
      <c r="J522" s="281">
        <f>ROUND(I522*H522,2)</f>
        <v>0</v>
      </c>
      <c r="K522" s="277" t="s">
        <v>153</v>
      </c>
      <c r="L522" s="282"/>
      <c r="M522" s="283" t="s">
        <v>1</v>
      </c>
      <c r="N522" s="284" t="s">
        <v>46</v>
      </c>
      <c r="O522" s="92"/>
      <c r="P522" s="238">
        <f>O522*H522</f>
        <v>0</v>
      </c>
      <c r="Q522" s="238">
        <v>0.006</v>
      </c>
      <c r="R522" s="238">
        <f>Q522*H522</f>
        <v>1.5974039999999998</v>
      </c>
      <c r="S522" s="238">
        <v>0</v>
      </c>
      <c r="T522" s="239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0" t="s">
        <v>190</v>
      </c>
      <c r="AT522" s="240" t="s">
        <v>208</v>
      </c>
      <c r="AU522" s="240" t="s">
        <v>148</v>
      </c>
      <c r="AY522" s="18" t="s">
        <v>140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8" t="s">
        <v>148</v>
      </c>
      <c r="BK522" s="241">
        <f>ROUND(I522*H522,2)</f>
        <v>0</v>
      </c>
      <c r="BL522" s="18" t="s">
        <v>147</v>
      </c>
      <c r="BM522" s="240" t="s">
        <v>581</v>
      </c>
    </row>
    <row r="523" spans="1:51" s="14" customFormat="1" ht="12">
      <c r="A523" s="14"/>
      <c r="B523" s="253"/>
      <c r="C523" s="254"/>
      <c r="D523" s="244" t="s">
        <v>155</v>
      </c>
      <c r="E523" s="255" t="s">
        <v>1</v>
      </c>
      <c r="F523" s="256" t="s">
        <v>582</v>
      </c>
      <c r="G523" s="254"/>
      <c r="H523" s="257">
        <v>266.234</v>
      </c>
      <c r="I523" s="258"/>
      <c r="J523" s="254"/>
      <c r="K523" s="254"/>
      <c r="L523" s="259"/>
      <c r="M523" s="260"/>
      <c r="N523" s="261"/>
      <c r="O523" s="261"/>
      <c r="P523" s="261"/>
      <c r="Q523" s="261"/>
      <c r="R523" s="261"/>
      <c r="S523" s="261"/>
      <c r="T523" s="26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3" t="s">
        <v>155</v>
      </c>
      <c r="AU523" s="263" t="s">
        <v>148</v>
      </c>
      <c r="AV523" s="14" t="s">
        <v>148</v>
      </c>
      <c r="AW523" s="14" t="s">
        <v>36</v>
      </c>
      <c r="AX523" s="14" t="s">
        <v>85</v>
      </c>
      <c r="AY523" s="263" t="s">
        <v>140</v>
      </c>
    </row>
    <row r="524" spans="1:65" s="2" customFormat="1" ht="21.75" customHeight="1">
      <c r="A524" s="39"/>
      <c r="B524" s="40"/>
      <c r="C524" s="229" t="s">
        <v>583</v>
      </c>
      <c r="D524" s="229" t="s">
        <v>142</v>
      </c>
      <c r="E524" s="230" t="s">
        <v>584</v>
      </c>
      <c r="F524" s="231" t="s">
        <v>585</v>
      </c>
      <c r="G524" s="232" t="s">
        <v>152</v>
      </c>
      <c r="H524" s="233">
        <v>2402.378</v>
      </c>
      <c r="I524" s="234"/>
      <c r="J524" s="235">
        <f>ROUND(I524*H524,2)</f>
        <v>0</v>
      </c>
      <c r="K524" s="231" t="s">
        <v>153</v>
      </c>
      <c r="L524" s="45"/>
      <c r="M524" s="236" t="s">
        <v>1</v>
      </c>
      <c r="N524" s="237" t="s">
        <v>46</v>
      </c>
      <c r="O524" s="92"/>
      <c r="P524" s="238">
        <f>O524*H524</f>
        <v>0</v>
      </c>
      <c r="Q524" s="238">
        <v>6E-05</v>
      </c>
      <c r="R524" s="238">
        <f>Q524*H524</f>
        <v>0.14414268000000002</v>
      </c>
      <c r="S524" s="238">
        <v>0</v>
      </c>
      <c r="T524" s="239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0" t="s">
        <v>147</v>
      </c>
      <c r="AT524" s="240" t="s">
        <v>142</v>
      </c>
      <c r="AU524" s="240" t="s">
        <v>148</v>
      </c>
      <c r="AY524" s="18" t="s">
        <v>140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8" t="s">
        <v>148</v>
      </c>
      <c r="BK524" s="241">
        <f>ROUND(I524*H524,2)</f>
        <v>0</v>
      </c>
      <c r="BL524" s="18" t="s">
        <v>147</v>
      </c>
      <c r="BM524" s="240" t="s">
        <v>586</v>
      </c>
    </row>
    <row r="525" spans="1:51" s="14" customFormat="1" ht="12">
      <c r="A525" s="14"/>
      <c r="B525" s="253"/>
      <c r="C525" s="254"/>
      <c r="D525" s="244" t="s">
        <v>155</v>
      </c>
      <c r="E525" s="255" t="s">
        <v>1</v>
      </c>
      <c r="F525" s="256" t="s">
        <v>587</v>
      </c>
      <c r="G525" s="254"/>
      <c r="H525" s="257">
        <v>2402.378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3" t="s">
        <v>155</v>
      </c>
      <c r="AU525" s="263" t="s">
        <v>148</v>
      </c>
      <c r="AV525" s="14" t="s">
        <v>148</v>
      </c>
      <c r="AW525" s="14" t="s">
        <v>36</v>
      </c>
      <c r="AX525" s="14" t="s">
        <v>85</v>
      </c>
      <c r="AY525" s="263" t="s">
        <v>140</v>
      </c>
    </row>
    <row r="526" spans="1:65" s="2" customFormat="1" ht="21.75" customHeight="1">
      <c r="A526" s="39"/>
      <c r="B526" s="40"/>
      <c r="C526" s="229" t="s">
        <v>588</v>
      </c>
      <c r="D526" s="229" t="s">
        <v>142</v>
      </c>
      <c r="E526" s="230" t="s">
        <v>589</v>
      </c>
      <c r="F526" s="231" t="s">
        <v>590</v>
      </c>
      <c r="G526" s="232" t="s">
        <v>252</v>
      </c>
      <c r="H526" s="233">
        <v>282.81</v>
      </c>
      <c r="I526" s="234"/>
      <c r="J526" s="235">
        <f>ROUND(I526*H526,2)</f>
        <v>0</v>
      </c>
      <c r="K526" s="231" t="s">
        <v>153</v>
      </c>
      <c r="L526" s="45"/>
      <c r="M526" s="236" t="s">
        <v>1</v>
      </c>
      <c r="N526" s="237" t="s">
        <v>46</v>
      </c>
      <c r="O526" s="92"/>
      <c r="P526" s="238">
        <f>O526*H526</f>
        <v>0</v>
      </c>
      <c r="Q526" s="238">
        <v>3E-05</v>
      </c>
      <c r="R526" s="238">
        <f>Q526*H526</f>
        <v>0.0084843</v>
      </c>
      <c r="S526" s="238">
        <v>0</v>
      </c>
      <c r="T526" s="23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0" t="s">
        <v>147</v>
      </c>
      <c r="AT526" s="240" t="s">
        <v>142</v>
      </c>
      <c r="AU526" s="240" t="s">
        <v>148</v>
      </c>
      <c r="AY526" s="18" t="s">
        <v>140</v>
      </c>
      <c r="BE526" s="241">
        <f>IF(N526="základní",J526,0)</f>
        <v>0</v>
      </c>
      <c r="BF526" s="241">
        <f>IF(N526="snížená",J526,0)</f>
        <v>0</v>
      </c>
      <c r="BG526" s="241">
        <f>IF(N526="zákl. přenesená",J526,0)</f>
        <v>0</v>
      </c>
      <c r="BH526" s="241">
        <f>IF(N526="sníž. přenesená",J526,0)</f>
        <v>0</v>
      </c>
      <c r="BI526" s="241">
        <f>IF(N526="nulová",J526,0)</f>
        <v>0</v>
      </c>
      <c r="BJ526" s="18" t="s">
        <v>148</v>
      </c>
      <c r="BK526" s="241">
        <f>ROUND(I526*H526,2)</f>
        <v>0</v>
      </c>
      <c r="BL526" s="18" t="s">
        <v>147</v>
      </c>
      <c r="BM526" s="240" t="s">
        <v>591</v>
      </c>
    </row>
    <row r="527" spans="1:51" s="13" customFormat="1" ht="12">
      <c r="A527" s="13"/>
      <c r="B527" s="242"/>
      <c r="C527" s="243"/>
      <c r="D527" s="244" t="s">
        <v>155</v>
      </c>
      <c r="E527" s="245" t="s">
        <v>1</v>
      </c>
      <c r="F527" s="246" t="s">
        <v>510</v>
      </c>
      <c r="G527" s="243"/>
      <c r="H527" s="245" t="s">
        <v>1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2" t="s">
        <v>155</v>
      </c>
      <c r="AU527" s="252" t="s">
        <v>148</v>
      </c>
      <c r="AV527" s="13" t="s">
        <v>85</v>
      </c>
      <c r="AW527" s="13" t="s">
        <v>36</v>
      </c>
      <c r="AX527" s="13" t="s">
        <v>80</v>
      </c>
      <c r="AY527" s="252" t="s">
        <v>140</v>
      </c>
    </row>
    <row r="528" spans="1:51" s="13" customFormat="1" ht="12">
      <c r="A528" s="13"/>
      <c r="B528" s="242"/>
      <c r="C528" s="243"/>
      <c r="D528" s="244" t="s">
        <v>155</v>
      </c>
      <c r="E528" s="245" t="s">
        <v>1</v>
      </c>
      <c r="F528" s="246" t="s">
        <v>511</v>
      </c>
      <c r="G528" s="243"/>
      <c r="H528" s="245" t="s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2" t="s">
        <v>155</v>
      </c>
      <c r="AU528" s="252" t="s">
        <v>148</v>
      </c>
      <c r="AV528" s="13" t="s">
        <v>85</v>
      </c>
      <c r="AW528" s="13" t="s">
        <v>36</v>
      </c>
      <c r="AX528" s="13" t="s">
        <v>80</v>
      </c>
      <c r="AY528" s="252" t="s">
        <v>140</v>
      </c>
    </row>
    <row r="529" spans="1:51" s="14" customFormat="1" ht="12">
      <c r="A529" s="14"/>
      <c r="B529" s="253"/>
      <c r="C529" s="254"/>
      <c r="D529" s="244" t="s">
        <v>155</v>
      </c>
      <c r="E529" s="255" t="s">
        <v>1</v>
      </c>
      <c r="F529" s="256" t="s">
        <v>592</v>
      </c>
      <c r="G529" s="254"/>
      <c r="H529" s="257">
        <v>36.82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3" t="s">
        <v>155</v>
      </c>
      <c r="AU529" s="263" t="s">
        <v>148</v>
      </c>
      <c r="AV529" s="14" t="s">
        <v>148</v>
      </c>
      <c r="AW529" s="14" t="s">
        <v>36</v>
      </c>
      <c r="AX529" s="14" t="s">
        <v>80</v>
      </c>
      <c r="AY529" s="263" t="s">
        <v>140</v>
      </c>
    </row>
    <row r="530" spans="1:51" s="13" customFormat="1" ht="12">
      <c r="A530" s="13"/>
      <c r="B530" s="242"/>
      <c r="C530" s="243"/>
      <c r="D530" s="244" t="s">
        <v>155</v>
      </c>
      <c r="E530" s="245" t="s">
        <v>1</v>
      </c>
      <c r="F530" s="246" t="s">
        <v>514</v>
      </c>
      <c r="G530" s="243"/>
      <c r="H530" s="245" t="s">
        <v>1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155</v>
      </c>
      <c r="AU530" s="252" t="s">
        <v>148</v>
      </c>
      <c r="AV530" s="13" t="s">
        <v>85</v>
      </c>
      <c r="AW530" s="13" t="s">
        <v>36</v>
      </c>
      <c r="AX530" s="13" t="s">
        <v>80</v>
      </c>
      <c r="AY530" s="252" t="s">
        <v>140</v>
      </c>
    </row>
    <row r="531" spans="1:51" s="14" customFormat="1" ht="12">
      <c r="A531" s="14"/>
      <c r="B531" s="253"/>
      <c r="C531" s="254"/>
      <c r="D531" s="244" t="s">
        <v>155</v>
      </c>
      <c r="E531" s="255" t="s">
        <v>1</v>
      </c>
      <c r="F531" s="256" t="s">
        <v>593</v>
      </c>
      <c r="G531" s="254"/>
      <c r="H531" s="257">
        <v>17.68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3" t="s">
        <v>155</v>
      </c>
      <c r="AU531" s="263" t="s">
        <v>148</v>
      </c>
      <c r="AV531" s="14" t="s">
        <v>148</v>
      </c>
      <c r="AW531" s="14" t="s">
        <v>36</v>
      </c>
      <c r="AX531" s="14" t="s">
        <v>80</v>
      </c>
      <c r="AY531" s="263" t="s">
        <v>140</v>
      </c>
    </row>
    <row r="532" spans="1:51" s="13" customFormat="1" ht="12">
      <c r="A532" s="13"/>
      <c r="B532" s="242"/>
      <c r="C532" s="243"/>
      <c r="D532" s="244" t="s">
        <v>155</v>
      </c>
      <c r="E532" s="245" t="s">
        <v>1</v>
      </c>
      <c r="F532" s="246" t="s">
        <v>529</v>
      </c>
      <c r="G532" s="243"/>
      <c r="H532" s="245" t="s">
        <v>1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2" t="s">
        <v>155</v>
      </c>
      <c r="AU532" s="252" t="s">
        <v>148</v>
      </c>
      <c r="AV532" s="13" t="s">
        <v>85</v>
      </c>
      <c r="AW532" s="13" t="s">
        <v>36</v>
      </c>
      <c r="AX532" s="13" t="s">
        <v>80</v>
      </c>
      <c r="AY532" s="252" t="s">
        <v>140</v>
      </c>
    </row>
    <row r="533" spans="1:51" s="14" customFormat="1" ht="12">
      <c r="A533" s="14"/>
      <c r="B533" s="253"/>
      <c r="C533" s="254"/>
      <c r="D533" s="244" t="s">
        <v>155</v>
      </c>
      <c r="E533" s="255" t="s">
        <v>1</v>
      </c>
      <c r="F533" s="256" t="s">
        <v>592</v>
      </c>
      <c r="G533" s="254"/>
      <c r="H533" s="257">
        <v>36.82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3" t="s">
        <v>155</v>
      </c>
      <c r="AU533" s="263" t="s">
        <v>148</v>
      </c>
      <c r="AV533" s="14" t="s">
        <v>148</v>
      </c>
      <c r="AW533" s="14" t="s">
        <v>36</v>
      </c>
      <c r="AX533" s="14" t="s">
        <v>80</v>
      </c>
      <c r="AY533" s="263" t="s">
        <v>140</v>
      </c>
    </row>
    <row r="534" spans="1:51" s="13" customFormat="1" ht="12">
      <c r="A534" s="13"/>
      <c r="B534" s="242"/>
      <c r="C534" s="243"/>
      <c r="D534" s="244" t="s">
        <v>155</v>
      </c>
      <c r="E534" s="245" t="s">
        <v>1</v>
      </c>
      <c r="F534" s="246" t="s">
        <v>520</v>
      </c>
      <c r="G534" s="243"/>
      <c r="H534" s="245" t="s">
        <v>1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2" t="s">
        <v>155</v>
      </c>
      <c r="AU534" s="252" t="s">
        <v>148</v>
      </c>
      <c r="AV534" s="13" t="s">
        <v>85</v>
      </c>
      <c r="AW534" s="13" t="s">
        <v>36</v>
      </c>
      <c r="AX534" s="13" t="s">
        <v>80</v>
      </c>
      <c r="AY534" s="252" t="s">
        <v>140</v>
      </c>
    </row>
    <row r="535" spans="1:51" s="14" customFormat="1" ht="12">
      <c r="A535" s="14"/>
      <c r="B535" s="253"/>
      <c r="C535" s="254"/>
      <c r="D535" s="244" t="s">
        <v>155</v>
      </c>
      <c r="E535" s="255" t="s">
        <v>1</v>
      </c>
      <c r="F535" s="256" t="s">
        <v>594</v>
      </c>
      <c r="G535" s="254"/>
      <c r="H535" s="257">
        <v>12.375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3" t="s">
        <v>155</v>
      </c>
      <c r="AU535" s="263" t="s">
        <v>148</v>
      </c>
      <c r="AV535" s="14" t="s">
        <v>148</v>
      </c>
      <c r="AW535" s="14" t="s">
        <v>36</v>
      </c>
      <c r="AX535" s="14" t="s">
        <v>80</v>
      </c>
      <c r="AY535" s="263" t="s">
        <v>140</v>
      </c>
    </row>
    <row r="536" spans="1:51" s="13" customFormat="1" ht="12">
      <c r="A536" s="13"/>
      <c r="B536" s="242"/>
      <c r="C536" s="243"/>
      <c r="D536" s="244" t="s">
        <v>155</v>
      </c>
      <c r="E536" s="245" t="s">
        <v>1</v>
      </c>
      <c r="F536" s="246" t="s">
        <v>523</v>
      </c>
      <c r="G536" s="243"/>
      <c r="H536" s="245" t="s">
        <v>1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155</v>
      </c>
      <c r="AU536" s="252" t="s">
        <v>148</v>
      </c>
      <c r="AV536" s="13" t="s">
        <v>85</v>
      </c>
      <c r="AW536" s="13" t="s">
        <v>36</v>
      </c>
      <c r="AX536" s="13" t="s">
        <v>80</v>
      </c>
      <c r="AY536" s="252" t="s">
        <v>140</v>
      </c>
    </row>
    <row r="537" spans="1:51" s="13" customFormat="1" ht="12">
      <c r="A537" s="13"/>
      <c r="B537" s="242"/>
      <c r="C537" s="243"/>
      <c r="D537" s="244" t="s">
        <v>155</v>
      </c>
      <c r="E537" s="245" t="s">
        <v>1</v>
      </c>
      <c r="F537" s="246" t="s">
        <v>520</v>
      </c>
      <c r="G537" s="243"/>
      <c r="H537" s="245" t="s">
        <v>1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155</v>
      </c>
      <c r="AU537" s="252" t="s">
        <v>148</v>
      </c>
      <c r="AV537" s="13" t="s">
        <v>85</v>
      </c>
      <c r="AW537" s="13" t="s">
        <v>36</v>
      </c>
      <c r="AX537" s="13" t="s">
        <v>80</v>
      </c>
      <c r="AY537" s="252" t="s">
        <v>140</v>
      </c>
    </row>
    <row r="538" spans="1:51" s="14" customFormat="1" ht="12">
      <c r="A538" s="14"/>
      <c r="B538" s="253"/>
      <c r="C538" s="254"/>
      <c r="D538" s="244" t="s">
        <v>155</v>
      </c>
      <c r="E538" s="255" t="s">
        <v>1</v>
      </c>
      <c r="F538" s="256" t="s">
        <v>595</v>
      </c>
      <c r="G538" s="254"/>
      <c r="H538" s="257">
        <v>54.53</v>
      </c>
      <c r="I538" s="258"/>
      <c r="J538" s="254"/>
      <c r="K538" s="254"/>
      <c r="L538" s="259"/>
      <c r="M538" s="260"/>
      <c r="N538" s="261"/>
      <c r="O538" s="261"/>
      <c r="P538" s="261"/>
      <c r="Q538" s="261"/>
      <c r="R538" s="261"/>
      <c r="S538" s="261"/>
      <c r="T538" s="26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3" t="s">
        <v>155</v>
      </c>
      <c r="AU538" s="263" t="s">
        <v>148</v>
      </c>
      <c r="AV538" s="14" t="s">
        <v>148</v>
      </c>
      <c r="AW538" s="14" t="s">
        <v>36</v>
      </c>
      <c r="AX538" s="14" t="s">
        <v>80</v>
      </c>
      <c r="AY538" s="263" t="s">
        <v>140</v>
      </c>
    </row>
    <row r="539" spans="1:51" s="13" customFormat="1" ht="12">
      <c r="A539" s="13"/>
      <c r="B539" s="242"/>
      <c r="C539" s="243"/>
      <c r="D539" s="244" t="s">
        <v>155</v>
      </c>
      <c r="E539" s="245" t="s">
        <v>1</v>
      </c>
      <c r="F539" s="246" t="s">
        <v>514</v>
      </c>
      <c r="G539" s="243"/>
      <c r="H539" s="245" t="s">
        <v>1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2" t="s">
        <v>155</v>
      </c>
      <c r="AU539" s="252" t="s">
        <v>148</v>
      </c>
      <c r="AV539" s="13" t="s">
        <v>85</v>
      </c>
      <c r="AW539" s="13" t="s">
        <v>36</v>
      </c>
      <c r="AX539" s="13" t="s">
        <v>80</v>
      </c>
      <c r="AY539" s="252" t="s">
        <v>140</v>
      </c>
    </row>
    <row r="540" spans="1:51" s="14" customFormat="1" ht="12">
      <c r="A540" s="14"/>
      <c r="B540" s="253"/>
      <c r="C540" s="254"/>
      <c r="D540" s="244" t="s">
        <v>155</v>
      </c>
      <c r="E540" s="255" t="s">
        <v>1</v>
      </c>
      <c r="F540" s="256" t="s">
        <v>596</v>
      </c>
      <c r="G540" s="254"/>
      <c r="H540" s="257">
        <v>24.55</v>
      </c>
      <c r="I540" s="258"/>
      <c r="J540" s="254"/>
      <c r="K540" s="254"/>
      <c r="L540" s="259"/>
      <c r="M540" s="260"/>
      <c r="N540" s="261"/>
      <c r="O540" s="261"/>
      <c r="P540" s="261"/>
      <c r="Q540" s="261"/>
      <c r="R540" s="261"/>
      <c r="S540" s="261"/>
      <c r="T540" s="262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3" t="s">
        <v>155</v>
      </c>
      <c r="AU540" s="263" t="s">
        <v>148</v>
      </c>
      <c r="AV540" s="14" t="s">
        <v>148</v>
      </c>
      <c r="AW540" s="14" t="s">
        <v>36</v>
      </c>
      <c r="AX540" s="14" t="s">
        <v>80</v>
      </c>
      <c r="AY540" s="263" t="s">
        <v>140</v>
      </c>
    </row>
    <row r="541" spans="1:51" s="14" customFormat="1" ht="12">
      <c r="A541" s="14"/>
      <c r="B541" s="253"/>
      <c r="C541" s="254"/>
      <c r="D541" s="244" t="s">
        <v>155</v>
      </c>
      <c r="E541" s="255" t="s">
        <v>1</v>
      </c>
      <c r="F541" s="256" t="s">
        <v>597</v>
      </c>
      <c r="G541" s="254"/>
      <c r="H541" s="257">
        <v>7.655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3" t="s">
        <v>155</v>
      </c>
      <c r="AU541" s="263" t="s">
        <v>148</v>
      </c>
      <c r="AV541" s="14" t="s">
        <v>148</v>
      </c>
      <c r="AW541" s="14" t="s">
        <v>36</v>
      </c>
      <c r="AX541" s="14" t="s">
        <v>80</v>
      </c>
      <c r="AY541" s="263" t="s">
        <v>140</v>
      </c>
    </row>
    <row r="542" spans="1:51" s="13" customFormat="1" ht="12">
      <c r="A542" s="13"/>
      <c r="B542" s="242"/>
      <c r="C542" s="243"/>
      <c r="D542" s="244" t="s">
        <v>155</v>
      </c>
      <c r="E542" s="245" t="s">
        <v>1</v>
      </c>
      <c r="F542" s="246" t="s">
        <v>529</v>
      </c>
      <c r="G542" s="243"/>
      <c r="H542" s="245" t="s">
        <v>1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2" t="s">
        <v>155</v>
      </c>
      <c r="AU542" s="252" t="s">
        <v>148</v>
      </c>
      <c r="AV542" s="13" t="s">
        <v>85</v>
      </c>
      <c r="AW542" s="13" t="s">
        <v>36</v>
      </c>
      <c r="AX542" s="13" t="s">
        <v>80</v>
      </c>
      <c r="AY542" s="252" t="s">
        <v>140</v>
      </c>
    </row>
    <row r="543" spans="1:51" s="14" customFormat="1" ht="12">
      <c r="A543" s="14"/>
      <c r="B543" s="253"/>
      <c r="C543" s="254"/>
      <c r="D543" s="244" t="s">
        <v>155</v>
      </c>
      <c r="E543" s="255" t="s">
        <v>1</v>
      </c>
      <c r="F543" s="256" t="s">
        <v>598</v>
      </c>
      <c r="G543" s="254"/>
      <c r="H543" s="257">
        <v>25.71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3" t="s">
        <v>155</v>
      </c>
      <c r="AU543" s="263" t="s">
        <v>148</v>
      </c>
      <c r="AV543" s="14" t="s">
        <v>148</v>
      </c>
      <c r="AW543" s="14" t="s">
        <v>36</v>
      </c>
      <c r="AX543" s="14" t="s">
        <v>80</v>
      </c>
      <c r="AY543" s="263" t="s">
        <v>140</v>
      </c>
    </row>
    <row r="544" spans="1:51" s="13" customFormat="1" ht="12">
      <c r="A544" s="13"/>
      <c r="B544" s="242"/>
      <c r="C544" s="243"/>
      <c r="D544" s="244" t="s">
        <v>155</v>
      </c>
      <c r="E544" s="245" t="s">
        <v>1</v>
      </c>
      <c r="F544" s="246" t="s">
        <v>520</v>
      </c>
      <c r="G544" s="243"/>
      <c r="H544" s="245" t="s">
        <v>1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2" t="s">
        <v>155</v>
      </c>
      <c r="AU544" s="252" t="s">
        <v>148</v>
      </c>
      <c r="AV544" s="13" t="s">
        <v>85</v>
      </c>
      <c r="AW544" s="13" t="s">
        <v>36</v>
      </c>
      <c r="AX544" s="13" t="s">
        <v>80</v>
      </c>
      <c r="AY544" s="252" t="s">
        <v>140</v>
      </c>
    </row>
    <row r="545" spans="1:51" s="14" customFormat="1" ht="12">
      <c r="A545" s="14"/>
      <c r="B545" s="253"/>
      <c r="C545" s="254"/>
      <c r="D545" s="244" t="s">
        <v>155</v>
      </c>
      <c r="E545" s="255" t="s">
        <v>1</v>
      </c>
      <c r="F545" s="256" t="s">
        <v>599</v>
      </c>
      <c r="G545" s="254"/>
      <c r="H545" s="257">
        <v>41.705</v>
      </c>
      <c r="I545" s="258"/>
      <c r="J545" s="254"/>
      <c r="K545" s="254"/>
      <c r="L545" s="259"/>
      <c r="M545" s="260"/>
      <c r="N545" s="261"/>
      <c r="O545" s="261"/>
      <c r="P545" s="261"/>
      <c r="Q545" s="261"/>
      <c r="R545" s="261"/>
      <c r="S545" s="261"/>
      <c r="T545" s="26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3" t="s">
        <v>155</v>
      </c>
      <c r="AU545" s="263" t="s">
        <v>148</v>
      </c>
      <c r="AV545" s="14" t="s">
        <v>148</v>
      </c>
      <c r="AW545" s="14" t="s">
        <v>36</v>
      </c>
      <c r="AX545" s="14" t="s">
        <v>80</v>
      </c>
      <c r="AY545" s="263" t="s">
        <v>140</v>
      </c>
    </row>
    <row r="546" spans="1:51" s="14" customFormat="1" ht="12">
      <c r="A546" s="14"/>
      <c r="B546" s="253"/>
      <c r="C546" s="254"/>
      <c r="D546" s="244" t="s">
        <v>155</v>
      </c>
      <c r="E546" s="255" t="s">
        <v>1</v>
      </c>
      <c r="F546" s="256" t="s">
        <v>600</v>
      </c>
      <c r="G546" s="254"/>
      <c r="H546" s="257">
        <v>24.965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3" t="s">
        <v>155</v>
      </c>
      <c r="AU546" s="263" t="s">
        <v>148</v>
      </c>
      <c r="AV546" s="14" t="s">
        <v>148</v>
      </c>
      <c r="AW546" s="14" t="s">
        <v>36</v>
      </c>
      <c r="AX546" s="14" t="s">
        <v>80</v>
      </c>
      <c r="AY546" s="263" t="s">
        <v>140</v>
      </c>
    </row>
    <row r="547" spans="1:51" s="15" customFormat="1" ht="12">
      <c r="A547" s="15"/>
      <c r="B547" s="264"/>
      <c r="C547" s="265"/>
      <c r="D547" s="244" t="s">
        <v>155</v>
      </c>
      <c r="E547" s="266" t="s">
        <v>1</v>
      </c>
      <c r="F547" s="267" t="s">
        <v>167</v>
      </c>
      <c r="G547" s="265"/>
      <c r="H547" s="268">
        <v>282.81</v>
      </c>
      <c r="I547" s="269"/>
      <c r="J547" s="265"/>
      <c r="K547" s="265"/>
      <c r="L547" s="270"/>
      <c r="M547" s="271"/>
      <c r="N547" s="272"/>
      <c r="O547" s="272"/>
      <c r="P547" s="272"/>
      <c r="Q547" s="272"/>
      <c r="R547" s="272"/>
      <c r="S547" s="272"/>
      <c r="T547" s="273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74" t="s">
        <v>155</v>
      </c>
      <c r="AU547" s="274" t="s">
        <v>148</v>
      </c>
      <c r="AV547" s="15" t="s">
        <v>147</v>
      </c>
      <c r="AW547" s="15" t="s">
        <v>36</v>
      </c>
      <c r="AX547" s="15" t="s">
        <v>85</v>
      </c>
      <c r="AY547" s="274" t="s">
        <v>140</v>
      </c>
    </row>
    <row r="548" spans="1:65" s="2" customFormat="1" ht="21.75" customHeight="1">
      <c r="A548" s="39"/>
      <c r="B548" s="40"/>
      <c r="C548" s="275" t="s">
        <v>601</v>
      </c>
      <c r="D548" s="275" t="s">
        <v>208</v>
      </c>
      <c r="E548" s="276" t="s">
        <v>602</v>
      </c>
      <c r="F548" s="277" t="s">
        <v>603</v>
      </c>
      <c r="G548" s="278" t="s">
        <v>252</v>
      </c>
      <c r="H548" s="279">
        <v>296.951</v>
      </c>
      <c r="I548" s="280"/>
      <c r="J548" s="281">
        <f>ROUND(I548*H548,2)</f>
        <v>0</v>
      </c>
      <c r="K548" s="277" t="s">
        <v>146</v>
      </c>
      <c r="L548" s="282"/>
      <c r="M548" s="283" t="s">
        <v>1</v>
      </c>
      <c r="N548" s="284" t="s">
        <v>46</v>
      </c>
      <c r="O548" s="92"/>
      <c r="P548" s="238">
        <f>O548*H548</f>
        <v>0</v>
      </c>
      <c r="Q548" s="238">
        <v>0.0006</v>
      </c>
      <c r="R548" s="238">
        <f>Q548*H548</f>
        <v>0.17817059999999998</v>
      </c>
      <c r="S548" s="238">
        <v>0</v>
      </c>
      <c r="T548" s="239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0" t="s">
        <v>190</v>
      </c>
      <c r="AT548" s="240" t="s">
        <v>208</v>
      </c>
      <c r="AU548" s="240" t="s">
        <v>148</v>
      </c>
      <c r="AY548" s="18" t="s">
        <v>140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8" t="s">
        <v>148</v>
      </c>
      <c r="BK548" s="241">
        <f>ROUND(I548*H548,2)</f>
        <v>0</v>
      </c>
      <c r="BL548" s="18" t="s">
        <v>147</v>
      </c>
      <c r="BM548" s="240" t="s">
        <v>604</v>
      </c>
    </row>
    <row r="549" spans="1:51" s="14" customFormat="1" ht="12">
      <c r="A549" s="14"/>
      <c r="B549" s="253"/>
      <c r="C549" s="254"/>
      <c r="D549" s="244" t="s">
        <v>155</v>
      </c>
      <c r="E549" s="255" t="s">
        <v>1</v>
      </c>
      <c r="F549" s="256" t="s">
        <v>605</v>
      </c>
      <c r="G549" s="254"/>
      <c r="H549" s="257">
        <v>296.951</v>
      </c>
      <c r="I549" s="258"/>
      <c r="J549" s="254"/>
      <c r="K549" s="254"/>
      <c r="L549" s="259"/>
      <c r="M549" s="260"/>
      <c r="N549" s="261"/>
      <c r="O549" s="261"/>
      <c r="P549" s="261"/>
      <c r="Q549" s="261"/>
      <c r="R549" s="261"/>
      <c r="S549" s="261"/>
      <c r="T549" s="26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3" t="s">
        <v>155</v>
      </c>
      <c r="AU549" s="263" t="s">
        <v>148</v>
      </c>
      <c r="AV549" s="14" t="s">
        <v>148</v>
      </c>
      <c r="AW549" s="14" t="s">
        <v>36</v>
      </c>
      <c r="AX549" s="14" t="s">
        <v>85</v>
      </c>
      <c r="AY549" s="263" t="s">
        <v>140</v>
      </c>
    </row>
    <row r="550" spans="1:65" s="2" customFormat="1" ht="16.5" customHeight="1">
      <c r="A550" s="39"/>
      <c r="B550" s="40"/>
      <c r="C550" s="229" t="s">
        <v>606</v>
      </c>
      <c r="D550" s="229" t="s">
        <v>142</v>
      </c>
      <c r="E550" s="230" t="s">
        <v>607</v>
      </c>
      <c r="F550" s="231" t="s">
        <v>608</v>
      </c>
      <c r="G550" s="232" t="s">
        <v>252</v>
      </c>
      <c r="H550" s="233">
        <v>2329.32</v>
      </c>
      <c r="I550" s="234"/>
      <c r="J550" s="235">
        <f>ROUND(I550*H550,2)</f>
        <v>0</v>
      </c>
      <c r="K550" s="231" t="s">
        <v>153</v>
      </c>
      <c r="L550" s="45"/>
      <c r="M550" s="236" t="s">
        <v>1</v>
      </c>
      <c r="N550" s="237" t="s">
        <v>46</v>
      </c>
      <c r="O550" s="92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40" t="s">
        <v>147</v>
      </c>
      <c r="AT550" s="240" t="s">
        <v>142</v>
      </c>
      <c r="AU550" s="240" t="s">
        <v>148</v>
      </c>
      <c r="AY550" s="18" t="s">
        <v>140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8" t="s">
        <v>148</v>
      </c>
      <c r="BK550" s="241">
        <f>ROUND(I550*H550,2)</f>
        <v>0</v>
      </c>
      <c r="BL550" s="18" t="s">
        <v>147</v>
      </c>
      <c r="BM550" s="240" t="s">
        <v>609</v>
      </c>
    </row>
    <row r="551" spans="1:51" s="13" customFormat="1" ht="12">
      <c r="A551" s="13"/>
      <c r="B551" s="242"/>
      <c r="C551" s="243"/>
      <c r="D551" s="244" t="s">
        <v>155</v>
      </c>
      <c r="E551" s="245" t="s">
        <v>1</v>
      </c>
      <c r="F551" s="246" t="s">
        <v>610</v>
      </c>
      <c r="G551" s="243"/>
      <c r="H551" s="245" t="s">
        <v>1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2" t="s">
        <v>155</v>
      </c>
      <c r="AU551" s="252" t="s">
        <v>148</v>
      </c>
      <c r="AV551" s="13" t="s">
        <v>85</v>
      </c>
      <c r="AW551" s="13" t="s">
        <v>36</v>
      </c>
      <c r="AX551" s="13" t="s">
        <v>80</v>
      </c>
      <c r="AY551" s="252" t="s">
        <v>140</v>
      </c>
    </row>
    <row r="552" spans="1:51" s="14" customFormat="1" ht="12">
      <c r="A552" s="14"/>
      <c r="B552" s="253"/>
      <c r="C552" s="254"/>
      <c r="D552" s="244" t="s">
        <v>155</v>
      </c>
      <c r="E552" s="255" t="s">
        <v>1</v>
      </c>
      <c r="F552" s="256" t="s">
        <v>611</v>
      </c>
      <c r="G552" s="254"/>
      <c r="H552" s="257">
        <v>1064.935</v>
      </c>
      <c r="I552" s="258"/>
      <c r="J552" s="254"/>
      <c r="K552" s="254"/>
      <c r="L552" s="259"/>
      <c r="M552" s="260"/>
      <c r="N552" s="261"/>
      <c r="O552" s="261"/>
      <c r="P552" s="261"/>
      <c r="Q552" s="261"/>
      <c r="R552" s="261"/>
      <c r="S552" s="261"/>
      <c r="T552" s="26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63" t="s">
        <v>155</v>
      </c>
      <c r="AU552" s="263" t="s">
        <v>148</v>
      </c>
      <c r="AV552" s="14" t="s">
        <v>148</v>
      </c>
      <c r="AW552" s="14" t="s">
        <v>36</v>
      </c>
      <c r="AX552" s="14" t="s">
        <v>80</v>
      </c>
      <c r="AY552" s="263" t="s">
        <v>140</v>
      </c>
    </row>
    <row r="553" spans="1:51" s="13" customFormat="1" ht="12">
      <c r="A553" s="13"/>
      <c r="B553" s="242"/>
      <c r="C553" s="243"/>
      <c r="D553" s="244" t="s">
        <v>155</v>
      </c>
      <c r="E553" s="245" t="s">
        <v>1</v>
      </c>
      <c r="F553" s="246" t="s">
        <v>612</v>
      </c>
      <c r="G553" s="243"/>
      <c r="H553" s="245" t="s">
        <v>1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2" t="s">
        <v>155</v>
      </c>
      <c r="AU553" s="252" t="s">
        <v>148</v>
      </c>
      <c r="AV553" s="13" t="s">
        <v>85</v>
      </c>
      <c r="AW553" s="13" t="s">
        <v>36</v>
      </c>
      <c r="AX553" s="13" t="s">
        <v>80</v>
      </c>
      <c r="AY553" s="252" t="s">
        <v>140</v>
      </c>
    </row>
    <row r="554" spans="1:51" s="14" customFormat="1" ht="12">
      <c r="A554" s="14"/>
      <c r="B554" s="253"/>
      <c r="C554" s="254"/>
      <c r="D554" s="244" t="s">
        <v>155</v>
      </c>
      <c r="E554" s="255" t="s">
        <v>1</v>
      </c>
      <c r="F554" s="256" t="s">
        <v>613</v>
      </c>
      <c r="G554" s="254"/>
      <c r="H554" s="257">
        <v>409.4</v>
      </c>
      <c r="I554" s="258"/>
      <c r="J554" s="254"/>
      <c r="K554" s="254"/>
      <c r="L554" s="259"/>
      <c r="M554" s="260"/>
      <c r="N554" s="261"/>
      <c r="O554" s="261"/>
      <c r="P554" s="261"/>
      <c r="Q554" s="261"/>
      <c r="R554" s="261"/>
      <c r="S554" s="261"/>
      <c r="T554" s="26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63" t="s">
        <v>155</v>
      </c>
      <c r="AU554" s="263" t="s">
        <v>148</v>
      </c>
      <c r="AV554" s="14" t="s">
        <v>148</v>
      </c>
      <c r="AW554" s="14" t="s">
        <v>36</v>
      </c>
      <c r="AX554" s="14" t="s">
        <v>80</v>
      </c>
      <c r="AY554" s="263" t="s">
        <v>140</v>
      </c>
    </row>
    <row r="555" spans="1:51" s="13" customFormat="1" ht="12">
      <c r="A555" s="13"/>
      <c r="B555" s="242"/>
      <c r="C555" s="243"/>
      <c r="D555" s="244" t="s">
        <v>155</v>
      </c>
      <c r="E555" s="245" t="s">
        <v>1</v>
      </c>
      <c r="F555" s="246" t="s">
        <v>614</v>
      </c>
      <c r="G555" s="243"/>
      <c r="H555" s="245" t="s">
        <v>1</v>
      </c>
      <c r="I555" s="247"/>
      <c r="J555" s="243"/>
      <c r="K555" s="243"/>
      <c r="L555" s="248"/>
      <c r="M555" s="249"/>
      <c r="N555" s="250"/>
      <c r="O555" s="250"/>
      <c r="P555" s="250"/>
      <c r="Q555" s="250"/>
      <c r="R555" s="250"/>
      <c r="S555" s="250"/>
      <c r="T555" s="25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2" t="s">
        <v>155</v>
      </c>
      <c r="AU555" s="252" t="s">
        <v>148</v>
      </c>
      <c r="AV555" s="13" t="s">
        <v>85</v>
      </c>
      <c r="AW555" s="13" t="s">
        <v>36</v>
      </c>
      <c r="AX555" s="13" t="s">
        <v>80</v>
      </c>
      <c r="AY555" s="252" t="s">
        <v>140</v>
      </c>
    </row>
    <row r="556" spans="1:51" s="14" customFormat="1" ht="12">
      <c r="A556" s="14"/>
      <c r="B556" s="253"/>
      <c r="C556" s="254"/>
      <c r="D556" s="244" t="s">
        <v>155</v>
      </c>
      <c r="E556" s="255" t="s">
        <v>1</v>
      </c>
      <c r="F556" s="256" t="s">
        <v>615</v>
      </c>
      <c r="G556" s="254"/>
      <c r="H556" s="257">
        <v>376.335</v>
      </c>
      <c r="I556" s="258"/>
      <c r="J556" s="254"/>
      <c r="K556" s="254"/>
      <c r="L556" s="259"/>
      <c r="M556" s="260"/>
      <c r="N556" s="261"/>
      <c r="O556" s="261"/>
      <c r="P556" s="261"/>
      <c r="Q556" s="261"/>
      <c r="R556" s="261"/>
      <c r="S556" s="261"/>
      <c r="T556" s="26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3" t="s">
        <v>155</v>
      </c>
      <c r="AU556" s="263" t="s">
        <v>148</v>
      </c>
      <c r="AV556" s="14" t="s">
        <v>148</v>
      </c>
      <c r="AW556" s="14" t="s">
        <v>36</v>
      </c>
      <c r="AX556" s="14" t="s">
        <v>80</v>
      </c>
      <c r="AY556" s="263" t="s">
        <v>140</v>
      </c>
    </row>
    <row r="557" spans="1:51" s="13" customFormat="1" ht="12">
      <c r="A557" s="13"/>
      <c r="B557" s="242"/>
      <c r="C557" s="243"/>
      <c r="D557" s="244" t="s">
        <v>155</v>
      </c>
      <c r="E557" s="245" t="s">
        <v>1</v>
      </c>
      <c r="F557" s="246" t="s">
        <v>616</v>
      </c>
      <c r="G557" s="243"/>
      <c r="H557" s="245" t="s">
        <v>1</v>
      </c>
      <c r="I557" s="247"/>
      <c r="J557" s="243"/>
      <c r="K557" s="243"/>
      <c r="L557" s="248"/>
      <c r="M557" s="249"/>
      <c r="N557" s="250"/>
      <c r="O557" s="250"/>
      <c r="P557" s="250"/>
      <c r="Q557" s="250"/>
      <c r="R557" s="250"/>
      <c r="S557" s="250"/>
      <c r="T557" s="25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2" t="s">
        <v>155</v>
      </c>
      <c r="AU557" s="252" t="s">
        <v>148</v>
      </c>
      <c r="AV557" s="13" t="s">
        <v>85</v>
      </c>
      <c r="AW557" s="13" t="s">
        <v>36</v>
      </c>
      <c r="AX557" s="13" t="s">
        <v>80</v>
      </c>
      <c r="AY557" s="252" t="s">
        <v>140</v>
      </c>
    </row>
    <row r="558" spans="1:51" s="14" customFormat="1" ht="12">
      <c r="A558" s="14"/>
      <c r="B558" s="253"/>
      <c r="C558" s="254"/>
      <c r="D558" s="244" t="s">
        <v>155</v>
      </c>
      <c r="E558" s="255" t="s">
        <v>1</v>
      </c>
      <c r="F558" s="256" t="s">
        <v>617</v>
      </c>
      <c r="G558" s="254"/>
      <c r="H558" s="257">
        <v>95.75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3" t="s">
        <v>155</v>
      </c>
      <c r="AU558" s="263" t="s">
        <v>148</v>
      </c>
      <c r="AV558" s="14" t="s">
        <v>148</v>
      </c>
      <c r="AW558" s="14" t="s">
        <v>36</v>
      </c>
      <c r="AX558" s="14" t="s">
        <v>80</v>
      </c>
      <c r="AY558" s="263" t="s">
        <v>140</v>
      </c>
    </row>
    <row r="559" spans="1:51" s="13" customFormat="1" ht="12">
      <c r="A559" s="13"/>
      <c r="B559" s="242"/>
      <c r="C559" s="243"/>
      <c r="D559" s="244" t="s">
        <v>155</v>
      </c>
      <c r="E559" s="245" t="s">
        <v>1</v>
      </c>
      <c r="F559" s="246" t="s">
        <v>618</v>
      </c>
      <c r="G559" s="243"/>
      <c r="H559" s="245" t="s">
        <v>1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2" t="s">
        <v>155</v>
      </c>
      <c r="AU559" s="252" t="s">
        <v>148</v>
      </c>
      <c r="AV559" s="13" t="s">
        <v>85</v>
      </c>
      <c r="AW559" s="13" t="s">
        <v>36</v>
      </c>
      <c r="AX559" s="13" t="s">
        <v>80</v>
      </c>
      <c r="AY559" s="252" t="s">
        <v>140</v>
      </c>
    </row>
    <row r="560" spans="1:51" s="14" customFormat="1" ht="12">
      <c r="A560" s="14"/>
      <c r="B560" s="253"/>
      <c r="C560" s="254"/>
      <c r="D560" s="244" t="s">
        <v>155</v>
      </c>
      <c r="E560" s="255" t="s">
        <v>1</v>
      </c>
      <c r="F560" s="256" t="s">
        <v>619</v>
      </c>
      <c r="G560" s="254"/>
      <c r="H560" s="257">
        <v>345.9</v>
      </c>
      <c r="I560" s="258"/>
      <c r="J560" s="254"/>
      <c r="K560" s="254"/>
      <c r="L560" s="259"/>
      <c r="M560" s="260"/>
      <c r="N560" s="261"/>
      <c r="O560" s="261"/>
      <c r="P560" s="261"/>
      <c r="Q560" s="261"/>
      <c r="R560" s="261"/>
      <c r="S560" s="261"/>
      <c r="T560" s="26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3" t="s">
        <v>155</v>
      </c>
      <c r="AU560" s="263" t="s">
        <v>148</v>
      </c>
      <c r="AV560" s="14" t="s">
        <v>148</v>
      </c>
      <c r="AW560" s="14" t="s">
        <v>36</v>
      </c>
      <c r="AX560" s="14" t="s">
        <v>80</v>
      </c>
      <c r="AY560" s="263" t="s">
        <v>140</v>
      </c>
    </row>
    <row r="561" spans="1:51" s="13" customFormat="1" ht="12">
      <c r="A561" s="13"/>
      <c r="B561" s="242"/>
      <c r="C561" s="243"/>
      <c r="D561" s="244" t="s">
        <v>155</v>
      </c>
      <c r="E561" s="245" t="s">
        <v>1</v>
      </c>
      <c r="F561" s="246" t="s">
        <v>620</v>
      </c>
      <c r="G561" s="243"/>
      <c r="H561" s="245" t="s">
        <v>1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2" t="s">
        <v>155</v>
      </c>
      <c r="AU561" s="252" t="s">
        <v>148</v>
      </c>
      <c r="AV561" s="13" t="s">
        <v>85</v>
      </c>
      <c r="AW561" s="13" t="s">
        <v>36</v>
      </c>
      <c r="AX561" s="13" t="s">
        <v>80</v>
      </c>
      <c r="AY561" s="252" t="s">
        <v>140</v>
      </c>
    </row>
    <row r="562" spans="1:51" s="14" customFormat="1" ht="12">
      <c r="A562" s="14"/>
      <c r="B562" s="253"/>
      <c r="C562" s="254"/>
      <c r="D562" s="244" t="s">
        <v>155</v>
      </c>
      <c r="E562" s="255" t="s">
        <v>1</v>
      </c>
      <c r="F562" s="256" t="s">
        <v>621</v>
      </c>
      <c r="G562" s="254"/>
      <c r="H562" s="257">
        <v>37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155</v>
      </c>
      <c r="AU562" s="263" t="s">
        <v>148</v>
      </c>
      <c r="AV562" s="14" t="s">
        <v>148</v>
      </c>
      <c r="AW562" s="14" t="s">
        <v>36</v>
      </c>
      <c r="AX562" s="14" t="s">
        <v>80</v>
      </c>
      <c r="AY562" s="263" t="s">
        <v>140</v>
      </c>
    </row>
    <row r="563" spans="1:51" s="15" customFormat="1" ht="12">
      <c r="A563" s="15"/>
      <c r="B563" s="264"/>
      <c r="C563" s="265"/>
      <c r="D563" s="244" t="s">
        <v>155</v>
      </c>
      <c r="E563" s="266" t="s">
        <v>1</v>
      </c>
      <c r="F563" s="267" t="s">
        <v>167</v>
      </c>
      <c r="G563" s="265"/>
      <c r="H563" s="268">
        <v>2329.32</v>
      </c>
      <c r="I563" s="269"/>
      <c r="J563" s="265"/>
      <c r="K563" s="265"/>
      <c r="L563" s="270"/>
      <c r="M563" s="271"/>
      <c r="N563" s="272"/>
      <c r="O563" s="272"/>
      <c r="P563" s="272"/>
      <c r="Q563" s="272"/>
      <c r="R563" s="272"/>
      <c r="S563" s="272"/>
      <c r="T563" s="273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155</v>
      </c>
      <c r="AU563" s="274" t="s">
        <v>148</v>
      </c>
      <c r="AV563" s="15" t="s">
        <v>147</v>
      </c>
      <c r="AW563" s="15" t="s">
        <v>36</v>
      </c>
      <c r="AX563" s="15" t="s">
        <v>85</v>
      </c>
      <c r="AY563" s="274" t="s">
        <v>140</v>
      </c>
    </row>
    <row r="564" spans="1:65" s="2" customFormat="1" ht="21.75" customHeight="1">
      <c r="A564" s="39"/>
      <c r="B564" s="40"/>
      <c r="C564" s="275" t="s">
        <v>622</v>
      </c>
      <c r="D564" s="275" t="s">
        <v>208</v>
      </c>
      <c r="E564" s="276" t="s">
        <v>623</v>
      </c>
      <c r="F564" s="277" t="s">
        <v>624</v>
      </c>
      <c r="G564" s="278" t="s">
        <v>252</v>
      </c>
      <c r="H564" s="279">
        <v>1118.182</v>
      </c>
      <c r="I564" s="280"/>
      <c r="J564" s="281">
        <f>ROUND(I564*H564,2)</f>
        <v>0</v>
      </c>
      <c r="K564" s="277" t="s">
        <v>153</v>
      </c>
      <c r="L564" s="282"/>
      <c r="M564" s="283" t="s">
        <v>1</v>
      </c>
      <c r="N564" s="284" t="s">
        <v>46</v>
      </c>
      <c r="O564" s="92"/>
      <c r="P564" s="238">
        <f>O564*H564</f>
        <v>0</v>
      </c>
      <c r="Q564" s="238">
        <v>4E-05</v>
      </c>
      <c r="R564" s="238">
        <f>Q564*H564</f>
        <v>0.04472728</v>
      </c>
      <c r="S564" s="238">
        <v>0</v>
      </c>
      <c r="T564" s="23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0" t="s">
        <v>190</v>
      </c>
      <c r="AT564" s="240" t="s">
        <v>208</v>
      </c>
      <c r="AU564" s="240" t="s">
        <v>148</v>
      </c>
      <c r="AY564" s="18" t="s">
        <v>140</v>
      </c>
      <c r="BE564" s="241">
        <f>IF(N564="základní",J564,0)</f>
        <v>0</v>
      </c>
      <c r="BF564" s="241">
        <f>IF(N564="snížená",J564,0)</f>
        <v>0</v>
      </c>
      <c r="BG564" s="241">
        <f>IF(N564="zákl. přenesená",J564,0)</f>
        <v>0</v>
      </c>
      <c r="BH564" s="241">
        <f>IF(N564="sníž. přenesená",J564,0)</f>
        <v>0</v>
      </c>
      <c r="BI564" s="241">
        <f>IF(N564="nulová",J564,0)</f>
        <v>0</v>
      </c>
      <c r="BJ564" s="18" t="s">
        <v>148</v>
      </c>
      <c r="BK564" s="241">
        <f>ROUND(I564*H564,2)</f>
        <v>0</v>
      </c>
      <c r="BL564" s="18" t="s">
        <v>147</v>
      </c>
      <c r="BM564" s="240" t="s">
        <v>625</v>
      </c>
    </row>
    <row r="565" spans="1:51" s="14" customFormat="1" ht="12">
      <c r="A565" s="14"/>
      <c r="B565" s="253"/>
      <c r="C565" s="254"/>
      <c r="D565" s="244" t="s">
        <v>155</v>
      </c>
      <c r="E565" s="255" t="s">
        <v>1</v>
      </c>
      <c r="F565" s="256" t="s">
        <v>626</v>
      </c>
      <c r="G565" s="254"/>
      <c r="H565" s="257">
        <v>1118.182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155</v>
      </c>
      <c r="AU565" s="263" t="s">
        <v>148</v>
      </c>
      <c r="AV565" s="14" t="s">
        <v>148</v>
      </c>
      <c r="AW565" s="14" t="s">
        <v>36</v>
      </c>
      <c r="AX565" s="14" t="s">
        <v>85</v>
      </c>
      <c r="AY565" s="263" t="s">
        <v>140</v>
      </c>
    </row>
    <row r="566" spans="1:65" s="2" customFormat="1" ht="16.5" customHeight="1">
      <c r="A566" s="39"/>
      <c r="B566" s="40"/>
      <c r="C566" s="275" t="s">
        <v>627</v>
      </c>
      <c r="D566" s="275" t="s">
        <v>208</v>
      </c>
      <c r="E566" s="276" t="s">
        <v>628</v>
      </c>
      <c r="F566" s="277" t="s">
        <v>629</v>
      </c>
      <c r="G566" s="278" t="s">
        <v>252</v>
      </c>
      <c r="H566" s="279">
        <v>38.85</v>
      </c>
      <c r="I566" s="280"/>
      <c r="J566" s="281">
        <f>ROUND(I566*H566,2)</f>
        <v>0</v>
      </c>
      <c r="K566" s="277" t="s">
        <v>153</v>
      </c>
      <c r="L566" s="282"/>
      <c r="M566" s="283" t="s">
        <v>1</v>
      </c>
      <c r="N566" s="284" t="s">
        <v>46</v>
      </c>
      <c r="O566" s="92"/>
      <c r="P566" s="238">
        <f>O566*H566</f>
        <v>0</v>
      </c>
      <c r="Q566" s="238">
        <v>0.0005</v>
      </c>
      <c r="R566" s="238">
        <f>Q566*H566</f>
        <v>0.019425</v>
      </c>
      <c r="S566" s="238">
        <v>0</v>
      </c>
      <c r="T566" s="23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40" t="s">
        <v>190</v>
      </c>
      <c r="AT566" s="240" t="s">
        <v>208</v>
      </c>
      <c r="AU566" s="240" t="s">
        <v>148</v>
      </c>
      <c r="AY566" s="18" t="s">
        <v>140</v>
      </c>
      <c r="BE566" s="241">
        <f>IF(N566="základní",J566,0)</f>
        <v>0</v>
      </c>
      <c r="BF566" s="241">
        <f>IF(N566="snížená",J566,0)</f>
        <v>0</v>
      </c>
      <c r="BG566" s="241">
        <f>IF(N566="zákl. přenesená",J566,0)</f>
        <v>0</v>
      </c>
      <c r="BH566" s="241">
        <f>IF(N566="sníž. přenesená",J566,0)</f>
        <v>0</v>
      </c>
      <c r="BI566" s="241">
        <f>IF(N566="nulová",J566,0)</f>
        <v>0</v>
      </c>
      <c r="BJ566" s="18" t="s">
        <v>148</v>
      </c>
      <c r="BK566" s="241">
        <f>ROUND(I566*H566,2)</f>
        <v>0</v>
      </c>
      <c r="BL566" s="18" t="s">
        <v>147</v>
      </c>
      <c r="BM566" s="240" t="s">
        <v>630</v>
      </c>
    </row>
    <row r="567" spans="1:51" s="14" customFormat="1" ht="12">
      <c r="A567" s="14"/>
      <c r="B567" s="253"/>
      <c r="C567" s="254"/>
      <c r="D567" s="244" t="s">
        <v>155</v>
      </c>
      <c r="E567" s="255" t="s">
        <v>1</v>
      </c>
      <c r="F567" s="256" t="s">
        <v>631</v>
      </c>
      <c r="G567" s="254"/>
      <c r="H567" s="257">
        <v>38.85</v>
      </c>
      <c r="I567" s="258"/>
      <c r="J567" s="254"/>
      <c r="K567" s="254"/>
      <c r="L567" s="259"/>
      <c r="M567" s="260"/>
      <c r="N567" s="261"/>
      <c r="O567" s="261"/>
      <c r="P567" s="261"/>
      <c r="Q567" s="261"/>
      <c r="R567" s="261"/>
      <c r="S567" s="261"/>
      <c r="T567" s="26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3" t="s">
        <v>155</v>
      </c>
      <c r="AU567" s="263" t="s">
        <v>148</v>
      </c>
      <c r="AV567" s="14" t="s">
        <v>148</v>
      </c>
      <c r="AW567" s="14" t="s">
        <v>36</v>
      </c>
      <c r="AX567" s="14" t="s">
        <v>85</v>
      </c>
      <c r="AY567" s="263" t="s">
        <v>140</v>
      </c>
    </row>
    <row r="568" spans="1:65" s="2" customFormat="1" ht="16.5" customHeight="1">
      <c r="A568" s="39"/>
      <c r="B568" s="40"/>
      <c r="C568" s="275" t="s">
        <v>632</v>
      </c>
      <c r="D568" s="275" t="s">
        <v>208</v>
      </c>
      <c r="E568" s="276" t="s">
        <v>633</v>
      </c>
      <c r="F568" s="277" t="s">
        <v>634</v>
      </c>
      <c r="G568" s="278" t="s">
        <v>252</v>
      </c>
      <c r="H568" s="279">
        <v>429.87</v>
      </c>
      <c r="I568" s="280"/>
      <c r="J568" s="281">
        <f>ROUND(I568*H568,2)</f>
        <v>0</v>
      </c>
      <c r="K568" s="277" t="s">
        <v>153</v>
      </c>
      <c r="L568" s="282"/>
      <c r="M568" s="283" t="s">
        <v>1</v>
      </c>
      <c r="N568" s="284" t="s">
        <v>46</v>
      </c>
      <c r="O568" s="92"/>
      <c r="P568" s="238">
        <f>O568*H568</f>
        <v>0</v>
      </c>
      <c r="Q568" s="238">
        <v>3E-05</v>
      </c>
      <c r="R568" s="238">
        <f>Q568*H568</f>
        <v>0.0128961</v>
      </c>
      <c r="S568" s="238">
        <v>0</v>
      </c>
      <c r="T568" s="239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0" t="s">
        <v>190</v>
      </c>
      <c r="AT568" s="240" t="s">
        <v>208</v>
      </c>
      <c r="AU568" s="240" t="s">
        <v>148</v>
      </c>
      <c r="AY568" s="18" t="s">
        <v>140</v>
      </c>
      <c r="BE568" s="241">
        <f>IF(N568="základní",J568,0)</f>
        <v>0</v>
      </c>
      <c r="BF568" s="241">
        <f>IF(N568="snížená",J568,0)</f>
        <v>0</v>
      </c>
      <c r="BG568" s="241">
        <f>IF(N568="zákl. přenesená",J568,0)</f>
        <v>0</v>
      </c>
      <c r="BH568" s="241">
        <f>IF(N568="sníž. přenesená",J568,0)</f>
        <v>0</v>
      </c>
      <c r="BI568" s="241">
        <f>IF(N568="nulová",J568,0)</f>
        <v>0</v>
      </c>
      <c r="BJ568" s="18" t="s">
        <v>148</v>
      </c>
      <c r="BK568" s="241">
        <f>ROUND(I568*H568,2)</f>
        <v>0</v>
      </c>
      <c r="BL568" s="18" t="s">
        <v>147</v>
      </c>
      <c r="BM568" s="240" t="s">
        <v>635</v>
      </c>
    </row>
    <row r="569" spans="1:51" s="14" customFormat="1" ht="12">
      <c r="A569" s="14"/>
      <c r="B569" s="253"/>
      <c r="C569" s="254"/>
      <c r="D569" s="244" t="s">
        <v>155</v>
      </c>
      <c r="E569" s="255" t="s">
        <v>1</v>
      </c>
      <c r="F569" s="256" t="s">
        <v>636</v>
      </c>
      <c r="G569" s="254"/>
      <c r="H569" s="257">
        <v>429.87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3" t="s">
        <v>155</v>
      </c>
      <c r="AU569" s="263" t="s">
        <v>148</v>
      </c>
      <c r="AV569" s="14" t="s">
        <v>148</v>
      </c>
      <c r="AW569" s="14" t="s">
        <v>36</v>
      </c>
      <c r="AX569" s="14" t="s">
        <v>85</v>
      </c>
      <c r="AY569" s="263" t="s">
        <v>140</v>
      </c>
    </row>
    <row r="570" spans="1:65" s="2" customFormat="1" ht="21.75" customHeight="1">
      <c r="A570" s="39"/>
      <c r="B570" s="40"/>
      <c r="C570" s="275" t="s">
        <v>637</v>
      </c>
      <c r="D570" s="275" t="s">
        <v>208</v>
      </c>
      <c r="E570" s="276" t="s">
        <v>638</v>
      </c>
      <c r="F570" s="277" t="s">
        <v>639</v>
      </c>
      <c r="G570" s="278" t="s">
        <v>252</v>
      </c>
      <c r="H570" s="279">
        <v>495.689</v>
      </c>
      <c r="I570" s="280"/>
      <c r="J570" s="281">
        <f>ROUND(I570*H570,2)</f>
        <v>0</v>
      </c>
      <c r="K570" s="277" t="s">
        <v>153</v>
      </c>
      <c r="L570" s="282"/>
      <c r="M570" s="283" t="s">
        <v>1</v>
      </c>
      <c r="N570" s="284" t="s">
        <v>46</v>
      </c>
      <c r="O570" s="92"/>
      <c r="P570" s="238">
        <f>O570*H570</f>
        <v>0</v>
      </c>
      <c r="Q570" s="238">
        <v>0.0003</v>
      </c>
      <c r="R570" s="238">
        <f>Q570*H570</f>
        <v>0.1487067</v>
      </c>
      <c r="S570" s="238">
        <v>0</v>
      </c>
      <c r="T570" s="239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40" t="s">
        <v>190</v>
      </c>
      <c r="AT570" s="240" t="s">
        <v>208</v>
      </c>
      <c r="AU570" s="240" t="s">
        <v>148</v>
      </c>
      <c r="AY570" s="18" t="s">
        <v>140</v>
      </c>
      <c r="BE570" s="241">
        <f>IF(N570="základní",J570,0)</f>
        <v>0</v>
      </c>
      <c r="BF570" s="241">
        <f>IF(N570="snížená",J570,0)</f>
        <v>0</v>
      </c>
      <c r="BG570" s="241">
        <f>IF(N570="zákl. přenesená",J570,0)</f>
        <v>0</v>
      </c>
      <c r="BH570" s="241">
        <f>IF(N570="sníž. přenesená",J570,0)</f>
        <v>0</v>
      </c>
      <c r="BI570" s="241">
        <f>IF(N570="nulová",J570,0)</f>
        <v>0</v>
      </c>
      <c r="BJ570" s="18" t="s">
        <v>148</v>
      </c>
      <c r="BK570" s="241">
        <f>ROUND(I570*H570,2)</f>
        <v>0</v>
      </c>
      <c r="BL570" s="18" t="s">
        <v>147</v>
      </c>
      <c r="BM570" s="240" t="s">
        <v>640</v>
      </c>
    </row>
    <row r="571" spans="1:51" s="14" customFormat="1" ht="12">
      <c r="A571" s="14"/>
      <c r="B571" s="253"/>
      <c r="C571" s="254"/>
      <c r="D571" s="244" t="s">
        <v>155</v>
      </c>
      <c r="E571" s="255" t="s">
        <v>1</v>
      </c>
      <c r="F571" s="256" t="s">
        <v>641</v>
      </c>
      <c r="G571" s="254"/>
      <c r="H571" s="257">
        <v>495.689</v>
      </c>
      <c r="I571" s="258"/>
      <c r="J571" s="254"/>
      <c r="K571" s="254"/>
      <c r="L571" s="259"/>
      <c r="M571" s="260"/>
      <c r="N571" s="261"/>
      <c r="O571" s="261"/>
      <c r="P571" s="261"/>
      <c r="Q571" s="261"/>
      <c r="R571" s="261"/>
      <c r="S571" s="261"/>
      <c r="T571" s="26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63" t="s">
        <v>155</v>
      </c>
      <c r="AU571" s="263" t="s">
        <v>148</v>
      </c>
      <c r="AV571" s="14" t="s">
        <v>148</v>
      </c>
      <c r="AW571" s="14" t="s">
        <v>36</v>
      </c>
      <c r="AX571" s="14" t="s">
        <v>85</v>
      </c>
      <c r="AY571" s="263" t="s">
        <v>140</v>
      </c>
    </row>
    <row r="572" spans="1:65" s="2" customFormat="1" ht="21.75" customHeight="1">
      <c r="A572" s="39"/>
      <c r="B572" s="40"/>
      <c r="C572" s="275" t="s">
        <v>642</v>
      </c>
      <c r="D572" s="275" t="s">
        <v>208</v>
      </c>
      <c r="E572" s="276" t="s">
        <v>643</v>
      </c>
      <c r="F572" s="277" t="s">
        <v>644</v>
      </c>
      <c r="G572" s="278" t="s">
        <v>252</v>
      </c>
      <c r="H572" s="279">
        <v>363.195</v>
      </c>
      <c r="I572" s="280"/>
      <c r="J572" s="281">
        <f>ROUND(I572*H572,2)</f>
        <v>0</v>
      </c>
      <c r="K572" s="277" t="s">
        <v>153</v>
      </c>
      <c r="L572" s="282"/>
      <c r="M572" s="283" t="s">
        <v>1</v>
      </c>
      <c r="N572" s="284" t="s">
        <v>46</v>
      </c>
      <c r="O572" s="92"/>
      <c r="P572" s="238">
        <f>O572*H572</f>
        <v>0</v>
      </c>
      <c r="Q572" s="238">
        <v>0.0002</v>
      </c>
      <c r="R572" s="238">
        <f>Q572*H572</f>
        <v>0.072639</v>
      </c>
      <c r="S572" s="238">
        <v>0</v>
      </c>
      <c r="T572" s="239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40" t="s">
        <v>190</v>
      </c>
      <c r="AT572" s="240" t="s">
        <v>208</v>
      </c>
      <c r="AU572" s="240" t="s">
        <v>148</v>
      </c>
      <c r="AY572" s="18" t="s">
        <v>140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8" t="s">
        <v>148</v>
      </c>
      <c r="BK572" s="241">
        <f>ROUND(I572*H572,2)</f>
        <v>0</v>
      </c>
      <c r="BL572" s="18" t="s">
        <v>147</v>
      </c>
      <c r="BM572" s="240" t="s">
        <v>645</v>
      </c>
    </row>
    <row r="573" spans="1:51" s="14" customFormat="1" ht="12">
      <c r="A573" s="14"/>
      <c r="B573" s="253"/>
      <c r="C573" s="254"/>
      <c r="D573" s="244" t="s">
        <v>155</v>
      </c>
      <c r="E573" s="255" t="s">
        <v>1</v>
      </c>
      <c r="F573" s="256" t="s">
        <v>646</v>
      </c>
      <c r="G573" s="254"/>
      <c r="H573" s="257">
        <v>363.195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3" t="s">
        <v>155</v>
      </c>
      <c r="AU573" s="263" t="s">
        <v>148</v>
      </c>
      <c r="AV573" s="14" t="s">
        <v>148</v>
      </c>
      <c r="AW573" s="14" t="s">
        <v>36</v>
      </c>
      <c r="AX573" s="14" t="s">
        <v>85</v>
      </c>
      <c r="AY573" s="263" t="s">
        <v>140</v>
      </c>
    </row>
    <row r="574" spans="1:65" s="2" customFormat="1" ht="21.75" customHeight="1">
      <c r="A574" s="39"/>
      <c r="B574" s="40"/>
      <c r="C574" s="229" t="s">
        <v>647</v>
      </c>
      <c r="D574" s="229" t="s">
        <v>142</v>
      </c>
      <c r="E574" s="230" t="s">
        <v>648</v>
      </c>
      <c r="F574" s="231" t="s">
        <v>649</v>
      </c>
      <c r="G574" s="232" t="s">
        <v>152</v>
      </c>
      <c r="H574" s="233">
        <v>3271.432</v>
      </c>
      <c r="I574" s="234"/>
      <c r="J574" s="235">
        <f>ROUND(I574*H574,2)</f>
        <v>0</v>
      </c>
      <c r="K574" s="231" t="s">
        <v>153</v>
      </c>
      <c r="L574" s="45"/>
      <c r="M574" s="236" t="s">
        <v>1</v>
      </c>
      <c r="N574" s="237" t="s">
        <v>46</v>
      </c>
      <c r="O574" s="92"/>
      <c r="P574" s="238">
        <f>O574*H574</f>
        <v>0</v>
      </c>
      <c r="Q574" s="238">
        <v>0.00348</v>
      </c>
      <c r="R574" s="238">
        <f>Q574*H574</f>
        <v>11.384583359999999</v>
      </c>
      <c r="S574" s="238">
        <v>0</v>
      </c>
      <c r="T574" s="239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0" t="s">
        <v>147</v>
      </c>
      <c r="AT574" s="240" t="s">
        <v>142</v>
      </c>
      <c r="AU574" s="240" t="s">
        <v>148</v>
      </c>
      <c r="AY574" s="18" t="s">
        <v>140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8" t="s">
        <v>148</v>
      </c>
      <c r="BK574" s="241">
        <f>ROUND(I574*H574,2)</f>
        <v>0</v>
      </c>
      <c r="BL574" s="18" t="s">
        <v>147</v>
      </c>
      <c r="BM574" s="240" t="s">
        <v>650</v>
      </c>
    </row>
    <row r="575" spans="1:51" s="14" customFormat="1" ht="12">
      <c r="A575" s="14"/>
      <c r="B575" s="253"/>
      <c r="C575" s="254"/>
      <c r="D575" s="244" t="s">
        <v>155</v>
      </c>
      <c r="E575" s="255" t="s">
        <v>1</v>
      </c>
      <c r="F575" s="256" t="s">
        <v>410</v>
      </c>
      <c r="G575" s="254"/>
      <c r="H575" s="257">
        <v>3271.432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3" t="s">
        <v>155</v>
      </c>
      <c r="AU575" s="263" t="s">
        <v>148</v>
      </c>
      <c r="AV575" s="14" t="s">
        <v>148</v>
      </c>
      <c r="AW575" s="14" t="s">
        <v>36</v>
      </c>
      <c r="AX575" s="14" t="s">
        <v>85</v>
      </c>
      <c r="AY575" s="263" t="s">
        <v>140</v>
      </c>
    </row>
    <row r="576" spans="1:65" s="2" customFormat="1" ht="16.5" customHeight="1">
      <c r="A576" s="39"/>
      <c r="B576" s="40"/>
      <c r="C576" s="229" t="s">
        <v>651</v>
      </c>
      <c r="D576" s="229" t="s">
        <v>142</v>
      </c>
      <c r="E576" s="230" t="s">
        <v>652</v>
      </c>
      <c r="F576" s="231" t="s">
        <v>653</v>
      </c>
      <c r="G576" s="232" t="s">
        <v>152</v>
      </c>
      <c r="H576" s="233">
        <v>724.977</v>
      </c>
      <c r="I576" s="234"/>
      <c r="J576" s="235">
        <f>ROUND(I576*H576,2)</f>
        <v>0</v>
      </c>
      <c r="K576" s="231" t="s">
        <v>153</v>
      </c>
      <c r="L576" s="45"/>
      <c r="M576" s="236" t="s">
        <v>1</v>
      </c>
      <c r="N576" s="237" t="s">
        <v>46</v>
      </c>
      <c r="O576" s="92"/>
      <c r="P576" s="238">
        <f>O576*H576</f>
        <v>0</v>
      </c>
      <c r="Q576" s="238">
        <v>0</v>
      </c>
      <c r="R576" s="238">
        <f>Q576*H576</f>
        <v>0</v>
      </c>
      <c r="S576" s="238">
        <v>0</v>
      </c>
      <c r="T576" s="239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40" t="s">
        <v>147</v>
      </c>
      <c r="AT576" s="240" t="s">
        <v>142</v>
      </c>
      <c r="AU576" s="240" t="s">
        <v>148</v>
      </c>
      <c r="AY576" s="18" t="s">
        <v>140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8" t="s">
        <v>148</v>
      </c>
      <c r="BK576" s="241">
        <f>ROUND(I576*H576,2)</f>
        <v>0</v>
      </c>
      <c r="BL576" s="18" t="s">
        <v>147</v>
      </c>
      <c r="BM576" s="240" t="s">
        <v>654</v>
      </c>
    </row>
    <row r="577" spans="1:51" s="13" customFormat="1" ht="12">
      <c r="A577" s="13"/>
      <c r="B577" s="242"/>
      <c r="C577" s="243"/>
      <c r="D577" s="244" t="s">
        <v>155</v>
      </c>
      <c r="E577" s="245" t="s">
        <v>1</v>
      </c>
      <c r="F577" s="246" t="s">
        <v>441</v>
      </c>
      <c r="G577" s="243"/>
      <c r="H577" s="245" t="s">
        <v>1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2" t="s">
        <v>155</v>
      </c>
      <c r="AU577" s="252" t="s">
        <v>148</v>
      </c>
      <c r="AV577" s="13" t="s">
        <v>85</v>
      </c>
      <c r="AW577" s="13" t="s">
        <v>36</v>
      </c>
      <c r="AX577" s="13" t="s">
        <v>80</v>
      </c>
      <c r="AY577" s="252" t="s">
        <v>140</v>
      </c>
    </row>
    <row r="578" spans="1:51" s="14" customFormat="1" ht="12">
      <c r="A578" s="14"/>
      <c r="B578" s="253"/>
      <c r="C578" s="254"/>
      <c r="D578" s="244" t="s">
        <v>155</v>
      </c>
      <c r="E578" s="255" t="s">
        <v>1</v>
      </c>
      <c r="F578" s="256" t="s">
        <v>655</v>
      </c>
      <c r="G578" s="254"/>
      <c r="H578" s="257">
        <v>345.6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3" t="s">
        <v>155</v>
      </c>
      <c r="AU578" s="263" t="s">
        <v>148</v>
      </c>
      <c r="AV578" s="14" t="s">
        <v>148</v>
      </c>
      <c r="AW578" s="14" t="s">
        <v>36</v>
      </c>
      <c r="AX578" s="14" t="s">
        <v>80</v>
      </c>
      <c r="AY578" s="263" t="s">
        <v>140</v>
      </c>
    </row>
    <row r="579" spans="1:51" s="13" customFormat="1" ht="12">
      <c r="A579" s="13"/>
      <c r="B579" s="242"/>
      <c r="C579" s="243"/>
      <c r="D579" s="244" t="s">
        <v>155</v>
      </c>
      <c r="E579" s="245" t="s">
        <v>1</v>
      </c>
      <c r="F579" s="246" t="s">
        <v>443</v>
      </c>
      <c r="G579" s="243"/>
      <c r="H579" s="245" t="s">
        <v>1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2" t="s">
        <v>155</v>
      </c>
      <c r="AU579" s="252" t="s">
        <v>148</v>
      </c>
      <c r="AV579" s="13" t="s">
        <v>85</v>
      </c>
      <c r="AW579" s="13" t="s">
        <v>36</v>
      </c>
      <c r="AX579" s="13" t="s">
        <v>80</v>
      </c>
      <c r="AY579" s="252" t="s">
        <v>140</v>
      </c>
    </row>
    <row r="580" spans="1:51" s="14" customFormat="1" ht="12">
      <c r="A580" s="14"/>
      <c r="B580" s="253"/>
      <c r="C580" s="254"/>
      <c r="D580" s="244" t="s">
        <v>155</v>
      </c>
      <c r="E580" s="255" t="s">
        <v>1</v>
      </c>
      <c r="F580" s="256" t="s">
        <v>656</v>
      </c>
      <c r="G580" s="254"/>
      <c r="H580" s="257">
        <v>23.4</v>
      </c>
      <c r="I580" s="258"/>
      <c r="J580" s="254"/>
      <c r="K580" s="254"/>
      <c r="L580" s="259"/>
      <c r="M580" s="260"/>
      <c r="N580" s="261"/>
      <c r="O580" s="261"/>
      <c r="P580" s="261"/>
      <c r="Q580" s="261"/>
      <c r="R580" s="261"/>
      <c r="S580" s="261"/>
      <c r="T580" s="26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3" t="s">
        <v>155</v>
      </c>
      <c r="AU580" s="263" t="s">
        <v>148</v>
      </c>
      <c r="AV580" s="14" t="s">
        <v>148</v>
      </c>
      <c r="AW580" s="14" t="s">
        <v>36</v>
      </c>
      <c r="AX580" s="14" t="s">
        <v>80</v>
      </c>
      <c r="AY580" s="263" t="s">
        <v>140</v>
      </c>
    </row>
    <row r="581" spans="1:51" s="13" customFormat="1" ht="12">
      <c r="A581" s="13"/>
      <c r="B581" s="242"/>
      <c r="C581" s="243"/>
      <c r="D581" s="244" t="s">
        <v>155</v>
      </c>
      <c r="E581" s="245" t="s">
        <v>1</v>
      </c>
      <c r="F581" s="246" t="s">
        <v>546</v>
      </c>
      <c r="G581" s="243"/>
      <c r="H581" s="245" t="s">
        <v>1</v>
      </c>
      <c r="I581" s="247"/>
      <c r="J581" s="243"/>
      <c r="K581" s="243"/>
      <c r="L581" s="248"/>
      <c r="M581" s="249"/>
      <c r="N581" s="250"/>
      <c r="O581" s="250"/>
      <c r="P581" s="250"/>
      <c r="Q581" s="250"/>
      <c r="R581" s="250"/>
      <c r="S581" s="250"/>
      <c r="T581" s="25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2" t="s">
        <v>155</v>
      </c>
      <c r="AU581" s="252" t="s">
        <v>148</v>
      </c>
      <c r="AV581" s="13" t="s">
        <v>85</v>
      </c>
      <c r="AW581" s="13" t="s">
        <v>36</v>
      </c>
      <c r="AX581" s="13" t="s">
        <v>80</v>
      </c>
      <c r="AY581" s="252" t="s">
        <v>140</v>
      </c>
    </row>
    <row r="582" spans="1:51" s="14" customFormat="1" ht="12">
      <c r="A582" s="14"/>
      <c r="B582" s="253"/>
      <c r="C582" s="254"/>
      <c r="D582" s="244" t="s">
        <v>155</v>
      </c>
      <c r="E582" s="255" t="s">
        <v>1</v>
      </c>
      <c r="F582" s="256" t="s">
        <v>657</v>
      </c>
      <c r="G582" s="254"/>
      <c r="H582" s="257">
        <v>51.6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3" t="s">
        <v>155</v>
      </c>
      <c r="AU582" s="263" t="s">
        <v>148</v>
      </c>
      <c r="AV582" s="14" t="s">
        <v>148</v>
      </c>
      <c r="AW582" s="14" t="s">
        <v>36</v>
      </c>
      <c r="AX582" s="14" t="s">
        <v>80</v>
      </c>
      <c r="AY582" s="263" t="s">
        <v>140</v>
      </c>
    </row>
    <row r="583" spans="1:51" s="13" customFormat="1" ht="12">
      <c r="A583" s="13"/>
      <c r="B583" s="242"/>
      <c r="C583" s="243"/>
      <c r="D583" s="244" t="s">
        <v>155</v>
      </c>
      <c r="E583" s="245" t="s">
        <v>1</v>
      </c>
      <c r="F583" s="246" t="s">
        <v>316</v>
      </c>
      <c r="G583" s="243"/>
      <c r="H583" s="245" t="s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2" t="s">
        <v>155</v>
      </c>
      <c r="AU583" s="252" t="s">
        <v>148</v>
      </c>
      <c r="AV583" s="13" t="s">
        <v>85</v>
      </c>
      <c r="AW583" s="13" t="s">
        <v>36</v>
      </c>
      <c r="AX583" s="13" t="s">
        <v>80</v>
      </c>
      <c r="AY583" s="252" t="s">
        <v>140</v>
      </c>
    </row>
    <row r="584" spans="1:51" s="14" customFormat="1" ht="12">
      <c r="A584" s="14"/>
      <c r="B584" s="253"/>
      <c r="C584" s="254"/>
      <c r="D584" s="244" t="s">
        <v>155</v>
      </c>
      <c r="E584" s="255" t="s">
        <v>1</v>
      </c>
      <c r="F584" s="256" t="s">
        <v>658</v>
      </c>
      <c r="G584" s="254"/>
      <c r="H584" s="257">
        <v>37.8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3" t="s">
        <v>155</v>
      </c>
      <c r="AU584" s="263" t="s">
        <v>148</v>
      </c>
      <c r="AV584" s="14" t="s">
        <v>148</v>
      </c>
      <c r="AW584" s="14" t="s">
        <v>36</v>
      </c>
      <c r="AX584" s="14" t="s">
        <v>80</v>
      </c>
      <c r="AY584" s="263" t="s">
        <v>140</v>
      </c>
    </row>
    <row r="585" spans="1:51" s="13" customFormat="1" ht="12">
      <c r="A585" s="13"/>
      <c r="B585" s="242"/>
      <c r="C585" s="243"/>
      <c r="D585" s="244" t="s">
        <v>155</v>
      </c>
      <c r="E585" s="245" t="s">
        <v>1</v>
      </c>
      <c r="F585" s="246" t="s">
        <v>318</v>
      </c>
      <c r="G585" s="243"/>
      <c r="H585" s="245" t="s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2" t="s">
        <v>155</v>
      </c>
      <c r="AU585" s="252" t="s">
        <v>148</v>
      </c>
      <c r="AV585" s="13" t="s">
        <v>85</v>
      </c>
      <c r="AW585" s="13" t="s">
        <v>36</v>
      </c>
      <c r="AX585" s="13" t="s">
        <v>80</v>
      </c>
      <c r="AY585" s="252" t="s">
        <v>140</v>
      </c>
    </row>
    <row r="586" spans="1:51" s="14" customFormat="1" ht="12">
      <c r="A586" s="14"/>
      <c r="B586" s="253"/>
      <c r="C586" s="254"/>
      <c r="D586" s="244" t="s">
        <v>155</v>
      </c>
      <c r="E586" s="255" t="s">
        <v>1</v>
      </c>
      <c r="F586" s="256" t="s">
        <v>659</v>
      </c>
      <c r="G586" s="254"/>
      <c r="H586" s="257">
        <v>4.68</v>
      </c>
      <c r="I586" s="258"/>
      <c r="J586" s="254"/>
      <c r="K586" s="254"/>
      <c r="L586" s="259"/>
      <c r="M586" s="260"/>
      <c r="N586" s="261"/>
      <c r="O586" s="261"/>
      <c r="P586" s="261"/>
      <c r="Q586" s="261"/>
      <c r="R586" s="261"/>
      <c r="S586" s="261"/>
      <c r="T586" s="26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3" t="s">
        <v>155</v>
      </c>
      <c r="AU586" s="263" t="s">
        <v>148</v>
      </c>
      <c r="AV586" s="14" t="s">
        <v>148</v>
      </c>
      <c r="AW586" s="14" t="s">
        <v>36</v>
      </c>
      <c r="AX586" s="14" t="s">
        <v>80</v>
      </c>
      <c r="AY586" s="263" t="s">
        <v>140</v>
      </c>
    </row>
    <row r="587" spans="1:51" s="13" customFormat="1" ht="12">
      <c r="A587" s="13"/>
      <c r="B587" s="242"/>
      <c r="C587" s="243"/>
      <c r="D587" s="244" t="s">
        <v>155</v>
      </c>
      <c r="E587" s="245" t="s">
        <v>1</v>
      </c>
      <c r="F587" s="246" t="s">
        <v>449</v>
      </c>
      <c r="G587" s="243"/>
      <c r="H587" s="245" t="s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2" t="s">
        <v>155</v>
      </c>
      <c r="AU587" s="252" t="s">
        <v>148</v>
      </c>
      <c r="AV587" s="13" t="s">
        <v>85</v>
      </c>
      <c r="AW587" s="13" t="s">
        <v>36</v>
      </c>
      <c r="AX587" s="13" t="s">
        <v>80</v>
      </c>
      <c r="AY587" s="252" t="s">
        <v>140</v>
      </c>
    </row>
    <row r="588" spans="1:51" s="14" customFormat="1" ht="12">
      <c r="A588" s="14"/>
      <c r="B588" s="253"/>
      <c r="C588" s="254"/>
      <c r="D588" s="244" t="s">
        <v>155</v>
      </c>
      <c r="E588" s="255" t="s">
        <v>1</v>
      </c>
      <c r="F588" s="256" t="s">
        <v>660</v>
      </c>
      <c r="G588" s="254"/>
      <c r="H588" s="257">
        <v>90.48</v>
      </c>
      <c r="I588" s="258"/>
      <c r="J588" s="254"/>
      <c r="K588" s="254"/>
      <c r="L588" s="259"/>
      <c r="M588" s="260"/>
      <c r="N588" s="261"/>
      <c r="O588" s="261"/>
      <c r="P588" s="261"/>
      <c r="Q588" s="261"/>
      <c r="R588" s="261"/>
      <c r="S588" s="261"/>
      <c r="T588" s="26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3" t="s">
        <v>155</v>
      </c>
      <c r="AU588" s="263" t="s">
        <v>148</v>
      </c>
      <c r="AV588" s="14" t="s">
        <v>148</v>
      </c>
      <c r="AW588" s="14" t="s">
        <v>36</v>
      </c>
      <c r="AX588" s="14" t="s">
        <v>80</v>
      </c>
      <c r="AY588" s="263" t="s">
        <v>140</v>
      </c>
    </row>
    <row r="589" spans="1:51" s="13" customFormat="1" ht="12">
      <c r="A589" s="13"/>
      <c r="B589" s="242"/>
      <c r="C589" s="243"/>
      <c r="D589" s="244" t="s">
        <v>155</v>
      </c>
      <c r="E589" s="245" t="s">
        <v>1</v>
      </c>
      <c r="F589" s="246" t="s">
        <v>320</v>
      </c>
      <c r="G589" s="243"/>
      <c r="H589" s="245" t="s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2" t="s">
        <v>155</v>
      </c>
      <c r="AU589" s="252" t="s">
        <v>148</v>
      </c>
      <c r="AV589" s="13" t="s">
        <v>85</v>
      </c>
      <c r="AW589" s="13" t="s">
        <v>36</v>
      </c>
      <c r="AX589" s="13" t="s">
        <v>80</v>
      </c>
      <c r="AY589" s="252" t="s">
        <v>140</v>
      </c>
    </row>
    <row r="590" spans="1:51" s="14" customFormat="1" ht="12">
      <c r="A590" s="14"/>
      <c r="B590" s="253"/>
      <c r="C590" s="254"/>
      <c r="D590" s="244" t="s">
        <v>155</v>
      </c>
      <c r="E590" s="255" t="s">
        <v>1</v>
      </c>
      <c r="F590" s="256" t="s">
        <v>661</v>
      </c>
      <c r="G590" s="254"/>
      <c r="H590" s="257">
        <v>22.68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3" t="s">
        <v>155</v>
      </c>
      <c r="AU590" s="263" t="s">
        <v>148</v>
      </c>
      <c r="AV590" s="14" t="s">
        <v>148</v>
      </c>
      <c r="AW590" s="14" t="s">
        <v>36</v>
      </c>
      <c r="AX590" s="14" t="s">
        <v>80</v>
      </c>
      <c r="AY590" s="263" t="s">
        <v>140</v>
      </c>
    </row>
    <row r="591" spans="1:51" s="13" customFormat="1" ht="12">
      <c r="A591" s="13"/>
      <c r="B591" s="242"/>
      <c r="C591" s="243"/>
      <c r="D591" s="244" t="s">
        <v>155</v>
      </c>
      <c r="E591" s="245" t="s">
        <v>1</v>
      </c>
      <c r="F591" s="246" t="s">
        <v>322</v>
      </c>
      <c r="G591" s="243"/>
      <c r="H591" s="245" t="s">
        <v>1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2" t="s">
        <v>155</v>
      </c>
      <c r="AU591" s="252" t="s">
        <v>148</v>
      </c>
      <c r="AV591" s="13" t="s">
        <v>85</v>
      </c>
      <c r="AW591" s="13" t="s">
        <v>36</v>
      </c>
      <c r="AX591" s="13" t="s">
        <v>80</v>
      </c>
      <c r="AY591" s="252" t="s">
        <v>140</v>
      </c>
    </row>
    <row r="592" spans="1:51" s="14" customFormat="1" ht="12">
      <c r="A592" s="14"/>
      <c r="B592" s="253"/>
      <c r="C592" s="254"/>
      <c r="D592" s="244" t="s">
        <v>155</v>
      </c>
      <c r="E592" s="255" t="s">
        <v>1</v>
      </c>
      <c r="F592" s="256" t="s">
        <v>662</v>
      </c>
      <c r="G592" s="254"/>
      <c r="H592" s="257">
        <v>3.78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3" t="s">
        <v>155</v>
      </c>
      <c r="AU592" s="263" t="s">
        <v>148</v>
      </c>
      <c r="AV592" s="14" t="s">
        <v>148</v>
      </c>
      <c r="AW592" s="14" t="s">
        <v>36</v>
      </c>
      <c r="AX592" s="14" t="s">
        <v>80</v>
      </c>
      <c r="AY592" s="263" t="s">
        <v>140</v>
      </c>
    </row>
    <row r="593" spans="1:51" s="13" customFormat="1" ht="12">
      <c r="A593" s="13"/>
      <c r="B593" s="242"/>
      <c r="C593" s="243"/>
      <c r="D593" s="244" t="s">
        <v>155</v>
      </c>
      <c r="E593" s="245" t="s">
        <v>1</v>
      </c>
      <c r="F593" s="246" t="s">
        <v>324</v>
      </c>
      <c r="G593" s="243"/>
      <c r="H593" s="245" t="s">
        <v>1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2" t="s">
        <v>155</v>
      </c>
      <c r="AU593" s="252" t="s">
        <v>148</v>
      </c>
      <c r="AV593" s="13" t="s">
        <v>85</v>
      </c>
      <c r="AW593" s="13" t="s">
        <v>36</v>
      </c>
      <c r="AX593" s="13" t="s">
        <v>80</v>
      </c>
      <c r="AY593" s="252" t="s">
        <v>140</v>
      </c>
    </row>
    <row r="594" spans="1:51" s="14" customFormat="1" ht="12">
      <c r="A594" s="14"/>
      <c r="B594" s="253"/>
      <c r="C594" s="254"/>
      <c r="D594" s="244" t="s">
        <v>155</v>
      </c>
      <c r="E594" s="255" t="s">
        <v>1</v>
      </c>
      <c r="F594" s="256" t="s">
        <v>663</v>
      </c>
      <c r="G594" s="254"/>
      <c r="H594" s="257">
        <v>14.22</v>
      </c>
      <c r="I594" s="258"/>
      <c r="J594" s="254"/>
      <c r="K594" s="254"/>
      <c r="L594" s="259"/>
      <c r="M594" s="260"/>
      <c r="N594" s="261"/>
      <c r="O594" s="261"/>
      <c r="P594" s="261"/>
      <c r="Q594" s="261"/>
      <c r="R594" s="261"/>
      <c r="S594" s="261"/>
      <c r="T594" s="262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3" t="s">
        <v>155</v>
      </c>
      <c r="AU594" s="263" t="s">
        <v>148</v>
      </c>
      <c r="AV594" s="14" t="s">
        <v>148</v>
      </c>
      <c r="AW594" s="14" t="s">
        <v>36</v>
      </c>
      <c r="AX594" s="14" t="s">
        <v>80</v>
      </c>
      <c r="AY594" s="263" t="s">
        <v>140</v>
      </c>
    </row>
    <row r="595" spans="1:51" s="13" customFormat="1" ht="12">
      <c r="A595" s="13"/>
      <c r="B595" s="242"/>
      <c r="C595" s="243"/>
      <c r="D595" s="244" t="s">
        <v>155</v>
      </c>
      <c r="E595" s="245" t="s">
        <v>1</v>
      </c>
      <c r="F595" s="246" t="s">
        <v>326</v>
      </c>
      <c r="G595" s="243"/>
      <c r="H595" s="245" t="s">
        <v>1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2" t="s">
        <v>155</v>
      </c>
      <c r="AU595" s="252" t="s">
        <v>148</v>
      </c>
      <c r="AV595" s="13" t="s">
        <v>85</v>
      </c>
      <c r="AW595" s="13" t="s">
        <v>36</v>
      </c>
      <c r="AX595" s="13" t="s">
        <v>80</v>
      </c>
      <c r="AY595" s="252" t="s">
        <v>140</v>
      </c>
    </row>
    <row r="596" spans="1:51" s="14" customFormat="1" ht="12">
      <c r="A596" s="14"/>
      <c r="B596" s="253"/>
      <c r="C596" s="254"/>
      <c r="D596" s="244" t="s">
        <v>155</v>
      </c>
      <c r="E596" s="255" t="s">
        <v>1</v>
      </c>
      <c r="F596" s="256" t="s">
        <v>664</v>
      </c>
      <c r="G596" s="254"/>
      <c r="H596" s="257">
        <v>3.24</v>
      </c>
      <c r="I596" s="258"/>
      <c r="J596" s="254"/>
      <c r="K596" s="254"/>
      <c r="L596" s="259"/>
      <c r="M596" s="260"/>
      <c r="N596" s="261"/>
      <c r="O596" s="261"/>
      <c r="P596" s="261"/>
      <c r="Q596" s="261"/>
      <c r="R596" s="261"/>
      <c r="S596" s="261"/>
      <c r="T596" s="26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3" t="s">
        <v>155</v>
      </c>
      <c r="AU596" s="263" t="s">
        <v>148</v>
      </c>
      <c r="AV596" s="14" t="s">
        <v>148</v>
      </c>
      <c r="AW596" s="14" t="s">
        <v>36</v>
      </c>
      <c r="AX596" s="14" t="s">
        <v>80</v>
      </c>
      <c r="AY596" s="263" t="s">
        <v>140</v>
      </c>
    </row>
    <row r="597" spans="1:51" s="13" customFormat="1" ht="12">
      <c r="A597" s="13"/>
      <c r="B597" s="242"/>
      <c r="C597" s="243"/>
      <c r="D597" s="244" t="s">
        <v>155</v>
      </c>
      <c r="E597" s="245" t="s">
        <v>1</v>
      </c>
      <c r="F597" s="246" t="s">
        <v>328</v>
      </c>
      <c r="G597" s="243"/>
      <c r="H597" s="245" t="s">
        <v>1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2" t="s">
        <v>155</v>
      </c>
      <c r="AU597" s="252" t="s">
        <v>148</v>
      </c>
      <c r="AV597" s="13" t="s">
        <v>85</v>
      </c>
      <c r="AW597" s="13" t="s">
        <v>36</v>
      </c>
      <c r="AX597" s="13" t="s">
        <v>80</v>
      </c>
      <c r="AY597" s="252" t="s">
        <v>140</v>
      </c>
    </row>
    <row r="598" spans="1:51" s="14" customFormat="1" ht="12">
      <c r="A598" s="14"/>
      <c r="B598" s="253"/>
      <c r="C598" s="254"/>
      <c r="D598" s="244" t="s">
        <v>155</v>
      </c>
      <c r="E598" s="255" t="s">
        <v>1</v>
      </c>
      <c r="F598" s="256" t="s">
        <v>665</v>
      </c>
      <c r="G598" s="254"/>
      <c r="H598" s="257">
        <v>16.2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3" t="s">
        <v>155</v>
      </c>
      <c r="AU598" s="263" t="s">
        <v>148</v>
      </c>
      <c r="AV598" s="14" t="s">
        <v>148</v>
      </c>
      <c r="AW598" s="14" t="s">
        <v>36</v>
      </c>
      <c r="AX598" s="14" t="s">
        <v>80</v>
      </c>
      <c r="AY598" s="263" t="s">
        <v>140</v>
      </c>
    </row>
    <row r="599" spans="1:51" s="13" customFormat="1" ht="12">
      <c r="A599" s="13"/>
      <c r="B599" s="242"/>
      <c r="C599" s="243"/>
      <c r="D599" s="244" t="s">
        <v>155</v>
      </c>
      <c r="E599" s="245" t="s">
        <v>1</v>
      </c>
      <c r="F599" s="246" t="s">
        <v>330</v>
      </c>
      <c r="G599" s="243"/>
      <c r="H599" s="245" t="s">
        <v>1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2" t="s">
        <v>155</v>
      </c>
      <c r="AU599" s="252" t="s">
        <v>148</v>
      </c>
      <c r="AV599" s="13" t="s">
        <v>85</v>
      </c>
      <c r="AW599" s="13" t="s">
        <v>36</v>
      </c>
      <c r="AX599" s="13" t="s">
        <v>80</v>
      </c>
      <c r="AY599" s="252" t="s">
        <v>140</v>
      </c>
    </row>
    <row r="600" spans="1:51" s="14" customFormat="1" ht="12">
      <c r="A600" s="14"/>
      <c r="B600" s="253"/>
      <c r="C600" s="254"/>
      <c r="D600" s="244" t="s">
        <v>155</v>
      </c>
      <c r="E600" s="255" t="s">
        <v>1</v>
      </c>
      <c r="F600" s="256" t="s">
        <v>666</v>
      </c>
      <c r="G600" s="254"/>
      <c r="H600" s="257">
        <v>12.96</v>
      </c>
      <c r="I600" s="258"/>
      <c r="J600" s="254"/>
      <c r="K600" s="254"/>
      <c r="L600" s="259"/>
      <c r="M600" s="260"/>
      <c r="N600" s="261"/>
      <c r="O600" s="261"/>
      <c r="P600" s="261"/>
      <c r="Q600" s="261"/>
      <c r="R600" s="261"/>
      <c r="S600" s="261"/>
      <c r="T600" s="26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3" t="s">
        <v>155</v>
      </c>
      <c r="AU600" s="263" t="s">
        <v>148</v>
      </c>
      <c r="AV600" s="14" t="s">
        <v>148</v>
      </c>
      <c r="AW600" s="14" t="s">
        <v>36</v>
      </c>
      <c r="AX600" s="14" t="s">
        <v>80</v>
      </c>
      <c r="AY600" s="263" t="s">
        <v>140</v>
      </c>
    </row>
    <row r="601" spans="1:51" s="13" customFormat="1" ht="12">
      <c r="A601" s="13"/>
      <c r="B601" s="242"/>
      <c r="C601" s="243"/>
      <c r="D601" s="244" t="s">
        <v>155</v>
      </c>
      <c r="E601" s="245" t="s">
        <v>1</v>
      </c>
      <c r="F601" s="246" t="s">
        <v>332</v>
      </c>
      <c r="G601" s="243"/>
      <c r="H601" s="245" t="s">
        <v>1</v>
      </c>
      <c r="I601" s="247"/>
      <c r="J601" s="243"/>
      <c r="K601" s="243"/>
      <c r="L601" s="248"/>
      <c r="M601" s="249"/>
      <c r="N601" s="250"/>
      <c r="O601" s="250"/>
      <c r="P601" s="250"/>
      <c r="Q601" s="250"/>
      <c r="R601" s="250"/>
      <c r="S601" s="250"/>
      <c r="T601" s="25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2" t="s">
        <v>155</v>
      </c>
      <c r="AU601" s="252" t="s">
        <v>148</v>
      </c>
      <c r="AV601" s="13" t="s">
        <v>85</v>
      </c>
      <c r="AW601" s="13" t="s">
        <v>36</v>
      </c>
      <c r="AX601" s="13" t="s">
        <v>80</v>
      </c>
      <c r="AY601" s="252" t="s">
        <v>140</v>
      </c>
    </row>
    <row r="602" spans="1:51" s="14" customFormat="1" ht="12">
      <c r="A602" s="14"/>
      <c r="B602" s="253"/>
      <c r="C602" s="254"/>
      <c r="D602" s="244" t="s">
        <v>155</v>
      </c>
      <c r="E602" s="255" t="s">
        <v>1</v>
      </c>
      <c r="F602" s="256" t="s">
        <v>667</v>
      </c>
      <c r="G602" s="254"/>
      <c r="H602" s="257">
        <v>9.18</v>
      </c>
      <c r="I602" s="258"/>
      <c r="J602" s="254"/>
      <c r="K602" s="254"/>
      <c r="L602" s="259"/>
      <c r="M602" s="260"/>
      <c r="N602" s="261"/>
      <c r="O602" s="261"/>
      <c r="P602" s="261"/>
      <c r="Q602" s="261"/>
      <c r="R602" s="261"/>
      <c r="S602" s="261"/>
      <c r="T602" s="26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3" t="s">
        <v>155</v>
      </c>
      <c r="AU602" s="263" t="s">
        <v>148</v>
      </c>
      <c r="AV602" s="14" t="s">
        <v>148</v>
      </c>
      <c r="AW602" s="14" t="s">
        <v>36</v>
      </c>
      <c r="AX602" s="14" t="s">
        <v>80</v>
      </c>
      <c r="AY602" s="263" t="s">
        <v>140</v>
      </c>
    </row>
    <row r="603" spans="1:51" s="13" customFormat="1" ht="12">
      <c r="A603" s="13"/>
      <c r="B603" s="242"/>
      <c r="C603" s="243"/>
      <c r="D603" s="244" t="s">
        <v>155</v>
      </c>
      <c r="E603" s="245" t="s">
        <v>1</v>
      </c>
      <c r="F603" s="246" t="s">
        <v>334</v>
      </c>
      <c r="G603" s="243"/>
      <c r="H603" s="245" t="s">
        <v>1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2" t="s">
        <v>155</v>
      </c>
      <c r="AU603" s="252" t="s">
        <v>148</v>
      </c>
      <c r="AV603" s="13" t="s">
        <v>85</v>
      </c>
      <c r="AW603" s="13" t="s">
        <v>36</v>
      </c>
      <c r="AX603" s="13" t="s">
        <v>80</v>
      </c>
      <c r="AY603" s="252" t="s">
        <v>140</v>
      </c>
    </row>
    <row r="604" spans="1:51" s="14" customFormat="1" ht="12">
      <c r="A604" s="14"/>
      <c r="B604" s="253"/>
      <c r="C604" s="254"/>
      <c r="D604" s="244" t="s">
        <v>155</v>
      </c>
      <c r="E604" s="255" t="s">
        <v>1</v>
      </c>
      <c r="F604" s="256" t="s">
        <v>668</v>
      </c>
      <c r="G604" s="254"/>
      <c r="H604" s="257">
        <v>7.29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3" t="s">
        <v>155</v>
      </c>
      <c r="AU604" s="263" t="s">
        <v>148</v>
      </c>
      <c r="AV604" s="14" t="s">
        <v>148</v>
      </c>
      <c r="AW604" s="14" t="s">
        <v>36</v>
      </c>
      <c r="AX604" s="14" t="s">
        <v>80</v>
      </c>
      <c r="AY604" s="263" t="s">
        <v>140</v>
      </c>
    </row>
    <row r="605" spans="1:51" s="13" customFormat="1" ht="12">
      <c r="A605" s="13"/>
      <c r="B605" s="242"/>
      <c r="C605" s="243"/>
      <c r="D605" s="244" t="s">
        <v>155</v>
      </c>
      <c r="E605" s="245" t="s">
        <v>1</v>
      </c>
      <c r="F605" s="246" t="s">
        <v>336</v>
      </c>
      <c r="G605" s="243"/>
      <c r="H605" s="245" t="s">
        <v>1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2" t="s">
        <v>155</v>
      </c>
      <c r="AU605" s="252" t="s">
        <v>148</v>
      </c>
      <c r="AV605" s="13" t="s">
        <v>85</v>
      </c>
      <c r="AW605" s="13" t="s">
        <v>36</v>
      </c>
      <c r="AX605" s="13" t="s">
        <v>80</v>
      </c>
      <c r="AY605" s="252" t="s">
        <v>140</v>
      </c>
    </row>
    <row r="606" spans="1:51" s="14" customFormat="1" ht="12">
      <c r="A606" s="14"/>
      <c r="B606" s="253"/>
      <c r="C606" s="254"/>
      <c r="D606" s="244" t="s">
        <v>155</v>
      </c>
      <c r="E606" s="255" t="s">
        <v>1</v>
      </c>
      <c r="F606" s="256" t="s">
        <v>669</v>
      </c>
      <c r="G606" s="254"/>
      <c r="H606" s="257">
        <v>0.36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155</v>
      </c>
      <c r="AU606" s="263" t="s">
        <v>148</v>
      </c>
      <c r="AV606" s="14" t="s">
        <v>148</v>
      </c>
      <c r="AW606" s="14" t="s">
        <v>36</v>
      </c>
      <c r="AX606" s="14" t="s">
        <v>80</v>
      </c>
      <c r="AY606" s="263" t="s">
        <v>140</v>
      </c>
    </row>
    <row r="607" spans="1:51" s="13" customFormat="1" ht="12">
      <c r="A607" s="13"/>
      <c r="B607" s="242"/>
      <c r="C607" s="243"/>
      <c r="D607" s="244" t="s">
        <v>155</v>
      </c>
      <c r="E607" s="245" t="s">
        <v>1</v>
      </c>
      <c r="F607" s="246" t="s">
        <v>338</v>
      </c>
      <c r="G607" s="243"/>
      <c r="H607" s="245" t="s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2" t="s">
        <v>155</v>
      </c>
      <c r="AU607" s="252" t="s">
        <v>148</v>
      </c>
      <c r="AV607" s="13" t="s">
        <v>85</v>
      </c>
      <c r="AW607" s="13" t="s">
        <v>36</v>
      </c>
      <c r="AX607" s="13" t="s">
        <v>80</v>
      </c>
      <c r="AY607" s="252" t="s">
        <v>140</v>
      </c>
    </row>
    <row r="608" spans="1:51" s="14" customFormat="1" ht="12">
      <c r="A608" s="14"/>
      <c r="B608" s="253"/>
      <c r="C608" s="254"/>
      <c r="D608" s="244" t="s">
        <v>155</v>
      </c>
      <c r="E608" s="255" t="s">
        <v>1</v>
      </c>
      <c r="F608" s="256" t="s">
        <v>670</v>
      </c>
      <c r="G608" s="254"/>
      <c r="H608" s="257">
        <v>0.72</v>
      </c>
      <c r="I608" s="258"/>
      <c r="J608" s="254"/>
      <c r="K608" s="254"/>
      <c r="L608" s="259"/>
      <c r="M608" s="260"/>
      <c r="N608" s="261"/>
      <c r="O608" s="261"/>
      <c r="P608" s="261"/>
      <c r="Q608" s="261"/>
      <c r="R608" s="261"/>
      <c r="S608" s="261"/>
      <c r="T608" s="26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3" t="s">
        <v>155</v>
      </c>
      <c r="AU608" s="263" t="s">
        <v>148</v>
      </c>
      <c r="AV608" s="14" t="s">
        <v>148</v>
      </c>
      <c r="AW608" s="14" t="s">
        <v>36</v>
      </c>
      <c r="AX608" s="14" t="s">
        <v>80</v>
      </c>
      <c r="AY608" s="263" t="s">
        <v>140</v>
      </c>
    </row>
    <row r="609" spans="1:51" s="13" customFormat="1" ht="12">
      <c r="A609" s="13"/>
      <c r="B609" s="242"/>
      <c r="C609" s="243"/>
      <c r="D609" s="244" t="s">
        <v>155</v>
      </c>
      <c r="E609" s="245" t="s">
        <v>1</v>
      </c>
      <c r="F609" s="246" t="s">
        <v>340</v>
      </c>
      <c r="G609" s="243"/>
      <c r="H609" s="245" t="s">
        <v>1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2" t="s">
        <v>155</v>
      </c>
      <c r="AU609" s="252" t="s">
        <v>148</v>
      </c>
      <c r="AV609" s="13" t="s">
        <v>85</v>
      </c>
      <c r="AW609" s="13" t="s">
        <v>36</v>
      </c>
      <c r="AX609" s="13" t="s">
        <v>80</v>
      </c>
      <c r="AY609" s="252" t="s">
        <v>140</v>
      </c>
    </row>
    <row r="610" spans="1:51" s="14" customFormat="1" ht="12">
      <c r="A610" s="14"/>
      <c r="B610" s="253"/>
      <c r="C610" s="254"/>
      <c r="D610" s="244" t="s">
        <v>155</v>
      </c>
      <c r="E610" s="255" t="s">
        <v>1</v>
      </c>
      <c r="F610" s="256" t="s">
        <v>671</v>
      </c>
      <c r="G610" s="254"/>
      <c r="H610" s="257">
        <v>2.2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3" t="s">
        <v>155</v>
      </c>
      <c r="AU610" s="263" t="s">
        <v>148</v>
      </c>
      <c r="AV610" s="14" t="s">
        <v>148</v>
      </c>
      <c r="AW610" s="14" t="s">
        <v>36</v>
      </c>
      <c r="AX610" s="14" t="s">
        <v>80</v>
      </c>
      <c r="AY610" s="263" t="s">
        <v>140</v>
      </c>
    </row>
    <row r="611" spans="1:51" s="13" customFormat="1" ht="12">
      <c r="A611" s="13"/>
      <c r="B611" s="242"/>
      <c r="C611" s="243"/>
      <c r="D611" s="244" t="s">
        <v>155</v>
      </c>
      <c r="E611" s="245" t="s">
        <v>1</v>
      </c>
      <c r="F611" s="246" t="s">
        <v>460</v>
      </c>
      <c r="G611" s="243"/>
      <c r="H611" s="245" t="s">
        <v>1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2" t="s">
        <v>155</v>
      </c>
      <c r="AU611" s="252" t="s">
        <v>148</v>
      </c>
      <c r="AV611" s="13" t="s">
        <v>85</v>
      </c>
      <c r="AW611" s="13" t="s">
        <v>36</v>
      </c>
      <c r="AX611" s="13" t="s">
        <v>80</v>
      </c>
      <c r="AY611" s="252" t="s">
        <v>140</v>
      </c>
    </row>
    <row r="612" spans="1:51" s="14" customFormat="1" ht="12">
      <c r="A612" s="14"/>
      <c r="B612" s="253"/>
      <c r="C612" s="254"/>
      <c r="D612" s="244" t="s">
        <v>155</v>
      </c>
      <c r="E612" s="255" t="s">
        <v>1</v>
      </c>
      <c r="F612" s="256" t="s">
        <v>672</v>
      </c>
      <c r="G612" s="254"/>
      <c r="H612" s="257">
        <v>3.76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155</v>
      </c>
      <c r="AU612" s="263" t="s">
        <v>148</v>
      </c>
      <c r="AV612" s="14" t="s">
        <v>148</v>
      </c>
      <c r="AW612" s="14" t="s">
        <v>36</v>
      </c>
      <c r="AX612" s="14" t="s">
        <v>80</v>
      </c>
      <c r="AY612" s="263" t="s">
        <v>140</v>
      </c>
    </row>
    <row r="613" spans="1:51" s="13" customFormat="1" ht="12">
      <c r="A613" s="13"/>
      <c r="B613" s="242"/>
      <c r="C613" s="243"/>
      <c r="D613" s="244" t="s">
        <v>155</v>
      </c>
      <c r="E613" s="245" t="s">
        <v>1</v>
      </c>
      <c r="F613" s="246" t="s">
        <v>462</v>
      </c>
      <c r="G613" s="243"/>
      <c r="H613" s="245" t="s">
        <v>1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2" t="s">
        <v>155</v>
      </c>
      <c r="AU613" s="252" t="s">
        <v>148</v>
      </c>
      <c r="AV613" s="13" t="s">
        <v>85</v>
      </c>
      <c r="AW613" s="13" t="s">
        <v>36</v>
      </c>
      <c r="AX613" s="13" t="s">
        <v>80</v>
      </c>
      <c r="AY613" s="252" t="s">
        <v>140</v>
      </c>
    </row>
    <row r="614" spans="1:51" s="14" customFormat="1" ht="12">
      <c r="A614" s="14"/>
      <c r="B614" s="253"/>
      <c r="C614" s="254"/>
      <c r="D614" s="244" t="s">
        <v>155</v>
      </c>
      <c r="E614" s="255" t="s">
        <v>1</v>
      </c>
      <c r="F614" s="256" t="s">
        <v>673</v>
      </c>
      <c r="G614" s="254"/>
      <c r="H614" s="257">
        <v>4.5</v>
      </c>
      <c r="I614" s="258"/>
      <c r="J614" s="254"/>
      <c r="K614" s="254"/>
      <c r="L614" s="259"/>
      <c r="M614" s="260"/>
      <c r="N614" s="261"/>
      <c r="O614" s="261"/>
      <c r="P614" s="261"/>
      <c r="Q614" s="261"/>
      <c r="R614" s="261"/>
      <c r="S614" s="261"/>
      <c r="T614" s="262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3" t="s">
        <v>155</v>
      </c>
      <c r="AU614" s="263" t="s">
        <v>148</v>
      </c>
      <c r="AV614" s="14" t="s">
        <v>148</v>
      </c>
      <c r="AW614" s="14" t="s">
        <v>36</v>
      </c>
      <c r="AX614" s="14" t="s">
        <v>80</v>
      </c>
      <c r="AY614" s="263" t="s">
        <v>140</v>
      </c>
    </row>
    <row r="615" spans="1:51" s="16" customFormat="1" ht="12">
      <c r="A615" s="16"/>
      <c r="B615" s="285"/>
      <c r="C615" s="286"/>
      <c r="D615" s="244" t="s">
        <v>155</v>
      </c>
      <c r="E615" s="287" t="s">
        <v>1</v>
      </c>
      <c r="F615" s="288" t="s">
        <v>342</v>
      </c>
      <c r="G615" s="286"/>
      <c r="H615" s="289">
        <v>654.6500000000001</v>
      </c>
      <c r="I615" s="290"/>
      <c r="J615" s="286"/>
      <c r="K615" s="286"/>
      <c r="L615" s="291"/>
      <c r="M615" s="292"/>
      <c r="N615" s="293"/>
      <c r="O615" s="293"/>
      <c r="P615" s="293"/>
      <c r="Q615" s="293"/>
      <c r="R615" s="293"/>
      <c r="S615" s="293"/>
      <c r="T615" s="294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T615" s="295" t="s">
        <v>155</v>
      </c>
      <c r="AU615" s="295" t="s">
        <v>148</v>
      </c>
      <c r="AV615" s="16" t="s">
        <v>158</v>
      </c>
      <c r="AW615" s="16" t="s">
        <v>36</v>
      </c>
      <c r="AX615" s="16" t="s">
        <v>80</v>
      </c>
      <c r="AY615" s="295" t="s">
        <v>140</v>
      </c>
    </row>
    <row r="616" spans="1:51" s="13" customFormat="1" ht="12">
      <c r="A616" s="13"/>
      <c r="B616" s="242"/>
      <c r="C616" s="243"/>
      <c r="D616" s="244" t="s">
        <v>155</v>
      </c>
      <c r="E616" s="245" t="s">
        <v>1</v>
      </c>
      <c r="F616" s="246" t="s">
        <v>564</v>
      </c>
      <c r="G616" s="243"/>
      <c r="H616" s="245" t="s">
        <v>1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2" t="s">
        <v>155</v>
      </c>
      <c r="AU616" s="252" t="s">
        <v>148</v>
      </c>
      <c r="AV616" s="13" t="s">
        <v>85</v>
      </c>
      <c r="AW616" s="13" t="s">
        <v>36</v>
      </c>
      <c r="AX616" s="13" t="s">
        <v>80</v>
      </c>
      <c r="AY616" s="252" t="s">
        <v>140</v>
      </c>
    </row>
    <row r="617" spans="1:51" s="14" customFormat="1" ht="12">
      <c r="A617" s="14"/>
      <c r="B617" s="253"/>
      <c r="C617" s="254"/>
      <c r="D617" s="244" t="s">
        <v>155</v>
      </c>
      <c r="E617" s="255" t="s">
        <v>1</v>
      </c>
      <c r="F617" s="256" t="s">
        <v>674</v>
      </c>
      <c r="G617" s="254"/>
      <c r="H617" s="257">
        <v>11.96</v>
      </c>
      <c r="I617" s="258"/>
      <c r="J617" s="254"/>
      <c r="K617" s="254"/>
      <c r="L617" s="259"/>
      <c r="M617" s="260"/>
      <c r="N617" s="261"/>
      <c r="O617" s="261"/>
      <c r="P617" s="261"/>
      <c r="Q617" s="261"/>
      <c r="R617" s="261"/>
      <c r="S617" s="261"/>
      <c r="T617" s="262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3" t="s">
        <v>155</v>
      </c>
      <c r="AU617" s="263" t="s">
        <v>148</v>
      </c>
      <c r="AV617" s="14" t="s">
        <v>148</v>
      </c>
      <c r="AW617" s="14" t="s">
        <v>36</v>
      </c>
      <c r="AX617" s="14" t="s">
        <v>80</v>
      </c>
      <c r="AY617" s="263" t="s">
        <v>140</v>
      </c>
    </row>
    <row r="618" spans="1:51" s="13" customFormat="1" ht="12">
      <c r="A618" s="13"/>
      <c r="B618" s="242"/>
      <c r="C618" s="243"/>
      <c r="D618" s="244" t="s">
        <v>155</v>
      </c>
      <c r="E618" s="245" t="s">
        <v>1</v>
      </c>
      <c r="F618" s="246" t="s">
        <v>566</v>
      </c>
      <c r="G618" s="243"/>
      <c r="H618" s="245" t="s">
        <v>1</v>
      </c>
      <c r="I618" s="247"/>
      <c r="J618" s="243"/>
      <c r="K618" s="243"/>
      <c r="L618" s="248"/>
      <c r="M618" s="249"/>
      <c r="N618" s="250"/>
      <c r="O618" s="250"/>
      <c r="P618" s="250"/>
      <c r="Q618" s="250"/>
      <c r="R618" s="250"/>
      <c r="S618" s="250"/>
      <c r="T618" s="251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2" t="s">
        <v>155</v>
      </c>
      <c r="AU618" s="252" t="s">
        <v>148</v>
      </c>
      <c r="AV618" s="13" t="s">
        <v>85</v>
      </c>
      <c r="AW618" s="13" t="s">
        <v>36</v>
      </c>
      <c r="AX618" s="13" t="s">
        <v>80</v>
      </c>
      <c r="AY618" s="252" t="s">
        <v>140</v>
      </c>
    </row>
    <row r="619" spans="1:51" s="14" customFormat="1" ht="12">
      <c r="A619" s="14"/>
      <c r="B619" s="253"/>
      <c r="C619" s="254"/>
      <c r="D619" s="244" t="s">
        <v>155</v>
      </c>
      <c r="E619" s="255" t="s">
        <v>1</v>
      </c>
      <c r="F619" s="256" t="s">
        <v>675</v>
      </c>
      <c r="G619" s="254"/>
      <c r="H619" s="257">
        <v>3.6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155</v>
      </c>
      <c r="AU619" s="263" t="s">
        <v>148</v>
      </c>
      <c r="AV619" s="14" t="s">
        <v>148</v>
      </c>
      <c r="AW619" s="14" t="s">
        <v>36</v>
      </c>
      <c r="AX619" s="14" t="s">
        <v>80</v>
      </c>
      <c r="AY619" s="263" t="s">
        <v>140</v>
      </c>
    </row>
    <row r="620" spans="1:51" s="13" customFormat="1" ht="12">
      <c r="A620" s="13"/>
      <c r="B620" s="242"/>
      <c r="C620" s="243"/>
      <c r="D620" s="244" t="s">
        <v>155</v>
      </c>
      <c r="E620" s="245" t="s">
        <v>1</v>
      </c>
      <c r="F620" s="246" t="s">
        <v>568</v>
      </c>
      <c r="G620" s="243"/>
      <c r="H620" s="245" t="s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2" t="s">
        <v>155</v>
      </c>
      <c r="AU620" s="252" t="s">
        <v>148</v>
      </c>
      <c r="AV620" s="13" t="s">
        <v>85</v>
      </c>
      <c r="AW620" s="13" t="s">
        <v>36</v>
      </c>
      <c r="AX620" s="13" t="s">
        <v>80</v>
      </c>
      <c r="AY620" s="252" t="s">
        <v>140</v>
      </c>
    </row>
    <row r="621" spans="1:51" s="14" customFormat="1" ht="12">
      <c r="A621" s="14"/>
      <c r="B621" s="253"/>
      <c r="C621" s="254"/>
      <c r="D621" s="244" t="s">
        <v>155</v>
      </c>
      <c r="E621" s="255" t="s">
        <v>1</v>
      </c>
      <c r="F621" s="256" t="s">
        <v>676</v>
      </c>
      <c r="G621" s="254"/>
      <c r="H621" s="257">
        <v>8.32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155</v>
      </c>
      <c r="AU621" s="263" t="s">
        <v>148</v>
      </c>
      <c r="AV621" s="14" t="s">
        <v>148</v>
      </c>
      <c r="AW621" s="14" t="s">
        <v>36</v>
      </c>
      <c r="AX621" s="14" t="s">
        <v>80</v>
      </c>
      <c r="AY621" s="263" t="s">
        <v>140</v>
      </c>
    </row>
    <row r="622" spans="1:51" s="13" customFormat="1" ht="12">
      <c r="A622" s="13"/>
      <c r="B622" s="242"/>
      <c r="C622" s="243"/>
      <c r="D622" s="244" t="s">
        <v>155</v>
      </c>
      <c r="E622" s="245" t="s">
        <v>1</v>
      </c>
      <c r="F622" s="246" t="s">
        <v>343</v>
      </c>
      <c r="G622" s="243"/>
      <c r="H622" s="245" t="s">
        <v>1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2" t="s">
        <v>155</v>
      </c>
      <c r="AU622" s="252" t="s">
        <v>148</v>
      </c>
      <c r="AV622" s="13" t="s">
        <v>85</v>
      </c>
      <c r="AW622" s="13" t="s">
        <v>36</v>
      </c>
      <c r="AX622" s="13" t="s">
        <v>80</v>
      </c>
      <c r="AY622" s="252" t="s">
        <v>140</v>
      </c>
    </row>
    <row r="623" spans="1:51" s="14" customFormat="1" ht="12">
      <c r="A623" s="14"/>
      <c r="B623" s="253"/>
      <c r="C623" s="254"/>
      <c r="D623" s="244" t="s">
        <v>155</v>
      </c>
      <c r="E623" s="255" t="s">
        <v>1</v>
      </c>
      <c r="F623" s="256" t="s">
        <v>677</v>
      </c>
      <c r="G623" s="254"/>
      <c r="H623" s="257">
        <v>10.75</v>
      </c>
      <c r="I623" s="258"/>
      <c r="J623" s="254"/>
      <c r="K623" s="254"/>
      <c r="L623" s="259"/>
      <c r="M623" s="260"/>
      <c r="N623" s="261"/>
      <c r="O623" s="261"/>
      <c r="P623" s="261"/>
      <c r="Q623" s="261"/>
      <c r="R623" s="261"/>
      <c r="S623" s="261"/>
      <c r="T623" s="262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3" t="s">
        <v>155</v>
      </c>
      <c r="AU623" s="263" t="s">
        <v>148</v>
      </c>
      <c r="AV623" s="14" t="s">
        <v>148</v>
      </c>
      <c r="AW623" s="14" t="s">
        <v>36</v>
      </c>
      <c r="AX623" s="14" t="s">
        <v>80</v>
      </c>
      <c r="AY623" s="263" t="s">
        <v>140</v>
      </c>
    </row>
    <row r="624" spans="1:51" s="13" customFormat="1" ht="12">
      <c r="A624" s="13"/>
      <c r="B624" s="242"/>
      <c r="C624" s="243"/>
      <c r="D624" s="244" t="s">
        <v>155</v>
      </c>
      <c r="E624" s="245" t="s">
        <v>1</v>
      </c>
      <c r="F624" s="246" t="s">
        <v>345</v>
      </c>
      <c r="G624" s="243"/>
      <c r="H624" s="245" t="s">
        <v>1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2" t="s">
        <v>155</v>
      </c>
      <c r="AU624" s="252" t="s">
        <v>148</v>
      </c>
      <c r="AV624" s="13" t="s">
        <v>85</v>
      </c>
      <c r="AW624" s="13" t="s">
        <v>36</v>
      </c>
      <c r="AX624" s="13" t="s">
        <v>80</v>
      </c>
      <c r="AY624" s="252" t="s">
        <v>140</v>
      </c>
    </row>
    <row r="625" spans="1:51" s="14" customFormat="1" ht="12">
      <c r="A625" s="14"/>
      <c r="B625" s="253"/>
      <c r="C625" s="254"/>
      <c r="D625" s="244" t="s">
        <v>155</v>
      </c>
      <c r="E625" s="255" t="s">
        <v>1</v>
      </c>
      <c r="F625" s="256" t="s">
        <v>678</v>
      </c>
      <c r="G625" s="254"/>
      <c r="H625" s="257">
        <v>11.625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3" t="s">
        <v>155</v>
      </c>
      <c r="AU625" s="263" t="s">
        <v>148</v>
      </c>
      <c r="AV625" s="14" t="s">
        <v>148</v>
      </c>
      <c r="AW625" s="14" t="s">
        <v>36</v>
      </c>
      <c r="AX625" s="14" t="s">
        <v>80</v>
      </c>
      <c r="AY625" s="263" t="s">
        <v>140</v>
      </c>
    </row>
    <row r="626" spans="1:51" s="13" customFormat="1" ht="12">
      <c r="A626" s="13"/>
      <c r="B626" s="242"/>
      <c r="C626" s="243"/>
      <c r="D626" s="244" t="s">
        <v>155</v>
      </c>
      <c r="E626" s="245" t="s">
        <v>1</v>
      </c>
      <c r="F626" s="246" t="s">
        <v>347</v>
      </c>
      <c r="G626" s="243"/>
      <c r="H626" s="245" t="s">
        <v>1</v>
      </c>
      <c r="I626" s="247"/>
      <c r="J626" s="243"/>
      <c r="K626" s="243"/>
      <c r="L626" s="248"/>
      <c r="M626" s="249"/>
      <c r="N626" s="250"/>
      <c r="O626" s="250"/>
      <c r="P626" s="250"/>
      <c r="Q626" s="250"/>
      <c r="R626" s="250"/>
      <c r="S626" s="250"/>
      <c r="T626" s="25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2" t="s">
        <v>155</v>
      </c>
      <c r="AU626" s="252" t="s">
        <v>148</v>
      </c>
      <c r="AV626" s="13" t="s">
        <v>85</v>
      </c>
      <c r="AW626" s="13" t="s">
        <v>36</v>
      </c>
      <c r="AX626" s="13" t="s">
        <v>80</v>
      </c>
      <c r="AY626" s="252" t="s">
        <v>140</v>
      </c>
    </row>
    <row r="627" spans="1:51" s="14" customFormat="1" ht="12">
      <c r="A627" s="14"/>
      <c r="B627" s="253"/>
      <c r="C627" s="254"/>
      <c r="D627" s="244" t="s">
        <v>155</v>
      </c>
      <c r="E627" s="255" t="s">
        <v>1</v>
      </c>
      <c r="F627" s="256" t="s">
        <v>679</v>
      </c>
      <c r="G627" s="254"/>
      <c r="H627" s="257">
        <v>4.5</v>
      </c>
      <c r="I627" s="258"/>
      <c r="J627" s="254"/>
      <c r="K627" s="254"/>
      <c r="L627" s="259"/>
      <c r="M627" s="260"/>
      <c r="N627" s="261"/>
      <c r="O627" s="261"/>
      <c r="P627" s="261"/>
      <c r="Q627" s="261"/>
      <c r="R627" s="261"/>
      <c r="S627" s="261"/>
      <c r="T627" s="26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3" t="s">
        <v>155</v>
      </c>
      <c r="AU627" s="263" t="s">
        <v>148</v>
      </c>
      <c r="AV627" s="14" t="s">
        <v>148</v>
      </c>
      <c r="AW627" s="14" t="s">
        <v>36</v>
      </c>
      <c r="AX627" s="14" t="s">
        <v>80</v>
      </c>
      <c r="AY627" s="263" t="s">
        <v>140</v>
      </c>
    </row>
    <row r="628" spans="1:51" s="13" customFormat="1" ht="12">
      <c r="A628" s="13"/>
      <c r="B628" s="242"/>
      <c r="C628" s="243"/>
      <c r="D628" s="244" t="s">
        <v>155</v>
      </c>
      <c r="E628" s="245" t="s">
        <v>1</v>
      </c>
      <c r="F628" s="246" t="s">
        <v>349</v>
      </c>
      <c r="G628" s="243"/>
      <c r="H628" s="245" t="s">
        <v>1</v>
      </c>
      <c r="I628" s="247"/>
      <c r="J628" s="243"/>
      <c r="K628" s="243"/>
      <c r="L628" s="248"/>
      <c r="M628" s="249"/>
      <c r="N628" s="250"/>
      <c r="O628" s="250"/>
      <c r="P628" s="250"/>
      <c r="Q628" s="250"/>
      <c r="R628" s="250"/>
      <c r="S628" s="250"/>
      <c r="T628" s="25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2" t="s">
        <v>155</v>
      </c>
      <c r="AU628" s="252" t="s">
        <v>148</v>
      </c>
      <c r="AV628" s="13" t="s">
        <v>85</v>
      </c>
      <c r="AW628" s="13" t="s">
        <v>36</v>
      </c>
      <c r="AX628" s="13" t="s">
        <v>80</v>
      </c>
      <c r="AY628" s="252" t="s">
        <v>140</v>
      </c>
    </row>
    <row r="629" spans="1:51" s="14" customFormat="1" ht="12">
      <c r="A629" s="14"/>
      <c r="B629" s="253"/>
      <c r="C629" s="254"/>
      <c r="D629" s="244" t="s">
        <v>155</v>
      </c>
      <c r="E629" s="255" t="s">
        <v>1</v>
      </c>
      <c r="F629" s="256" t="s">
        <v>680</v>
      </c>
      <c r="G629" s="254"/>
      <c r="H629" s="257">
        <v>1.8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155</v>
      </c>
      <c r="AU629" s="263" t="s">
        <v>148</v>
      </c>
      <c r="AV629" s="14" t="s">
        <v>148</v>
      </c>
      <c r="AW629" s="14" t="s">
        <v>36</v>
      </c>
      <c r="AX629" s="14" t="s">
        <v>80</v>
      </c>
      <c r="AY629" s="263" t="s">
        <v>140</v>
      </c>
    </row>
    <row r="630" spans="1:51" s="13" customFormat="1" ht="12">
      <c r="A630" s="13"/>
      <c r="B630" s="242"/>
      <c r="C630" s="243"/>
      <c r="D630" s="244" t="s">
        <v>155</v>
      </c>
      <c r="E630" s="245" t="s">
        <v>1</v>
      </c>
      <c r="F630" s="246" t="s">
        <v>351</v>
      </c>
      <c r="G630" s="243"/>
      <c r="H630" s="245" t="s">
        <v>1</v>
      </c>
      <c r="I630" s="247"/>
      <c r="J630" s="243"/>
      <c r="K630" s="243"/>
      <c r="L630" s="248"/>
      <c r="M630" s="249"/>
      <c r="N630" s="250"/>
      <c r="O630" s="250"/>
      <c r="P630" s="250"/>
      <c r="Q630" s="250"/>
      <c r="R630" s="250"/>
      <c r="S630" s="250"/>
      <c r="T630" s="25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2" t="s">
        <v>155</v>
      </c>
      <c r="AU630" s="252" t="s">
        <v>148</v>
      </c>
      <c r="AV630" s="13" t="s">
        <v>85</v>
      </c>
      <c r="AW630" s="13" t="s">
        <v>36</v>
      </c>
      <c r="AX630" s="13" t="s">
        <v>80</v>
      </c>
      <c r="AY630" s="252" t="s">
        <v>140</v>
      </c>
    </row>
    <row r="631" spans="1:51" s="14" customFormat="1" ht="12">
      <c r="A631" s="14"/>
      <c r="B631" s="253"/>
      <c r="C631" s="254"/>
      <c r="D631" s="244" t="s">
        <v>155</v>
      </c>
      <c r="E631" s="255" t="s">
        <v>1</v>
      </c>
      <c r="F631" s="256" t="s">
        <v>681</v>
      </c>
      <c r="G631" s="254"/>
      <c r="H631" s="257">
        <v>4.305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3" t="s">
        <v>155</v>
      </c>
      <c r="AU631" s="263" t="s">
        <v>148</v>
      </c>
      <c r="AV631" s="14" t="s">
        <v>148</v>
      </c>
      <c r="AW631" s="14" t="s">
        <v>36</v>
      </c>
      <c r="AX631" s="14" t="s">
        <v>80</v>
      </c>
      <c r="AY631" s="263" t="s">
        <v>140</v>
      </c>
    </row>
    <row r="632" spans="1:51" s="13" customFormat="1" ht="12">
      <c r="A632" s="13"/>
      <c r="B632" s="242"/>
      <c r="C632" s="243"/>
      <c r="D632" s="244" t="s">
        <v>155</v>
      </c>
      <c r="E632" s="245" t="s">
        <v>1</v>
      </c>
      <c r="F632" s="246" t="s">
        <v>353</v>
      </c>
      <c r="G632" s="243"/>
      <c r="H632" s="245" t="s">
        <v>1</v>
      </c>
      <c r="I632" s="247"/>
      <c r="J632" s="243"/>
      <c r="K632" s="243"/>
      <c r="L632" s="248"/>
      <c r="M632" s="249"/>
      <c r="N632" s="250"/>
      <c r="O632" s="250"/>
      <c r="P632" s="250"/>
      <c r="Q632" s="250"/>
      <c r="R632" s="250"/>
      <c r="S632" s="250"/>
      <c r="T632" s="25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2" t="s">
        <v>155</v>
      </c>
      <c r="AU632" s="252" t="s">
        <v>148</v>
      </c>
      <c r="AV632" s="13" t="s">
        <v>85</v>
      </c>
      <c r="AW632" s="13" t="s">
        <v>36</v>
      </c>
      <c r="AX632" s="13" t="s">
        <v>80</v>
      </c>
      <c r="AY632" s="252" t="s">
        <v>140</v>
      </c>
    </row>
    <row r="633" spans="1:51" s="14" customFormat="1" ht="12">
      <c r="A633" s="14"/>
      <c r="B633" s="253"/>
      <c r="C633" s="254"/>
      <c r="D633" s="244" t="s">
        <v>155</v>
      </c>
      <c r="E633" s="255" t="s">
        <v>1</v>
      </c>
      <c r="F633" s="256" t="s">
        <v>682</v>
      </c>
      <c r="G633" s="254"/>
      <c r="H633" s="257">
        <v>1.712</v>
      </c>
      <c r="I633" s="258"/>
      <c r="J633" s="254"/>
      <c r="K633" s="254"/>
      <c r="L633" s="259"/>
      <c r="M633" s="260"/>
      <c r="N633" s="261"/>
      <c r="O633" s="261"/>
      <c r="P633" s="261"/>
      <c r="Q633" s="261"/>
      <c r="R633" s="261"/>
      <c r="S633" s="261"/>
      <c r="T633" s="262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3" t="s">
        <v>155</v>
      </c>
      <c r="AU633" s="263" t="s">
        <v>148</v>
      </c>
      <c r="AV633" s="14" t="s">
        <v>148</v>
      </c>
      <c r="AW633" s="14" t="s">
        <v>36</v>
      </c>
      <c r="AX633" s="14" t="s">
        <v>80</v>
      </c>
      <c r="AY633" s="263" t="s">
        <v>140</v>
      </c>
    </row>
    <row r="634" spans="1:51" s="13" customFormat="1" ht="12">
      <c r="A634" s="13"/>
      <c r="B634" s="242"/>
      <c r="C634" s="243"/>
      <c r="D634" s="244" t="s">
        <v>155</v>
      </c>
      <c r="E634" s="245" t="s">
        <v>1</v>
      </c>
      <c r="F634" s="246" t="s">
        <v>355</v>
      </c>
      <c r="G634" s="243"/>
      <c r="H634" s="245" t="s">
        <v>1</v>
      </c>
      <c r="I634" s="247"/>
      <c r="J634" s="243"/>
      <c r="K634" s="243"/>
      <c r="L634" s="248"/>
      <c r="M634" s="249"/>
      <c r="N634" s="250"/>
      <c r="O634" s="250"/>
      <c r="P634" s="250"/>
      <c r="Q634" s="250"/>
      <c r="R634" s="250"/>
      <c r="S634" s="250"/>
      <c r="T634" s="25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2" t="s">
        <v>155</v>
      </c>
      <c r="AU634" s="252" t="s">
        <v>148</v>
      </c>
      <c r="AV634" s="13" t="s">
        <v>85</v>
      </c>
      <c r="AW634" s="13" t="s">
        <v>36</v>
      </c>
      <c r="AX634" s="13" t="s">
        <v>80</v>
      </c>
      <c r="AY634" s="252" t="s">
        <v>140</v>
      </c>
    </row>
    <row r="635" spans="1:51" s="14" customFormat="1" ht="12">
      <c r="A635" s="14"/>
      <c r="B635" s="253"/>
      <c r="C635" s="254"/>
      <c r="D635" s="244" t="s">
        <v>155</v>
      </c>
      <c r="E635" s="255" t="s">
        <v>1</v>
      </c>
      <c r="F635" s="256" t="s">
        <v>683</v>
      </c>
      <c r="G635" s="254"/>
      <c r="H635" s="257">
        <v>3.875</v>
      </c>
      <c r="I635" s="258"/>
      <c r="J635" s="254"/>
      <c r="K635" s="254"/>
      <c r="L635" s="259"/>
      <c r="M635" s="260"/>
      <c r="N635" s="261"/>
      <c r="O635" s="261"/>
      <c r="P635" s="261"/>
      <c r="Q635" s="261"/>
      <c r="R635" s="261"/>
      <c r="S635" s="261"/>
      <c r="T635" s="26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3" t="s">
        <v>155</v>
      </c>
      <c r="AU635" s="263" t="s">
        <v>148</v>
      </c>
      <c r="AV635" s="14" t="s">
        <v>148</v>
      </c>
      <c r="AW635" s="14" t="s">
        <v>36</v>
      </c>
      <c r="AX635" s="14" t="s">
        <v>80</v>
      </c>
      <c r="AY635" s="263" t="s">
        <v>140</v>
      </c>
    </row>
    <row r="636" spans="1:51" s="13" customFormat="1" ht="12">
      <c r="A636" s="13"/>
      <c r="B636" s="242"/>
      <c r="C636" s="243"/>
      <c r="D636" s="244" t="s">
        <v>155</v>
      </c>
      <c r="E636" s="245" t="s">
        <v>1</v>
      </c>
      <c r="F636" s="246" t="s">
        <v>357</v>
      </c>
      <c r="G636" s="243"/>
      <c r="H636" s="245" t="s">
        <v>1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2" t="s">
        <v>155</v>
      </c>
      <c r="AU636" s="252" t="s">
        <v>148</v>
      </c>
      <c r="AV636" s="13" t="s">
        <v>85</v>
      </c>
      <c r="AW636" s="13" t="s">
        <v>36</v>
      </c>
      <c r="AX636" s="13" t="s">
        <v>80</v>
      </c>
      <c r="AY636" s="252" t="s">
        <v>140</v>
      </c>
    </row>
    <row r="637" spans="1:51" s="14" customFormat="1" ht="12">
      <c r="A637" s="14"/>
      <c r="B637" s="253"/>
      <c r="C637" s="254"/>
      <c r="D637" s="244" t="s">
        <v>155</v>
      </c>
      <c r="E637" s="255" t="s">
        <v>1</v>
      </c>
      <c r="F637" s="256" t="s">
        <v>684</v>
      </c>
      <c r="G637" s="254"/>
      <c r="H637" s="257">
        <v>3.6</v>
      </c>
      <c r="I637" s="258"/>
      <c r="J637" s="254"/>
      <c r="K637" s="254"/>
      <c r="L637" s="259"/>
      <c r="M637" s="260"/>
      <c r="N637" s="261"/>
      <c r="O637" s="261"/>
      <c r="P637" s="261"/>
      <c r="Q637" s="261"/>
      <c r="R637" s="261"/>
      <c r="S637" s="261"/>
      <c r="T637" s="26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3" t="s">
        <v>155</v>
      </c>
      <c r="AU637" s="263" t="s">
        <v>148</v>
      </c>
      <c r="AV637" s="14" t="s">
        <v>148</v>
      </c>
      <c r="AW637" s="14" t="s">
        <v>36</v>
      </c>
      <c r="AX637" s="14" t="s">
        <v>80</v>
      </c>
      <c r="AY637" s="263" t="s">
        <v>140</v>
      </c>
    </row>
    <row r="638" spans="1:51" s="13" customFormat="1" ht="12">
      <c r="A638" s="13"/>
      <c r="B638" s="242"/>
      <c r="C638" s="243"/>
      <c r="D638" s="244" t="s">
        <v>155</v>
      </c>
      <c r="E638" s="245" t="s">
        <v>1</v>
      </c>
      <c r="F638" s="246" t="s">
        <v>359</v>
      </c>
      <c r="G638" s="243"/>
      <c r="H638" s="245" t="s">
        <v>1</v>
      </c>
      <c r="I638" s="247"/>
      <c r="J638" s="243"/>
      <c r="K638" s="243"/>
      <c r="L638" s="248"/>
      <c r="M638" s="249"/>
      <c r="N638" s="250"/>
      <c r="O638" s="250"/>
      <c r="P638" s="250"/>
      <c r="Q638" s="250"/>
      <c r="R638" s="250"/>
      <c r="S638" s="250"/>
      <c r="T638" s="25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2" t="s">
        <v>155</v>
      </c>
      <c r="AU638" s="252" t="s">
        <v>148</v>
      </c>
      <c r="AV638" s="13" t="s">
        <v>85</v>
      </c>
      <c r="AW638" s="13" t="s">
        <v>36</v>
      </c>
      <c r="AX638" s="13" t="s">
        <v>80</v>
      </c>
      <c r="AY638" s="252" t="s">
        <v>140</v>
      </c>
    </row>
    <row r="639" spans="1:51" s="14" customFormat="1" ht="12">
      <c r="A639" s="14"/>
      <c r="B639" s="253"/>
      <c r="C639" s="254"/>
      <c r="D639" s="244" t="s">
        <v>155</v>
      </c>
      <c r="E639" s="255" t="s">
        <v>1</v>
      </c>
      <c r="F639" s="256" t="s">
        <v>685</v>
      </c>
      <c r="G639" s="254"/>
      <c r="H639" s="257">
        <v>1.08</v>
      </c>
      <c r="I639" s="258"/>
      <c r="J639" s="254"/>
      <c r="K639" s="254"/>
      <c r="L639" s="259"/>
      <c r="M639" s="260"/>
      <c r="N639" s="261"/>
      <c r="O639" s="261"/>
      <c r="P639" s="261"/>
      <c r="Q639" s="261"/>
      <c r="R639" s="261"/>
      <c r="S639" s="261"/>
      <c r="T639" s="26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3" t="s">
        <v>155</v>
      </c>
      <c r="AU639" s="263" t="s">
        <v>148</v>
      </c>
      <c r="AV639" s="14" t="s">
        <v>148</v>
      </c>
      <c r="AW639" s="14" t="s">
        <v>36</v>
      </c>
      <c r="AX639" s="14" t="s">
        <v>80</v>
      </c>
      <c r="AY639" s="263" t="s">
        <v>140</v>
      </c>
    </row>
    <row r="640" spans="1:51" s="13" customFormat="1" ht="12">
      <c r="A640" s="13"/>
      <c r="B640" s="242"/>
      <c r="C640" s="243"/>
      <c r="D640" s="244" t="s">
        <v>155</v>
      </c>
      <c r="E640" s="245" t="s">
        <v>1</v>
      </c>
      <c r="F640" s="246" t="s">
        <v>361</v>
      </c>
      <c r="G640" s="243"/>
      <c r="H640" s="245" t="s">
        <v>1</v>
      </c>
      <c r="I640" s="247"/>
      <c r="J640" s="243"/>
      <c r="K640" s="243"/>
      <c r="L640" s="248"/>
      <c r="M640" s="249"/>
      <c r="N640" s="250"/>
      <c r="O640" s="250"/>
      <c r="P640" s="250"/>
      <c r="Q640" s="250"/>
      <c r="R640" s="250"/>
      <c r="S640" s="250"/>
      <c r="T640" s="25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2" t="s">
        <v>155</v>
      </c>
      <c r="AU640" s="252" t="s">
        <v>148</v>
      </c>
      <c r="AV640" s="13" t="s">
        <v>85</v>
      </c>
      <c r="AW640" s="13" t="s">
        <v>36</v>
      </c>
      <c r="AX640" s="13" t="s">
        <v>80</v>
      </c>
      <c r="AY640" s="252" t="s">
        <v>140</v>
      </c>
    </row>
    <row r="641" spans="1:51" s="14" customFormat="1" ht="12">
      <c r="A641" s="14"/>
      <c r="B641" s="253"/>
      <c r="C641" s="254"/>
      <c r="D641" s="244" t="s">
        <v>155</v>
      </c>
      <c r="E641" s="255" t="s">
        <v>1</v>
      </c>
      <c r="F641" s="256" t="s">
        <v>686</v>
      </c>
      <c r="G641" s="254"/>
      <c r="H641" s="257">
        <v>1.6</v>
      </c>
      <c r="I641" s="258"/>
      <c r="J641" s="254"/>
      <c r="K641" s="254"/>
      <c r="L641" s="259"/>
      <c r="M641" s="260"/>
      <c r="N641" s="261"/>
      <c r="O641" s="261"/>
      <c r="P641" s="261"/>
      <c r="Q641" s="261"/>
      <c r="R641" s="261"/>
      <c r="S641" s="261"/>
      <c r="T641" s="26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3" t="s">
        <v>155</v>
      </c>
      <c r="AU641" s="263" t="s">
        <v>148</v>
      </c>
      <c r="AV641" s="14" t="s">
        <v>148</v>
      </c>
      <c r="AW641" s="14" t="s">
        <v>36</v>
      </c>
      <c r="AX641" s="14" t="s">
        <v>80</v>
      </c>
      <c r="AY641" s="263" t="s">
        <v>140</v>
      </c>
    </row>
    <row r="642" spans="1:51" s="13" customFormat="1" ht="12">
      <c r="A642" s="13"/>
      <c r="B642" s="242"/>
      <c r="C642" s="243"/>
      <c r="D642" s="244" t="s">
        <v>155</v>
      </c>
      <c r="E642" s="245" t="s">
        <v>1</v>
      </c>
      <c r="F642" s="246" t="s">
        <v>363</v>
      </c>
      <c r="G642" s="243"/>
      <c r="H642" s="245" t="s">
        <v>1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2" t="s">
        <v>155</v>
      </c>
      <c r="AU642" s="252" t="s">
        <v>148</v>
      </c>
      <c r="AV642" s="13" t="s">
        <v>85</v>
      </c>
      <c r="AW642" s="13" t="s">
        <v>36</v>
      </c>
      <c r="AX642" s="13" t="s">
        <v>80</v>
      </c>
      <c r="AY642" s="252" t="s">
        <v>140</v>
      </c>
    </row>
    <row r="643" spans="1:51" s="14" customFormat="1" ht="12">
      <c r="A643" s="14"/>
      <c r="B643" s="253"/>
      <c r="C643" s="254"/>
      <c r="D643" s="244" t="s">
        <v>155</v>
      </c>
      <c r="E643" s="255" t="s">
        <v>1</v>
      </c>
      <c r="F643" s="256" t="s">
        <v>686</v>
      </c>
      <c r="G643" s="254"/>
      <c r="H643" s="257">
        <v>1.6</v>
      </c>
      <c r="I643" s="258"/>
      <c r="J643" s="254"/>
      <c r="K643" s="254"/>
      <c r="L643" s="259"/>
      <c r="M643" s="260"/>
      <c r="N643" s="261"/>
      <c r="O643" s="261"/>
      <c r="P643" s="261"/>
      <c r="Q643" s="261"/>
      <c r="R643" s="261"/>
      <c r="S643" s="261"/>
      <c r="T643" s="26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3" t="s">
        <v>155</v>
      </c>
      <c r="AU643" s="263" t="s">
        <v>148</v>
      </c>
      <c r="AV643" s="14" t="s">
        <v>148</v>
      </c>
      <c r="AW643" s="14" t="s">
        <v>36</v>
      </c>
      <c r="AX643" s="14" t="s">
        <v>80</v>
      </c>
      <c r="AY643" s="263" t="s">
        <v>140</v>
      </c>
    </row>
    <row r="644" spans="1:51" s="15" customFormat="1" ht="12">
      <c r="A644" s="15"/>
      <c r="B644" s="264"/>
      <c r="C644" s="265"/>
      <c r="D644" s="244" t="s">
        <v>155</v>
      </c>
      <c r="E644" s="266" t="s">
        <v>1</v>
      </c>
      <c r="F644" s="267" t="s">
        <v>167</v>
      </c>
      <c r="G644" s="265"/>
      <c r="H644" s="268">
        <v>724.9770000000002</v>
      </c>
      <c r="I644" s="269"/>
      <c r="J644" s="265"/>
      <c r="K644" s="265"/>
      <c r="L644" s="270"/>
      <c r="M644" s="271"/>
      <c r="N644" s="272"/>
      <c r="O644" s="272"/>
      <c r="P644" s="272"/>
      <c r="Q644" s="272"/>
      <c r="R644" s="272"/>
      <c r="S644" s="272"/>
      <c r="T644" s="273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74" t="s">
        <v>155</v>
      </c>
      <c r="AU644" s="274" t="s">
        <v>148</v>
      </c>
      <c r="AV644" s="15" t="s">
        <v>147</v>
      </c>
      <c r="AW644" s="15" t="s">
        <v>36</v>
      </c>
      <c r="AX644" s="15" t="s">
        <v>85</v>
      </c>
      <c r="AY644" s="274" t="s">
        <v>140</v>
      </c>
    </row>
    <row r="645" spans="1:65" s="2" customFormat="1" ht="21.75" customHeight="1">
      <c r="A645" s="39"/>
      <c r="B645" s="40"/>
      <c r="C645" s="229" t="s">
        <v>687</v>
      </c>
      <c r="D645" s="229" t="s">
        <v>142</v>
      </c>
      <c r="E645" s="230" t="s">
        <v>688</v>
      </c>
      <c r="F645" s="231" t="s">
        <v>689</v>
      </c>
      <c r="G645" s="232" t="s">
        <v>152</v>
      </c>
      <c r="H645" s="233">
        <v>284.553</v>
      </c>
      <c r="I645" s="234"/>
      <c r="J645" s="235">
        <f>ROUND(I645*H645,2)</f>
        <v>0</v>
      </c>
      <c r="K645" s="231" t="s">
        <v>153</v>
      </c>
      <c r="L645" s="45"/>
      <c r="M645" s="236" t="s">
        <v>1</v>
      </c>
      <c r="N645" s="237" t="s">
        <v>46</v>
      </c>
      <c r="O645" s="92"/>
      <c r="P645" s="238">
        <f>O645*H645</f>
        <v>0</v>
      </c>
      <c r="Q645" s="238">
        <v>0.0025</v>
      </c>
      <c r="R645" s="238">
        <f>Q645*H645</f>
        <v>0.7113825</v>
      </c>
      <c r="S645" s="238">
        <v>0</v>
      </c>
      <c r="T645" s="239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0" t="s">
        <v>147</v>
      </c>
      <c r="AT645" s="240" t="s">
        <v>142</v>
      </c>
      <c r="AU645" s="240" t="s">
        <v>148</v>
      </c>
      <c r="AY645" s="18" t="s">
        <v>140</v>
      </c>
      <c r="BE645" s="241">
        <f>IF(N645="základní",J645,0)</f>
        <v>0</v>
      </c>
      <c r="BF645" s="241">
        <f>IF(N645="snížená",J645,0)</f>
        <v>0</v>
      </c>
      <c r="BG645" s="241">
        <f>IF(N645="zákl. přenesená",J645,0)</f>
        <v>0</v>
      </c>
      <c r="BH645" s="241">
        <f>IF(N645="sníž. přenesená",J645,0)</f>
        <v>0</v>
      </c>
      <c r="BI645" s="241">
        <f>IF(N645="nulová",J645,0)</f>
        <v>0</v>
      </c>
      <c r="BJ645" s="18" t="s">
        <v>148</v>
      </c>
      <c r="BK645" s="241">
        <f>ROUND(I645*H645,2)</f>
        <v>0</v>
      </c>
      <c r="BL645" s="18" t="s">
        <v>147</v>
      </c>
      <c r="BM645" s="240" t="s">
        <v>690</v>
      </c>
    </row>
    <row r="646" spans="1:51" s="13" customFormat="1" ht="12">
      <c r="A646" s="13"/>
      <c r="B646" s="242"/>
      <c r="C646" s="243"/>
      <c r="D646" s="244" t="s">
        <v>155</v>
      </c>
      <c r="E646" s="245" t="s">
        <v>1</v>
      </c>
      <c r="F646" s="246" t="s">
        <v>691</v>
      </c>
      <c r="G646" s="243"/>
      <c r="H646" s="245" t="s">
        <v>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2" t="s">
        <v>155</v>
      </c>
      <c r="AU646" s="252" t="s">
        <v>148</v>
      </c>
      <c r="AV646" s="13" t="s">
        <v>85</v>
      </c>
      <c r="AW646" s="13" t="s">
        <v>36</v>
      </c>
      <c r="AX646" s="13" t="s">
        <v>80</v>
      </c>
      <c r="AY646" s="252" t="s">
        <v>140</v>
      </c>
    </row>
    <row r="647" spans="1:51" s="13" customFormat="1" ht="12">
      <c r="A647" s="13"/>
      <c r="B647" s="242"/>
      <c r="C647" s="243"/>
      <c r="D647" s="244" t="s">
        <v>155</v>
      </c>
      <c r="E647" s="245" t="s">
        <v>1</v>
      </c>
      <c r="F647" s="246" t="s">
        <v>692</v>
      </c>
      <c r="G647" s="243"/>
      <c r="H647" s="245" t="s">
        <v>1</v>
      </c>
      <c r="I647" s="247"/>
      <c r="J647" s="243"/>
      <c r="K647" s="243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155</v>
      </c>
      <c r="AU647" s="252" t="s">
        <v>148</v>
      </c>
      <c r="AV647" s="13" t="s">
        <v>85</v>
      </c>
      <c r="AW647" s="13" t="s">
        <v>36</v>
      </c>
      <c r="AX647" s="13" t="s">
        <v>80</v>
      </c>
      <c r="AY647" s="252" t="s">
        <v>140</v>
      </c>
    </row>
    <row r="648" spans="1:51" s="14" customFormat="1" ht="12">
      <c r="A648" s="14"/>
      <c r="B648" s="253"/>
      <c r="C648" s="254"/>
      <c r="D648" s="244" t="s">
        <v>155</v>
      </c>
      <c r="E648" s="255" t="s">
        <v>1</v>
      </c>
      <c r="F648" s="256" t="s">
        <v>693</v>
      </c>
      <c r="G648" s="254"/>
      <c r="H648" s="257">
        <v>284.553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155</v>
      </c>
      <c r="AU648" s="263" t="s">
        <v>148</v>
      </c>
      <c r="AV648" s="14" t="s">
        <v>148</v>
      </c>
      <c r="AW648" s="14" t="s">
        <v>36</v>
      </c>
      <c r="AX648" s="14" t="s">
        <v>85</v>
      </c>
      <c r="AY648" s="263" t="s">
        <v>140</v>
      </c>
    </row>
    <row r="649" spans="1:65" s="2" customFormat="1" ht="16.5" customHeight="1">
      <c r="A649" s="39"/>
      <c r="B649" s="40"/>
      <c r="C649" s="275" t="s">
        <v>694</v>
      </c>
      <c r="D649" s="275" t="s">
        <v>208</v>
      </c>
      <c r="E649" s="276" t="s">
        <v>695</v>
      </c>
      <c r="F649" s="277" t="s">
        <v>696</v>
      </c>
      <c r="G649" s="278" t="s">
        <v>152</v>
      </c>
      <c r="H649" s="279">
        <v>290.244</v>
      </c>
      <c r="I649" s="280"/>
      <c r="J649" s="281">
        <f>ROUND(I649*H649,2)</f>
        <v>0</v>
      </c>
      <c r="K649" s="277" t="s">
        <v>146</v>
      </c>
      <c r="L649" s="282"/>
      <c r="M649" s="283" t="s">
        <v>1</v>
      </c>
      <c r="N649" s="284" t="s">
        <v>46</v>
      </c>
      <c r="O649" s="92"/>
      <c r="P649" s="238">
        <f>O649*H649</f>
        <v>0</v>
      </c>
      <c r="Q649" s="238">
        <v>0.108</v>
      </c>
      <c r="R649" s="238">
        <f>Q649*H649</f>
        <v>31.346352000000003</v>
      </c>
      <c r="S649" s="238">
        <v>0</v>
      </c>
      <c r="T649" s="239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0" t="s">
        <v>190</v>
      </c>
      <c r="AT649" s="240" t="s">
        <v>208</v>
      </c>
      <c r="AU649" s="240" t="s">
        <v>148</v>
      </c>
      <c r="AY649" s="18" t="s">
        <v>140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8" t="s">
        <v>148</v>
      </c>
      <c r="BK649" s="241">
        <f>ROUND(I649*H649,2)</f>
        <v>0</v>
      </c>
      <c r="BL649" s="18" t="s">
        <v>147</v>
      </c>
      <c r="BM649" s="240" t="s">
        <v>697</v>
      </c>
    </row>
    <row r="650" spans="1:51" s="14" customFormat="1" ht="12">
      <c r="A650" s="14"/>
      <c r="B650" s="253"/>
      <c r="C650" s="254"/>
      <c r="D650" s="244" t="s">
        <v>155</v>
      </c>
      <c r="E650" s="255" t="s">
        <v>1</v>
      </c>
      <c r="F650" s="256" t="s">
        <v>698</v>
      </c>
      <c r="G650" s="254"/>
      <c r="H650" s="257">
        <v>284.553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3" t="s">
        <v>155</v>
      </c>
      <c r="AU650" s="263" t="s">
        <v>148</v>
      </c>
      <c r="AV650" s="14" t="s">
        <v>148</v>
      </c>
      <c r="AW650" s="14" t="s">
        <v>36</v>
      </c>
      <c r="AX650" s="14" t="s">
        <v>80</v>
      </c>
      <c r="AY650" s="263" t="s">
        <v>140</v>
      </c>
    </row>
    <row r="651" spans="1:51" s="14" customFormat="1" ht="12">
      <c r="A651" s="14"/>
      <c r="B651" s="253"/>
      <c r="C651" s="254"/>
      <c r="D651" s="244" t="s">
        <v>155</v>
      </c>
      <c r="E651" s="255" t="s">
        <v>1</v>
      </c>
      <c r="F651" s="256" t="s">
        <v>699</v>
      </c>
      <c r="G651" s="254"/>
      <c r="H651" s="257">
        <v>290.244</v>
      </c>
      <c r="I651" s="258"/>
      <c r="J651" s="254"/>
      <c r="K651" s="254"/>
      <c r="L651" s="259"/>
      <c r="M651" s="260"/>
      <c r="N651" s="261"/>
      <c r="O651" s="261"/>
      <c r="P651" s="261"/>
      <c r="Q651" s="261"/>
      <c r="R651" s="261"/>
      <c r="S651" s="261"/>
      <c r="T651" s="26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3" t="s">
        <v>155</v>
      </c>
      <c r="AU651" s="263" t="s">
        <v>148</v>
      </c>
      <c r="AV651" s="14" t="s">
        <v>148</v>
      </c>
      <c r="AW651" s="14" t="s">
        <v>36</v>
      </c>
      <c r="AX651" s="14" t="s">
        <v>85</v>
      </c>
      <c r="AY651" s="263" t="s">
        <v>140</v>
      </c>
    </row>
    <row r="652" spans="1:65" s="2" customFormat="1" ht="21.75" customHeight="1">
      <c r="A652" s="39"/>
      <c r="B652" s="40"/>
      <c r="C652" s="229" t="s">
        <v>700</v>
      </c>
      <c r="D652" s="229" t="s">
        <v>142</v>
      </c>
      <c r="E652" s="230" t="s">
        <v>701</v>
      </c>
      <c r="F652" s="231" t="s">
        <v>702</v>
      </c>
      <c r="G652" s="232" t="s">
        <v>152</v>
      </c>
      <c r="H652" s="233">
        <v>61.745</v>
      </c>
      <c r="I652" s="234"/>
      <c r="J652" s="235">
        <f>ROUND(I652*H652,2)</f>
        <v>0</v>
      </c>
      <c r="K652" s="231" t="s">
        <v>153</v>
      </c>
      <c r="L652" s="45"/>
      <c r="M652" s="236" t="s">
        <v>1</v>
      </c>
      <c r="N652" s="237" t="s">
        <v>46</v>
      </c>
      <c r="O652" s="92"/>
      <c r="P652" s="238">
        <f>O652*H652</f>
        <v>0</v>
      </c>
      <c r="Q652" s="238">
        <v>0.22814</v>
      </c>
      <c r="R652" s="238">
        <f>Q652*H652</f>
        <v>14.0865043</v>
      </c>
      <c r="S652" s="238">
        <v>0</v>
      </c>
      <c r="T652" s="239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40" t="s">
        <v>147</v>
      </c>
      <c r="AT652" s="240" t="s">
        <v>142</v>
      </c>
      <c r="AU652" s="240" t="s">
        <v>148</v>
      </c>
      <c r="AY652" s="18" t="s">
        <v>140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8" t="s">
        <v>148</v>
      </c>
      <c r="BK652" s="241">
        <f>ROUND(I652*H652,2)</f>
        <v>0</v>
      </c>
      <c r="BL652" s="18" t="s">
        <v>147</v>
      </c>
      <c r="BM652" s="240" t="s">
        <v>703</v>
      </c>
    </row>
    <row r="653" spans="1:51" s="13" customFormat="1" ht="12">
      <c r="A653" s="13"/>
      <c r="B653" s="242"/>
      <c r="C653" s="243"/>
      <c r="D653" s="244" t="s">
        <v>155</v>
      </c>
      <c r="E653" s="245" t="s">
        <v>1</v>
      </c>
      <c r="F653" s="246" t="s">
        <v>704</v>
      </c>
      <c r="G653" s="243"/>
      <c r="H653" s="245" t="s">
        <v>1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2" t="s">
        <v>155</v>
      </c>
      <c r="AU653" s="252" t="s">
        <v>148</v>
      </c>
      <c r="AV653" s="13" t="s">
        <v>85</v>
      </c>
      <c r="AW653" s="13" t="s">
        <v>36</v>
      </c>
      <c r="AX653" s="13" t="s">
        <v>80</v>
      </c>
      <c r="AY653" s="252" t="s">
        <v>140</v>
      </c>
    </row>
    <row r="654" spans="1:51" s="13" customFormat="1" ht="12">
      <c r="A654" s="13"/>
      <c r="B654" s="242"/>
      <c r="C654" s="243"/>
      <c r="D654" s="244" t="s">
        <v>155</v>
      </c>
      <c r="E654" s="245" t="s">
        <v>1</v>
      </c>
      <c r="F654" s="246" t="s">
        <v>163</v>
      </c>
      <c r="G654" s="243"/>
      <c r="H654" s="245" t="s">
        <v>1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2" t="s">
        <v>155</v>
      </c>
      <c r="AU654" s="252" t="s">
        <v>148</v>
      </c>
      <c r="AV654" s="13" t="s">
        <v>85</v>
      </c>
      <c r="AW654" s="13" t="s">
        <v>36</v>
      </c>
      <c r="AX654" s="13" t="s">
        <v>80</v>
      </c>
      <c r="AY654" s="252" t="s">
        <v>140</v>
      </c>
    </row>
    <row r="655" spans="1:51" s="14" customFormat="1" ht="12">
      <c r="A655" s="14"/>
      <c r="B655" s="253"/>
      <c r="C655" s="254"/>
      <c r="D655" s="244" t="s">
        <v>155</v>
      </c>
      <c r="E655" s="255" t="s">
        <v>1</v>
      </c>
      <c r="F655" s="256" t="s">
        <v>705</v>
      </c>
      <c r="G655" s="254"/>
      <c r="H655" s="257">
        <v>38.005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3" t="s">
        <v>155</v>
      </c>
      <c r="AU655" s="263" t="s">
        <v>148</v>
      </c>
      <c r="AV655" s="14" t="s">
        <v>148</v>
      </c>
      <c r="AW655" s="14" t="s">
        <v>36</v>
      </c>
      <c r="AX655" s="14" t="s">
        <v>80</v>
      </c>
      <c r="AY655" s="263" t="s">
        <v>140</v>
      </c>
    </row>
    <row r="656" spans="1:51" s="13" customFormat="1" ht="12">
      <c r="A656" s="13"/>
      <c r="B656" s="242"/>
      <c r="C656" s="243"/>
      <c r="D656" s="244" t="s">
        <v>155</v>
      </c>
      <c r="E656" s="245" t="s">
        <v>1</v>
      </c>
      <c r="F656" s="246" t="s">
        <v>165</v>
      </c>
      <c r="G656" s="243"/>
      <c r="H656" s="245" t="s">
        <v>1</v>
      </c>
      <c r="I656" s="247"/>
      <c r="J656" s="243"/>
      <c r="K656" s="243"/>
      <c r="L656" s="248"/>
      <c r="M656" s="249"/>
      <c r="N656" s="250"/>
      <c r="O656" s="250"/>
      <c r="P656" s="250"/>
      <c r="Q656" s="250"/>
      <c r="R656" s="250"/>
      <c r="S656" s="250"/>
      <c r="T656" s="25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2" t="s">
        <v>155</v>
      </c>
      <c r="AU656" s="252" t="s">
        <v>148</v>
      </c>
      <c r="AV656" s="13" t="s">
        <v>85</v>
      </c>
      <c r="AW656" s="13" t="s">
        <v>36</v>
      </c>
      <c r="AX656" s="13" t="s">
        <v>80</v>
      </c>
      <c r="AY656" s="252" t="s">
        <v>140</v>
      </c>
    </row>
    <row r="657" spans="1:51" s="14" customFormat="1" ht="12">
      <c r="A657" s="14"/>
      <c r="B657" s="253"/>
      <c r="C657" s="254"/>
      <c r="D657" s="244" t="s">
        <v>155</v>
      </c>
      <c r="E657" s="255" t="s">
        <v>1</v>
      </c>
      <c r="F657" s="256" t="s">
        <v>706</v>
      </c>
      <c r="G657" s="254"/>
      <c r="H657" s="257">
        <v>23.74</v>
      </c>
      <c r="I657" s="258"/>
      <c r="J657" s="254"/>
      <c r="K657" s="254"/>
      <c r="L657" s="259"/>
      <c r="M657" s="260"/>
      <c r="N657" s="261"/>
      <c r="O657" s="261"/>
      <c r="P657" s="261"/>
      <c r="Q657" s="261"/>
      <c r="R657" s="261"/>
      <c r="S657" s="261"/>
      <c r="T657" s="26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3" t="s">
        <v>155</v>
      </c>
      <c r="AU657" s="263" t="s">
        <v>148</v>
      </c>
      <c r="AV657" s="14" t="s">
        <v>148</v>
      </c>
      <c r="AW657" s="14" t="s">
        <v>36</v>
      </c>
      <c r="AX657" s="14" t="s">
        <v>80</v>
      </c>
      <c r="AY657" s="263" t="s">
        <v>140</v>
      </c>
    </row>
    <row r="658" spans="1:51" s="15" customFormat="1" ht="12">
      <c r="A658" s="15"/>
      <c r="B658" s="264"/>
      <c r="C658" s="265"/>
      <c r="D658" s="244" t="s">
        <v>155</v>
      </c>
      <c r="E658" s="266" t="s">
        <v>1</v>
      </c>
      <c r="F658" s="267" t="s">
        <v>167</v>
      </c>
      <c r="G658" s="265"/>
      <c r="H658" s="268">
        <v>61.745000000000005</v>
      </c>
      <c r="I658" s="269"/>
      <c r="J658" s="265"/>
      <c r="K658" s="265"/>
      <c r="L658" s="270"/>
      <c r="M658" s="271"/>
      <c r="N658" s="272"/>
      <c r="O658" s="272"/>
      <c r="P658" s="272"/>
      <c r="Q658" s="272"/>
      <c r="R658" s="272"/>
      <c r="S658" s="272"/>
      <c r="T658" s="273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74" t="s">
        <v>155</v>
      </c>
      <c r="AU658" s="274" t="s">
        <v>148</v>
      </c>
      <c r="AV658" s="15" t="s">
        <v>147</v>
      </c>
      <c r="AW658" s="15" t="s">
        <v>36</v>
      </c>
      <c r="AX658" s="15" t="s">
        <v>85</v>
      </c>
      <c r="AY658" s="274" t="s">
        <v>140</v>
      </c>
    </row>
    <row r="659" spans="1:63" s="12" customFormat="1" ht="22.8" customHeight="1">
      <c r="A659" s="12"/>
      <c r="B659" s="213"/>
      <c r="C659" s="214"/>
      <c r="D659" s="215" t="s">
        <v>79</v>
      </c>
      <c r="E659" s="227" t="s">
        <v>194</v>
      </c>
      <c r="F659" s="227" t="s">
        <v>707</v>
      </c>
      <c r="G659" s="214"/>
      <c r="H659" s="214"/>
      <c r="I659" s="217"/>
      <c r="J659" s="228">
        <f>BK659</f>
        <v>0</v>
      </c>
      <c r="K659" s="214"/>
      <c r="L659" s="219"/>
      <c r="M659" s="220"/>
      <c r="N659" s="221"/>
      <c r="O659" s="221"/>
      <c r="P659" s="222">
        <f>SUM(P660:P813)</f>
        <v>0</v>
      </c>
      <c r="Q659" s="221"/>
      <c r="R659" s="222">
        <f>SUM(R660:R813)</f>
        <v>16.793559499999997</v>
      </c>
      <c r="S659" s="221"/>
      <c r="T659" s="223">
        <f>SUM(T660:T813)</f>
        <v>174.027129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24" t="s">
        <v>85</v>
      </c>
      <c r="AT659" s="225" t="s">
        <v>79</v>
      </c>
      <c r="AU659" s="225" t="s">
        <v>85</v>
      </c>
      <c r="AY659" s="224" t="s">
        <v>140</v>
      </c>
      <c r="BK659" s="226">
        <f>SUM(BK660:BK813)</f>
        <v>0</v>
      </c>
    </row>
    <row r="660" spans="1:65" s="2" customFormat="1" ht="21.75" customHeight="1">
      <c r="A660" s="39"/>
      <c r="B660" s="40"/>
      <c r="C660" s="229" t="s">
        <v>708</v>
      </c>
      <c r="D660" s="229" t="s">
        <v>142</v>
      </c>
      <c r="E660" s="230" t="s">
        <v>709</v>
      </c>
      <c r="F660" s="231" t="s">
        <v>710</v>
      </c>
      <c r="G660" s="232" t="s">
        <v>252</v>
      </c>
      <c r="H660" s="233">
        <v>123.49</v>
      </c>
      <c r="I660" s="234"/>
      <c r="J660" s="235">
        <f>ROUND(I660*H660,2)</f>
        <v>0</v>
      </c>
      <c r="K660" s="231" t="s">
        <v>153</v>
      </c>
      <c r="L660" s="45"/>
      <c r="M660" s="236" t="s">
        <v>1</v>
      </c>
      <c r="N660" s="237" t="s">
        <v>46</v>
      </c>
      <c r="O660" s="92"/>
      <c r="P660" s="238">
        <f>O660*H660</f>
        <v>0</v>
      </c>
      <c r="Q660" s="238">
        <v>0.10095</v>
      </c>
      <c r="R660" s="238">
        <f>Q660*H660</f>
        <v>12.466315499999999</v>
      </c>
      <c r="S660" s="238">
        <v>0</v>
      </c>
      <c r="T660" s="239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40" t="s">
        <v>147</v>
      </c>
      <c r="AT660" s="240" t="s">
        <v>142</v>
      </c>
      <c r="AU660" s="240" t="s">
        <v>148</v>
      </c>
      <c r="AY660" s="18" t="s">
        <v>140</v>
      </c>
      <c r="BE660" s="241">
        <f>IF(N660="základní",J660,0)</f>
        <v>0</v>
      </c>
      <c r="BF660" s="241">
        <f>IF(N660="snížená",J660,0)</f>
        <v>0</v>
      </c>
      <c r="BG660" s="241">
        <f>IF(N660="zákl. přenesená",J660,0)</f>
        <v>0</v>
      </c>
      <c r="BH660" s="241">
        <f>IF(N660="sníž. přenesená",J660,0)</f>
        <v>0</v>
      </c>
      <c r="BI660" s="241">
        <f>IF(N660="nulová",J660,0)</f>
        <v>0</v>
      </c>
      <c r="BJ660" s="18" t="s">
        <v>148</v>
      </c>
      <c r="BK660" s="241">
        <f>ROUND(I660*H660,2)</f>
        <v>0</v>
      </c>
      <c r="BL660" s="18" t="s">
        <v>147</v>
      </c>
      <c r="BM660" s="240" t="s">
        <v>711</v>
      </c>
    </row>
    <row r="661" spans="1:51" s="13" customFormat="1" ht="12">
      <c r="A661" s="13"/>
      <c r="B661" s="242"/>
      <c r="C661" s="243"/>
      <c r="D661" s="244" t="s">
        <v>155</v>
      </c>
      <c r="E661" s="245" t="s">
        <v>1</v>
      </c>
      <c r="F661" s="246" t="s">
        <v>712</v>
      </c>
      <c r="G661" s="243"/>
      <c r="H661" s="245" t="s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2" t="s">
        <v>155</v>
      </c>
      <c r="AU661" s="252" t="s">
        <v>148</v>
      </c>
      <c r="AV661" s="13" t="s">
        <v>85</v>
      </c>
      <c r="AW661" s="13" t="s">
        <v>36</v>
      </c>
      <c r="AX661" s="13" t="s">
        <v>80</v>
      </c>
      <c r="AY661" s="252" t="s">
        <v>140</v>
      </c>
    </row>
    <row r="662" spans="1:51" s="13" customFormat="1" ht="12">
      <c r="A662" s="13"/>
      <c r="B662" s="242"/>
      <c r="C662" s="243"/>
      <c r="D662" s="244" t="s">
        <v>155</v>
      </c>
      <c r="E662" s="245" t="s">
        <v>1</v>
      </c>
      <c r="F662" s="246" t="s">
        <v>163</v>
      </c>
      <c r="G662" s="243"/>
      <c r="H662" s="245" t="s">
        <v>1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2" t="s">
        <v>155</v>
      </c>
      <c r="AU662" s="252" t="s">
        <v>148</v>
      </c>
      <c r="AV662" s="13" t="s">
        <v>85</v>
      </c>
      <c r="AW662" s="13" t="s">
        <v>36</v>
      </c>
      <c r="AX662" s="13" t="s">
        <v>80</v>
      </c>
      <c r="AY662" s="252" t="s">
        <v>140</v>
      </c>
    </row>
    <row r="663" spans="1:51" s="14" customFormat="1" ht="12">
      <c r="A663" s="14"/>
      <c r="B663" s="253"/>
      <c r="C663" s="254"/>
      <c r="D663" s="244" t="s">
        <v>155</v>
      </c>
      <c r="E663" s="255" t="s">
        <v>1</v>
      </c>
      <c r="F663" s="256" t="s">
        <v>713</v>
      </c>
      <c r="G663" s="254"/>
      <c r="H663" s="257">
        <v>76.01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3" t="s">
        <v>155</v>
      </c>
      <c r="AU663" s="263" t="s">
        <v>148</v>
      </c>
      <c r="AV663" s="14" t="s">
        <v>148</v>
      </c>
      <c r="AW663" s="14" t="s">
        <v>36</v>
      </c>
      <c r="AX663" s="14" t="s">
        <v>80</v>
      </c>
      <c r="AY663" s="263" t="s">
        <v>140</v>
      </c>
    </row>
    <row r="664" spans="1:51" s="13" customFormat="1" ht="12">
      <c r="A664" s="13"/>
      <c r="B664" s="242"/>
      <c r="C664" s="243"/>
      <c r="D664" s="244" t="s">
        <v>155</v>
      </c>
      <c r="E664" s="245" t="s">
        <v>1</v>
      </c>
      <c r="F664" s="246" t="s">
        <v>165</v>
      </c>
      <c r="G664" s="243"/>
      <c r="H664" s="245" t="s">
        <v>1</v>
      </c>
      <c r="I664" s="247"/>
      <c r="J664" s="243"/>
      <c r="K664" s="243"/>
      <c r="L664" s="248"/>
      <c r="M664" s="249"/>
      <c r="N664" s="250"/>
      <c r="O664" s="250"/>
      <c r="P664" s="250"/>
      <c r="Q664" s="250"/>
      <c r="R664" s="250"/>
      <c r="S664" s="250"/>
      <c r="T664" s="25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2" t="s">
        <v>155</v>
      </c>
      <c r="AU664" s="252" t="s">
        <v>148</v>
      </c>
      <c r="AV664" s="13" t="s">
        <v>85</v>
      </c>
      <c r="AW664" s="13" t="s">
        <v>36</v>
      </c>
      <c r="AX664" s="13" t="s">
        <v>80</v>
      </c>
      <c r="AY664" s="252" t="s">
        <v>140</v>
      </c>
    </row>
    <row r="665" spans="1:51" s="14" customFormat="1" ht="12">
      <c r="A665" s="14"/>
      <c r="B665" s="253"/>
      <c r="C665" s="254"/>
      <c r="D665" s="244" t="s">
        <v>155</v>
      </c>
      <c r="E665" s="255" t="s">
        <v>1</v>
      </c>
      <c r="F665" s="256" t="s">
        <v>714</v>
      </c>
      <c r="G665" s="254"/>
      <c r="H665" s="257">
        <v>47.48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3" t="s">
        <v>155</v>
      </c>
      <c r="AU665" s="263" t="s">
        <v>148</v>
      </c>
      <c r="AV665" s="14" t="s">
        <v>148</v>
      </c>
      <c r="AW665" s="14" t="s">
        <v>36</v>
      </c>
      <c r="AX665" s="14" t="s">
        <v>80</v>
      </c>
      <c r="AY665" s="263" t="s">
        <v>140</v>
      </c>
    </row>
    <row r="666" spans="1:51" s="15" customFormat="1" ht="12">
      <c r="A666" s="15"/>
      <c r="B666" s="264"/>
      <c r="C666" s="265"/>
      <c r="D666" s="244" t="s">
        <v>155</v>
      </c>
      <c r="E666" s="266" t="s">
        <v>1</v>
      </c>
      <c r="F666" s="267" t="s">
        <v>167</v>
      </c>
      <c r="G666" s="265"/>
      <c r="H666" s="268">
        <v>123.49000000000001</v>
      </c>
      <c r="I666" s="269"/>
      <c r="J666" s="265"/>
      <c r="K666" s="265"/>
      <c r="L666" s="270"/>
      <c r="M666" s="271"/>
      <c r="N666" s="272"/>
      <c r="O666" s="272"/>
      <c r="P666" s="272"/>
      <c r="Q666" s="272"/>
      <c r="R666" s="272"/>
      <c r="S666" s="272"/>
      <c r="T666" s="273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74" t="s">
        <v>155</v>
      </c>
      <c r="AU666" s="274" t="s">
        <v>148</v>
      </c>
      <c r="AV666" s="15" t="s">
        <v>147</v>
      </c>
      <c r="AW666" s="15" t="s">
        <v>36</v>
      </c>
      <c r="AX666" s="15" t="s">
        <v>85</v>
      </c>
      <c r="AY666" s="274" t="s">
        <v>140</v>
      </c>
    </row>
    <row r="667" spans="1:65" s="2" customFormat="1" ht="16.5" customHeight="1">
      <c r="A667" s="39"/>
      <c r="B667" s="40"/>
      <c r="C667" s="275" t="s">
        <v>715</v>
      </c>
      <c r="D667" s="275" t="s">
        <v>208</v>
      </c>
      <c r="E667" s="276" t="s">
        <v>716</v>
      </c>
      <c r="F667" s="277" t="s">
        <v>717</v>
      </c>
      <c r="G667" s="278" t="s">
        <v>252</v>
      </c>
      <c r="H667" s="279">
        <v>129.665</v>
      </c>
      <c r="I667" s="280"/>
      <c r="J667" s="281">
        <f>ROUND(I667*H667,2)</f>
        <v>0</v>
      </c>
      <c r="K667" s="277" t="s">
        <v>153</v>
      </c>
      <c r="L667" s="282"/>
      <c r="M667" s="283" t="s">
        <v>1</v>
      </c>
      <c r="N667" s="284" t="s">
        <v>46</v>
      </c>
      <c r="O667" s="92"/>
      <c r="P667" s="238">
        <f>O667*H667</f>
        <v>0</v>
      </c>
      <c r="Q667" s="238">
        <v>0.028</v>
      </c>
      <c r="R667" s="238">
        <f>Q667*H667</f>
        <v>3.63062</v>
      </c>
      <c r="S667" s="238">
        <v>0</v>
      </c>
      <c r="T667" s="239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40" t="s">
        <v>190</v>
      </c>
      <c r="AT667" s="240" t="s">
        <v>208</v>
      </c>
      <c r="AU667" s="240" t="s">
        <v>148</v>
      </c>
      <c r="AY667" s="18" t="s">
        <v>140</v>
      </c>
      <c r="BE667" s="241">
        <f>IF(N667="základní",J667,0)</f>
        <v>0</v>
      </c>
      <c r="BF667" s="241">
        <f>IF(N667="snížená",J667,0)</f>
        <v>0</v>
      </c>
      <c r="BG667" s="241">
        <f>IF(N667="zákl. přenesená",J667,0)</f>
        <v>0</v>
      </c>
      <c r="BH667" s="241">
        <f>IF(N667="sníž. přenesená",J667,0)</f>
        <v>0</v>
      </c>
      <c r="BI667" s="241">
        <f>IF(N667="nulová",J667,0)</f>
        <v>0</v>
      </c>
      <c r="BJ667" s="18" t="s">
        <v>148</v>
      </c>
      <c r="BK667" s="241">
        <f>ROUND(I667*H667,2)</f>
        <v>0</v>
      </c>
      <c r="BL667" s="18" t="s">
        <v>147</v>
      </c>
      <c r="BM667" s="240" t="s">
        <v>718</v>
      </c>
    </row>
    <row r="668" spans="1:51" s="14" customFormat="1" ht="12">
      <c r="A668" s="14"/>
      <c r="B668" s="253"/>
      <c r="C668" s="254"/>
      <c r="D668" s="244" t="s">
        <v>155</v>
      </c>
      <c r="E668" s="255" t="s">
        <v>1</v>
      </c>
      <c r="F668" s="256" t="s">
        <v>719</v>
      </c>
      <c r="G668" s="254"/>
      <c r="H668" s="257">
        <v>129.665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3" t="s">
        <v>155</v>
      </c>
      <c r="AU668" s="263" t="s">
        <v>148</v>
      </c>
      <c r="AV668" s="14" t="s">
        <v>148</v>
      </c>
      <c r="AW668" s="14" t="s">
        <v>36</v>
      </c>
      <c r="AX668" s="14" t="s">
        <v>85</v>
      </c>
      <c r="AY668" s="263" t="s">
        <v>140</v>
      </c>
    </row>
    <row r="669" spans="1:65" s="2" customFormat="1" ht="21.75" customHeight="1">
      <c r="A669" s="39"/>
      <c r="B669" s="40"/>
      <c r="C669" s="229" t="s">
        <v>720</v>
      </c>
      <c r="D669" s="229" t="s">
        <v>142</v>
      </c>
      <c r="E669" s="230" t="s">
        <v>721</v>
      </c>
      <c r="F669" s="231" t="s">
        <v>722</v>
      </c>
      <c r="G669" s="232" t="s">
        <v>152</v>
      </c>
      <c r="H669" s="233">
        <v>3568.948</v>
      </c>
      <c r="I669" s="234"/>
      <c r="J669" s="235">
        <f>ROUND(I669*H669,2)</f>
        <v>0</v>
      </c>
      <c r="K669" s="231" t="s">
        <v>153</v>
      </c>
      <c r="L669" s="45"/>
      <c r="M669" s="236" t="s">
        <v>1</v>
      </c>
      <c r="N669" s="237" t="s">
        <v>46</v>
      </c>
      <c r="O669" s="92"/>
      <c r="P669" s="238">
        <f>O669*H669</f>
        <v>0</v>
      </c>
      <c r="Q669" s="238">
        <v>0</v>
      </c>
      <c r="R669" s="238">
        <f>Q669*H669</f>
        <v>0</v>
      </c>
      <c r="S669" s="238">
        <v>0</v>
      </c>
      <c r="T669" s="23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40" t="s">
        <v>147</v>
      </c>
      <c r="AT669" s="240" t="s">
        <v>142</v>
      </c>
      <c r="AU669" s="240" t="s">
        <v>148</v>
      </c>
      <c r="AY669" s="18" t="s">
        <v>140</v>
      </c>
      <c r="BE669" s="241">
        <f>IF(N669="základní",J669,0)</f>
        <v>0</v>
      </c>
      <c r="BF669" s="241">
        <f>IF(N669="snížená",J669,0)</f>
        <v>0</v>
      </c>
      <c r="BG669" s="241">
        <f>IF(N669="zákl. přenesená",J669,0)</f>
        <v>0</v>
      </c>
      <c r="BH669" s="241">
        <f>IF(N669="sníž. přenesená",J669,0)</f>
        <v>0</v>
      </c>
      <c r="BI669" s="241">
        <f>IF(N669="nulová",J669,0)</f>
        <v>0</v>
      </c>
      <c r="BJ669" s="18" t="s">
        <v>148</v>
      </c>
      <c r="BK669" s="241">
        <f>ROUND(I669*H669,2)</f>
        <v>0</v>
      </c>
      <c r="BL669" s="18" t="s">
        <v>147</v>
      </c>
      <c r="BM669" s="240" t="s">
        <v>723</v>
      </c>
    </row>
    <row r="670" spans="1:51" s="13" customFormat="1" ht="12">
      <c r="A670" s="13"/>
      <c r="B670" s="242"/>
      <c r="C670" s="243"/>
      <c r="D670" s="244" t="s">
        <v>155</v>
      </c>
      <c r="E670" s="245" t="s">
        <v>1</v>
      </c>
      <c r="F670" s="246" t="s">
        <v>510</v>
      </c>
      <c r="G670" s="243"/>
      <c r="H670" s="245" t="s">
        <v>1</v>
      </c>
      <c r="I670" s="247"/>
      <c r="J670" s="243"/>
      <c r="K670" s="243"/>
      <c r="L670" s="248"/>
      <c r="M670" s="249"/>
      <c r="N670" s="250"/>
      <c r="O670" s="250"/>
      <c r="P670" s="250"/>
      <c r="Q670" s="250"/>
      <c r="R670" s="250"/>
      <c r="S670" s="250"/>
      <c r="T670" s="25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52" t="s">
        <v>155</v>
      </c>
      <c r="AU670" s="252" t="s">
        <v>148</v>
      </c>
      <c r="AV670" s="13" t="s">
        <v>85</v>
      </c>
      <c r="AW670" s="13" t="s">
        <v>36</v>
      </c>
      <c r="AX670" s="13" t="s">
        <v>80</v>
      </c>
      <c r="AY670" s="252" t="s">
        <v>140</v>
      </c>
    </row>
    <row r="671" spans="1:51" s="13" customFormat="1" ht="12">
      <c r="A671" s="13"/>
      <c r="B671" s="242"/>
      <c r="C671" s="243"/>
      <c r="D671" s="244" t="s">
        <v>155</v>
      </c>
      <c r="E671" s="245" t="s">
        <v>1</v>
      </c>
      <c r="F671" s="246" t="s">
        <v>511</v>
      </c>
      <c r="G671" s="243"/>
      <c r="H671" s="245" t="s">
        <v>1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2" t="s">
        <v>155</v>
      </c>
      <c r="AU671" s="252" t="s">
        <v>148</v>
      </c>
      <c r="AV671" s="13" t="s">
        <v>85</v>
      </c>
      <c r="AW671" s="13" t="s">
        <v>36</v>
      </c>
      <c r="AX671" s="13" t="s">
        <v>80</v>
      </c>
      <c r="AY671" s="252" t="s">
        <v>140</v>
      </c>
    </row>
    <row r="672" spans="1:51" s="14" customFormat="1" ht="12">
      <c r="A672" s="14"/>
      <c r="B672" s="253"/>
      <c r="C672" s="254"/>
      <c r="D672" s="244" t="s">
        <v>155</v>
      </c>
      <c r="E672" s="255" t="s">
        <v>1</v>
      </c>
      <c r="F672" s="256" t="s">
        <v>512</v>
      </c>
      <c r="G672" s="254"/>
      <c r="H672" s="257">
        <v>699.58</v>
      </c>
      <c r="I672" s="258"/>
      <c r="J672" s="254"/>
      <c r="K672" s="254"/>
      <c r="L672" s="259"/>
      <c r="M672" s="260"/>
      <c r="N672" s="261"/>
      <c r="O672" s="261"/>
      <c r="P672" s="261"/>
      <c r="Q672" s="261"/>
      <c r="R672" s="261"/>
      <c r="S672" s="261"/>
      <c r="T672" s="26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3" t="s">
        <v>155</v>
      </c>
      <c r="AU672" s="263" t="s">
        <v>148</v>
      </c>
      <c r="AV672" s="14" t="s">
        <v>148</v>
      </c>
      <c r="AW672" s="14" t="s">
        <v>36</v>
      </c>
      <c r="AX672" s="14" t="s">
        <v>80</v>
      </c>
      <c r="AY672" s="263" t="s">
        <v>140</v>
      </c>
    </row>
    <row r="673" spans="1:51" s="13" customFormat="1" ht="12">
      <c r="A673" s="13"/>
      <c r="B673" s="242"/>
      <c r="C673" s="243"/>
      <c r="D673" s="244" t="s">
        <v>155</v>
      </c>
      <c r="E673" s="245" t="s">
        <v>1</v>
      </c>
      <c r="F673" s="246" t="s">
        <v>514</v>
      </c>
      <c r="G673" s="243"/>
      <c r="H673" s="245" t="s">
        <v>1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2" t="s">
        <v>155</v>
      </c>
      <c r="AU673" s="252" t="s">
        <v>148</v>
      </c>
      <c r="AV673" s="13" t="s">
        <v>85</v>
      </c>
      <c r="AW673" s="13" t="s">
        <v>36</v>
      </c>
      <c r="AX673" s="13" t="s">
        <v>80</v>
      </c>
      <c r="AY673" s="252" t="s">
        <v>140</v>
      </c>
    </row>
    <row r="674" spans="1:51" s="14" customFormat="1" ht="12">
      <c r="A674" s="14"/>
      <c r="B674" s="253"/>
      <c r="C674" s="254"/>
      <c r="D674" s="244" t="s">
        <v>155</v>
      </c>
      <c r="E674" s="255" t="s">
        <v>1</v>
      </c>
      <c r="F674" s="256" t="s">
        <v>724</v>
      </c>
      <c r="G674" s="254"/>
      <c r="H674" s="257">
        <v>332.384</v>
      </c>
      <c r="I674" s="258"/>
      <c r="J674" s="254"/>
      <c r="K674" s="254"/>
      <c r="L674" s="259"/>
      <c r="M674" s="260"/>
      <c r="N674" s="261"/>
      <c r="O674" s="261"/>
      <c r="P674" s="261"/>
      <c r="Q674" s="261"/>
      <c r="R674" s="261"/>
      <c r="S674" s="261"/>
      <c r="T674" s="26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3" t="s">
        <v>155</v>
      </c>
      <c r="AU674" s="263" t="s">
        <v>148</v>
      </c>
      <c r="AV674" s="14" t="s">
        <v>148</v>
      </c>
      <c r="AW674" s="14" t="s">
        <v>36</v>
      </c>
      <c r="AX674" s="14" t="s">
        <v>80</v>
      </c>
      <c r="AY674" s="263" t="s">
        <v>140</v>
      </c>
    </row>
    <row r="675" spans="1:51" s="13" customFormat="1" ht="12">
      <c r="A675" s="13"/>
      <c r="B675" s="242"/>
      <c r="C675" s="243"/>
      <c r="D675" s="244" t="s">
        <v>155</v>
      </c>
      <c r="E675" s="245" t="s">
        <v>1</v>
      </c>
      <c r="F675" s="246" t="s">
        <v>529</v>
      </c>
      <c r="G675" s="243"/>
      <c r="H675" s="245" t="s">
        <v>1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2" t="s">
        <v>155</v>
      </c>
      <c r="AU675" s="252" t="s">
        <v>148</v>
      </c>
      <c r="AV675" s="13" t="s">
        <v>85</v>
      </c>
      <c r="AW675" s="13" t="s">
        <v>36</v>
      </c>
      <c r="AX675" s="13" t="s">
        <v>80</v>
      </c>
      <c r="AY675" s="252" t="s">
        <v>140</v>
      </c>
    </row>
    <row r="676" spans="1:51" s="14" customFormat="1" ht="12">
      <c r="A676" s="14"/>
      <c r="B676" s="253"/>
      <c r="C676" s="254"/>
      <c r="D676" s="244" t="s">
        <v>155</v>
      </c>
      <c r="E676" s="255" t="s">
        <v>1</v>
      </c>
      <c r="F676" s="256" t="s">
        <v>725</v>
      </c>
      <c r="G676" s="254"/>
      <c r="H676" s="257">
        <v>703.262</v>
      </c>
      <c r="I676" s="258"/>
      <c r="J676" s="254"/>
      <c r="K676" s="254"/>
      <c r="L676" s="259"/>
      <c r="M676" s="260"/>
      <c r="N676" s="261"/>
      <c r="O676" s="261"/>
      <c r="P676" s="261"/>
      <c r="Q676" s="261"/>
      <c r="R676" s="261"/>
      <c r="S676" s="261"/>
      <c r="T676" s="26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3" t="s">
        <v>155</v>
      </c>
      <c r="AU676" s="263" t="s">
        <v>148</v>
      </c>
      <c r="AV676" s="14" t="s">
        <v>148</v>
      </c>
      <c r="AW676" s="14" t="s">
        <v>36</v>
      </c>
      <c r="AX676" s="14" t="s">
        <v>80</v>
      </c>
      <c r="AY676" s="263" t="s">
        <v>140</v>
      </c>
    </row>
    <row r="677" spans="1:51" s="13" customFormat="1" ht="12">
      <c r="A677" s="13"/>
      <c r="B677" s="242"/>
      <c r="C677" s="243"/>
      <c r="D677" s="244" t="s">
        <v>155</v>
      </c>
      <c r="E677" s="245" t="s">
        <v>1</v>
      </c>
      <c r="F677" s="246" t="s">
        <v>726</v>
      </c>
      <c r="G677" s="243"/>
      <c r="H677" s="245" t="s">
        <v>1</v>
      </c>
      <c r="I677" s="247"/>
      <c r="J677" s="243"/>
      <c r="K677" s="243"/>
      <c r="L677" s="248"/>
      <c r="M677" s="249"/>
      <c r="N677" s="250"/>
      <c r="O677" s="250"/>
      <c r="P677" s="250"/>
      <c r="Q677" s="250"/>
      <c r="R677" s="250"/>
      <c r="S677" s="250"/>
      <c r="T677" s="25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2" t="s">
        <v>155</v>
      </c>
      <c r="AU677" s="252" t="s">
        <v>148</v>
      </c>
      <c r="AV677" s="13" t="s">
        <v>85</v>
      </c>
      <c r="AW677" s="13" t="s">
        <v>36</v>
      </c>
      <c r="AX677" s="13" t="s">
        <v>80</v>
      </c>
      <c r="AY677" s="252" t="s">
        <v>140</v>
      </c>
    </row>
    <row r="678" spans="1:51" s="14" customFormat="1" ht="12">
      <c r="A678" s="14"/>
      <c r="B678" s="253"/>
      <c r="C678" s="254"/>
      <c r="D678" s="244" t="s">
        <v>155</v>
      </c>
      <c r="E678" s="255" t="s">
        <v>1</v>
      </c>
      <c r="F678" s="256" t="s">
        <v>727</v>
      </c>
      <c r="G678" s="254"/>
      <c r="H678" s="257">
        <v>87.863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3" t="s">
        <v>155</v>
      </c>
      <c r="AU678" s="263" t="s">
        <v>148</v>
      </c>
      <c r="AV678" s="14" t="s">
        <v>148</v>
      </c>
      <c r="AW678" s="14" t="s">
        <v>36</v>
      </c>
      <c r="AX678" s="14" t="s">
        <v>80</v>
      </c>
      <c r="AY678" s="263" t="s">
        <v>140</v>
      </c>
    </row>
    <row r="679" spans="1:51" s="13" customFormat="1" ht="12">
      <c r="A679" s="13"/>
      <c r="B679" s="242"/>
      <c r="C679" s="243"/>
      <c r="D679" s="244" t="s">
        <v>155</v>
      </c>
      <c r="E679" s="245" t="s">
        <v>1</v>
      </c>
      <c r="F679" s="246" t="s">
        <v>728</v>
      </c>
      <c r="G679" s="243"/>
      <c r="H679" s="245" t="s">
        <v>1</v>
      </c>
      <c r="I679" s="247"/>
      <c r="J679" s="243"/>
      <c r="K679" s="243"/>
      <c r="L679" s="248"/>
      <c r="M679" s="249"/>
      <c r="N679" s="250"/>
      <c r="O679" s="250"/>
      <c r="P679" s="250"/>
      <c r="Q679" s="250"/>
      <c r="R679" s="250"/>
      <c r="S679" s="250"/>
      <c r="T679" s="25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2" t="s">
        <v>155</v>
      </c>
      <c r="AU679" s="252" t="s">
        <v>148</v>
      </c>
      <c r="AV679" s="13" t="s">
        <v>85</v>
      </c>
      <c r="AW679" s="13" t="s">
        <v>36</v>
      </c>
      <c r="AX679" s="13" t="s">
        <v>80</v>
      </c>
      <c r="AY679" s="252" t="s">
        <v>140</v>
      </c>
    </row>
    <row r="680" spans="1:51" s="14" customFormat="1" ht="12">
      <c r="A680" s="14"/>
      <c r="B680" s="253"/>
      <c r="C680" s="254"/>
      <c r="D680" s="244" t="s">
        <v>155</v>
      </c>
      <c r="E680" s="255" t="s">
        <v>1</v>
      </c>
      <c r="F680" s="256" t="s">
        <v>729</v>
      </c>
      <c r="G680" s="254"/>
      <c r="H680" s="257">
        <v>39.298</v>
      </c>
      <c r="I680" s="258"/>
      <c r="J680" s="254"/>
      <c r="K680" s="254"/>
      <c r="L680" s="259"/>
      <c r="M680" s="260"/>
      <c r="N680" s="261"/>
      <c r="O680" s="261"/>
      <c r="P680" s="261"/>
      <c r="Q680" s="261"/>
      <c r="R680" s="261"/>
      <c r="S680" s="261"/>
      <c r="T680" s="26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3" t="s">
        <v>155</v>
      </c>
      <c r="AU680" s="263" t="s">
        <v>148</v>
      </c>
      <c r="AV680" s="14" t="s">
        <v>148</v>
      </c>
      <c r="AW680" s="14" t="s">
        <v>36</v>
      </c>
      <c r="AX680" s="14" t="s">
        <v>80</v>
      </c>
      <c r="AY680" s="263" t="s">
        <v>140</v>
      </c>
    </row>
    <row r="681" spans="1:51" s="14" customFormat="1" ht="12">
      <c r="A681" s="14"/>
      <c r="B681" s="253"/>
      <c r="C681" s="254"/>
      <c r="D681" s="244" t="s">
        <v>155</v>
      </c>
      <c r="E681" s="255" t="s">
        <v>1</v>
      </c>
      <c r="F681" s="256" t="s">
        <v>730</v>
      </c>
      <c r="G681" s="254"/>
      <c r="H681" s="257">
        <v>137.28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3" t="s">
        <v>155</v>
      </c>
      <c r="AU681" s="263" t="s">
        <v>148</v>
      </c>
      <c r="AV681" s="14" t="s">
        <v>148</v>
      </c>
      <c r="AW681" s="14" t="s">
        <v>36</v>
      </c>
      <c r="AX681" s="14" t="s">
        <v>80</v>
      </c>
      <c r="AY681" s="263" t="s">
        <v>140</v>
      </c>
    </row>
    <row r="682" spans="1:51" s="13" customFormat="1" ht="12">
      <c r="A682" s="13"/>
      <c r="B682" s="242"/>
      <c r="C682" s="243"/>
      <c r="D682" s="244" t="s">
        <v>155</v>
      </c>
      <c r="E682" s="245" t="s">
        <v>1</v>
      </c>
      <c r="F682" s="246" t="s">
        <v>474</v>
      </c>
      <c r="G682" s="243"/>
      <c r="H682" s="245" t="s">
        <v>1</v>
      </c>
      <c r="I682" s="247"/>
      <c r="J682" s="243"/>
      <c r="K682" s="243"/>
      <c r="L682" s="248"/>
      <c r="M682" s="249"/>
      <c r="N682" s="250"/>
      <c r="O682" s="250"/>
      <c r="P682" s="250"/>
      <c r="Q682" s="250"/>
      <c r="R682" s="250"/>
      <c r="S682" s="250"/>
      <c r="T682" s="25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2" t="s">
        <v>155</v>
      </c>
      <c r="AU682" s="252" t="s">
        <v>148</v>
      </c>
      <c r="AV682" s="13" t="s">
        <v>85</v>
      </c>
      <c r="AW682" s="13" t="s">
        <v>36</v>
      </c>
      <c r="AX682" s="13" t="s">
        <v>80</v>
      </c>
      <c r="AY682" s="252" t="s">
        <v>140</v>
      </c>
    </row>
    <row r="683" spans="1:51" s="14" customFormat="1" ht="12">
      <c r="A683" s="14"/>
      <c r="B683" s="253"/>
      <c r="C683" s="254"/>
      <c r="D683" s="244" t="s">
        <v>155</v>
      </c>
      <c r="E683" s="255" t="s">
        <v>1</v>
      </c>
      <c r="F683" s="256" t="s">
        <v>731</v>
      </c>
      <c r="G683" s="254"/>
      <c r="H683" s="257">
        <v>126.334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155</v>
      </c>
      <c r="AU683" s="263" t="s">
        <v>148</v>
      </c>
      <c r="AV683" s="14" t="s">
        <v>148</v>
      </c>
      <c r="AW683" s="14" t="s">
        <v>36</v>
      </c>
      <c r="AX683" s="14" t="s">
        <v>80</v>
      </c>
      <c r="AY683" s="263" t="s">
        <v>140</v>
      </c>
    </row>
    <row r="684" spans="1:51" s="13" customFormat="1" ht="12">
      <c r="A684" s="13"/>
      <c r="B684" s="242"/>
      <c r="C684" s="243"/>
      <c r="D684" s="244" t="s">
        <v>155</v>
      </c>
      <c r="E684" s="245" t="s">
        <v>1</v>
      </c>
      <c r="F684" s="246" t="s">
        <v>523</v>
      </c>
      <c r="G684" s="243"/>
      <c r="H684" s="245" t="s">
        <v>1</v>
      </c>
      <c r="I684" s="247"/>
      <c r="J684" s="243"/>
      <c r="K684" s="243"/>
      <c r="L684" s="248"/>
      <c r="M684" s="249"/>
      <c r="N684" s="250"/>
      <c r="O684" s="250"/>
      <c r="P684" s="250"/>
      <c r="Q684" s="250"/>
      <c r="R684" s="250"/>
      <c r="S684" s="250"/>
      <c r="T684" s="25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2" t="s">
        <v>155</v>
      </c>
      <c r="AU684" s="252" t="s">
        <v>148</v>
      </c>
      <c r="AV684" s="13" t="s">
        <v>85</v>
      </c>
      <c r="AW684" s="13" t="s">
        <v>36</v>
      </c>
      <c r="AX684" s="13" t="s">
        <v>80</v>
      </c>
      <c r="AY684" s="252" t="s">
        <v>140</v>
      </c>
    </row>
    <row r="685" spans="1:51" s="13" customFormat="1" ht="12">
      <c r="A685" s="13"/>
      <c r="B685" s="242"/>
      <c r="C685" s="243"/>
      <c r="D685" s="244" t="s">
        <v>155</v>
      </c>
      <c r="E685" s="245" t="s">
        <v>1</v>
      </c>
      <c r="F685" s="246" t="s">
        <v>520</v>
      </c>
      <c r="G685" s="243"/>
      <c r="H685" s="245" t="s">
        <v>1</v>
      </c>
      <c r="I685" s="247"/>
      <c r="J685" s="243"/>
      <c r="K685" s="243"/>
      <c r="L685" s="248"/>
      <c r="M685" s="249"/>
      <c r="N685" s="250"/>
      <c r="O685" s="250"/>
      <c r="P685" s="250"/>
      <c r="Q685" s="250"/>
      <c r="R685" s="250"/>
      <c r="S685" s="250"/>
      <c r="T685" s="25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2" t="s">
        <v>155</v>
      </c>
      <c r="AU685" s="252" t="s">
        <v>148</v>
      </c>
      <c r="AV685" s="13" t="s">
        <v>85</v>
      </c>
      <c r="AW685" s="13" t="s">
        <v>36</v>
      </c>
      <c r="AX685" s="13" t="s">
        <v>80</v>
      </c>
      <c r="AY685" s="252" t="s">
        <v>140</v>
      </c>
    </row>
    <row r="686" spans="1:51" s="14" customFormat="1" ht="12">
      <c r="A686" s="14"/>
      <c r="B686" s="253"/>
      <c r="C686" s="254"/>
      <c r="D686" s="244" t="s">
        <v>155</v>
      </c>
      <c r="E686" s="255" t="s">
        <v>1</v>
      </c>
      <c r="F686" s="256" t="s">
        <v>732</v>
      </c>
      <c r="G686" s="254"/>
      <c r="H686" s="257">
        <v>493.59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3" t="s">
        <v>155</v>
      </c>
      <c r="AU686" s="263" t="s">
        <v>148</v>
      </c>
      <c r="AV686" s="14" t="s">
        <v>148</v>
      </c>
      <c r="AW686" s="14" t="s">
        <v>36</v>
      </c>
      <c r="AX686" s="14" t="s">
        <v>80</v>
      </c>
      <c r="AY686" s="263" t="s">
        <v>140</v>
      </c>
    </row>
    <row r="687" spans="1:51" s="13" customFormat="1" ht="12">
      <c r="A687" s="13"/>
      <c r="B687" s="242"/>
      <c r="C687" s="243"/>
      <c r="D687" s="244" t="s">
        <v>155</v>
      </c>
      <c r="E687" s="245" t="s">
        <v>1</v>
      </c>
      <c r="F687" s="246" t="s">
        <v>514</v>
      </c>
      <c r="G687" s="243"/>
      <c r="H687" s="245" t="s">
        <v>1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2" t="s">
        <v>155</v>
      </c>
      <c r="AU687" s="252" t="s">
        <v>148</v>
      </c>
      <c r="AV687" s="13" t="s">
        <v>85</v>
      </c>
      <c r="AW687" s="13" t="s">
        <v>36</v>
      </c>
      <c r="AX687" s="13" t="s">
        <v>80</v>
      </c>
      <c r="AY687" s="252" t="s">
        <v>140</v>
      </c>
    </row>
    <row r="688" spans="1:51" s="14" customFormat="1" ht="12">
      <c r="A688" s="14"/>
      <c r="B688" s="253"/>
      <c r="C688" s="254"/>
      <c r="D688" s="244" t="s">
        <v>155</v>
      </c>
      <c r="E688" s="255" t="s">
        <v>1</v>
      </c>
      <c r="F688" s="256" t="s">
        <v>526</v>
      </c>
      <c r="G688" s="254"/>
      <c r="H688" s="257">
        <v>191.49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3" t="s">
        <v>155</v>
      </c>
      <c r="AU688" s="263" t="s">
        <v>148</v>
      </c>
      <c r="AV688" s="14" t="s">
        <v>148</v>
      </c>
      <c r="AW688" s="14" t="s">
        <v>36</v>
      </c>
      <c r="AX688" s="14" t="s">
        <v>80</v>
      </c>
      <c r="AY688" s="263" t="s">
        <v>140</v>
      </c>
    </row>
    <row r="689" spans="1:51" s="14" customFormat="1" ht="12">
      <c r="A689" s="14"/>
      <c r="B689" s="253"/>
      <c r="C689" s="254"/>
      <c r="D689" s="244" t="s">
        <v>155</v>
      </c>
      <c r="E689" s="255" t="s">
        <v>1</v>
      </c>
      <c r="F689" s="256" t="s">
        <v>733</v>
      </c>
      <c r="G689" s="254"/>
      <c r="H689" s="257">
        <v>26.027</v>
      </c>
      <c r="I689" s="258"/>
      <c r="J689" s="254"/>
      <c r="K689" s="254"/>
      <c r="L689" s="259"/>
      <c r="M689" s="260"/>
      <c r="N689" s="261"/>
      <c r="O689" s="261"/>
      <c r="P689" s="261"/>
      <c r="Q689" s="261"/>
      <c r="R689" s="261"/>
      <c r="S689" s="261"/>
      <c r="T689" s="26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3" t="s">
        <v>155</v>
      </c>
      <c r="AU689" s="263" t="s">
        <v>148</v>
      </c>
      <c r="AV689" s="14" t="s">
        <v>148</v>
      </c>
      <c r="AW689" s="14" t="s">
        <v>36</v>
      </c>
      <c r="AX689" s="14" t="s">
        <v>80</v>
      </c>
      <c r="AY689" s="263" t="s">
        <v>140</v>
      </c>
    </row>
    <row r="690" spans="1:51" s="13" customFormat="1" ht="12">
      <c r="A690" s="13"/>
      <c r="B690" s="242"/>
      <c r="C690" s="243"/>
      <c r="D690" s="244" t="s">
        <v>155</v>
      </c>
      <c r="E690" s="245" t="s">
        <v>1</v>
      </c>
      <c r="F690" s="246" t="s">
        <v>529</v>
      </c>
      <c r="G690" s="243"/>
      <c r="H690" s="245" t="s">
        <v>1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2" t="s">
        <v>155</v>
      </c>
      <c r="AU690" s="252" t="s">
        <v>148</v>
      </c>
      <c r="AV690" s="13" t="s">
        <v>85</v>
      </c>
      <c r="AW690" s="13" t="s">
        <v>36</v>
      </c>
      <c r="AX690" s="13" t="s">
        <v>80</v>
      </c>
      <c r="AY690" s="252" t="s">
        <v>140</v>
      </c>
    </row>
    <row r="691" spans="1:51" s="14" customFormat="1" ht="12">
      <c r="A691" s="14"/>
      <c r="B691" s="253"/>
      <c r="C691" s="254"/>
      <c r="D691" s="244" t="s">
        <v>155</v>
      </c>
      <c r="E691" s="255" t="s">
        <v>1</v>
      </c>
      <c r="F691" s="256" t="s">
        <v>734</v>
      </c>
      <c r="G691" s="254"/>
      <c r="H691" s="257">
        <v>300.807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3" t="s">
        <v>155</v>
      </c>
      <c r="AU691" s="263" t="s">
        <v>148</v>
      </c>
      <c r="AV691" s="14" t="s">
        <v>148</v>
      </c>
      <c r="AW691" s="14" t="s">
        <v>36</v>
      </c>
      <c r="AX691" s="14" t="s">
        <v>80</v>
      </c>
      <c r="AY691" s="263" t="s">
        <v>140</v>
      </c>
    </row>
    <row r="692" spans="1:51" s="13" customFormat="1" ht="12">
      <c r="A692" s="13"/>
      <c r="B692" s="242"/>
      <c r="C692" s="243"/>
      <c r="D692" s="244" t="s">
        <v>155</v>
      </c>
      <c r="E692" s="245" t="s">
        <v>1</v>
      </c>
      <c r="F692" s="246" t="s">
        <v>520</v>
      </c>
      <c r="G692" s="243"/>
      <c r="H692" s="245" t="s">
        <v>1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2" t="s">
        <v>155</v>
      </c>
      <c r="AU692" s="252" t="s">
        <v>148</v>
      </c>
      <c r="AV692" s="13" t="s">
        <v>85</v>
      </c>
      <c r="AW692" s="13" t="s">
        <v>36</v>
      </c>
      <c r="AX692" s="13" t="s">
        <v>80</v>
      </c>
      <c r="AY692" s="252" t="s">
        <v>140</v>
      </c>
    </row>
    <row r="693" spans="1:51" s="14" customFormat="1" ht="12">
      <c r="A693" s="14"/>
      <c r="B693" s="253"/>
      <c r="C693" s="254"/>
      <c r="D693" s="244" t="s">
        <v>155</v>
      </c>
      <c r="E693" s="255" t="s">
        <v>1</v>
      </c>
      <c r="F693" s="256" t="s">
        <v>532</v>
      </c>
      <c r="G693" s="254"/>
      <c r="H693" s="257">
        <v>346.152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3" t="s">
        <v>155</v>
      </c>
      <c r="AU693" s="263" t="s">
        <v>148</v>
      </c>
      <c r="AV693" s="14" t="s">
        <v>148</v>
      </c>
      <c r="AW693" s="14" t="s">
        <v>36</v>
      </c>
      <c r="AX693" s="14" t="s">
        <v>80</v>
      </c>
      <c r="AY693" s="263" t="s">
        <v>140</v>
      </c>
    </row>
    <row r="694" spans="1:51" s="14" customFormat="1" ht="12">
      <c r="A694" s="14"/>
      <c r="B694" s="253"/>
      <c r="C694" s="254"/>
      <c r="D694" s="244" t="s">
        <v>155</v>
      </c>
      <c r="E694" s="255" t="s">
        <v>1</v>
      </c>
      <c r="F694" s="256" t="s">
        <v>735</v>
      </c>
      <c r="G694" s="254"/>
      <c r="H694" s="257">
        <v>84.881</v>
      </c>
      <c r="I694" s="258"/>
      <c r="J694" s="254"/>
      <c r="K694" s="254"/>
      <c r="L694" s="259"/>
      <c r="M694" s="260"/>
      <c r="N694" s="261"/>
      <c r="O694" s="261"/>
      <c r="P694" s="261"/>
      <c r="Q694" s="261"/>
      <c r="R694" s="261"/>
      <c r="S694" s="261"/>
      <c r="T694" s="26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3" t="s">
        <v>155</v>
      </c>
      <c r="AU694" s="263" t="s">
        <v>148</v>
      </c>
      <c r="AV694" s="14" t="s">
        <v>148</v>
      </c>
      <c r="AW694" s="14" t="s">
        <v>36</v>
      </c>
      <c r="AX694" s="14" t="s">
        <v>80</v>
      </c>
      <c r="AY694" s="263" t="s">
        <v>140</v>
      </c>
    </row>
    <row r="695" spans="1:51" s="15" customFormat="1" ht="12">
      <c r="A695" s="15"/>
      <c r="B695" s="264"/>
      <c r="C695" s="265"/>
      <c r="D695" s="244" t="s">
        <v>155</v>
      </c>
      <c r="E695" s="266" t="s">
        <v>1</v>
      </c>
      <c r="F695" s="267" t="s">
        <v>167</v>
      </c>
      <c r="G695" s="265"/>
      <c r="H695" s="268">
        <v>3568.948</v>
      </c>
      <c r="I695" s="269"/>
      <c r="J695" s="265"/>
      <c r="K695" s="265"/>
      <c r="L695" s="270"/>
      <c r="M695" s="271"/>
      <c r="N695" s="272"/>
      <c r="O695" s="272"/>
      <c r="P695" s="272"/>
      <c r="Q695" s="272"/>
      <c r="R695" s="272"/>
      <c r="S695" s="272"/>
      <c r="T695" s="273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74" t="s">
        <v>155</v>
      </c>
      <c r="AU695" s="274" t="s">
        <v>148</v>
      </c>
      <c r="AV695" s="15" t="s">
        <v>147</v>
      </c>
      <c r="AW695" s="15" t="s">
        <v>36</v>
      </c>
      <c r="AX695" s="15" t="s">
        <v>85</v>
      </c>
      <c r="AY695" s="274" t="s">
        <v>140</v>
      </c>
    </row>
    <row r="696" spans="1:65" s="2" customFormat="1" ht="21.75" customHeight="1">
      <c r="A696" s="39"/>
      <c r="B696" s="40"/>
      <c r="C696" s="229" t="s">
        <v>736</v>
      </c>
      <c r="D696" s="229" t="s">
        <v>142</v>
      </c>
      <c r="E696" s="230" t="s">
        <v>737</v>
      </c>
      <c r="F696" s="231" t="s">
        <v>738</v>
      </c>
      <c r="G696" s="232" t="s">
        <v>152</v>
      </c>
      <c r="H696" s="233">
        <v>481807.98</v>
      </c>
      <c r="I696" s="234"/>
      <c r="J696" s="235">
        <f>ROUND(I696*H696,2)</f>
        <v>0</v>
      </c>
      <c r="K696" s="231" t="s">
        <v>153</v>
      </c>
      <c r="L696" s="45"/>
      <c r="M696" s="236" t="s">
        <v>1</v>
      </c>
      <c r="N696" s="237" t="s">
        <v>46</v>
      </c>
      <c r="O696" s="92"/>
      <c r="P696" s="238">
        <f>O696*H696</f>
        <v>0</v>
      </c>
      <c r="Q696" s="238">
        <v>0</v>
      </c>
      <c r="R696" s="238">
        <f>Q696*H696</f>
        <v>0</v>
      </c>
      <c r="S696" s="238">
        <v>0</v>
      </c>
      <c r="T696" s="239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40" t="s">
        <v>147</v>
      </c>
      <c r="AT696" s="240" t="s">
        <v>142</v>
      </c>
      <c r="AU696" s="240" t="s">
        <v>148</v>
      </c>
      <c r="AY696" s="18" t="s">
        <v>140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8" t="s">
        <v>148</v>
      </c>
      <c r="BK696" s="241">
        <f>ROUND(I696*H696,2)</f>
        <v>0</v>
      </c>
      <c r="BL696" s="18" t="s">
        <v>147</v>
      </c>
      <c r="BM696" s="240" t="s">
        <v>739</v>
      </c>
    </row>
    <row r="697" spans="1:51" s="14" customFormat="1" ht="12">
      <c r="A697" s="14"/>
      <c r="B697" s="253"/>
      <c r="C697" s="254"/>
      <c r="D697" s="244" t="s">
        <v>155</v>
      </c>
      <c r="E697" s="255" t="s">
        <v>1</v>
      </c>
      <c r="F697" s="256" t="s">
        <v>740</v>
      </c>
      <c r="G697" s="254"/>
      <c r="H697" s="257">
        <v>481807.98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3" t="s">
        <v>155</v>
      </c>
      <c r="AU697" s="263" t="s">
        <v>148</v>
      </c>
      <c r="AV697" s="14" t="s">
        <v>148</v>
      </c>
      <c r="AW697" s="14" t="s">
        <v>36</v>
      </c>
      <c r="AX697" s="14" t="s">
        <v>85</v>
      </c>
      <c r="AY697" s="263" t="s">
        <v>140</v>
      </c>
    </row>
    <row r="698" spans="1:65" s="2" customFormat="1" ht="21.75" customHeight="1">
      <c r="A698" s="39"/>
      <c r="B698" s="40"/>
      <c r="C698" s="229" t="s">
        <v>741</v>
      </c>
      <c r="D698" s="229" t="s">
        <v>142</v>
      </c>
      <c r="E698" s="230" t="s">
        <v>742</v>
      </c>
      <c r="F698" s="231" t="s">
        <v>743</v>
      </c>
      <c r="G698" s="232" t="s">
        <v>152</v>
      </c>
      <c r="H698" s="233">
        <v>3568.948</v>
      </c>
      <c r="I698" s="234"/>
      <c r="J698" s="235">
        <f>ROUND(I698*H698,2)</f>
        <v>0</v>
      </c>
      <c r="K698" s="231" t="s">
        <v>153</v>
      </c>
      <c r="L698" s="45"/>
      <c r="M698" s="236" t="s">
        <v>1</v>
      </c>
      <c r="N698" s="237" t="s">
        <v>46</v>
      </c>
      <c r="O698" s="92"/>
      <c r="P698" s="238">
        <f>O698*H698</f>
        <v>0</v>
      </c>
      <c r="Q698" s="238">
        <v>0</v>
      </c>
      <c r="R698" s="238">
        <f>Q698*H698</f>
        <v>0</v>
      </c>
      <c r="S698" s="238">
        <v>0</v>
      </c>
      <c r="T698" s="23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0" t="s">
        <v>147</v>
      </c>
      <c r="AT698" s="240" t="s">
        <v>142</v>
      </c>
      <c r="AU698" s="240" t="s">
        <v>148</v>
      </c>
      <c r="AY698" s="18" t="s">
        <v>140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8" t="s">
        <v>148</v>
      </c>
      <c r="BK698" s="241">
        <f>ROUND(I698*H698,2)</f>
        <v>0</v>
      </c>
      <c r="BL698" s="18" t="s">
        <v>147</v>
      </c>
      <c r="BM698" s="240" t="s">
        <v>744</v>
      </c>
    </row>
    <row r="699" spans="1:65" s="2" customFormat="1" ht="16.5" customHeight="1">
      <c r="A699" s="39"/>
      <c r="B699" s="40"/>
      <c r="C699" s="229" t="s">
        <v>745</v>
      </c>
      <c r="D699" s="229" t="s">
        <v>142</v>
      </c>
      <c r="E699" s="230" t="s">
        <v>746</v>
      </c>
      <c r="F699" s="231" t="s">
        <v>747</v>
      </c>
      <c r="G699" s="232" t="s">
        <v>152</v>
      </c>
      <c r="H699" s="233">
        <v>3568.948</v>
      </c>
      <c r="I699" s="234"/>
      <c r="J699" s="235">
        <f>ROUND(I699*H699,2)</f>
        <v>0</v>
      </c>
      <c r="K699" s="231" t="s">
        <v>153</v>
      </c>
      <c r="L699" s="45"/>
      <c r="M699" s="236" t="s">
        <v>1</v>
      </c>
      <c r="N699" s="237" t="s">
        <v>46</v>
      </c>
      <c r="O699" s="92"/>
      <c r="P699" s="238">
        <f>O699*H699</f>
        <v>0</v>
      </c>
      <c r="Q699" s="238">
        <v>0</v>
      </c>
      <c r="R699" s="238">
        <f>Q699*H699</f>
        <v>0</v>
      </c>
      <c r="S699" s="238">
        <v>0</v>
      </c>
      <c r="T699" s="239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40" t="s">
        <v>147</v>
      </c>
      <c r="AT699" s="240" t="s">
        <v>142</v>
      </c>
      <c r="AU699" s="240" t="s">
        <v>148</v>
      </c>
      <c r="AY699" s="18" t="s">
        <v>140</v>
      </c>
      <c r="BE699" s="241">
        <f>IF(N699="základní",J699,0)</f>
        <v>0</v>
      </c>
      <c r="BF699" s="241">
        <f>IF(N699="snížená",J699,0)</f>
        <v>0</v>
      </c>
      <c r="BG699" s="241">
        <f>IF(N699="zákl. přenesená",J699,0)</f>
        <v>0</v>
      </c>
      <c r="BH699" s="241">
        <f>IF(N699="sníž. přenesená",J699,0)</f>
        <v>0</v>
      </c>
      <c r="BI699" s="241">
        <f>IF(N699="nulová",J699,0)</f>
        <v>0</v>
      </c>
      <c r="BJ699" s="18" t="s">
        <v>148</v>
      </c>
      <c r="BK699" s="241">
        <f>ROUND(I699*H699,2)</f>
        <v>0</v>
      </c>
      <c r="BL699" s="18" t="s">
        <v>147</v>
      </c>
      <c r="BM699" s="240" t="s">
        <v>748</v>
      </c>
    </row>
    <row r="700" spans="1:65" s="2" customFormat="1" ht="16.5" customHeight="1">
      <c r="A700" s="39"/>
      <c r="B700" s="40"/>
      <c r="C700" s="229" t="s">
        <v>749</v>
      </c>
      <c r="D700" s="229" t="s">
        <v>142</v>
      </c>
      <c r="E700" s="230" t="s">
        <v>750</v>
      </c>
      <c r="F700" s="231" t="s">
        <v>751</v>
      </c>
      <c r="G700" s="232" t="s">
        <v>152</v>
      </c>
      <c r="H700" s="233">
        <v>481807.98</v>
      </c>
      <c r="I700" s="234"/>
      <c r="J700" s="235">
        <f>ROUND(I700*H700,2)</f>
        <v>0</v>
      </c>
      <c r="K700" s="231" t="s">
        <v>153</v>
      </c>
      <c r="L700" s="45"/>
      <c r="M700" s="236" t="s">
        <v>1</v>
      </c>
      <c r="N700" s="237" t="s">
        <v>46</v>
      </c>
      <c r="O700" s="92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0" t="s">
        <v>147</v>
      </c>
      <c r="AT700" s="240" t="s">
        <v>142</v>
      </c>
      <c r="AU700" s="240" t="s">
        <v>148</v>
      </c>
      <c r="AY700" s="18" t="s">
        <v>140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8" t="s">
        <v>148</v>
      </c>
      <c r="BK700" s="241">
        <f>ROUND(I700*H700,2)</f>
        <v>0</v>
      </c>
      <c r="BL700" s="18" t="s">
        <v>147</v>
      </c>
      <c r="BM700" s="240" t="s">
        <v>752</v>
      </c>
    </row>
    <row r="701" spans="1:51" s="14" customFormat="1" ht="12">
      <c r="A701" s="14"/>
      <c r="B701" s="253"/>
      <c r="C701" s="254"/>
      <c r="D701" s="244" t="s">
        <v>155</v>
      </c>
      <c r="E701" s="255" t="s">
        <v>1</v>
      </c>
      <c r="F701" s="256" t="s">
        <v>740</v>
      </c>
      <c r="G701" s="254"/>
      <c r="H701" s="257">
        <v>481807.98</v>
      </c>
      <c r="I701" s="258"/>
      <c r="J701" s="254"/>
      <c r="K701" s="254"/>
      <c r="L701" s="259"/>
      <c r="M701" s="260"/>
      <c r="N701" s="261"/>
      <c r="O701" s="261"/>
      <c r="P701" s="261"/>
      <c r="Q701" s="261"/>
      <c r="R701" s="261"/>
      <c r="S701" s="261"/>
      <c r="T701" s="26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3" t="s">
        <v>155</v>
      </c>
      <c r="AU701" s="263" t="s">
        <v>148</v>
      </c>
      <c r="AV701" s="14" t="s">
        <v>148</v>
      </c>
      <c r="AW701" s="14" t="s">
        <v>36</v>
      </c>
      <c r="AX701" s="14" t="s">
        <v>85</v>
      </c>
      <c r="AY701" s="263" t="s">
        <v>140</v>
      </c>
    </row>
    <row r="702" spans="1:65" s="2" customFormat="1" ht="16.5" customHeight="1">
      <c r="A702" s="39"/>
      <c r="B702" s="40"/>
      <c r="C702" s="229" t="s">
        <v>753</v>
      </c>
      <c r="D702" s="229" t="s">
        <v>142</v>
      </c>
      <c r="E702" s="230" t="s">
        <v>754</v>
      </c>
      <c r="F702" s="231" t="s">
        <v>755</v>
      </c>
      <c r="G702" s="232" t="s">
        <v>152</v>
      </c>
      <c r="H702" s="233">
        <v>3568.948</v>
      </c>
      <c r="I702" s="234"/>
      <c r="J702" s="235">
        <f>ROUND(I702*H702,2)</f>
        <v>0</v>
      </c>
      <c r="K702" s="231" t="s">
        <v>153</v>
      </c>
      <c r="L702" s="45"/>
      <c r="M702" s="236" t="s">
        <v>1</v>
      </c>
      <c r="N702" s="237" t="s">
        <v>46</v>
      </c>
      <c r="O702" s="92"/>
      <c r="P702" s="238">
        <f>O702*H702</f>
        <v>0</v>
      </c>
      <c r="Q702" s="238">
        <v>0</v>
      </c>
      <c r="R702" s="238">
        <f>Q702*H702</f>
        <v>0</v>
      </c>
      <c r="S702" s="238">
        <v>0</v>
      </c>
      <c r="T702" s="23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0" t="s">
        <v>147</v>
      </c>
      <c r="AT702" s="240" t="s">
        <v>142</v>
      </c>
      <c r="AU702" s="240" t="s">
        <v>148</v>
      </c>
      <c r="AY702" s="18" t="s">
        <v>140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8" t="s">
        <v>148</v>
      </c>
      <c r="BK702" s="241">
        <f>ROUND(I702*H702,2)</f>
        <v>0</v>
      </c>
      <c r="BL702" s="18" t="s">
        <v>147</v>
      </c>
      <c r="BM702" s="240" t="s">
        <v>756</v>
      </c>
    </row>
    <row r="703" spans="1:65" s="2" customFormat="1" ht="16.5" customHeight="1">
      <c r="A703" s="39"/>
      <c r="B703" s="40"/>
      <c r="C703" s="229" t="s">
        <v>757</v>
      </c>
      <c r="D703" s="229" t="s">
        <v>142</v>
      </c>
      <c r="E703" s="230" t="s">
        <v>758</v>
      </c>
      <c r="F703" s="231" t="s">
        <v>759</v>
      </c>
      <c r="G703" s="232" t="s">
        <v>252</v>
      </c>
      <c r="H703" s="233">
        <v>10</v>
      </c>
      <c r="I703" s="234"/>
      <c r="J703" s="235">
        <f>ROUND(I703*H703,2)</f>
        <v>0</v>
      </c>
      <c r="K703" s="231" t="s">
        <v>153</v>
      </c>
      <c r="L703" s="45"/>
      <c r="M703" s="236" t="s">
        <v>1</v>
      </c>
      <c r="N703" s="237" t="s">
        <v>46</v>
      </c>
      <c r="O703" s="92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40" t="s">
        <v>147</v>
      </c>
      <c r="AT703" s="240" t="s">
        <v>142</v>
      </c>
      <c r="AU703" s="240" t="s">
        <v>148</v>
      </c>
      <c r="AY703" s="18" t="s">
        <v>140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8" t="s">
        <v>148</v>
      </c>
      <c r="BK703" s="241">
        <f>ROUND(I703*H703,2)</f>
        <v>0</v>
      </c>
      <c r="BL703" s="18" t="s">
        <v>147</v>
      </c>
      <c r="BM703" s="240" t="s">
        <v>760</v>
      </c>
    </row>
    <row r="704" spans="1:65" s="2" customFormat="1" ht="16.5" customHeight="1">
      <c r="A704" s="39"/>
      <c r="B704" s="40"/>
      <c r="C704" s="229" t="s">
        <v>761</v>
      </c>
      <c r="D704" s="229" t="s">
        <v>142</v>
      </c>
      <c r="E704" s="230" t="s">
        <v>762</v>
      </c>
      <c r="F704" s="231" t="s">
        <v>763</v>
      </c>
      <c r="G704" s="232" t="s">
        <v>252</v>
      </c>
      <c r="H704" s="233">
        <v>10</v>
      </c>
      <c r="I704" s="234"/>
      <c r="J704" s="235">
        <f>ROUND(I704*H704,2)</f>
        <v>0</v>
      </c>
      <c r="K704" s="231" t="s">
        <v>153</v>
      </c>
      <c r="L704" s="45"/>
      <c r="M704" s="236" t="s">
        <v>1</v>
      </c>
      <c r="N704" s="237" t="s">
        <v>46</v>
      </c>
      <c r="O704" s="92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0" t="s">
        <v>147</v>
      </c>
      <c r="AT704" s="240" t="s">
        <v>142</v>
      </c>
      <c r="AU704" s="240" t="s">
        <v>148</v>
      </c>
      <c r="AY704" s="18" t="s">
        <v>140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8" t="s">
        <v>148</v>
      </c>
      <c r="BK704" s="241">
        <f>ROUND(I704*H704,2)</f>
        <v>0</v>
      </c>
      <c r="BL704" s="18" t="s">
        <v>147</v>
      </c>
      <c r="BM704" s="240" t="s">
        <v>764</v>
      </c>
    </row>
    <row r="705" spans="1:65" s="2" customFormat="1" ht="21.75" customHeight="1">
      <c r="A705" s="39"/>
      <c r="B705" s="40"/>
      <c r="C705" s="229" t="s">
        <v>765</v>
      </c>
      <c r="D705" s="229" t="s">
        <v>142</v>
      </c>
      <c r="E705" s="230" t="s">
        <v>766</v>
      </c>
      <c r="F705" s="231" t="s">
        <v>767</v>
      </c>
      <c r="G705" s="232" t="s">
        <v>152</v>
      </c>
      <c r="H705" s="233">
        <v>493.6</v>
      </c>
      <c r="I705" s="234"/>
      <c r="J705" s="235">
        <f>ROUND(I705*H705,2)</f>
        <v>0</v>
      </c>
      <c r="K705" s="231" t="s">
        <v>153</v>
      </c>
      <c r="L705" s="45"/>
      <c r="M705" s="236" t="s">
        <v>1</v>
      </c>
      <c r="N705" s="237" t="s">
        <v>46</v>
      </c>
      <c r="O705" s="92"/>
      <c r="P705" s="238">
        <f>O705*H705</f>
        <v>0</v>
      </c>
      <c r="Q705" s="238">
        <v>4E-05</v>
      </c>
      <c r="R705" s="238">
        <f>Q705*H705</f>
        <v>0.019744</v>
      </c>
      <c r="S705" s="238">
        <v>0</v>
      </c>
      <c r="T705" s="23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40" t="s">
        <v>147</v>
      </c>
      <c r="AT705" s="240" t="s">
        <v>142</v>
      </c>
      <c r="AU705" s="240" t="s">
        <v>148</v>
      </c>
      <c r="AY705" s="18" t="s">
        <v>140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8" t="s">
        <v>148</v>
      </c>
      <c r="BK705" s="241">
        <f>ROUND(I705*H705,2)</f>
        <v>0</v>
      </c>
      <c r="BL705" s="18" t="s">
        <v>147</v>
      </c>
      <c r="BM705" s="240" t="s">
        <v>768</v>
      </c>
    </row>
    <row r="706" spans="1:51" s="13" customFormat="1" ht="12">
      <c r="A706" s="13"/>
      <c r="B706" s="242"/>
      <c r="C706" s="243"/>
      <c r="D706" s="244" t="s">
        <v>155</v>
      </c>
      <c r="E706" s="245" t="s">
        <v>1</v>
      </c>
      <c r="F706" s="246" t="s">
        <v>769</v>
      </c>
      <c r="G706" s="243"/>
      <c r="H706" s="245" t="s">
        <v>1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2" t="s">
        <v>155</v>
      </c>
      <c r="AU706" s="252" t="s">
        <v>148</v>
      </c>
      <c r="AV706" s="13" t="s">
        <v>85</v>
      </c>
      <c r="AW706" s="13" t="s">
        <v>36</v>
      </c>
      <c r="AX706" s="13" t="s">
        <v>80</v>
      </c>
      <c r="AY706" s="252" t="s">
        <v>140</v>
      </c>
    </row>
    <row r="707" spans="1:51" s="14" customFormat="1" ht="12">
      <c r="A707" s="14"/>
      <c r="B707" s="253"/>
      <c r="C707" s="254"/>
      <c r="D707" s="244" t="s">
        <v>155</v>
      </c>
      <c r="E707" s="255" t="s">
        <v>1</v>
      </c>
      <c r="F707" s="256" t="s">
        <v>770</v>
      </c>
      <c r="G707" s="254"/>
      <c r="H707" s="257">
        <v>493.6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3" t="s">
        <v>155</v>
      </c>
      <c r="AU707" s="263" t="s">
        <v>148</v>
      </c>
      <c r="AV707" s="14" t="s">
        <v>148</v>
      </c>
      <c r="AW707" s="14" t="s">
        <v>36</v>
      </c>
      <c r="AX707" s="14" t="s">
        <v>85</v>
      </c>
      <c r="AY707" s="263" t="s">
        <v>140</v>
      </c>
    </row>
    <row r="708" spans="1:65" s="2" customFormat="1" ht="21.75" customHeight="1">
      <c r="A708" s="39"/>
      <c r="B708" s="40"/>
      <c r="C708" s="229" t="s">
        <v>771</v>
      </c>
      <c r="D708" s="229" t="s">
        <v>142</v>
      </c>
      <c r="E708" s="230" t="s">
        <v>772</v>
      </c>
      <c r="F708" s="231" t="s">
        <v>773</v>
      </c>
      <c r="G708" s="232" t="s">
        <v>152</v>
      </c>
      <c r="H708" s="233">
        <v>1568</v>
      </c>
      <c r="I708" s="234"/>
      <c r="J708" s="235">
        <f>ROUND(I708*H708,2)</f>
        <v>0</v>
      </c>
      <c r="K708" s="231" t="s">
        <v>146</v>
      </c>
      <c r="L708" s="45"/>
      <c r="M708" s="236" t="s">
        <v>1</v>
      </c>
      <c r="N708" s="237" t="s">
        <v>46</v>
      </c>
      <c r="O708" s="92"/>
      <c r="P708" s="238">
        <f>O708*H708</f>
        <v>0</v>
      </c>
      <c r="Q708" s="238">
        <v>6E-05</v>
      </c>
      <c r="R708" s="238">
        <f>Q708*H708</f>
        <v>0.09408</v>
      </c>
      <c r="S708" s="238">
        <v>0</v>
      </c>
      <c r="T708" s="23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40" t="s">
        <v>147</v>
      </c>
      <c r="AT708" s="240" t="s">
        <v>142</v>
      </c>
      <c r="AU708" s="240" t="s">
        <v>148</v>
      </c>
      <c r="AY708" s="18" t="s">
        <v>140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8" t="s">
        <v>148</v>
      </c>
      <c r="BK708" s="241">
        <f>ROUND(I708*H708,2)</f>
        <v>0</v>
      </c>
      <c r="BL708" s="18" t="s">
        <v>147</v>
      </c>
      <c r="BM708" s="240" t="s">
        <v>774</v>
      </c>
    </row>
    <row r="709" spans="1:51" s="13" customFormat="1" ht="12">
      <c r="A709" s="13"/>
      <c r="B709" s="242"/>
      <c r="C709" s="243"/>
      <c r="D709" s="244" t="s">
        <v>155</v>
      </c>
      <c r="E709" s="245" t="s">
        <v>1</v>
      </c>
      <c r="F709" s="246" t="s">
        <v>775</v>
      </c>
      <c r="G709" s="243"/>
      <c r="H709" s="245" t="s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2" t="s">
        <v>155</v>
      </c>
      <c r="AU709" s="252" t="s">
        <v>148</v>
      </c>
      <c r="AV709" s="13" t="s">
        <v>85</v>
      </c>
      <c r="AW709" s="13" t="s">
        <v>36</v>
      </c>
      <c r="AX709" s="13" t="s">
        <v>80</v>
      </c>
      <c r="AY709" s="252" t="s">
        <v>140</v>
      </c>
    </row>
    <row r="710" spans="1:51" s="14" customFormat="1" ht="12">
      <c r="A710" s="14"/>
      <c r="B710" s="253"/>
      <c r="C710" s="254"/>
      <c r="D710" s="244" t="s">
        <v>155</v>
      </c>
      <c r="E710" s="255" t="s">
        <v>1</v>
      </c>
      <c r="F710" s="256" t="s">
        <v>776</v>
      </c>
      <c r="G710" s="254"/>
      <c r="H710" s="257">
        <v>1568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3" t="s">
        <v>155</v>
      </c>
      <c r="AU710" s="263" t="s">
        <v>148</v>
      </c>
      <c r="AV710" s="14" t="s">
        <v>148</v>
      </c>
      <c r="AW710" s="14" t="s">
        <v>36</v>
      </c>
      <c r="AX710" s="14" t="s">
        <v>85</v>
      </c>
      <c r="AY710" s="263" t="s">
        <v>140</v>
      </c>
    </row>
    <row r="711" spans="1:65" s="2" customFormat="1" ht="16.5" customHeight="1">
      <c r="A711" s="39"/>
      <c r="B711" s="40"/>
      <c r="C711" s="229" t="s">
        <v>777</v>
      </c>
      <c r="D711" s="229" t="s">
        <v>142</v>
      </c>
      <c r="E711" s="230" t="s">
        <v>778</v>
      </c>
      <c r="F711" s="231" t="s">
        <v>779</v>
      </c>
      <c r="G711" s="232" t="s">
        <v>170</v>
      </c>
      <c r="H711" s="233">
        <v>37.047</v>
      </c>
      <c r="I711" s="234"/>
      <c r="J711" s="235">
        <f>ROUND(I711*H711,2)</f>
        <v>0</v>
      </c>
      <c r="K711" s="231" t="s">
        <v>153</v>
      </c>
      <c r="L711" s="45"/>
      <c r="M711" s="236" t="s">
        <v>1</v>
      </c>
      <c r="N711" s="237" t="s">
        <v>46</v>
      </c>
      <c r="O711" s="92"/>
      <c r="P711" s="238">
        <f>O711*H711</f>
        <v>0</v>
      </c>
      <c r="Q711" s="238">
        <v>0</v>
      </c>
      <c r="R711" s="238">
        <f>Q711*H711</f>
        <v>0</v>
      </c>
      <c r="S711" s="238">
        <v>1.8</v>
      </c>
      <c r="T711" s="239">
        <f>S711*H711</f>
        <v>66.6846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40" t="s">
        <v>147</v>
      </c>
      <c r="AT711" s="240" t="s">
        <v>142</v>
      </c>
      <c r="AU711" s="240" t="s">
        <v>148</v>
      </c>
      <c r="AY711" s="18" t="s">
        <v>140</v>
      </c>
      <c r="BE711" s="241">
        <f>IF(N711="základní",J711,0)</f>
        <v>0</v>
      </c>
      <c r="BF711" s="241">
        <f>IF(N711="snížená",J711,0)</f>
        <v>0</v>
      </c>
      <c r="BG711" s="241">
        <f>IF(N711="zákl. přenesená",J711,0)</f>
        <v>0</v>
      </c>
      <c r="BH711" s="241">
        <f>IF(N711="sníž. přenesená",J711,0)</f>
        <v>0</v>
      </c>
      <c r="BI711" s="241">
        <f>IF(N711="nulová",J711,0)</f>
        <v>0</v>
      </c>
      <c r="BJ711" s="18" t="s">
        <v>148</v>
      </c>
      <c r="BK711" s="241">
        <f>ROUND(I711*H711,2)</f>
        <v>0</v>
      </c>
      <c r="BL711" s="18" t="s">
        <v>147</v>
      </c>
      <c r="BM711" s="240" t="s">
        <v>780</v>
      </c>
    </row>
    <row r="712" spans="1:51" s="13" customFormat="1" ht="12">
      <c r="A712" s="13"/>
      <c r="B712" s="242"/>
      <c r="C712" s="243"/>
      <c r="D712" s="244" t="s">
        <v>155</v>
      </c>
      <c r="E712" s="245" t="s">
        <v>1</v>
      </c>
      <c r="F712" s="246" t="s">
        <v>781</v>
      </c>
      <c r="G712" s="243"/>
      <c r="H712" s="245" t="s">
        <v>1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2" t="s">
        <v>155</v>
      </c>
      <c r="AU712" s="252" t="s">
        <v>148</v>
      </c>
      <c r="AV712" s="13" t="s">
        <v>85</v>
      </c>
      <c r="AW712" s="13" t="s">
        <v>36</v>
      </c>
      <c r="AX712" s="13" t="s">
        <v>80</v>
      </c>
      <c r="AY712" s="252" t="s">
        <v>140</v>
      </c>
    </row>
    <row r="713" spans="1:51" s="13" customFormat="1" ht="12">
      <c r="A713" s="13"/>
      <c r="B713" s="242"/>
      <c r="C713" s="243"/>
      <c r="D713" s="244" t="s">
        <v>155</v>
      </c>
      <c r="E713" s="245" t="s">
        <v>1</v>
      </c>
      <c r="F713" s="246" t="s">
        <v>163</v>
      </c>
      <c r="G713" s="243"/>
      <c r="H713" s="245" t="s">
        <v>1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155</v>
      </c>
      <c r="AU713" s="252" t="s">
        <v>148</v>
      </c>
      <c r="AV713" s="13" t="s">
        <v>85</v>
      </c>
      <c r="AW713" s="13" t="s">
        <v>36</v>
      </c>
      <c r="AX713" s="13" t="s">
        <v>80</v>
      </c>
      <c r="AY713" s="252" t="s">
        <v>140</v>
      </c>
    </row>
    <row r="714" spans="1:51" s="14" customFormat="1" ht="12">
      <c r="A714" s="14"/>
      <c r="B714" s="253"/>
      <c r="C714" s="254"/>
      <c r="D714" s="244" t="s">
        <v>155</v>
      </c>
      <c r="E714" s="255" t="s">
        <v>1</v>
      </c>
      <c r="F714" s="256" t="s">
        <v>782</v>
      </c>
      <c r="G714" s="254"/>
      <c r="H714" s="257">
        <v>22.803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155</v>
      </c>
      <c r="AU714" s="263" t="s">
        <v>148</v>
      </c>
      <c r="AV714" s="14" t="s">
        <v>148</v>
      </c>
      <c r="AW714" s="14" t="s">
        <v>36</v>
      </c>
      <c r="AX714" s="14" t="s">
        <v>80</v>
      </c>
      <c r="AY714" s="263" t="s">
        <v>140</v>
      </c>
    </row>
    <row r="715" spans="1:51" s="13" customFormat="1" ht="12">
      <c r="A715" s="13"/>
      <c r="B715" s="242"/>
      <c r="C715" s="243"/>
      <c r="D715" s="244" t="s">
        <v>155</v>
      </c>
      <c r="E715" s="245" t="s">
        <v>1</v>
      </c>
      <c r="F715" s="246" t="s">
        <v>165</v>
      </c>
      <c r="G715" s="243"/>
      <c r="H715" s="245" t="s">
        <v>1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52" t="s">
        <v>155</v>
      </c>
      <c r="AU715" s="252" t="s">
        <v>148</v>
      </c>
      <c r="AV715" s="13" t="s">
        <v>85</v>
      </c>
      <c r="AW715" s="13" t="s">
        <v>36</v>
      </c>
      <c r="AX715" s="13" t="s">
        <v>80</v>
      </c>
      <c r="AY715" s="252" t="s">
        <v>140</v>
      </c>
    </row>
    <row r="716" spans="1:51" s="14" customFormat="1" ht="12">
      <c r="A716" s="14"/>
      <c r="B716" s="253"/>
      <c r="C716" s="254"/>
      <c r="D716" s="244" t="s">
        <v>155</v>
      </c>
      <c r="E716" s="255" t="s">
        <v>1</v>
      </c>
      <c r="F716" s="256" t="s">
        <v>783</v>
      </c>
      <c r="G716" s="254"/>
      <c r="H716" s="257">
        <v>14.244</v>
      </c>
      <c r="I716" s="258"/>
      <c r="J716" s="254"/>
      <c r="K716" s="254"/>
      <c r="L716" s="259"/>
      <c r="M716" s="260"/>
      <c r="N716" s="261"/>
      <c r="O716" s="261"/>
      <c r="P716" s="261"/>
      <c r="Q716" s="261"/>
      <c r="R716" s="261"/>
      <c r="S716" s="261"/>
      <c r="T716" s="26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3" t="s">
        <v>155</v>
      </c>
      <c r="AU716" s="263" t="s">
        <v>148</v>
      </c>
      <c r="AV716" s="14" t="s">
        <v>148</v>
      </c>
      <c r="AW716" s="14" t="s">
        <v>36</v>
      </c>
      <c r="AX716" s="14" t="s">
        <v>80</v>
      </c>
      <c r="AY716" s="263" t="s">
        <v>140</v>
      </c>
    </row>
    <row r="717" spans="1:51" s="15" customFormat="1" ht="12">
      <c r="A717" s="15"/>
      <c r="B717" s="264"/>
      <c r="C717" s="265"/>
      <c r="D717" s="244" t="s">
        <v>155</v>
      </c>
      <c r="E717" s="266" t="s">
        <v>1</v>
      </c>
      <c r="F717" s="267" t="s">
        <v>167</v>
      </c>
      <c r="G717" s="265"/>
      <c r="H717" s="268">
        <v>37.047</v>
      </c>
      <c r="I717" s="269"/>
      <c r="J717" s="265"/>
      <c r="K717" s="265"/>
      <c r="L717" s="270"/>
      <c r="M717" s="271"/>
      <c r="N717" s="272"/>
      <c r="O717" s="272"/>
      <c r="P717" s="272"/>
      <c r="Q717" s="272"/>
      <c r="R717" s="272"/>
      <c r="S717" s="272"/>
      <c r="T717" s="273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74" t="s">
        <v>155</v>
      </c>
      <c r="AU717" s="274" t="s">
        <v>148</v>
      </c>
      <c r="AV717" s="15" t="s">
        <v>147</v>
      </c>
      <c r="AW717" s="15" t="s">
        <v>36</v>
      </c>
      <c r="AX717" s="15" t="s">
        <v>85</v>
      </c>
      <c r="AY717" s="274" t="s">
        <v>140</v>
      </c>
    </row>
    <row r="718" spans="1:65" s="2" customFormat="1" ht="16.5" customHeight="1">
      <c r="A718" s="39"/>
      <c r="B718" s="40"/>
      <c r="C718" s="229" t="s">
        <v>784</v>
      </c>
      <c r="D718" s="229" t="s">
        <v>142</v>
      </c>
      <c r="E718" s="230" t="s">
        <v>785</v>
      </c>
      <c r="F718" s="231" t="s">
        <v>786</v>
      </c>
      <c r="G718" s="232" t="s">
        <v>170</v>
      </c>
      <c r="H718" s="233">
        <v>3.741</v>
      </c>
      <c r="I718" s="234"/>
      <c r="J718" s="235">
        <f>ROUND(I718*H718,2)</f>
        <v>0</v>
      </c>
      <c r="K718" s="231" t="s">
        <v>153</v>
      </c>
      <c r="L718" s="45"/>
      <c r="M718" s="236" t="s">
        <v>1</v>
      </c>
      <c r="N718" s="237" t="s">
        <v>46</v>
      </c>
      <c r="O718" s="92"/>
      <c r="P718" s="238">
        <f>O718*H718</f>
        <v>0</v>
      </c>
      <c r="Q718" s="238">
        <v>0</v>
      </c>
      <c r="R718" s="238">
        <f>Q718*H718</f>
        <v>0</v>
      </c>
      <c r="S718" s="238">
        <v>2</v>
      </c>
      <c r="T718" s="239">
        <f>S718*H718</f>
        <v>7.482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0" t="s">
        <v>147</v>
      </c>
      <c r="AT718" s="240" t="s">
        <v>142</v>
      </c>
      <c r="AU718" s="240" t="s">
        <v>148</v>
      </c>
      <c r="AY718" s="18" t="s">
        <v>140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8" t="s">
        <v>148</v>
      </c>
      <c r="BK718" s="241">
        <f>ROUND(I718*H718,2)</f>
        <v>0</v>
      </c>
      <c r="BL718" s="18" t="s">
        <v>147</v>
      </c>
      <c r="BM718" s="240" t="s">
        <v>787</v>
      </c>
    </row>
    <row r="719" spans="1:51" s="13" customFormat="1" ht="12">
      <c r="A719" s="13"/>
      <c r="B719" s="242"/>
      <c r="C719" s="243"/>
      <c r="D719" s="244" t="s">
        <v>155</v>
      </c>
      <c r="E719" s="245" t="s">
        <v>1</v>
      </c>
      <c r="F719" s="246" t="s">
        <v>788</v>
      </c>
      <c r="G719" s="243"/>
      <c r="H719" s="245" t="s">
        <v>1</v>
      </c>
      <c r="I719" s="247"/>
      <c r="J719" s="243"/>
      <c r="K719" s="243"/>
      <c r="L719" s="248"/>
      <c r="M719" s="249"/>
      <c r="N719" s="250"/>
      <c r="O719" s="250"/>
      <c r="P719" s="250"/>
      <c r="Q719" s="250"/>
      <c r="R719" s="250"/>
      <c r="S719" s="250"/>
      <c r="T719" s="25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2" t="s">
        <v>155</v>
      </c>
      <c r="AU719" s="252" t="s">
        <v>148</v>
      </c>
      <c r="AV719" s="13" t="s">
        <v>85</v>
      </c>
      <c r="AW719" s="13" t="s">
        <v>36</v>
      </c>
      <c r="AX719" s="13" t="s">
        <v>80</v>
      </c>
      <c r="AY719" s="252" t="s">
        <v>140</v>
      </c>
    </row>
    <row r="720" spans="1:51" s="14" customFormat="1" ht="12">
      <c r="A720" s="14"/>
      <c r="B720" s="253"/>
      <c r="C720" s="254"/>
      <c r="D720" s="244" t="s">
        <v>155</v>
      </c>
      <c r="E720" s="255" t="s">
        <v>1</v>
      </c>
      <c r="F720" s="256" t="s">
        <v>789</v>
      </c>
      <c r="G720" s="254"/>
      <c r="H720" s="257">
        <v>3.741</v>
      </c>
      <c r="I720" s="258"/>
      <c r="J720" s="254"/>
      <c r="K720" s="254"/>
      <c r="L720" s="259"/>
      <c r="M720" s="260"/>
      <c r="N720" s="261"/>
      <c r="O720" s="261"/>
      <c r="P720" s="261"/>
      <c r="Q720" s="261"/>
      <c r="R720" s="261"/>
      <c r="S720" s="261"/>
      <c r="T720" s="26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3" t="s">
        <v>155</v>
      </c>
      <c r="AU720" s="263" t="s">
        <v>148</v>
      </c>
      <c r="AV720" s="14" t="s">
        <v>148</v>
      </c>
      <c r="AW720" s="14" t="s">
        <v>36</v>
      </c>
      <c r="AX720" s="14" t="s">
        <v>85</v>
      </c>
      <c r="AY720" s="263" t="s">
        <v>140</v>
      </c>
    </row>
    <row r="721" spans="1:65" s="2" customFormat="1" ht="16.5" customHeight="1">
      <c r="A721" s="39"/>
      <c r="B721" s="40"/>
      <c r="C721" s="229" t="s">
        <v>790</v>
      </c>
      <c r="D721" s="229" t="s">
        <v>142</v>
      </c>
      <c r="E721" s="230" t="s">
        <v>791</v>
      </c>
      <c r="F721" s="231" t="s">
        <v>792</v>
      </c>
      <c r="G721" s="232" t="s">
        <v>170</v>
      </c>
      <c r="H721" s="233">
        <v>2.952</v>
      </c>
      <c r="I721" s="234"/>
      <c r="J721" s="235">
        <f>ROUND(I721*H721,2)</f>
        <v>0</v>
      </c>
      <c r="K721" s="231" t="s">
        <v>153</v>
      </c>
      <c r="L721" s="45"/>
      <c r="M721" s="236" t="s">
        <v>1</v>
      </c>
      <c r="N721" s="237" t="s">
        <v>46</v>
      </c>
      <c r="O721" s="92"/>
      <c r="P721" s="238">
        <f>O721*H721</f>
        <v>0</v>
      </c>
      <c r="Q721" s="238">
        <v>0</v>
      </c>
      <c r="R721" s="238">
        <f>Q721*H721</f>
        <v>0</v>
      </c>
      <c r="S721" s="238">
        <v>2.4</v>
      </c>
      <c r="T721" s="239">
        <f>S721*H721</f>
        <v>7.0847999999999995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40" t="s">
        <v>147</v>
      </c>
      <c r="AT721" s="240" t="s">
        <v>142</v>
      </c>
      <c r="AU721" s="240" t="s">
        <v>148</v>
      </c>
      <c r="AY721" s="18" t="s">
        <v>140</v>
      </c>
      <c r="BE721" s="241">
        <f>IF(N721="základní",J721,0)</f>
        <v>0</v>
      </c>
      <c r="BF721" s="241">
        <f>IF(N721="snížená",J721,0)</f>
        <v>0</v>
      </c>
      <c r="BG721" s="241">
        <f>IF(N721="zákl. přenesená",J721,0)</f>
        <v>0</v>
      </c>
      <c r="BH721" s="241">
        <f>IF(N721="sníž. přenesená",J721,0)</f>
        <v>0</v>
      </c>
      <c r="BI721" s="241">
        <f>IF(N721="nulová",J721,0)</f>
        <v>0</v>
      </c>
      <c r="BJ721" s="18" t="s">
        <v>148</v>
      </c>
      <c r="BK721" s="241">
        <f>ROUND(I721*H721,2)</f>
        <v>0</v>
      </c>
      <c r="BL721" s="18" t="s">
        <v>147</v>
      </c>
      <c r="BM721" s="240" t="s">
        <v>793</v>
      </c>
    </row>
    <row r="722" spans="1:51" s="13" customFormat="1" ht="12">
      <c r="A722" s="13"/>
      <c r="B722" s="242"/>
      <c r="C722" s="243"/>
      <c r="D722" s="244" t="s">
        <v>155</v>
      </c>
      <c r="E722" s="245" t="s">
        <v>1</v>
      </c>
      <c r="F722" s="246" t="s">
        <v>794</v>
      </c>
      <c r="G722" s="243"/>
      <c r="H722" s="245" t="s">
        <v>1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2" t="s">
        <v>155</v>
      </c>
      <c r="AU722" s="252" t="s">
        <v>148</v>
      </c>
      <c r="AV722" s="13" t="s">
        <v>85</v>
      </c>
      <c r="AW722" s="13" t="s">
        <v>36</v>
      </c>
      <c r="AX722" s="13" t="s">
        <v>80</v>
      </c>
      <c r="AY722" s="252" t="s">
        <v>140</v>
      </c>
    </row>
    <row r="723" spans="1:51" s="14" customFormat="1" ht="12">
      <c r="A723" s="14"/>
      <c r="B723" s="253"/>
      <c r="C723" s="254"/>
      <c r="D723" s="244" t="s">
        <v>155</v>
      </c>
      <c r="E723" s="255" t="s">
        <v>1</v>
      </c>
      <c r="F723" s="256" t="s">
        <v>795</v>
      </c>
      <c r="G723" s="254"/>
      <c r="H723" s="257">
        <v>2.232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155</v>
      </c>
      <c r="AU723" s="263" t="s">
        <v>148</v>
      </c>
      <c r="AV723" s="14" t="s">
        <v>148</v>
      </c>
      <c r="AW723" s="14" t="s">
        <v>36</v>
      </c>
      <c r="AX723" s="14" t="s">
        <v>80</v>
      </c>
      <c r="AY723" s="263" t="s">
        <v>140</v>
      </c>
    </row>
    <row r="724" spans="1:51" s="14" customFormat="1" ht="12">
      <c r="A724" s="14"/>
      <c r="B724" s="253"/>
      <c r="C724" s="254"/>
      <c r="D724" s="244" t="s">
        <v>155</v>
      </c>
      <c r="E724" s="255" t="s">
        <v>1</v>
      </c>
      <c r="F724" s="256" t="s">
        <v>796</v>
      </c>
      <c r="G724" s="254"/>
      <c r="H724" s="257">
        <v>0.72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3" t="s">
        <v>155</v>
      </c>
      <c r="AU724" s="263" t="s">
        <v>148</v>
      </c>
      <c r="AV724" s="14" t="s">
        <v>148</v>
      </c>
      <c r="AW724" s="14" t="s">
        <v>36</v>
      </c>
      <c r="AX724" s="14" t="s">
        <v>80</v>
      </c>
      <c r="AY724" s="263" t="s">
        <v>140</v>
      </c>
    </row>
    <row r="725" spans="1:51" s="15" customFormat="1" ht="12">
      <c r="A725" s="15"/>
      <c r="B725" s="264"/>
      <c r="C725" s="265"/>
      <c r="D725" s="244" t="s">
        <v>155</v>
      </c>
      <c r="E725" s="266" t="s">
        <v>1</v>
      </c>
      <c r="F725" s="267" t="s">
        <v>167</v>
      </c>
      <c r="G725" s="265"/>
      <c r="H725" s="268">
        <v>2.952</v>
      </c>
      <c r="I725" s="269"/>
      <c r="J725" s="265"/>
      <c r="K725" s="265"/>
      <c r="L725" s="270"/>
      <c r="M725" s="271"/>
      <c r="N725" s="272"/>
      <c r="O725" s="272"/>
      <c r="P725" s="272"/>
      <c r="Q725" s="272"/>
      <c r="R725" s="272"/>
      <c r="S725" s="272"/>
      <c r="T725" s="273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74" t="s">
        <v>155</v>
      </c>
      <c r="AU725" s="274" t="s">
        <v>148</v>
      </c>
      <c r="AV725" s="15" t="s">
        <v>147</v>
      </c>
      <c r="AW725" s="15" t="s">
        <v>36</v>
      </c>
      <c r="AX725" s="15" t="s">
        <v>85</v>
      </c>
      <c r="AY725" s="274" t="s">
        <v>140</v>
      </c>
    </row>
    <row r="726" spans="1:65" s="2" customFormat="1" ht="21.75" customHeight="1">
      <c r="A726" s="39"/>
      <c r="B726" s="40"/>
      <c r="C726" s="229" t="s">
        <v>797</v>
      </c>
      <c r="D726" s="229" t="s">
        <v>142</v>
      </c>
      <c r="E726" s="230" t="s">
        <v>798</v>
      </c>
      <c r="F726" s="231" t="s">
        <v>799</v>
      </c>
      <c r="G726" s="232" t="s">
        <v>170</v>
      </c>
      <c r="H726" s="233">
        <v>0.81</v>
      </c>
      <c r="I726" s="234"/>
      <c r="J726" s="235">
        <f>ROUND(I726*H726,2)</f>
        <v>0</v>
      </c>
      <c r="K726" s="231" t="s">
        <v>153</v>
      </c>
      <c r="L726" s="45"/>
      <c r="M726" s="236" t="s">
        <v>1</v>
      </c>
      <c r="N726" s="237" t="s">
        <v>46</v>
      </c>
      <c r="O726" s="92"/>
      <c r="P726" s="238">
        <f>O726*H726</f>
        <v>0</v>
      </c>
      <c r="Q726" s="238">
        <v>0</v>
      </c>
      <c r="R726" s="238">
        <f>Q726*H726</f>
        <v>0</v>
      </c>
      <c r="S726" s="238">
        <v>1.8</v>
      </c>
      <c r="T726" s="239">
        <f>S726*H726</f>
        <v>1.4580000000000002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40" t="s">
        <v>147</v>
      </c>
      <c r="AT726" s="240" t="s">
        <v>142</v>
      </c>
      <c r="AU726" s="240" t="s">
        <v>148</v>
      </c>
      <c r="AY726" s="18" t="s">
        <v>140</v>
      </c>
      <c r="BE726" s="241">
        <f>IF(N726="základní",J726,0)</f>
        <v>0</v>
      </c>
      <c r="BF726" s="241">
        <f>IF(N726="snížená",J726,0)</f>
        <v>0</v>
      </c>
      <c r="BG726" s="241">
        <f>IF(N726="zákl. přenesená",J726,0)</f>
        <v>0</v>
      </c>
      <c r="BH726" s="241">
        <f>IF(N726="sníž. přenesená",J726,0)</f>
        <v>0</v>
      </c>
      <c r="BI726" s="241">
        <f>IF(N726="nulová",J726,0)</f>
        <v>0</v>
      </c>
      <c r="BJ726" s="18" t="s">
        <v>148</v>
      </c>
      <c r="BK726" s="241">
        <f>ROUND(I726*H726,2)</f>
        <v>0</v>
      </c>
      <c r="BL726" s="18" t="s">
        <v>147</v>
      </c>
      <c r="BM726" s="240" t="s">
        <v>800</v>
      </c>
    </row>
    <row r="727" spans="1:51" s="13" customFormat="1" ht="12">
      <c r="A727" s="13"/>
      <c r="B727" s="242"/>
      <c r="C727" s="243"/>
      <c r="D727" s="244" t="s">
        <v>155</v>
      </c>
      <c r="E727" s="245" t="s">
        <v>1</v>
      </c>
      <c r="F727" s="246" t="s">
        <v>801</v>
      </c>
      <c r="G727" s="243"/>
      <c r="H727" s="245" t="s">
        <v>1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2" t="s">
        <v>155</v>
      </c>
      <c r="AU727" s="252" t="s">
        <v>148</v>
      </c>
      <c r="AV727" s="13" t="s">
        <v>85</v>
      </c>
      <c r="AW727" s="13" t="s">
        <v>36</v>
      </c>
      <c r="AX727" s="13" t="s">
        <v>80</v>
      </c>
      <c r="AY727" s="252" t="s">
        <v>140</v>
      </c>
    </row>
    <row r="728" spans="1:51" s="14" customFormat="1" ht="12">
      <c r="A728" s="14"/>
      <c r="B728" s="253"/>
      <c r="C728" s="254"/>
      <c r="D728" s="244" t="s">
        <v>155</v>
      </c>
      <c r="E728" s="255" t="s">
        <v>1</v>
      </c>
      <c r="F728" s="256" t="s">
        <v>802</v>
      </c>
      <c r="G728" s="254"/>
      <c r="H728" s="257">
        <v>0.57</v>
      </c>
      <c r="I728" s="258"/>
      <c r="J728" s="254"/>
      <c r="K728" s="254"/>
      <c r="L728" s="259"/>
      <c r="M728" s="260"/>
      <c r="N728" s="261"/>
      <c r="O728" s="261"/>
      <c r="P728" s="261"/>
      <c r="Q728" s="261"/>
      <c r="R728" s="261"/>
      <c r="S728" s="261"/>
      <c r="T728" s="26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3" t="s">
        <v>155</v>
      </c>
      <c r="AU728" s="263" t="s">
        <v>148</v>
      </c>
      <c r="AV728" s="14" t="s">
        <v>148</v>
      </c>
      <c r="AW728" s="14" t="s">
        <v>36</v>
      </c>
      <c r="AX728" s="14" t="s">
        <v>80</v>
      </c>
      <c r="AY728" s="263" t="s">
        <v>140</v>
      </c>
    </row>
    <row r="729" spans="1:51" s="13" customFormat="1" ht="12">
      <c r="A729" s="13"/>
      <c r="B729" s="242"/>
      <c r="C729" s="243"/>
      <c r="D729" s="244" t="s">
        <v>155</v>
      </c>
      <c r="E729" s="245" t="s">
        <v>1</v>
      </c>
      <c r="F729" s="246" t="s">
        <v>803</v>
      </c>
      <c r="G729" s="243"/>
      <c r="H729" s="245" t="s">
        <v>1</v>
      </c>
      <c r="I729" s="247"/>
      <c r="J729" s="243"/>
      <c r="K729" s="243"/>
      <c r="L729" s="248"/>
      <c r="M729" s="249"/>
      <c r="N729" s="250"/>
      <c r="O729" s="250"/>
      <c r="P729" s="250"/>
      <c r="Q729" s="250"/>
      <c r="R729" s="250"/>
      <c r="S729" s="250"/>
      <c r="T729" s="25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2" t="s">
        <v>155</v>
      </c>
      <c r="AU729" s="252" t="s">
        <v>148</v>
      </c>
      <c r="AV729" s="13" t="s">
        <v>85</v>
      </c>
      <c r="AW729" s="13" t="s">
        <v>36</v>
      </c>
      <c r="AX729" s="13" t="s">
        <v>80</v>
      </c>
      <c r="AY729" s="252" t="s">
        <v>140</v>
      </c>
    </row>
    <row r="730" spans="1:51" s="14" customFormat="1" ht="12">
      <c r="A730" s="14"/>
      <c r="B730" s="253"/>
      <c r="C730" s="254"/>
      <c r="D730" s="244" t="s">
        <v>155</v>
      </c>
      <c r="E730" s="255" t="s">
        <v>1</v>
      </c>
      <c r="F730" s="256" t="s">
        <v>804</v>
      </c>
      <c r="G730" s="254"/>
      <c r="H730" s="257">
        <v>0.24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3" t="s">
        <v>155</v>
      </c>
      <c r="AU730" s="263" t="s">
        <v>148</v>
      </c>
      <c r="AV730" s="14" t="s">
        <v>148</v>
      </c>
      <c r="AW730" s="14" t="s">
        <v>36</v>
      </c>
      <c r="AX730" s="14" t="s">
        <v>80</v>
      </c>
      <c r="AY730" s="263" t="s">
        <v>140</v>
      </c>
    </row>
    <row r="731" spans="1:51" s="15" customFormat="1" ht="12">
      <c r="A731" s="15"/>
      <c r="B731" s="264"/>
      <c r="C731" s="265"/>
      <c r="D731" s="244" t="s">
        <v>155</v>
      </c>
      <c r="E731" s="266" t="s">
        <v>1</v>
      </c>
      <c r="F731" s="267" t="s">
        <v>167</v>
      </c>
      <c r="G731" s="265"/>
      <c r="H731" s="268">
        <v>0.8099999999999999</v>
      </c>
      <c r="I731" s="269"/>
      <c r="J731" s="265"/>
      <c r="K731" s="265"/>
      <c r="L731" s="270"/>
      <c r="M731" s="271"/>
      <c r="N731" s="272"/>
      <c r="O731" s="272"/>
      <c r="P731" s="272"/>
      <c r="Q731" s="272"/>
      <c r="R731" s="272"/>
      <c r="S731" s="272"/>
      <c r="T731" s="273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74" t="s">
        <v>155</v>
      </c>
      <c r="AU731" s="274" t="s">
        <v>148</v>
      </c>
      <c r="AV731" s="15" t="s">
        <v>147</v>
      </c>
      <c r="AW731" s="15" t="s">
        <v>36</v>
      </c>
      <c r="AX731" s="15" t="s">
        <v>85</v>
      </c>
      <c r="AY731" s="274" t="s">
        <v>140</v>
      </c>
    </row>
    <row r="732" spans="1:65" s="2" customFormat="1" ht="16.5" customHeight="1">
      <c r="A732" s="39"/>
      <c r="B732" s="40"/>
      <c r="C732" s="229" t="s">
        <v>805</v>
      </c>
      <c r="D732" s="229" t="s">
        <v>142</v>
      </c>
      <c r="E732" s="230" t="s">
        <v>806</v>
      </c>
      <c r="F732" s="231" t="s">
        <v>807</v>
      </c>
      <c r="G732" s="232" t="s">
        <v>152</v>
      </c>
      <c r="H732" s="233">
        <v>14.22</v>
      </c>
      <c r="I732" s="234"/>
      <c r="J732" s="235">
        <f>ROUND(I732*H732,2)</f>
        <v>0</v>
      </c>
      <c r="K732" s="231" t="s">
        <v>153</v>
      </c>
      <c r="L732" s="45"/>
      <c r="M732" s="236" t="s">
        <v>1</v>
      </c>
      <c r="N732" s="237" t="s">
        <v>46</v>
      </c>
      <c r="O732" s="92"/>
      <c r="P732" s="238">
        <f>O732*H732</f>
        <v>0</v>
      </c>
      <c r="Q732" s="238">
        <v>0</v>
      </c>
      <c r="R732" s="238">
        <f>Q732*H732</f>
        <v>0</v>
      </c>
      <c r="S732" s="238">
        <v>0.082</v>
      </c>
      <c r="T732" s="239">
        <f>S732*H732</f>
        <v>1.1660400000000002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40" t="s">
        <v>147</v>
      </c>
      <c r="AT732" s="240" t="s">
        <v>142</v>
      </c>
      <c r="AU732" s="240" t="s">
        <v>148</v>
      </c>
      <c r="AY732" s="18" t="s">
        <v>140</v>
      </c>
      <c r="BE732" s="241">
        <f>IF(N732="základní",J732,0)</f>
        <v>0</v>
      </c>
      <c r="BF732" s="241">
        <f>IF(N732="snížená",J732,0)</f>
        <v>0</v>
      </c>
      <c r="BG732" s="241">
        <f>IF(N732="zákl. přenesená",J732,0)</f>
        <v>0</v>
      </c>
      <c r="BH732" s="241">
        <f>IF(N732="sníž. přenesená",J732,0)</f>
        <v>0</v>
      </c>
      <c r="BI732" s="241">
        <f>IF(N732="nulová",J732,0)</f>
        <v>0</v>
      </c>
      <c r="BJ732" s="18" t="s">
        <v>148</v>
      </c>
      <c r="BK732" s="241">
        <f>ROUND(I732*H732,2)</f>
        <v>0</v>
      </c>
      <c r="BL732" s="18" t="s">
        <v>147</v>
      </c>
      <c r="BM732" s="240" t="s">
        <v>808</v>
      </c>
    </row>
    <row r="733" spans="1:51" s="13" customFormat="1" ht="12">
      <c r="A733" s="13"/>
      <c r="B733" s="242"/>
      <c r="C733" s="243"/>
      <c r="D733" s="244" t="s">
        <v>155</v>
      </c>
      <c r="E733" s="245" t="s">
        <v>1</v>
      </c>
      <c r="F733" s="246" t="s">
        <v>809</v>
      </c>
      <c r="G733" s="243"/>
      <c r="H733" s="245" t="s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2" t="s">
        <v>155</v>
      </c>
      <c r="AU733" s="252" t="s">
        <v>148</v>
      </c>
      <c r="AV733" s="13" t="s">
        <v>85</v>
      </c>
      <c r="AW733" s="13" t="s">
        <v>36</v>
      </c>
      <c r="AX733" s="13" t="s">
        <v>80</v>
      </c>
      <c r="AY733" s="252" t="s">
        <v>140</v>
      </c>
    </row>
    <row r="734" spans="1:51" s="13" customFormat="1" ht="12">
      <c r="A734" s="13"/>
      <c r="B734" s="242"/>
      <c r="C734" s="243"/>
      <c r="D734" s="244" t="s">
        <v>155</v>
      </c>
      <c r="E734" s="245" t="s">
        <v>1</v>
      </c>
      <c r="F734" s="246" t="s">
        <v>324</v>
      </c>
      <c r="G734" s="243"/>
      <c r="H734" s="245" t="s">
        <v>1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155</v>
      </c>
      <c r="AU734" s="252" t="s">
        <v>148</v>
      </c>
      <c r="AV734" s="13" t="s">
        <v>85</v>
      </c>
      <c r="AW734" s="13" t="s">
        <v>36</v>
      </c>
      <c r="AX734" s="13" t="s">
        <v>80</v>
      </c>
      <c r="AY734" s="252" t="s">
        <v>140</v>
      </c>
    </row>
    <row r="735" spans="1:51" s="14" customFormat="1" ht="12">
      <c r="A735" s="14"/>
      <c r="B735" s="253"/>
      <c r="C735" s="254"/>
      <c r="D735" s="244" t="s">
        <v>155</v>
      </c>
      <c r="E735" s="255" t="s">
        <v>1</v>
      </c>
      <c r="F735" s="256" t="s">
        <v>663</v>
      </c>
      <c r="G735" s="254"/>
      <c r="H735" s="257">
        <v>14.22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155</v>
      </c>
      <c r="AU735" s="263" t="s">
        <v>148</v>
      </c>
      <c r="AV735" s="14" t="s">
        <v>148</v>
      </c>
      <c r="AW735" s="14" t="s">
        <v>36</v>
      </c>
      <c r="AX735" s="14" t="s">
        <v>85</v>
      </c>
      <c r="AY735" s="263" t="s">
        <v>140</v>
      </c>
    </row>
    <row r="736" spans="1:65" s="2" customFormat="1" ht="16.5" customHeight="1">
      <c r="A736" s="39"/>
      <c r="B736" s="40"/>
      <c r="C736" s="229" t="s">
        <v>810</v>
      </c>
      <c r="D736" s="229" t="s">
        <v>142</v>
      </c>
      <c r="E736" s="230" t="s">
        <v>811</v>
      </c>
      <c r="F736" s="231" t="s">
        <v>812</v>
      </c>
      <c r="G736" s="232" t="s">
        <v>170</v>
      </c>
      <c r="H736" s="233">
        <v>22.764</v>
      </c>
      <c r="I736" s="234"/>
      <c r="J736" s="235">
        <f>ROUND(I736*H736,2)</f>
        <v>0</v>
      </c>
      <c r="K736" s="231" t="s">
        <v>153</v>
      </c>
      <c r="L736" s="45"/>
      <c r="M736" s="236" t="s">
        <v>1</v>
      </c>
      <c r="N736" s="237" t="s">
        <v>46</v>
      </c>
      <c r="O736" s="92"/>
      <c r="P736" s="238">
        <f>O736*H736</f>
        <v>0</v>
      </c>
      <c r="Q736" s="238">
        <v>0</v>
      </c>
      <c r="R736" s="238">
        <f>Q736*H736</f>
        <v>0</v>
      </c>
      <c r="S736" s="238">
        <v>2.1</v>
      </c>
      <c r="T736" s="239">
        <f>S736*H736</f>
        <v>47.8044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40" t="s">
        <v>147</v>
      </c>
      <c r="AT736" s="240" t="s">
        <v>142</v>
      </c>
      <c r="AU736" s="240" t="s">
        <v>148</v>
      </c>
      <c r="AY736" s="18" t="s">
        <v>140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8" t="s">
        <v>148</v>
      </c>
      <c r="BK736" s="241">
        <f>ROUND(I736*H736,2)</f>
        <v>0</v>
      </c>
      <c r="BL736" s="18" t="s">
        <v>147</v>
      </c>
      <c r="BM736" s="240" t="s">
        <v>813</v>
      </c>
    </row>
    <row r="737" spans="1:51" s="13" customFormat="1" ht="12">
      <c r="A737" s="13"/>
      <c r="B737" s="242"/>
      <c r="C737" s="243"/>
      <c r="D737" s="244" t="s">
        <v>155</v>
      </c>
      <c r="E737" s="245" t="s">
        <v>1</v>
      </c>
      <c r="F737" s="246" t="s">
        <v>814</v>
      </c>
      <c r="G737" s="243"/>
      <c r="H737" s="245" t="s">
        <v>1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155</v>
      </c>
      <c r="AU737" s="252" t="s">
        <v>148</v>
      </c>
      <c r="AV737" s="13" t="s">
        <v>85</v>
      </c>
      <c r="AW737" s="13" t="s">
        <v>36</v>
      </c>
      <c r="AX737" s="13" t="s">
        <v>80</v>
      </c>
      <c r="AY737" s="252" t="s">
        <v>140</v>
      </c>
    </row>
    <row r="738" spans="1:51" s="13" customFormat="1" ht="12">
      <c r="A738" s="13"/>
      <c r="B738" s="242"/>
      <c r="C738" s="243"/>
      <c r="D738" s="244" t="s">
        <v>155</v>
      </c>
      <c r="E738" s="245" t="s">
        <v>1</v>
      </c>
      <c r="F738" s="246" t="s">
        <v>815</v>
      </c>
      <c r="G738" s="243"/>
      <c r="H738" s="245" t="s">
        <v>1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2" t="s">
        <v>155</v>
      </c>
      <c r="AU738" s="252" t="s">
        <v>148</v>
      </c>
      <c r="AV738" s="13" t="s">
        <v>85</v>
      </c>
      <c r="AW738" s="13" t="s">
        <v>36</v>
      </c>
      <c r="AX738" s="13" t="s">
        <v>80</v>
      </c>
      <c r="AY738" s="252" t="s">
        <v>140</v>
      </c>
    </row>
    <row r="739" spans="1:51" s="14" customFormat="1" ht="12">
      <c r="A739" s="14"/>
      <c r="B739" s="253"/>
      <c r="C739" s="254"/>
      <c r="D739" s="244" t="s">
        <v>155</v>
      </c>
      <c r="E739" s="255" t="s">
        <v>1</v>
      </c>
      <c r="F739" s="256" t="s">
        <v>816</v>
      </c>
      <c r="G739" s="254"/>
      <c r="H739" s="257">
        <v>22.764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155</v>
      </c>
      <c r="AU739" s="263" t="s">
        <v>148</v>
      </c>
      <c r="AV739" s="14" t="s">
        <v>148</v>
      </c>
      <c r="AW739" s="14" t="s">
        <v>36</v>
      </c>
      <c r="AX739" s="14" t="s">
        <v>85</v>
      </c>
      <c r="AY739" s="263" t="s">
        <v>140</v>
      </c>
    </row>
    <row r="740" spans="1:65" s="2" customFormat="1" ht="16.5" customHeight="1">
      <c r="A740" s="39"/>
      <c r="B740" s="40"/>
      <c r="C740" s="229" t="s">
        <v>817</v>
      </c>
      <c r="D740" s="229" t="s">
        <v>142</v>
      </c>
      <c r="E740" s="230" t="s">
        <v>818</v>
      </c>
      <c r="F740" s="231" t="s">
        <v>819</v>
      </c>
      <c r="G740" s="232" t="s">
        <v>152</v>
      </c>
      <c r="H740" s="233">
        <v>37.728</v>
      </c>
      <c r="I740" s="234"/>
      <c r="J740" s="235">
        <f>ROUND(I740*H740,2)</f>
        <v>0</v>
      </c>
      <c r="K740" s="231" t="s">
        <v>153</v>
      </c>
      <c r="L740" s="45"/>
      <c r="M740" s="236" t="s">
        <v>1</v>
      </c>
      <c r="N740" s="237" t="s">
        <v>46</v>
      </c>
      <c r="O740" s="92"/>
      <c r="P740" s="238">
        <f>O740*H740</f>
        <v>0</v>
      </c>
      <c r="Q740" s="238">
        <v>0</v>
      </c>
      <c r="R740" s="238">
        <f>Q740*H740</f>
        <v>0</v>
      </c>
      <c r="S740" s="238">
        <v>0</v>
      </c>
      <c r="T740" s="239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40" t="s">
        <v>147</v>
      </c>
      <c r="AT740" s="240" t="s">
        <v>142</v>
      </c>
      <c r="AU740" s="240" t="s">
        <v>148</v>
      </c>
      <c r="AY740" s="18" t="s">
        <v>140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8" t="s">
        <v>148</v>
      </c>
      <c r="BK740" s="241">
        <f>ROUND(I740*H740,2)</f>
        <v>0</v>
      </c>
      <c r="BL740" s="18" t="s">
        <v>147</v>
      </c>
      <c r="BM740" s="240" t="s">
        <v>820</v>
      </c>
    </row>
    <row r="741" spans="1:51" s="13" customFormat="1" ht="12">
      <c r="A741" s="13"/>
      <c r="B741" s="242"/>
      <c r="C741" s="243"/>
      <c r="D741" s="244" t="s">
        <v>155</v>
      </c>
      <c r="E741" s="245" t="s">
        <v>1</v>
      </c>
      <c r="F741" s="246" t="s">
        <v>821</v>
      </c>
      <c r="G741" s="243"/>
      <c r="H741" s="245" t="s">
        <v>1</v>
      </c>
      <c r="I741" s="247"/>
      <c r="J741" s="243"/>
      <c r="K741" s="243"/>
      <c r="L741" s="248"/>
      <c r="M741" s="249"/>
      <c r="N741" s="250"/>
      <c r="O741" s="250"/>
      <c r="P741" s="250"/>
      <c r="Q741" s="250"/>
      <c r="R741" s="250"/>
      <c r="S741" s="250"/>
      <c r="T741" s="251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2" t="s">
        <v>155</v>
      </c>
      <c r="AU741" s="252" t="s">
        <v>148</v>
      </c>
      <c r="AV741" s="13" t="s">
        <v>85</v>
      </c>
      <c r="AW741" s="13" t="s">
        <v>36</v>
      </c>
      <c r="AX741" s="13" t="s">
        <v>80</v>
      </c>
      <c r="AY741" s="252" t="s">
        <v>140</v>
      </c>
    </row>
    <row r="742" spans="1:51" s="13" customFormat="1" ht="12">
      <c r="A742" s="13"/>
      <c r="B742" s="242"/>
      <c r="C742" s="243"/>
      <c r="D742" s="244" t="s">
        <v>155</v>
      </c>
      <c r="E742" s="245" t="s">
        <v>1</v>
      </c>
      <c r="F742" s="246" t="s">
        <v>822</v>
      </c>
      <c r="G742" s="243"/>
      <c r="H742" s="245" t="s">
        <v>1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2" t="s">
        <v>155</v>
      </c>
      <c r="AU742" s="252" t="s">
        <v>148</v>
      </c>
      <c r="AV742" s="13" t="s">
        <v>85</v>
      </c>
      <c r="AW742" s="13" t="s">
        <v>36</v>
      </c>
      <c r="AX742" s="13" t="s">
        <v>80</v>
      </c>
      <c r="AY742" s="252" t="s">
        <v>140</v>
      </c>
    </row>
    <row r="743" spans="1:51" s="14" customFormat="1" ht="12">
      <c r="A743" s="14"/>
      <c r="B743" s="253"/>
      <c r="C743" s="254"/>
      <c r="D743" s="244" t="s">
        <v>155</v>
      </c>
      <c r="E743" s="255" t="s">
        <v>1</v>
      </c>
      <c r="F743" s="256" t="s">
        <v>823</v>
      </c>
      <c r="G743" s="254"/>
      <c r="H743" s="257">
        <v>37.728</v>
      </c>
      <c r="I743" s="258"/>
      <c r="J743" s="254"/>
      <c r="K743" s="254"/>
      <c r="L743" s="259"/>
      <c r="M743" s="260"/>
      <c r="N743" s="261"/>
      <c r="O743" s="261"/>
      <c r="P743" s="261"/>
      <c r="Q743" s="261"/>
      <c r="R743" s="261"/>
      <c r="S743" s="261"/>
      <c r="T743" s="26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3" t="s">
        <v>155</v>
      </c>
      <c r="AU743" s="263" t="s">
        <v>148</v>
      </c>
      <c r="AV743" s="14" t="s">
        <v>148</v>
      </c>
      <c r="AW743" s="14" t="s">
        <v>36</v>
      </c>
      <c r="AX743" s="14" t="s">
        <v>85</v>
      </c>
      <c r="AY743" s="263" t="s">
        <v>140</v>
      </c>
    </row>
    <row r="744" spans="1:65" s="2" customFormat="1" ht="21.75" customHeight="1">
      <c r="A744" s="39"/>
      <c r="B744" s="40"/>
      <c r="C744" s="229" t="s">
        <v>824</v>
      </c>
      <c r="D744" s="229" t="s">
        <v>142</v>
      </c>
      <c r="E744" s="230" t="s">
        <v>825</v>
      </c>
      <c r="F744" s="231" t="s">
        <v>826</v>
      </c>
      <c r="G744" s="232" t="s">
        <v>152</v>
      </c>
      <c r="H744" s="233">
        <v>284.553</v>
      </c>
      <c r="I744" s="234"/>
      <c r="J744" s="235">
        <f>ROUND(I744*H744,2)</f>
        <v>0</v>
      </c>
      <c r="K744" s="231" t="s">
        <v>153</v>
      </c>
      <c r="L744" s="45"/>
      <c r="M744" s="236" t="s">
        <v>1</v>
      </c>
      <c r="N744" s="237" t="s">
        <v>46</v>
      </c>
      <c r="O744" s="92"/>
      <c r="P744" s="238">
        <f>O744*H744</f>
        <v>0</v>
      </c>
      <c r="Q744" s="238">
        <v>0</v>
      </c>
      <c r="R744" s="238">
        <f>Q744*H744</f>
        <v>0</v>
      </c>
      <c r="S744" s="238">
        <v>0.109</v>
      </c>
      <c r="T744" s="239">
        <f>S744*H744</f>
        <v>31.016277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40" t="s">
        <v>147</v>
      </c>
      <c r="AT744" s="240" t="s">
        <v>142</v>
      </c>
      <c r="AU744" s="240" t="s">
        <v>148</v>
      </c>
      <c r="AY744" s="18" t="s">
        <v>140</v>
      </c>
      <c r="BE744" s="241">
        <f>IF(N744="základní",J744,0)</f>
        <v>0</v>
      </c>
      <c r="BF744" s="241">
        <f>IF(N744="snížená",J744,0)</f>
        <v>0</v>
      </c>
      <c r="BG744" s="241">
        <f>IF(N744="zákl. přenesená",J744,0)</f>
        <v>0</v>
      </c>
      <c r="BH744" s="241">
        <f>IF(N744="sníž. přenesená",J744,0)</f>
        <v>0</v>
      </c>
      <c r="BI744" s="241">
        <f>IF(N744="nulová",J744,0)</f>
        <v>0</v>
      </c>
      <c r="BJ744" s="18" t="s">
        <v>148</v>
      </c>
      <c r="BK744" s="241">
        <f>ROUND(I744*H744,2)</f>
        <v>0</v>
      </c>
      <c r="BL744" s="18" t="s">
        <v>147</v>
      </c>
      <c r="BM744" s="240" t="s">
        <v>827</v>
      </c>
    </row>
    <row r="745" spans="1:51" s="13" customFormat="1" ht="12">
      <c r="A745" s="13"/>
      <c r="B745" s="242"/>
      <c r="C745" s="243"/>
      <c r="D745" s="244" t="s">
        <v>155</v>
      </c>
      <c r="E745" s="245" t="s">
        <v>1</v>
      </c>
      <c r="F745" s="246" t="s">
        <v>828</v>
      </c>
      <c r="G745" s="243"/>
      <c r="H745" s="245" t="s">
        <v>1</v>
      </c>
      <c r="I745" s="247"/>
      <c r="J745" s="243"/>
      <c r="K745" s="243"/>
      <c r="L745" s="248"/>
      <c r="M745" s="249"/>
      <c r="N745" s="250"/>
      <c r="O745" s="250"/>
      <c r="P745" s="250"/>
      <c r="Q745" s="250"/>
      <c r="R745" s="250"/>
      <c r="S745" s="250"/>
      <c r="T745" s="25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2" t="s">
        <v>155</v>
      </c>
      <c r="AU745" s="252" t="s">
        <v>148</v>
      </c>
      <c r="AV745" s="13" t="s">
        <v>85</v>
      </c>
      <c r="AW745" s="13" t="s">
        <v>36</v>
      </c>
      <c r="AX745" s="13" t="s">
        <v>80</v>
      </c>
      <c r="AY745" s="252" t="s">
        <v>140</v>
      </c>
    </row>
    <row r="746" spans="1:51" s="14" customFormat="1" ht="12">
      <c r="A746" s="14"/>
      <c r="B746" s="253"/>
      <c r="C746" s="254"/>
      <c r="D746" s="244" t="s">
        <v>155</v>
      </c>
      <c r="E746" s="255" t="s">
        <v>1</v>
      </c>
      <c r="F746" s="256" t="s">
        <v>693</v>
      </c>
      <c r="G746" s="254"/>
      <c r="H746" s="257">
        <v>284.553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3" t="s">
        <v>155</v>
      </c>
      <c r="AU746" s="263" t="s">
        <v>148</v>
      </c>
      <c r="AV746" s="14" t="s">
        <v>148</v>
      </c>
      <c r="AW746" s="14" t="s">
        <v>36</v>
      </c>
      <c r="AX746" s="14" t="s">
        <v>85</v>
      </c>
      <c r="AY746" s="263" t="s">
        <v>140</v>
      </c>
    </row>
    <row r="747" spans="1:65" s="2" customFormat="1" ht="21.75" customHeight="1">
      <c r="A747" s="39"/>
      <c r="B747" s="40"/>
      <c r="C747" s="229" t="s">
        <v>829</v>
      </c>
      <c r="D747" s="229" t="s">
        <v>142</v>
      </c>
      <c r="E747" s="230" t="s">
        <v>830</v>
      </c>
      <c r="F747" s="231" t="s">
        <v>831</v>
      </c>
      <c r="G747" s="232" t="s">
        <v>152</v>
      </c>
      <c r="H747" s="233">
        <v>3.24</v>
      </c>
      <c r="I747" s="234"/>
      <c r="J747" s="235">
        <f>ROUND(I747*H747,2)</f>
        <v>0</v>
      </c>
      <c r="K747" s="231" t="s">
        <v>153</v>
      </c>
      <c r="L747" s="45"/>
      <c r="M747" s="236" t="s">
        <v>1</v>
      </c>
      <c r="N747" s="237" t="s">
        <v>46</v>
      </c>
      <c r="O747" s="92"/>
      <c r="P747" s="238">
        <f>O747*H747</f>
        <v>0</v>
      </c>
      <c r="Q747" s="238">
        <v>0</v>
      </c>
      <c r="R747" s="238">
        <f>Q747*H747</f>
        <v>0</v>
      </c>
      <c r="S747" s="238">
        <v>0.038</v>
      </c>
      <c r="T747" s="239">
        <f>S747*H747</f>
        <v>0.12312000000000001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0" t="s">
        <v>147</v>
      </c>
      <c r="AT747" s="240" t="s">
        <v>142</v>
      </c>
      <c r="AU747" s="240" t="s">
        <v>148</v>
      </c>
      <c r="AY747" s="18" t="s">
        <v>140</v>
      </c>
      <c r="BE747" s="241">
        <f>IF(N747="základní",J747,0)</f>
        <v>0</v>
      </c>
      <c r="BF747" s="241">
        <f>IF(N747="snížená",J747,0)</f>
        <v>0</v>
      </c>
      <c r="BG747" s="241">
        <f>IF(N747="zákl. přenesená",J747,0)</f>
        <v>0</v>
      </c>
      <c r="BH747" s="241">
        <f>IF(N747="sníž. přenesená",J747,0)</f>
        <v>0</v>
      </c>
      <c r="BI747" s="241">
        <f>IF(N747="nulová",J747,0)</f>
        <v>0</v>
      </c>
      <c r="BJ747" s="18" t="s">
        <v>148</v>
      </c>
      <c r="BK747" s="241">
        <f>ROUND(I747*H747,2)</f>
        <v>0</v>
      </c>
      <c r="BL747" s="18" t="s">
        <v>147</v>
      </c>
      <c r="BM747" s="240" t="s">
        <v>832</v>
      </c>
    </row>
    <row r="748" spans="1:51" s="13" customFormat="1" ht="12">
      <c r="A748" s="13"/>
      <c r="B748" s="242"/>
      <c r="C748" s="243"/>
      <c r="D748" s="244" t="s">
        <v>155</v>
      </c>
      <c r="E748" s="245" t="s">
        <v>1</v>
      </c>
      <c r="F748" s="246" t="s">
        <v>326</v>
      </c>
      <c r="G748" s="243"/>
      <c r="H748" s="245" t="s">
        <v>1</v>
      </c>
      <c r="I748" s="247"/>
      <c r="J748" s="243"/>
      <c r="K748" s="243"/>
      <c r="L748" s="248"/>
      <c r="M748" s="249"/>
      <c r="N748" s="250"/>
      <c r="O748" s="250"/>
      <c r="P748" s="250"/>
      <c r="Q748" s="250"/>
      <c r="R748" s="250"/>
      <c r="S748" s="250"/>
      <c r="T748" s="25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2" t="s">
        <v>155</v>
      </c>
      <c r="AU748" s="252" t="s">
        <v>148</v>
      </c>
      <c r="AV748" s="13" t="s">
        <v>85</v>
      </c>
      <c r="AW748" s="13" t="s">
        <v>36</v>
      </c>
      <c r="AX748" s="13" t="s">
        <v>80</v>
      </c>
      <c r="AY748" s="252" t="s">
        <v>140</v>
      </c>
    </row>
    <row r="749" spans="1:51" s="14" customFormat="1" ht="12">
      <c r="A749" s="14"/>
      <c r="B749" s="253"/>
      <c r="C749" s="254"/>
      <c r="D749" s="244" t="s">
        <v>155</v>
      </c>
      <c r="E749" s="255" t="s">
        <v>1</v>
      </c>
      <c r="F749" s="256" t="s">
        <v>664</v>
      </c>
      <c r="G749" s="254"/>
      <c r="H749" s="257">
        <v>3.24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155</v>
      </c>
      <c r="AU749" s="263" t="s">
        <v>148</v>
      </c>
      <c r="AV749" s="14" t="s">
        <v>148</v>
      </c>
      <c r="AW749" s="14" t="s">
        <v>36</v>
      </c>
      <c r="AX749" s="14" t="s">
        <v>85</v>
      </c>
      <c r="AY749" s="263" t="s">
        <v>140</v>
      </c>
    </row>
    <row r="750" spans="1:65" s="2" customFormat="1" ht="21.75" customHeight="1">
      <c r="A750" s="39"/>
      <c r="B750" s="40"/>
      <c r="C750" s="229" t="s">
        <v>833</v>
      </c>
      <c r="D750" s="229" t="s">
        <v>142</v>
      </c>
      <c r="E750" s="230" t="s">
        <v>834</v>
      </c>
      <c r="F750" s="231" t="s">
        <v>835</v>
      </c>
      <c r="G750" s="232" t="s">
        <v>152</v>
      </c>
      <c r="H750" s="233">
        <v>122.04</v>
      </c>
      <c r="I750" s="234"/>
      <c r="J750" s="235">
        <f>ROUND(I750*H750,2)</f>
        <v>0</v>
      </c>
      <c r="K750" s="231" t="s">
        <v>153</v>
      </c>
      <c r="L750" s="45"/>
      <c r="M750" s="236" t="s">
        <v>1</v>
      </c>
      <c r="N750" s="237" t="s">
        <v>46</v>
      </c>
      <c r="O750" s="92"/>
      <c r="P750" s="238">
        <f>O750*H750</f>
        <v>0</v>
      </c>
      <c r="Q750" s="238">
        <v>0</v>
      </c>
      <c r="R750" s="238">
        <f>Q750*H750</f>
        <v>0</v>
      </c>
      <c r="S750" s="238">
        <v>0.034</v>
      </c>
      <c r="T750" s="239">
        <f>S750*H750</f>
        <v>4.149360000000001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40" t="s">
        <v>147</v>
      </c>
      <c r="AT750" s="240" t="s">
        <v>142</v>
      </c>
      <c r="AU750" s="240" t="s">
        <v>148</v>
      </c>
      <c r="AY750" s="18" t="s">
        <v>140</v>
      </c>
      <c r="BE750" s="241">
        <f>IF(N750="základní",J750,0)</f>
        <v>0</v>
      </c>
      <c r="BF750" s="241">
        <f>IF(N750="snížená",J750,0)</f>
        <v>0</v>
      </c>
      <c r="BG750" s="241">
        <f>IF(N750="zákl. přenesená",J750,0)</f>
        <v>0</v>
      </c>
      <c r="BH750" s="241">
        <f>IF(N750="sníž. přenesená",J750,0)</f>
        <v>0</v>
      </c>
      <c r="BI750" s="241">
        <f>IF(N750="nulová",J750,0)</f>
        <v>0</v>
      </c>
      <c r="BJ750" s="18" t="s">
        <v>148</v>
      </c>
      <c r="BK750" s="241">
        <f>ROUND(I750*H750,2)</f>
        <v>0</v>
      </c>
      <c r="BL750" s="18" t="s">
        <v>147</v>
      </c>
      <c r="BM750" s="240" t="s">
        <v>836</v>
      </c>
    </row>
    <row r="751" spans="1:51" s="13" customFormat="1" ht="12">
      <c r="A751" s="13"/>
      <c r="B751" s="242"/>
      <c r="C751" s="243"/>
      <c r="D751" s="244" t="s">
        <v>155</v>
      </c>
      <c r="E751" s="245" t="s">
        <v>1</v>
      </c>
      <c r="F751" s="246" t="s">
        <v>316</v>
      </c>
      <c r="G751" s="243"/>
      <c r="H751" s="245" t="s">
        <v>1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2" t="s">
        <v>155</v>
      </c>
      <c r="AU751" s="252" t="s">
        <v>148</v>
      </c>
      <c r="AV751" s="13" t="s">
        <v>85</v>
      </c>
      <c r="AW751" s="13" t="s">
        <v>36</v>
      </c>
      <c r="AX751" s="13" t="s">
        <v>80</v>
      </c>
      <c r="AY751" s="252" t="s">
        <v>140</v>
      </c>
    </row>
    <row r="752" spans="1:51" s="14" customFormat="1" ht="12">
      <c r="A752" s="14"/>
      <c r="B752" s="253"/>
      <c r="C752" s="254"/>
      <c r="D752" s="244" t="s">
        <v>155</v>
      </c>
      <c r="E752" s="255" t="s">
        <v>1</v>
      </c>
      <c r="F752" s="256" t="s">
        <v>837</v>
      </c>
      <c r="G752" s="254"/>
      <c r="H752" s="257">
        <v>102.06</v>
      </c>
      <c r="I752" s="258"/>
      <c r="J752" s="254"/>
      <c r="K752" s="254"/>
      <c r="L752" s="259"/>
      <c r="M752" s="260"/>
      <c r="N752" s="261"/>
      <c r="O752" s="261"/>
      <c r="P752" s="261"/>
      <c r="Q752" s="261"/>
      <c r="R752" s="261"/>
      <c r="S752" s="261"/>
      <c r="T752" s="26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3" t="s">
        <v>155</v>
      </c>
      <c r="AU752" s="263" t="s">
        <v>148</v>
      </c>
      <c r="AV752" s="14" t="s">
        <v>148</v>
      </c>
      <c r="AW752" s="14" t="s">
        <v>36</v>
      </c>
      <c r="AX752" s="14" t="s">
        <v>80</v>
      </c>
      <c r="AY752" s="263" t="s">
        <v>140</v>
      </c>
    </row>
    <row r="753" spans="1:51" s="13" customFormat="1" ht="12">
      <c r="A753" s="13"/>
      <c r="B753" s="242"/>
      <c r="C753" s="243"/>
      <c r="D753" s="244" t="s">
        <v>155</v>
      </c>
      <c r="E753" s="245" t="s">
        <v>1</v>
      </c>
      <c r="F753" s="246" t="s">
        <v>322</v>
      </c>
      <c r="G753" s="243"/>
      <c r="H753" s="245" t="s">
        <v>1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2" t="s">
        <v>155</v>
      </c>
      <c r="AU753" s="252" t="s">
        <v>148</v>
      </c>
      <c r="AV753" s="13" t="s">
        <v>85</v>
      </c>
      <c r="AW753" s="13" t="s">
        <v>36</v>
      </c>
      <c r="AX753" s="13" t="s">
        <v>80</v>
      </c>
      <c r="AY753" s="252" t="s">
        <v>140</v>
      </c>
    </row>
    <row r="754" spans="1:51" s="14" customFormat="1" ht="12">
      <c r="A754" s="14"/>
      <c r="B754" s="253"/>
      <c r="C754" s="254"/>
      <c r="D754" s="244" t="s">
        <v>155</v>
      </c>
      <c r="E754" s="255" t="s">
        <v>1</v>
      </c>
      <c r="F754" s="256" t="s">
        <v>662</v>
      </c>
      <c r="G754" s="254"/>
      <c r="H754" s="257">
        <v>3.78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155</v>
      </c>
      <c r="AU754" s="263" t="s">
        <v>148</v>
      </c>
      <c r="AV754" s="14" t="s">
        <v>148</v>
      </c>
      <c r="AW754" s="14" t="s">
        <v>36</v>
      </c>
      <c r="AX754" s="14" t="s">
        <v>80</v>
      </c>
      <c r="AY754" s="263" t="s">
        <v>140</v>
      </c>
    </row>
    <row r="755" spans="1:51" s="13" customFormat="1" ht="12">
      <c r="A755" s="13"/>
      <c r="B755" s="242"/>
      <c r="C755" s="243"/>
      <c r="D755" s="244" t="s">
        <v>155</v>
      </c>
      <c r="E755" s="245" t="s">
        <v>1</v>
      </c>
      <c r="F755" s="246" t="s">
        <v>328</v>
      </c>
      <c r="G755" s="243"/>
      <c r="H755" s="245" t="s">
        <v>1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2" t="s">
        <v>155</v>
      </c>
      <c r="AU755" s="252" t="s">
        <v>148</v>
      </c>
      <c r="AV755" s="13" t="s">
        <v>85</v>
      </c>
      <c r="AW755" s="13" t="s">
        <v>36</v>
      </c>
      <c r="AX755" s="13" t="s">
        <v>80</v>
      </c>
      <c r="AY755" s="252" t="s">
        <v>140</v>
      </c>
    </row>
    <row r="756" spans="1:51" s="14" customFormat="1" ht="12">
      <c r="A756" s="14"/>
      <c r="B756" s="253"/>
      <c r="C756" s="254"/>
      <c r="D756" s="244" t="s">
        <v>155</v>
      </c>
      <c r="E756" s="255" t="s">
        <v>1</v>
      </c>
      <c r="F756" s="256" t="s">
        <v>838</v>
      </c>
      <c r="G756" s="254"/>
      <c r="H756" s="257">
        <v>16.2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3" t="s">
        <v>155</v>
      </c>
      <c r="AU756" s="263" t="s">
        <v>148</v>
      </c>
      <c r="AV756" s="14" t="s">
        <v>148</v>
      </c>
      <c r="AW756" s="14" t="s">
        <v>36</v>
      </c>
      <c r="AX756" s="14" t="s">
        <v>80</v>
      </c>
      <c r="AY756" s="263" t="s">
        <v>140</v>
      </c>
    </row>
    <row r="757" spans="1:51" s="15" customFormat="1" ht="12">
      <c r="A757" s="15"/>
      <c r="B757" s="264"/>
      <c r="C757" s="265"/>
      <c r="D757" s="244" t="s">
        <v>155</v>
      </c>
      <c r="E757" s="266" t="s">
        <v>1</v>
      </c>
      <c r="F757" s="267" t="s">
        <v>167</v>
      </c>
      <c r="G757" s="265"/>
      <c r="H757" s="268">
        <v>122.04</v>
      </c>
      <c r="I757" s="269"/>
      <c r="J757" s="265"/>
      <c r="K757" s="265"/>
      <c r="L757" s="270"/>
      <c r="M757" s="271"/>
      <c r="N757" s="272"/>
      <c r="O757" s="272"/>
      <c r="P757" s="272"/>
      <c r="Q757" s="272"/>
      <c r="R757" s="272"/>
      <c r="S757" s="272"/>
      <c r="T757" s="273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74" t="s">
        <v>155</v>
      </c>
      <c r="AU757" s="274" t="s">
        <v>148</v>
      </c>
      <c r="AV757" s="15" t="s">
        <v>147</v>
      </c>
      <c r="AW757" s="15" t="s">
        <v>36</v>
      </c>
      <c r="AX757" s="15" t="s">
        <v>85</v>
      </c>
      <c r="AY757" s="274" t="s">
        <v>140</v>
      </c>
    </row>
    <row r="758" spans="1:65" s="2" customFormat="1" ht="21.75" customHeight="1">
      <c r="A758" s="39"/>
      <c r="B758" s="40"/>
      <c r="C758" s="229" t="s">
        <v>839</v>
      </c>
      <c r="D758" s="229" t="s">
        <v>142</v>
      </c>
      <c r="E758" s="230" t="s">
        <v>840</v>
      </c>
      <c r="F758" s="231" t="s">
        <v>841</v>
      </c>
      <c r="G758" s="232" t="s">
        <v>152</v>
      </c>
      <c r="H758" s="233">
        <v>40.32</v>
      </c>
      <c r="I758" s="234"/>
      <c r="J758" s="235">
        <f>ROUND(I758*H758,2)</f>
        <v>0</v>
      </c>
      <c r="K758" s="231" t="s">
        <v>153</v>
      </c>
      <c r="L758" s="45"/>
      <c r="M758" s="236" t="s">
        <v>1</v>
      </c>
      <c r="N758" s="237" t="s">
        <v>46</v>
      </c>
      <c r="O758" s="92"/>
      <c r="P758" s="238">
        <f>O758*H758</f>
        <v>0</v>
      </c>
      <c r="Q758" s="238">
        <v>0</v>
      </c>
      <c r="R758" s="238">
        <f>Q758*H758</f>
        <v>0</v>
      </c>
      <c r="S758" s="238">
        <v>0.032</v>
      </c>
      <c r="T758" s="239">
        <f>S758*H758</f>
        <v>1.29024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40" t="s">
        <v>147</v>
      </c>
      <c r="AT758" s="240" t="s">
        <v>142</v>
      </c>
      <c r="AU758" s="240" t="s">
        <v>148</v>
      </c>
      <c r="AY758" s="18" t="s">
        <v>140</v>
      </c>
      <c r="BE758" s="241">
        <f>IF(N758="základní",J758,0)</f>
        <v>0</v>
      </c>
      <c r="BF758" s="241">
        <f>IF(N758="snížená",J758,0)</f>
        <v>0</v>
      </c>
      <c r="BG758" s="241">
        <f>IF(N758="zákl. přenesená",J758,0)</f>
        <v>0</v>
      </c>
      <c r="BH758" s="241">
        <f>IF(N758="sníž. přenesená",J758,0)</f>
        <v>0</v>
      </c>
      <c r="BI758" s="241">
        <f>IF(N758="nulová",J758,0)</f>
        <v>0</v>
      </c>
      <c r="BJ758" s="18" t="s">
        <v>148</v>
      </c>
      <c r="BK758" s="241">
        <f>ROUND(I758*H758,2)</f>
        <v>0</v>
      </c>
      <c r="BL758" s="18" t="s">
        <v>147</v>
      </c>
      <c r="BM758" s="240" t="s">
        <v>842</v>
      </c>
    </row>
    <row r="759" spans="1:51" s="13" customFormat="1" ht="12">
      <c r="A759" s="13"/>
      <c r="B759" s="242"/>
      <c r="C759" s="243"/>
      <c r="D759" s="244" t="s">
        <v>155</v>
      </c>
      <c r="E759" s="245" t="s">
        <v>1</v>
      </c>
      <c r="F759" s="246" t="s">
        <v>318</v>
      </c>
      <c r="G759" s="243"/>
      <c r="H759" s="245" t="s">
        <v>1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2" t="s">
        <v>155</v>
      </c>
      <c r="AU759" s="252" t="s">
        <v>148</v>
      </c>
      <c r="AV759" s="13" t="s">
        <v>85</v>
      </c>
      <c r="AW759" s="13" t="s">
        <v>36</v>
      </c>
      <c r="AX759" s="13" t="s">
        <v>80</v>
      </c>
      <c r="AY759" s="252" t="s">
        <v>140</v>
      </c>
    </row>
    <row r="760" spans="1:51" s="14" customFormat="1" ht="12">
      <c r="A760" s="14"/>
      <c r="B760" s="253"/>
      <c r="C760" s="254"/>
      <c r="D760" s="244" t="s">
        <v>155</v>
      </c>
      <c r="E760" s="255" t="s">
        <v>1</v>
      </c>
      <c r="F760" s="256" t="s">
        <v>843</v>
      </c>
      <c r="G760" s="254"/>
      <c r="H760" s="257">
        <v>4.68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155</v>
      </c>
      <c r="AU760" s="263" t="s">
        <v>148</v>
      </c>
      <c r="AV760" s="14" t="s">
        <v>148</v>
      </c>
      <c r="AW760" s="14" t="s">
        <v>36</v>
      </c>
      <c r="AX760" s="14" t="s">
        <v>80</v>
      </c>
      <c r="AY760" s="263" t="s">
        <v>140</v>
      </c>
    </row>
    <row r="761" spans="1:51" s="13" customFormat="1" ht="12">
      <c r="A761" s="13"/>
      <c r="B761" s="242"/>
      <c r="C761" s="243"/>
      <c r="D761" s="244" t="s">
        <v>155</v>
      </c>
      <c r="E761" s="245" t="s">
        <v>1</v>
      </c>
      <c r="F761" s="246" t="s">
        <v>320</v>
      </c>
      <c r="G761" s="243"/>
      <c r="H761" s="245" t="s">
        <v>1</v>
      </c>
      <c r="I761" s="247"/>
      <c r="J761" s="243"/>
      <c r="K761" s="243"/>
      <c r="L761" s="248"/>
      <c r="M761" s="249"/>
      <c r="N761" s="250"/>
      <c r="O761" s="250"/>
      <c r="P761" s="250"/>
      <c r="Q761" s="250"/>
      <c r="R761" s="250"/>
      <c r="S761" s="250"/>
      <c r="T761" s="25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2" t="s">
        <v>155</v>
      </c>
      <c r="AU761" s="252" t="s">
        <v>148</v>
      </c>
      <c r="AV761" s="13" t="s">
        <v>85</v>
      </c>
      <c r="AW761" s="13" t="s">
        <v>36</v>
      </c>
      <c r="AX761" s="13" t="s">
        <v>80</v>
      </c>
      <c r="AY761" s="252" t="s">
        <v>140</v>
      </c>
    </row>
    <row r="762" spans="1:51" s="14" customFormat="1" ht="12">
      <c r="A762" s="14"/>
      <c r="B762" s="253"/>
      <c r="C762" s="254"/>
      <c r="D762" s="244" t="s">
        <v>155</v>
      </c>
      <c r="E762" s="255" t="s">
        <v>1</v>
      </c>
      <c r="F762" s="256" t="s">
        <v>661</v>
      </c>
      <c r="G762" s="254"/>
      <c r="H762" s="257">
        <v>22.68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3" t="s">
        <v>155</v>
      </c>
      <c r="AU762" s="263" t="s">
        <v>148</v>
      </c>
      <c r="AV762" s="14" t="s">
        <v>148</v>
      </c>
      <c r="AW762" s="14" t="s">
        <v>36</v>
      </c>
      <c r="AX762" s="14" t="s">
        <v>80</v>
      </c>
      <c r="AY762" s="263" t="s">
        <v>140</v>
      </c>
    </row>
    <row r="763" spans="1:51" s="13" customFormat="1" ht="12">
      <c r="A763" s="13"/>
      <c r="B763" s="242"/>
      <c r="C763" s="243"/>
      <c r="D763" s="244" t="s">
        <v>155</v>
      </c>
      <c r="E763" s="245" t="s">
        <v>1</v>
      </c>
      <c r="F763" s="246" t="s">
        <v>330</v>
      </c>
      <c r="G763" s="243"/>
      <c r="H763" s="245" t="s">
        <v>1</v>
      </c>
      <c r="I763" s="247"/>
      <c r="J763" s="243"/>
      <c r="K763" s="243"/>
      <c r="L763" s="248"/>
      <c r="M763" s="249"/>
      <c r="N763" s="250"/>
      <c r="O763" s="250"/>
      <c r="P763" s="250"/>
      <c r="Q763" s="250"/>
      <c r="R763" s="250"/>
      <c r="S763" s="250"/>
      <c r="T763" s="25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2" t="s">
        <v>155</v>
      </c>
      <c r="AU763" s="252" t="s">
        <v>148</v>
      </c>
      <c r="AV763" s="13" t="s">
        <v>85</v>
      </c>
      <c r="AW763" s="13" t="s">
        <v>36</v>
      </c>
      <c r="AX763" s="13" t="s">
        <v>80</v>
      </c>
      <c r="AY763" s="252" t="s">
        <v>140</v>
      </c>
    </row>
    <row r="764" spans="1:51" s="14" customFormat="1" ht="12">
      <c r="A764" s="14"/>
      <c r="B764" s="253"/>
      <c r="C764" s="254"/>
      <c r="D764" s="244" t="s">
        <v>155</v>
      </c>
      <c r="E764" s="255" t="s">
        <v>1</v>
      </c>
      <c r="F764" s="256" t="s">
        <v>666</v>
      </c>
      <c r="G764" s="254"/>
      <c r="H764" s="257">
        <v>12.96</v>
      </c>
      <c r="I764" s="258"/>
      <c r="J764" s="254"/>
      <c r="K764" s="254"/>
      <c r="L764" s="259"/>
      <c r="M764" s="260"/>
      <c r="N764" s="261"/>
      <c r="O764" s="261"/>
      <c r="P764" s="261"/>
      <c r="Q764" s="261"/>
      <c r="R764" s="261"/>
      <c r="S764" s="261"/>
      <c r="T764" s="262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3" t="s">
        <v>155</v>
      </c>
      <c r="AU764" s="263" t="s">
        <v>148</v>
      </c>
      <c r="AV764" s="14" t="s">
        <v>148</v>
      </c>
      <c r="AW764" s="14" t="s">
        <v>36</v>
      </c>
      <c r="AX764" s="14" t="s">
        <v>80</v>
      </c>
      <c r="AY764" s="263" t="s">
        <v>140</v>
      </c>
    </row>
    <row r="765" spans="1:51" s="15" customFormat="1" ht="12">
      <c r="A765" s="15"/>
      <c r="B765" s="264"/>
      <c r="C765" s="265"/>
      <c r="D765" s="244" t="s">
        <v>155</v>
      </c>
      <c r="E765" s="266" t="s">
        <v>1</v>
      </c>
      <c r="F765" s="267" t="s">
        <v>167</v>
      </c>
      <c r="G765" s="265"/>
      <c r="H765" s="268">
        <v>40.32</v>
      </c>
      <c r="I765" s="269"/>
      <c r="J765" s="265"/>
      <c r="K765" s="265"/>
      <c r="L765" s="270"/>
      <c r="M765" s="271"/>
      <c r="N765" s="272"/>
      <c r="O765" s="272"/>
      <c r="P765" s="272"/>
      <c r="Q765" s="272"/>
      <c r="R765" s="272"/>
      <c r="S765" s="272"/>
      <c r="T765" s="273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74" t="s">
        <v>155</v>
      </c>
      <c r="AU765" s="274" t="s">
        <v>148</v>
      </c>
      <c r="AV765" s="15" t="s">
        <v>147</v>
      </c>
      <c r="AW765" s="15" t="s">
        <v>36</v>
      </c>
      <c r="AX765" s="15" t="s">
        <v>85</v>
      </c>
      <c r="AY765" s="274" t="s">
        <v>140</v>
      </c>
    </row>
    <row r="766" spans="1:65" s="2" customFormat="1" ht="21.75" customHeight="1">
      <c r="A766" s="39"/>
      <c r="B766" s="40"/>
      <c r="C766" s="229" t="s">
        <v>844</v>
      </c>
      <c r="D766" s="229" t="s">
        <v>142</v>
      </c>
      <c r="E766" s="230" t="s">
        <v>845</v>
      </c>
      <c r="F766" s="231" t="s">
        <v>846</v>
      </c>
      <c r="G766" s="232" t="s">
        <v>152</v>
      </c>
      <c r="H766" s="233">
        <v>8.1</v>
      </c>
      <c r="I766" s="234"/>
      <c r="J766" s="235">
        <f>ROUND(I766*H766,2)</f>
        <v>0</v>
      </c>
      <c r="K766" s="231" t="s">
        <v>153</v>
      </c>
      <c r="L766" s="45"/>
      <c r="M766" s="236" t="s">
        <v>1</v>
      </c>
      <c r="N766" s="237" t="s">
        <v>46</v>
      </c>
      <c r="O766" s="92"/>
      <c r="P766" s="238">
        <f>O766*H766</f>
        <v>0</v>
      </c>
      <c r="Q766" s="238">
        <v>0</v>
      </c>
      <c r="R766" s="238">
        <f>Q766*H766</f>
        <v>0</v>
      </c>
      <c r="S766" s="238">
        <v>0.089</v>
      </c>
      <c r="T766" s="239">
        <f>S766*H766</f>
        <v>0.7209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0" t="s">
        <v>147</v>
      </c>
      <c r="AT766" s="240" t="s">
        <v>142</v>
      </c>
      <c r="AU766" s="240" t="s">
        <v>148</v>
      </c>
      <c r="AY766" s="18" t="s">
        <v>140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8" t="s">
        <v>148</v>
      </c>
      <c r="BK766" s="241">
        <f>ROUND(I766*H766,2)</f>
        <v>0</v>
      </c>
      <c r="BL766" s="18" t="s">
        <v>147</v>
      </c>
      <c r="BM766" s="240" t="s">
        <v>847</v>
      </c>
    </row>
    <row r="767" spans="1:51" s="13" customFormat="1" ht="12">
      <c r="A767" s="13"/>
      <c r="B767" s="242"/>
      <c r="C767" s="243"/>
      <c r="D767" s="244" t="s">
        <v>155</v>
      </c>
      <c r="E767" s="245" t="s">
        <v>1</v>
      </c>
      <c r="F767" s="246" t="s">
        <v>848</v>
      </c>
      <c r="G767" s="243"/>
      <c r="H767" s="245" t="s">
        <v>1</v>
      </c>
      <c r="I767" s="247"/>
      <c r="J767" s="243"/>
      <c r="K767" s="243"/>
      <c r="L767" s="248"/>
      <c r="M767" s="249"/>
      <c r="N767" s="250"/>
      <c r="O767" s="250"/>
      <c r="P767" s="250"/>
      <c r="Q767" s="250"/>
      <c r="R767" s="250"/>
      <c r="S767" s="250"/>
      <c r="T767" s="25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2" t="s">
        <v>155</v>
      </c>
      <c r="AU767" s="252" t="s">
        <v>148</v>
      </c>
      <c r="AV767" s="13" t="s">
        <v>85</v>
      </c>
      <c r="AW767" s="13" t="s">
        <v>36</v>
      </c>
      <c r="AX767" s="13" t="s">
        <v>80</v>
      </c>
      <c r="AY767" s="252" t="s">
        <v>140</v>
      </c>
    </row>
    <row r="768" spans="1:51" s="14" customFormat="1" ht="12">
      <c r="A768" s="14"/>
      <c r="B768" s="253"/>
      <c r="C768" s="254"/>
      <c r="D768" s="244" t="s">
        <v>155</v>
      </c>
      <c r="E768" s="255" t="s">
        <v>1</v>
      </c>
      <c r="F768" s="256" t="s">
        <v>849</v>
      </c>
      <c r="G768" s="254"/>
      <c r="H768" s="257">
        <v>0.54</v>
      </c>
      <c r="I768" s="258"/>
      <c r="J768" s="254"/>
      <c r="K768" s="254"/>
      <c r="L768" s="259"/>
      <c r="M768" s="260"/>
      <c r="N768" s="261"/>
      <c r="O768" s="261"/>
      <c r="P768" s="261"/>
      <c r="Q768" s="261"/>
      <c r="R768" s="261"/>
      <c r="S768" s="261"/>
      <c r="T768" s="26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3" t="s">
        <v>155</v>
      </c>
      <c r="AU768" s="263" t="s">
        <v>148</v>
      </c>
      <c r="AV768" s="14" t="s">
        <v>148</v>
      </c>
      <c r="AW768" s="14" t="s">
        <v>36</v>
      </c>
      <c r="AX768" s="14" t="s">
        <v>80</v>
      </c>
      <c r="AY768" s="263" t="s">
        <v>140</v>
      </c>
    </row>
    <row r="769" spans="1:51" s="13" customFormat="1" ht="12">
      <c r="A769" s="13"/>
      <c r="B769" s="242"/>
      <c r="C769" s="243"/>
      <c r="D769" s="244" t="s">
        <v>155</v>
      </c>
      <c r="E769" s="245" t="s">
        <v>1</v>
      </c>
      <c r="F769" s="246" t="s">
        <v>850</v>
      </c>
      <c r="G769" s="243"/>
      <c r="H769" s="245" t="s">
        <v>1</v>
      </c>
      <c r="I769" s="247"/>
      <c r="J769" s="243"/>
      <c r="K769" s="243"/>
      <c r="L769" s="248"/>
      <c r="M769" s="249"/>
      <c r="N769" s="250"/>
      <c r="O769" s="250"/>
      <c r="P769" s="250"/>
      <c r="Q769" s="250"/>
      <c r="R769" s="250"/>
      <c r="S769" s="250"/>
      <c r="T769" s="25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2" t="s">
        <v>155</v>
      </c>
      <c r="AU769" s="252" t="s">
        <v>148</v>
      </c>
      <c r="AV769" s="13" t="s">
        <v>85</v>
      </c>
      <c r="AW769" s="13" t="s">
        <v>36</v>
      </c>
      <c r="AX769" s="13" t="s">
        <v>80</v>
      </c>
      <c r="AY769" s="252" t="s">
        <v>140</v>
      </c>
    </row>
    <row r="770" spans="1:51" s="14" customFormat="1" ht="12">
      <c r="A770" s="14"/>
      <c r="B770" s="253"/>
      <c r="C770" s="254"/>
      <c r="D770" s="244" t="s">
        <v>155</v>
      </c>
      <c r="E770" s="255" t="s">
        <v>1</v>
      </c>
      <c r="F770" s="256" t="s">
        <v>851</v>
      </c>
      <c r="G770" s="254"/>
      <c r="H770" s="257">
        <v>6.48</v>
      </c>
      <c r="I770" s="258"/>
      <c r="J770" s="254"/>
      <c r="K770" s="254"/>
      <c r="L770" s="259"/>
      <c r="M770" s="260"/>
      <c r="N770" s="261"/>
      <c r="O770" s="261"/>
      <c r="P770" s="261"/>
      <c r="Q770" s="261"/>
      <c r="R770" s="261"/>
      <c r="S770" s="261"/>
      <c r="T770" s="262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3" t="s">
        <v>155</v>
      </c>
      <c r="AU770" s="263" t="s">
        <v>148</v>
      </c>
      <c r="AV770" s="14" t="s">
        <v>148</v>
      </c>
      <c r="AW770" s="14" t="s">
        <v>36</v>
      </c>
      <c r="AX770" s="14" t="s">
        <v>80</v>
      </c>
      <c r="AY770" s="263" t="s">
        <v>140</v>
      </c>
    </row>
    <row r="771" spans="1:51" s="13" customFormat="1" ht="12">
      <c r="A771" s="13"/>
      <c r="B771" s="242"/>
      <c r="C771" s="243"/>
      <c r="D771" s="244" t="s">
        <v>155</v>
      </c>
      <c r="E771" s="245" t="s">
        <v>1</v>
      </c>
      <c r="F771" s="246" t="s">
        <v>852</v>
      </c>
      <c r="G771" s="243"/>
      <c r="H771" s="245" t="s">
        <v>1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2" t="s">
        <v>155</v>
      </c>
      <c r="AU771" s="252" t="s">
        <v>148</v>
      </c>
      <c r="AV771" s="13" t="s">
        <v>85</v>
      </c>
      <c r="AW771" s="13" t="s">
        <v>36</v>
      </c>
      <c r="AX771" s="13" t="s">
        <v>80</v>
      </c>
      <c r="AY771" s="252" t="s">
        <v>140</v>
      </c>
    </row>
    <row r="772" spans="1:51" s="14" customFormat="1" ht="12">
      <c r="A772" s="14"/>
      <c r="B772" s="253"/>
      <c r="C772" s="254"/>
      <c r="D772" s="244" t="s">
        <v>155</v>
      </c>
      <c r="E772" s="255" t="s">
        <v>1</v>
      </c>
      <c r="F772" s="256" t="s">
        <v>669</v>
      </c>
      <c r="G772" s="254"/>
      <c r="H772" s="257">
        <v>0.36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3" t="s">
        <v>155</v>
      </c>
      <c r="AU772" s="263" t="s">
        <v>148</v>
      </c>
      <c r="AV772" s="14" t="s">
        <v>148</v>
      </c>
      <c r="AW772" s="14" t="s">
        <v>36</v>
      </c>
      <c r="AX772" s="14" t="s">
        <v>80</v>
      </c>
      <c r="AY772" s="263" t="s">
        <v>140</v>
      </c>
    </row>
    <row r="773" spans="1:51" s="13" customFormat="1" ht="12">
      <c r="A773" s="13"/>
      <c r="B773" s="242"/>
      <c r="C773" s="243"/>
      <c r="D773" s="244" t="s">
        <v>155</v>
      </c>
      <c r="E773" s="245" t="s">
        <v>1</v>
      </c>
      <c r="F773" s="246" t="s">
        <v>853</v>
      </c>
      <c r="G773" s="243"/>
      <c r="H773" s="245" t="s">
        <v>1</v>
      </c>
      <c r="I773" s="247"/>
      <c r="J773" s="243"/>
      <c r="K773" s="243"/>
      <c r="L773" s="248"/>
      <c r="M773" s="249"/>
      <c r="N773" s="250"/>
      <c r="O773" s="250"/>
      <c r="P773" s="250"/>
      <c r="Q773" s="250"/>
      <c r="R773" s="250"/>
      <c r="S773" s="250"/>
      <c r="T773" s="25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2" t="s">
        <v>155</v>
      </c>
      <c r="AU773" s="252" t="s">
        <v>148</v>
      </c>
      <c r="AV773" s="13" t="s">
        <v>85</v>
      </c>
      <c r="AW773" s="13" t="s">
        <v>36</v>
      </c>
      <c r="AX773" s="13" t="s">
        <v>80</v>
      </c>
      <c r="AY773" s="252" t="s">
        <v>140</v>
      </c>
    </row>
    <row r="774" spans="1:51" s="14" customFormat="1" ht="12">
      <c r="A774" s="14"/>
      <c r="B774" s="253"/>
      <c r="C774" s="254"/>
      <c r="D774" s="244" t="s">
        <v>155</v>
      </c>
      <c r="E774" s="255" t="s">
        <v>1</v>
      </c>
      <c r="F774" s="256" t="s">
        <v>670</v>
      </c>
      <c r="G774" s="254"/>
      <c r="H774" s="257">
        <v>0.72</v>
      </c>
      <c r="I774" s="258"/>
      <c r="J774" s="254"/>
      <c r="K774" s="254"/>
      <c r="L774" s="259"/>
      <c r="M774" s="260"/>
      <c r="N774" s="261"/>
      <c r="O774" s="261"/>
      <c r="P774" s="261"/>
      <c r="Q774" s="261"/>
      <c r="R774" s="261"/>
      <c r="S774" s="261"/>
      <c r="T774" s="26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3" t="s">
        <v>155</v>
      </c>
      <c r="AU774" s="263" t="s">
        <v>148</v>
      </c>
      <c r="AV774" s="14" t="s">
        <v>148</v>
      </c>
      <c r="AW774" s="14" t="s">
        <v>36</v>
      </c>
      <c r="AX774" s="14" t="s">
        <v>80</v>
      </c>
      <c r="AY774" s="263" t="s">
        <v>140</v>
      </c>
    </row>
    <row r="775" spans="1:51" s="15" customFormat="1" ht="12">
      <c r="A775" s="15"/>
      <c r="B775" s="264"/>
      <c r="C775" s="265"/>
      <c r="D775" s="244" t="s">
        <v>155</v>
      </c>
      <c r="E775" s="266" t="s">
        <v>1</v>
      </c>
      <c r="F775" s="267" t="s">
        <v>167</v>
      </c>
      <c r="G775" s="265"/>
      <c r="H775" s="268">
        <v>8.100000000000001</v>
      </c>
      <c r="I775" s="269"/>
      <c r="J775" s="265"/>
      <c r="K775" s="265"/>
      <c r="L775" s="270"/>
      <c r="M775" s="271"/>
      <c r="N775" s="272"/>
      <c r="O775" s="272"/>
      <c r="P775" s="272"/>
      <c r="Q775" s="272"/>
      <c r="R775" s="272"/>
      <c r="S775" s="272"/>
      <c r="T775" s="273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74" t="s">
        <v>155</v>
      </c>
      <c r="AU775" s="274" t="s">
        <v>148</v>
      </c>
      <c r="AV775" s="15" t="s">
        <v>147</v>
      </c>
      <c r="AW775" s="15" t="s">
        <v>36</v>
      </c>
      <c r="AX775" s="15" t="s">
        <v>85</v>
      </c>
      <c r="AY775" s="274" t="s">
        <v>140</v>
      </c>
    </row>
    <row r="776" spans="1:65" s="2" customFormat="1" ht="16.5" customHeight="1">
      <c r="A776" s="39"/>
      <c r="B776" s="40"/>
      <c r="C776" s="229" t="s">
        <v>854</v>
      </c>
      <c r="D776" s="229" t="s">
        <v>142</v>
      </c>
      <c r="E776" s="230" t="s">
        <v>855</v>
      </c>
      <c r="F776" s="231" t="s">
        <v>856</v>
      </c>
      <c r="G776" s="232" t="s">
        <v>152</v>
      </c>
      <c r="H776" s="233">
        <v>24.672</v>
      </c>
      <c r="I776" s="234"/>
      <c r="J776" s="235">
        <f>ROUND(I776*H776,2)</f>
        <v>0</v>
      </c>
      <c r="K776" s="231" t="s">
        <v>153</v>
      </c>
      <c r="L776" s="45"/>
      <c r="M776" s="236" t="s">
        <v>1</v>
      </c>
      <c r="N776" s="237" t="s">
        <v>46</v>
      </c>
      <c r="O776" s="92"/>
      <c r="P776" s="238">
        <f>O776*H776</f>
        <v>0</v>
      </c>
      <c r="Q776" s="238">
        <v>0</v>
      </c>
      <c r="R776" s="238">
        <f>Q776*H776</f>
        <v>0</v>
      </c>
      <c r="S776" s="238">
        <v>0.076</v>
      </c>
      <c r="T776" s="239">
        <f>S776*H776</f>
        <v>1.875072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40" t="s">
        <v>147</v>
      </c>
      <c r="AT776" s="240" t="s">
        <v>142</v>
      </c>
      <c r="AU776" s="240" t="s">
        <v>148</v>
      </c>
      <c r="AY776" s="18" t="s">
        <v>140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8" t="s">
        <v>148</v>
      </c>
      <c r="BK776" s="241">
        <f>ROUND(I776*H776,2)</f>
        <v>0</v>
      </c>
      <c r="BL776" s="18" t="s">
        <v>147</v>
      </c>
      <c r="BM776" s="240" t="s">
        <v>857</v>
      </c>
    </row>
    <row r="777" spans="1:51" s="13" customFormat="1" ht="12">
      <c r="A777" s="13"/>
      <c r="B777" s="242"/>
      <c r="C777" s="243"/>
      <c r="D777" s="244" t="s">
        <v>155</v>
      </c>
      <c r="E777" s="245" t="s">
        <v>1</v>
      </c>
      <c r="F777" s="246" t="s">
        <v>858</v>
      </c>
      <c r="G777" s="243"/>
      <c r="H777" s="245" t="s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2" t="s">
        <v>155</v>
      </c>
      <c r="AU777" s="252" t="s">
        <v>148</v>
      </c>
      <c r="AV777" s="13" t="s">
        <v>85</v>
      </c>
      <c r="AW777" s="13" t="s">
        <v>36</v>
      </c>
      <c r="AX777" s="13" t="s">
        <v>80</v>
      </c>
      <c r="AY777" s="252" t="s">
        <v>140</v>
      </c>
    </row>
    <row r="778" spans="1:51" s="13" customFormat="1" ht="12">
      <c r="A778" s="13"/>
      <c r="B778" s="242"/>
      <c r="C778" s="243"/>
      <c r="D778" s="244" t="s">
        <v>155</v>
      </c>
      <c r="E778" s="245" t="s">
        <v>1</v>
      </c>
      <c r="F778" s="246" t="s">
        <v>859</v>
      </c>
      <c r="G778" s="243"/>
      <c r="H778" s="245" t="s">
        <v>1</v>
      </c>
      <c r="I778" s="247"/>
      <c r="J778" s="243"/>
      <c r="K778" s="243"/>
      <c r="L778" s="248"/>
      <c r="M778" s="249"/>
      <c r="N778" s="250"/>
      <c r="O778" s="250"/>
      <c r="P778" s="250"/>
      <c r="Q778" s="250"/>
      <c r="R778" s="250"/>
      <c r="S778" s="250"/>
      <c r="T778" s="25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2" t="s">
        <v>155</v>
      </c>
      <c r="AU778" s="252" t="s">
        <v>148</v>
      </c>
      <c r="AV778" s="13" t="s">
        <v>85</v>
      </c>
      <c r="AW778" s="13" t="s">
        <v>36</v>
      </c>
      <c r="AX778" s="13" t="s">
        <v>80</v>
      </c>
      <c r="AY778" s="252" t="s">
        <v>140</v>
      </c>
    </row>
    <row r="779" spans="1:51" s="13" customFormat="1" ht="12">
      <c r="A779" s="13"/>
      <c r="B779" s="242"/>
      <c r="C779" s="243"/>
      <c r="D779" s="244" t="s">
        <v>155</v>
      </c>
      <c r="E779" s="245" t="s">
        <v>1</v>
      </c>
      <c r="F779" s="246" t="s">
        <v>860</v>
      </c>
      <c r="G779" s="243"/>
      <c r="H779" s="245" t="s">
        <v>1</v>
      </c>
      <c r="I779" s="247"/>
      <c r="J779" s="243"/>
      <c r="K779" s="243"/>
      <c r="L779" s="248"/>
      <c r="M779" s="249"/>
      <c r="N779" s="250"/>
      <c r="O779" s="250"/>
      <c r="P779" s="250"/>
      <c r="Q779" s="250"/>
      <c r="R779" s="250"/>
      <c r="S779" s="250"/>
      <c r="T779" s="25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2" t="s">
        <v>155</v>
      </c>
      <c r="AU779" s="252" t="s">
        <v>148</v>
      </c>
      <c r="AV779" s="13" t="s">
        <v>85</v>
      </c>
      <c r="AW779" s="13" t="s">
        <v>36</v>
      </c>
      <c r="AX779" s="13" t="s">
        <v>80</v>
      </c>
      <c r="AY779" s="252" t="s">
        <v>140</v>
      </c>
    </row>
    <row r="780" spans="1:51" s="14" customFormat="1" ht="12">
      <c r="A780" s="14"/>
      <c r="B780" s="253"/>
      <c r="C780" s="254"/>
      <c r="D780" s="244" t="s">
        <v>155</v>
      </c>
      <c r="E780" s="255" t="s">
        <v>1</v>
      </c>
      <c r="F780" s="256" t="s">
        <v>861</v>
      </c>
      <c r="G780" s="254"/>
      <c r="H780" s="257">
        <v>2.2</v>
      </c>
      <c r="I780" s="258"/>
      <c r="J780" s="254"/>
      <c r="K780" s="254"/>
      <c r="L780" s="259"/>
      <c r="M780" s="260"/>
      <c r="N780" s="261"/>
      <c r="O780" s="261"/>
      <c r="P780" s="261"/>
      <c r="Q780" s="261"/>
      <c r="R780" s="261"/>
      <c r="S780" s="261"/>
      <c r="T780" s="26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3" t="s">
        <v>155</v>
      </c>
      <c r="AU780" s="263" t="s">
        <v>148</v>
      </c>
      <c r="AV780" s="14" t="s">
        <v>148</v>
      </c>
      <c r="AW780" s="14" t="s">
        <v>36</v>
      </c>
      <c r="AX780" s="14" t="s">
        <v>80</v>
      </c>
      <c r="AY780" s="263" t="s">
        <v>140</v>
      </c>
    </row>
    <row r="781" spans="1:51" s="13" customFormat="1" ht="12">
      <c r="A781" s="13"/>
      <c r="B781" s="242"/>
      <c r="C781" s="243"/>
      <c r="D781" s="244" t="s">
        <v>155</v>
      </c>
      <c r="E781" s="245" t="s">
        <v>1</v>
      </c>
      <c r="F781" s="246" t="s">
        <v>862</v>
      </c>
      <c r="G781" s="243"/>
      <c r="H781" s="245" t="s">
        <v>1</v>
      </c>
      <c r="I781" s="247"/>
      <c r="J781" s="243"/>
      <c r="K781" s="243"/>
      <c r="L781" s="248"/>
      <c r="M781" s="249"/>
      <c r="N781" s="250"/>
      <c r="O781" s="250"/>
      <c r="P781" s="250"/>
      <c r="Q781" s="250"/>
      <c r="R781" s="250"/>
      <c r="S781" s="250"/>
      <c r="T781" s="25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2" t="s">
        <v>155</v>
      </c>
      <c r="AU781" s="252" t="s">
        <v>148</v>
      </c>
      <c r="AV781" s="13" t="s">
        <v>85</v>
      </c>
      <c r="AW781" s="13" t="s">
        <v>36</v>
      </c>
      <c r="AX781" s="13" t="s">
        <v>80</v>
      </c>
      <c r="AY781" s="252" t="s">
        <v>140</v>
      </c>
    </row>
    <row r="782" spans="1:51" s="14" customFormat="1" ht="12">
      <c r="A782" s="14"/>
      <c r="B782" s="253"/>
      <c r="C782" s="254"/>
      <c r="D782" s="244" t="s">
        <v>155</v>
      </c>
      <c r="E782" s="255" t="s">
        <v>1</v>
      </c>
      <c r="F782" s="256" t="s">
        <v>679</v>
      </c>
      <c r="G782" s="254"/>
      <c r="H782" s="257">
        <v>4.5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3" t="s">
        <v>155</v>
      </c>
      <c r="AU782" s="263" t="s">
        <v>148</v>
      </c>
      <c r="AV782" s="14" t="s">
        <v>148</v>
      </c>
      <c r="AW782" s="14" t="s">
        <v>36</v>
      </c>
      <c r="AX782" s="14" t="s">
        <v>80</v>
      </c>
      <c r="AY782" s="263" t="s">
        <v>140</v>
      </c>
    </row>
    <row r="783" spans="1:51" s="13" customFormat="1" ht="12">
      <c r="A783" s="13"/>
      <c r="B783" s="242"/>
      <c r="C783" s="243"/>
      <c r="D783" s="244" t="s">
        <v>155</v>
      </c>
      <c r="E783" s="245" t="s">
        <v>1</v>
      </c>
      <c r="F783" s="246" t="s">
        <v>863</v>
      </c>
      <c r="G783" s="243"/>
      <c r="H783" s="245" t="s">
        <v>1</v>
      </c>
      <c r="I783" s="247"/>
      <c r="J783" s="243"/>
      <c r="K783" s="243"/>
      <c r="L783" s="248"/>
      <c r="M783" s="249"/>
      <c r="N783" s="250"/>
      <c r="O783" s="250"/>
      <c r="P783" s="250"/>
      <c r="Q783" s="250"/>
      <c r="R783" s="250"/>
      <c r="S783" s="250"/>
      <c r="T783" s="251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2" t="s">
        <v>155</v>
      </c>
      <c r="AU783" s="252" t="s">
        <v>148</v>
      </c>
      <c r="AV783" s="13" t="s">
        <v>85</v>
      </c>
      <c r="AW783" s="13" t="s">
        <v>36</v>
      </c>
      <c r="AX783" s="13" t="s">
        <v>80</v>
      </c>
      <c r="AY783" s="252" t="s">
        <v>140</v>
      </c>
    </row>
    <row r="784" spans="1:51" s="14" customFormat="1" ht="12">
      <c r="A784" s="14"/>
      <c r="B784" s="253"/>
      <c r="C784" s="254"/>
      <c r="D784" s="244" t="s">
        <v>155</v>
      </c>
      <c r="E784" s="255" t="s">
        <v>1</v>
      </c>
      <c r="F784" s="256" t="s">
        <v>680</v>
      </c>
      <c r="G784" s="254"/>
      <c r="H784" s="257">
        <v>1.8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3" t="s">
        <v>155</v>
      </c>
      <c r="AU784" s="263" t="s">
        <v>148</v>
      </c>
      <c r="AV784" s="14" t="s">
        <v>148</v>
      </c>
      <c r="AW784" s="14" t="s">
        <v>36</v>
      </c>
      <c r="AX784" s="14" t="s">
        <v>80</v>
      </c>
      <c r="AY784" s="263" t="s">
        <v>140</v>
      </c>
    </row>
    <row r="785" spans="1:51" s="13" customFormat="1" ht="12">
      <c r="A785" s="13"/>
      <c r="B785" s="242"/>
      <c r="C785" s="243"/>
      <c r="D785" s="244" t="s">
        <v>155</v>
      </c>
      <c r="E785" s="245" t="s">
        <v>1</v>
      </c>
      <c r="F785" s="246" t="s">
        <v>864</v>
      </c>
      <c r="G785" s="243"/>
      <c r="H785" s="245" t="s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2" t="s">
        <v>155</v>
      </c>
      <c r="AU785" s="252" t="s">
        <v>148</v>
      </c>
      <c r="AV785" s="13" t="s">
        <v>85</v>
      </c>
      <c r="AW785" s="13" t="s">
        <v>36</v>
      </c>
      <c r="AX785" s="13" t="s">
        <v>80</v>
      </c>
      <c r="AY785" s="252" t="s">
        <v>140</v>
      </c>
    </row>
    <row r="786" spans="1:51" s="14" customFormat="1" ht="12">
      <c r="A786" s="14"/>
      <c r="B786" s="253"/>
      <c r="C786" s="254"/>
      <c r="D786" s="244" t="s">
        <v>155</v>
      </c>
      <c r="E786" s="255" t="s">
        <v>1</v>
      </c>
      <c r="F786" s="256" t="s">
        <v>681</v>
      </c>
      <c r="G786" s="254"/>
      <c r="H786" s="257">
        <v>4.305</v>
      </c>
      <c r="I786" s="258"/>
      <c r="J786" s="254"/>
      <c r="K786" s="254"/>
      <c r="L786" s="259"/>
      <c r="M786" s="260"/>
      <c r="N786" s="261"/>
      <c r="O786" s="261"/>
      <c r="P786" s="261"/>
      <c r="Q786" s="261"/>
      <c r="R786" s="261"/>
      <c r="S786" s="261"/>
      <c r="T786" s="262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3" t="s">
        <v>155</v>
      </c>
      <c r="AU786" s="263" t="s">
        <v>148</v>
      </c>
      <c r="AV786" s="14" t="s">
        <v>148</v>
      </c>
      <c r="AW786" s="14" t="s">
        <v>36</v>
      </c>
      <c r="AX786" s="14" t="s">
        <v>80</v>
      </c>
      <c r="AY786" s="263" t="s">
        <v>140</v>
      </c>
    </row>
    <row r="787" spans="1:51" s="13" customFormat="1" ht="12">
      <c r="A787" s="13"/>
      <c r="B787" s="242"/>
      <c r="C787" s="243"/>
      <c r="D787" s="244" t="s">
        <v>155</v>
      </c>
      <c r="E787" s="245" t="s">
        <v>1</v>
      </c>
      <c r="F787" s="246" t="s">
        <v>865</v>
      </c>
      <c r="G787" s="243"/>
      <c r="H787" s="245" t="s">
        <v>1</v>
      </c>
      <c r="I787" s="247"/>
      <c r="J787" s="243"/>
      <c r="K787" s="243"/>
      <c r="L787" s="248"/>
      <c r="M787" s="249"/>
      <c r="N787" s="250"/>
      <c r="O787" s="250"/>
      <c r="P787" s="250"/>
      <c r="Q787" s="250"/>
      <c r="R787" s="250"/>
      <c r="S787" s="250"/>
      <c r="T787" s="25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2" t="s">
        <v>155</v>
      </c>
      <c r="AU787" s="252" t="s">
        <v>148</v>
      </c>
      <c r="AV787" s="13" t="s">
        <v>85</v>
      </c>
      <c r="AW787" s="13" t="s">
        <v>36</v>
      </c>
      <c r="AX787" s="13" t="s">
        <v>80</v>
      </c>
      <c r="AY787" s="252" t="s">
        <v>140</v>
      </c>
    </row>
    <row r="788" spans="1:51" s="14" customFormat="1" ht="12">
      <c r="A788" s="14"/>
      <c r="B788" s="253"/>
      <c r="C788" s="254"/>
      <c r="D788" s="244" t="s">
        <v>155</v>
      </c>
      <c r="E788" s="255" t="s">
        <v>1</v>
      </c>
      <c r="F788" s="256" t="s">
        <v>682</v>
      </c>
      <c r="G788" s="254"/>
      <c r="H788" s="257">
        <v>1.712</v>
      </c>
      <c r="I788" s="258"/>
      <c r="J788" s="254"/>
      <c r="K788" s="254"/>
      <c r="L788" s="259"/>
      <c r="M788" s="260"/>
      <c r="N788" s="261"/>
      <c r="O788" s="261"/>
      <c r="P788" s="261"/>
      <c r="Q788" s="261"/>
      <c r="R788" s="261"/>
      <c r="S788" s="261"/>
      <c r="T788" s="26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3" t="s">
        <v>155</v>
      </c>
      <c r="AU788" s="263" t="s">
        <v>148</v>
      </c>
      <c r="AV788" s="14" t="s">
        <v>148</v>
      </c>
      <c r="AW788" s="14" t="s">
        <v>36</v>
      </c>
      <c r="AX788" s="14" t="s">
        <v>80</v>
      </c>
      <c r="AY788" s="263" t="s">
        <v>140</v>
      </c>
    </row>
    <row r="789" spans="1:51" s="13" customFormat="1" ht="12">
      <c r="A789" s="13"/>
      <c r="B789" s="242"/>
      <c r="C789" s="243"/>
      <c r="D789" s="244" t="s">
        <v>155</v>
      </c>
      <c r="E789" s="245" t="s">
        <v>1</v>
      </c>
      <c r="F789" s="246" t="s">
        <v>866</v>
      </c>
      <c r="G789" s="243"/>
      <c r="H789" s="245" t="s">
        <v>1</v>
      </c>
      <c r="I789" s="247"/>
      <c r="J789" s="243"/>
      <c r="K789" s="243"/>
      <c r="L789" s="248"/>
      <c r="M789" s="249"/>
      <c r="N789" s="250"/>
      <c r="O789" s="250"/>
      <c r="P789" s="250"/>
      <c r="Q789" s="250"/>
      <c r="R789" s="250"/>
      <c r="S789" s="250"/>
      <c r="T789" s="25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2" t="s">
        <v>155</v>
      </c>
      <c r="AU789" s="252" t="s">
        <v>148</v>
      </c>
      <c r="AV789" s="13" t="s">
        <v>85</v>
      </c>
      <c r="AW789" s="13" t="s">
        <v>36</v>
      </c>
      <c r="AX789" s="13" t="s">
        <v>80</v>
      </c>
      <c r="AY789" s="252" t="s">
        <v>140</v>
      </c>
    </row>
    <row r="790" spans="1:51" s="14" customFormat="1" ht="12">
      <c r="A790" s="14"/>
      <c r="B790" s="253"/>
      <c r="C790" s="254"/>
      <c r="D790" s="244" t="s">
        <v>155</v>
      </c>
      <c r="E790" s="255" t="s">
        <v>1</v>
      </c>
      <c r="F790" s="256" t="s">
        <v>683</v>
      </c>
      <c r="G790" s="254"/>
      <c r="H790" s="257">
        <v>3.875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155</v>
      </c>
      <c r="AU790" s="263" t="s">
        <v>148</v>
      </c>
      <c r="AV790" s="14" t="s">
        <v>148</v>
      </c>
      <c r="AW790" s="14" t="s">
        <v>36</v>
      </c>
      <c r="AX790" s="14" t="s">
        <v>80</v>
      </c>
      <c r="AY790" s="263" t="s">
        <v>140</v>
      </c>
    </row>
    <row r="791" spans="1:51" s="13" customFormat="1" ht="12">
      <c r="A791" s="13"/>
      <c r="B791" s="242"/>
      <c r="C791" s="243"/>
      <c r="D791" s="244" t="s">
        <v>155</v>
      </c>
      <c r="E791" s="245" t="s">
        <v>1</v>
      </c>
      <c r="F791" s="246" t="s">
        <v>867</v>
      </c>
      <c r="G791" s="243"/>
      <c r="H791" s="245" t="s">
        <v>1</v>
      </c>
      <c r="I791" s="247"/>
      <c r="J791" s="243"/>
      <c r="K791" s="243"/>
      <c r="L791" s="248"/>
      <c r="M791" s="249"/>
      <c r="N791" s="250"/>
      <c r="O791" s="250"/>
      <c r="P791" s="250"/>
      <c r="Q791" s="250"/>
      <c r="R791" s="250"/>
      <c r="S791" s="250"/>
      <c r="T791" s="25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2" t="s">
        <v>155</v>
      </c>
      <c r="AU791" s="252" t="s">
        <v>148</v>
      </c>
      <c r="AV791" s="13" t="s">
        <v>85</v>
      </c>
      <c r="AW791" s="13" t="s">
        <v>36</v>
      </c>
      <c r="AX791" s="13" t="s">
        <v>80</v>
      </c>
      <c r="AY791" s="252" t="s">
        <v>140</v>
      </c>
    </row>
    <row r="792" spans="1:51" s="14" customFormat="1" ht="12">
      <c r="A792" s="14"/>
      <c r="B792" s="253"/>
      <c r="C792" s="254"/>
      <c r="D792" s="244" t="s">
        <v>155</v>
      </c>
      <c r="E792" s="255" t="s">
        <v>1</v>
      </c>
      <c r="F792" s="256" t="s">
        <v>684</v>
      </c>
      <c r="G792" s="254"/>
      <c r="H792" s="257">
        <v>3.6</v>
      </c>
      <c r="I792" s="258"/>
      <c r="J792" s="254"/>
      <c r="K792" s="254"/>
      <c r="L792" s="259"/>
      <c r="M792" s="260"/>
      <c r="N792" s="261"/>
      <c r="O792" s="261"/>
      <c r="P792" s="261"/>
      <c r="Q792" s="261"/>
      <c r="R792" s="261"/>
      <c r="S792" s="261"/>
      <c r="T792" s="26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3" t="s">
        <v>155</v>
      </c>
      <c r="AU792" s="263" t="s">
        <v>148</v>
      </c>
      <c r="AV792" s="14" t="s">
        <v>148</v>
      </c>
      <c r="AW792" s="14" t="s">
        <v>36</v>
      </c>
      <c r="AX792" s="14" t="s">
        <v>80</v>
      </c>
      <c r="AY792" s="263" t="s">
        <v>140</v>
      </c>
    </row>
    <row r="793" spans="1:51" s="13" customFormat="1" ht="12">
      <c r="A793" s="13"/>
      <c r="B793" s="242"/>
      <c r="C793" s="243"/>
      <c r="D793" s="244" t="s">
        <v>155</v>
      </c>
      <c r="E793" s="245" t="s">
        <v>1</v>
      </c>
      <c r="F793" s="246" t="s">
        <v>868</v>
      </c>
      <c r="G793" s="243"/>
      <c r="H793" s="245" t="s">
        <v>1</v>
      </c>
      <c r="I793" s="247"/>
      <c r="J793" s="243"/>
      <c r="K793" s="243"/>
      <c r="L793" s="248"/>
      <c r="M793" s="249"/>
      <c r="N793" s="250"/>
      <c r="O793" s="250"/>
      <c r="P793" s="250"/>
      <c r="Q793" s="250"/>
      <c r="R793" s="250"/>
      <c r="S793" s="250"/>
      <c r="T793" s="25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2" t="s">
        <v>155</v>
      </c>
      <c r="AU793" s="252" t="s">
        <v>148</v>
      </c>
      <c r="AV793" s="13" t="s">
        <v>85</v>
      </c>
      <c r="AW793" s="13" t="s">
        <v>36</v>
      </c>
      <c r="AX793" s="13" t="s">
        <v>80</v>
      </c>
      <c r="AY793" s="252" t="s">
        <v>140</v>
      </c>
    </row>
    <row r="794" spans="1:51" s="14" customFormat="1" ht="12">
      <c r="A794" s="14"/>
      <c r="B794" s="253"/>
      <c r="C794" s="254"/>
      <c r="D794" s="244" t="s">
        <v>155</v>
      </c>
      <c r="E794" s="255" t="s">
        <v>1</v>
      </c>
      <c r="F794" s="256" t="s">
        <v>685</v>
      </c>
      <c r="G794" s="254"/>
      <c r="H794" s="257">
        <v>1.08</v>
      </c>
      <c r="I794" s="258"/>
      <c r="J794" s="254"/>
      <c r="K794" s="254"/>
      <c r="L794" s="259"/>
      <c r="M794" s="260"/>
      <c r="N794" s="261"/>
      <c r="O794" s="261"/>
      <c r="P794" s="261"/>
      <c r="Q794" s="261"/>
      <c r="R794" s="261"/>
      <c r="S794" s="261"/>
      <c r="T794" s="26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63" t="s">
        <v>155</v>
      </c>
      <c r="AU794" s="263" t="s">
        <v>148</v>
      </c>
      <c r="AV794" s="14" t="s">
        <v>148</v>
      </c>
      <c r="AW794" s="14" t="s">
        <v>36</v>
      </c>
      <c r="AX794" s="14" t="s">
        <v>80</v>
      </c>
      <c r="AY794" s="263" t="s">
        <v>140</v>
      </c>
    </row>
    <row r="795" spans="1:51" s="13" customFormat="1" ht="12">
      <c r="A795" s="13"/>
      <c r="B795" s="242"/>
      <c r="C795" s="243"/>
      <c r="D795" s="244" t="s">
        <v>155</v>
      </c>
      <c r="E795" s="245" t="s">
        <v>1</v>
      </c>
      <c r="F795" s="246" t="s">
        <v>869</v>
      </c>
      <c r="G795" s="243"/>
      <c r="H795" s="245" t="s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2" t="s">
        <v>155</v>
      </c>
      <c r="AU795" s="252" t="s">
        <v>148</v>
      </c>
      <c r="AV795" s="13" t="s">
        <v>85</v>
      </c>
      <c r="AW795" s="13" t="s">
        <v>36</v>
      </c>
      <c r="AX795" s="13" t="s">
        <v>80</v>
      </c>
      <c r="AY795" s="252" t="s">
        <v>140</v>
      </c>
    </row>
    <row r="796" spans="1:51" s="14" customFormat="1" ht="12">
      <c r="A796" s="14"/>
      <c r="B796" s="253"/>
      <c r="C796" s="254"/>
      <c r="D796" s="244" t="s">
        <v>155</v>
      </c>
      <c r="E796" s="255" t="s">
        <v>1</v>
      </c>
      <c r="F796" s="256" t="s">
        <v>686</v>
      </c>
      <c r="G796" s="254"/>
      <c r="H796" s="257">
        <v>1.6</v>
      </c>
      <c r="I796" s="258"/>
      <c r="J796" s="254"/>
      <c r="K796" s="254"/>
      <c r="L796" s="259"/>
      <c r="M796" s="260"/>
      <c r="N796" s="261"/>
      <c r="O796" s="261"/>
      <c r="P796" s="261"/>
      <c r="Q796" s="261"/>
      <c r="R796" s="261"/>
      <c r="S796" s="261"/>
      <c r="T796" s="26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3" t="s">
        <v>155</v>
      </c>
      <c r="AU796" s="263" t="s">
        <v>148</v>
      </c>
      <c r="AV796" s="14" t="s">
        <v>148</v>
      </c>
      <c r="AW796" s="14" t="s">
        <v>36</v>
      </c>
      <c r="AX796" s="14" t="s">
        <v>80</v>
      </c>
      <c r="AY796" s="263" t="s">
        <v>140</v>
      </c>
    </row>
    <row r="797" spans="1:51" s="15" customFormat="1" ht="12">
      <c r="A797" s="15"/>
      <c r="B797" s="264"/>
      <c r="C797" s="265"/>
      <c r="D797" s="244" t="s">
        <v>155</v>
      </c>
      <c r="E797" s="266" t="s">
        <v>1</v>
      </c>
      <c r="F797" s="267" t="s">
        <v>167</v>
      </c>
      <c r="G797" s="265"/>
      <c r="H797" s="268">
        <v>24.672000000000004</v>
      </c>
      <c r="I797" s="269"/>
      <c r="J797" s="265"/>
      <c r="K797" s="265"/>
      <c r="L797" s="270"/>
      <c r="M797" s="271"/>
      <c r="N797" s="272"/>
      <c r="O797" s="272"/>
      <c r="P797" s="272"/>
      <c r="Q797" s="272"/>
      <c r="R797" s="272"/>
      <c r="S797" s="272"/>
      <c r="T797" s="273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74" t="s">
        <v>155</v>
      </c>
      <c r="AU797" s="274" t="s">
        <v>148</v>
      </c>
      <c r="AV797" s="15" t="s">
        <v>147</v>
      </c>
      <c r="AW797" s="15" t="s">
        <v>36</v>
      </c>
      <c r="AX797" s="15" t="s">
        <v>85</v>
      </c>
      <c r="AY797" s="274" t="s">
        <v>140</v>
      </c>
    </row>
    <row r="798" spans="1:65" s="2" customFormat="1" ht="16.5" customHeight="1">
      <c r="A798" s="39"/>
      <c r="B798" s="40"/>
      <c r="C798" s="229" t="s">
        <v>870</v>
      </c>
      <c r="D798" s="229" t="s">
        <v>142</v>
      </c>
      <c r="E798" s="230" t="s">
        <v>871</v>
      </c>
      <c r="F798" s="231" t="s">
        <v>872</v>
      </c>
      <c r="G798" s="232" t="s">
        <v>152</v>
      </c>
      <c r="H798" s="233">
        <v>45.16</v>
      </c>
      <c r="I798" s="234"/>
      <c r="J798" s="235">
        <f>ROUND(I798*H798,2)</f>
        <v>0</v>
      </c>
      <c r="K798" s="231" t="s">
        <v>153</v>
      </c>
      <c r="L798" s="45"/>
      <c r="M798" s="236" t="s">
        <v>1</v>
      </c>
      <c r="N798" s="237" t="s">
        <v>46</v>
      </c>
      <c r="O798" s="92"/>
      <c r="P798" s="238">
        <f>O798*H798</f>
        <v>0</v>
      </c>
      <c r="Q798" s="238">
        <v>0</v>
      </c>
      <c r="R798" s="238">
        <f>Q798*H798</f>
        <v>0</v>
      </c>
      <c r="S798" s="238">
        <v>0.066</v>
      </c>
      <c r="T798" s="239">
        <f>S798*H798</f>
        <v>2.98056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0" t="s">
        <v>147</v>
      </c>
      <c r="AT798" s="240" t="s">
        <v>142</v>
      </c>
      <c r="AU798" s="240" t="s">
        <v>148</v>
      </c>
      <c r="AY798" s="18" t="s">
        <v>140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8" t="s">
        <v>148</v>
      </c>
      <c r="BK798" s="241">
        <f>ROUND(I798*H798,2)</f>
        <v>0</v>
      </c>
      <c r="BL798" s="18" t="s">
        <v>147</v>
      </c>
      <c r="BM798" s="240" t="s">
        <v>873</v>
      </c>
    </row>
    <row r="799" spans="1:51" s="13" customFormat="1" ht="12">
      <c r="A799" s="13"/>
      <c r="B799" s="242"/>
      <c r="C799" s="243"/>
      <c r="D799" s="244" t="s">
        <v>155</v>
      </c>
      <c r="E799" s="245" t="s">
        <v>1</v>
      </c>
      <c r="F799" s="246" t="s">
        <v>858</v>
      </c>
      <c r="G799" s="243"/>
      <c r="H799" s="245" t="s">
        <v>1</v>
      </c>
      <c r="I799" s="247"/>
      <c r="J799" s="243"/>
      <c r="K799" s="243"/>
      <c r="L799" s="248"/>
      <c r="M799" s="249"/>
      <c r="N799" s="250"/>
      <c r="O799" s="250"/>
      <c r="P799" s="250"/>
      <c r="Q799" s="250"/>
      <c r="R799" s="250"/>
      <c r="S799" s="250"/>
      <c r="T799" s="25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2" t="s">
        <v>155</v>
      </c>
      <c r="AU799" s="252" t="s">
        <v>148</v>
      </c>
      <c r="AV799" s="13" t="s">
        <v>85</v>
      </c>
      <c r="AW799" s="13" t="s">
        <v>36</v>
      </c>
      <c r="AX799" s="13" t="s">
        <v>80</v>
      </c>
      <c r="AY799" s="252" t="s">
        <v>140</v>
      </c>
    </row>
    <row r="800" spans="1:51" s="13" customFormat="1" ht="12">
      <c r="A800" s="13"/>
      <c r="B800" s="242"/>
      <c r="C800" s="243"/>
      <c r="D800" s="244" t="s">
        <v>155</v>
      </c>
      <c r="E800" s="245" t="s">
        <v>1</v>
      </c>
      <c r="F800" s="246" t="s">
        <v>859</v>
      </c>
      <c r="G800" s="243"/>
      <c r="H800" s="245" t="s">
        <v>1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2" t="s">
        <v>155</v>
      </c>
      <c r="AU800" s="252" t="s">
        <v>148</v>
      </c>
      <c r="AV800" s="13" t="s">
        <v>85</v>
      </c>
      <c r="AW800" s="13" t="s">
        <v>36</v>
      </c>
      <c r="AX800" s="13" t="s">
        <v>80</v>
      </c>
      <c r="AY800" s="252" t="s">
        <v>140</v>
      </c>
    </row>
    <row r="801" spans="1:51" s="13" customFormat="1" ht="12">
      <c r="A801" s="13"/>
      <c r="B801" s="242"/>
      <c r="C801" s="243"/>
      <c r="D801" s="244" t="s">
        <v>155</v>
      </c>
      <c r="E801" s="245" t="s">
        <v>1</v>
      </c>
      <c r="F801" s="246" t="s">
        <v>874</v>
      </c>
      <c r="G801" s="243"/>
      <c r="H801" s="245" t="s">
        <v>1</v>
      </c>
      <c r="I801" s="247"/>
      <c r="J801" s="243"/>
      <c r="K801" s="243"/>
      <c r="L801" s="248"/>
      <c r="M801" s="249"/>
      <c r="N801" s="250"/>
      <c r="O801" s="250"/>
      <c r="P801" s="250"/>
      <c r="Q801" s="250"/>
      <c r="R801" s="250"/>
      <c r="S801" s="250"/>
      <c r="T801" s="25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2" t="s">
        <v>155</v>
      </c>
      <c r="AU801" s="252" t="s">
        <v>148</v>
      </c>
      <c r="AV801" s="13" t="s">
        <v>85</v>
      </c>
      <c r="AW801" s="13" t="s">
        <v>36</v>
      </c>
      <c r="AX801" s="13" t="s">
        <v>80</v>
      </c>
      <c r="AY801" s="252" t="s">
        <v>140</v>
      </c>
    </row>
    <row r="802" spans="1:51" s="14" customFormat="1" ht="12">
      <c r="A802" s="14"/>
      <c r="B802" s="253"/>
      <c r="C802" s="254"/>
      <c r="D802" s="244" t="s">
        <v>155</v>
      </c>
      <c r="E802" s="255" t="s">
        <v>1</v>
      </c>
      <c r="F802" s="256" t="s">
        <v>677</v>
      </c>
      <c r="G802" s="254"/>
      <c r="H802" s="257">
        <v>10.75</v>
      </c>
      <c r="I802" s="258"/>
      <c r="J802" s="254"/>
      <c r="K802" s="254"/>
      <c r="L802" s="259"/>
      <c r="M802" s="260"/>
      <c r="N802" s="261"/>
      <c r="O802" s="261"/>
      <c r="P802" s="261"/>
      <c r="Q802" s="261"/>
      <c r="R802" s="261"/>
      <c r="S802" s="261"/>
      <c r="T802" s="26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3" t="s">
        <v>155</v>
      </c>
      <c r="AU802" s="263" t="s">
        <v>148</v>
      </c>
      <c r="AV802" s="14" t="s">
        <v>148</v>
      </c>
      <c r="AW802" s="14" t="s">
        <v>36</v>
      </c>
      <c r="AX802" s="14" t="s">
        <v>80</v>
      </c>
      <c r="AY802" s="263" t="s">
        <v>140</v>
      </c>
    </row>
    <row r="803" spans="1:51" s="13" customFormat="1" ht="12">
      <c r="A803" s="13"/>
      <c r="B803" s="242"/>
      <c r="C803" s="243"/>
      <c r="D803" s="244" t="s">
        <v>155</v>
      </c>
      <c r="E803" s="245" t="s">
        <v>1</v>
      </c>
      <c r="F803" s="246" t="s">
        <v>875</v>
      </c>
      <c r="G803" s="243"/>
      <c r="H803" s="245" t="s">
        <v>1</v>
      </c>
      <c r="I803" s="247"/>
      <c r="J803" s="243"/>
      <c r="K803" s="243"/>
      <c r="L803" s="248"/>
      <c r="M803" s="249"/>
      <c r="N803" s="250"/>
      <c r="O803" s="250"/>
      <c r="P803" s="250"/>
      <c r="Q803" s="250"/>
      <c r="R803" s="250"/>
      <c r="S803" s="250"/>
      <c r="T803" s="251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52" t="s">
        <v>155</v>
      </c>
      <c r="AU803" s="252" t="s">
        <v>148</v>
      </c>
      <c r="AV803" s="13" t="s">
        <v>85</v>
      </c>
      <c r="AW803" s="13" t="s">
        <v>36</v>
      </c>
      <c r="AX803" s="13" t="s">
        <v>80</v>
      </c>
      <c r="AY803" s="252" t="s">
        <v>140</v>
      </c>
    </row>
    <row r="804" spans="1:51" s="14" customFormat="1" ht="12">
      <c r="A804" s="14"/>
      <c r="B804" s="253"/>
      <c r="C804" s="254"/>
      <c r="D804" s="244" t="s">
        <v>155</v>
      </c>
      <c r="E804" s="255" t="s">
        <v>1</v>
      </c>
      <c r="F804" s="256" t="s">
        <v>876</v>
      </c>
      <c r="G804" s="254"/>
      <c r="H804" s="257">
        <v>7.75</v>
      </c>
      <c r="I804" s="258"/>
      <c r="J804" s="254"/>
      <c r="K804" s="254"/>
      <c r="L804" s="259"/>
      <c r="M804" s="260"/>
      <c r="N804" s="261"/>
      <c r="O804" s="261"/>
      <c r="P804" s="261"/>
      <c r="Q804" s="261"/>
      <c r="R804" s="261"/>
      <c r="S804" s="261"/>
      <c r="T804" s="262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3" t="s">
        <v>155</v>
      </c>
      <c r="AU804" s="263" t="s">
        <v>148</v>
      </c>
      <c r="AV804" s="14" t="s">
        <v>148</v>
      </c>
      <c r="AW804" s="14" t="s">
        <v>36</v>
      </c>
      <c r="AX804" s="14" t="s">
        <v>80</v>
      </c>
      <c r="AY804" s="263" t="s">
        <v>140</v>
      </c>
    </row>
    <row r="805" spans="1:51" s="13" customFormat="1" ht="12">
      <c r="A805" s="13"/>
      <c r="B805" s="242"/>
      <c r="C805" s="243"/>
      <c r="D805" s="244" t="s">
        <v>155</v>
      </c>
      <c r="E805" s="245" t="s">
        <v>1</v>
      </c>
      <c r="F805" s="246" t="s">
        <v>877</v>
      </c>
      <c r="G805" s="243"/>
      <c r="H805" s="245" t="s">
        <v>1</v>
      </c>
      <c r="I805" s="247"/>
      <c r="J805" s="243"/>
      <c r="K805" s="243"/>
      <c r="L805" s="248"/>
      <c r="M805" s="249"/>
      <c r="N805" s="250"/>
      <c r="O805" s="250"/>
      <c r="P805" s="250"/>
      <c r="Q805" s="250"/>
      <c r="R805" s="250"/>
      <c r="S805" s="250"/>
      <c r="T805" s="25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52" t="s">
        <v>155</v>
      </c>
      <c r="AU805" s="252" t="s">
        <v>148</v>
      </c>
      <c r="AV805" s="13" t="s">
        <v>85</v>
      </c>
      <c r="AW805" s="13" t="s">
        <v>36</v>
      </c>
      <c r="AX805" s="13" t="s">
        <v>80</v>
      </c>
      <c r="AY805" s="252" t="s">
        <v>140</v>
      </c>
    </row>
    <row r="806" spans="1:51" s="14" customFormat="1" ht="12">
      <c r="A806" s="14"/>
      <c r="B806" s="253"/>
      <c r="C806" s="254"/>
      <c r="D806" s="244" t="s">
        <v>155</v>
      </c>
      <c r="E806" s="255" t="s">
        <v>1</v>
      </c>
      <c r="F806" s="256" t="s">
        <v>878</v>
      </c>
      <c r="G806" s="254"/>
      <c r="H806" s="257">
        <v>26.66</v>
      </c>
      <c r="I806" s="258"/>
      <c r="J806" s="254"/>
      <c r="K806" s="254"/>
      <c r="L806" s="259"/>
      <c r="M806" s="260"/>
      <c r="N806" s="261"/>
      <c r="O806" s="261"/>
      <c r="P806" s="261"/>
      <c r="Q806" s="261"/>
      <c r="R806" s="261"/>
      <c r="S806" s="261"/>
      <c r="T806" s="26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3" t="s">
        <v>155</v>
      </c>
      <c r="AU806" s="263" t="s">
        <v>148</v>
      </c>
      <c r="AV806" s="14" t="s">
        <v>148</v>
      </c>
      <c r="AW806" s="14" t="s">
        <v>36</v>
      </c>
      <c r="AX806" s="14" t="s">
        <v>80</v>
      </c>
      <c r="AY806" s="263" t="s">
        <v>140</v>
      </c>
    </row>
    <row r="807" spans="1:51" s="15" customFormat="1" ht="12">
      <c r="A807" s="15"/>
      <c r="B807" s="264"/>
      <c r="C807" s="265"/>
      <c r="D807" s="244" t="s">
        <v>155</v>
      </c>
      <c r="E807" s="266" t="s">
        <v>1</v>
      </c>
      <c r="F807" s="267" t="s">
        <v>167</v>
      </c>
      <c r="G807" s="265"/>
      <c r="H807" s="268">
        <v>45.16</v>
      </c>
      <c r="I807" s="269"/>
      <c r="J807" s="265"/>
      <c r="K807" s="265"/>
      <c r="L807" s="270"/>
      <c r="M807" s="271"/>
      <c r="N807" s="272"/>
      <c r="O807" s="272"/>
      <c r="P807" s="272"/>
      <c r="Q807" s="272"/>
      <c r="R807" s="272"/>
      <c r="S807" s="272"/>
      <c r="T807" s="273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74" t="s">
        <v>155</v>
      </c>
      <c r="AU807" s="274" t="s">
        <v>148</v>
      </c>
      <c r="AV807" s="15" t="s">
        <v>147</v>
      </c>
      <c r="AW807" s="15" t="s">
        <v>36</v>
      </c>
      <c r="AX807" s="15" t="s">
        <v>85</v>
      </c>
      <c r="AY807" s="274" t="s">
        <v>140</v>
      </c>
    </row>
    <row r="808" spans="1:65" s="2" customFormat="1" ht="21.75" customHeight="1">
      <c r="A808" s="39"/>
      <c r="B808" s="40"/>
      <c r="C808" s="229" t="s">
        <v>879</v>
      </c>
      <c r="D808" s="229" t="s">
        <v>142</v>
      </c>
      <c r="E808" s="230" t="s">
        <v>880</v>
      </c>
      <c r="F808" s="231" t="s">
        <v>881</v>
      </c>
      <c r="G808" s="232" t="s">
        <v>152</v>
      </c>
      <c r="H808" s="233">
        <v>3.76</v>
      </c>
      <c r="I808" s="234"/>
      <c r="J808" s="235">
        <f>ROUND(I808*H808,2)</f>
        <v>0</v>
      </c>
      <c r="K808" s="231" t="s">
        <v>153</v>
      </c>
      <c r="L808" s="45"/>
      <c r="M808" s="236" t="s">
        <v>1</v>
      </c>
      <c r="N808" s="237" t="s">
        <v>46</v>
      </c>
      <c r="O808" s="92"/>
      <c r="P808" s="238">
        <f>O808*H808</f>
        <v>0</v>
      </c>
      <c r="Q808" s="238">
        <v>0</v>
      </c>
      <c r="R808" s="238">
        <f>Q808*H808</f>
        <v>0</v>
      </c>
      <c r="S808" s="238">
        <v>0.051</v>
      </c>
      <c r="T808" s="239">
        <f>S808*H808</f>
        <v>0.19175999999999999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0" t="s">
        <v>147</v>
      </c>
      <c r="AT808" s="240" t="s">
        <v>142</v>
      </c>
      <c r="AU808" s="240" t="s">
        <v>148</v>
      </c>
      <c r="AY808" s="18" t="s">
        <v>140</v>
      </c>
      <c r="BE808" s="241">
        <f>IF(N808="základní",J808,0)</f>
        <v>0</v>
      </c>
      <c r="BF808" s="241">
        <f>IF(N808="snížená",J808,0)</f>
        <v>0</v>
      </c>
      <c r="BG808" s="241">
        <f>IF(N808="zákl. přenesená",J808,0)</f>
        <v>0</v>
      </c>
      <c r="BH808" s="241">
        <f>IF(N808="sníž. přenesená",J808,0)</f>
        <v>0</v>
      </c>
      <c r="BI808" s="241">
        <f>IF(N808="nulová",J808,0)</f>
        <v>0</v>
      </c>
      <c r="BJ808" s="18" t="s">
        <v>148</v>
      </c>
      <c r="BK808" s="241">
        <f>ROUND(I808*H808,2)</f>
        <v>0</v>
      </c>
      <c r="BL808" s="18" t="s">
        <v>147</v>
      </c>
      <c r="BM808" s="240" t="s">
        <v>882</v>
      </c>
    </row>
    <row r="809" spans="1:51" s="13" customFormat="1" ht="12">
      <c r="A809" s="13"/>
      <c r="B809" s="242"/>
      <c r="C809" s="243"/>
      <c r="D809" s="244" t="s">
        <v>155</v>
      </c>
      <c r="E809" s="245" t="s">
        <v>1</v>
      </c>
      <c r="F809" s="246" t="s">
        <v>883</v>
      </c>
      <c r="G809" s="243"/>
      <c r="H809" s="245" t="s">
        <v>1</v>
      </c>
      <c r="I809" s="247"/>
      <c r="J809" s="243"/>
      <c r="K809" s="243"/>
      <c r="L809" s="248"/>
      <c r="M809" s="249"/>
      <c r="N809" s="250"/>
      <c r="O809" s="250"/>
      <c r="P809" s="250"/>
      <c r="Q809" s="250"/>
      <c r="R809" s="250"/>
      <c r="S809" s="250"/>
      <c r="T809" s="25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2" t="s">
        <v>155</v>
      </c>
      <c r="AU809" s="252" t="s">
        <v>148</v>
      </c>
      <c r="AV809" s="13" t="s">
        <v>85</v>
      </c>
      <c r="AW809" s="13" t="s">
        <v>36</v>
      </c>
      <c r="AX809" s="13" t="s">
        <v>80</v>
      </c>
      <c r="AY809" s="252" t="s">
        <v>140</v>
      </c>
    </row>
    <row r="810" spans="1:51" s="14" customFormat="1" ht="12">
      <c r="A810" s="14"/>
      <c r="B810" s="253"/>
      <c r="C810" s="254"/>
      <c r="D810" s="244" t="s">
        <v>155</v>
      </c>
      <c r="E810" s="255" t="s">
        <v>1</v>
      </c>
      <c r="F810" s="256" t="s">
        <v>884</v>
      </c>
      <c r="G810" s="254"/>
      <c r="H810" s="257">
        <v>3.76</v>
      </c>
      <c r="I810" s="258"/>
      <c r="J810" s="254"/>
      <c r="K810" s="254"/>
      <c r="L810" s="259"/>
      <c r="M810" s="260"/>
      <c r="N810" s="261"/>
      <c r="O810" s="261"/>
      <c r="P810" s="261"/>
      <c r="Q810" s="261"/>
      <c r="R810" s="261"/>
      <c r="S810" s="261"/>
      <c r="T810" s="26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3" t="s">
        <v>155</v>
      </c>
      <c r="AU810" s="263" t="s">
        <v>148</v>
      </c>
      <c r="AV810" s="14" t="s">
        <v>148</v>
      </c>
      <c r="AW810" s="14" t="s">
        <v>36</v>
      </c>
      <c r="AX810" s="14" t="s">
        <v>85</v>
      </c>
      <c r="AY810" s="263" t="s">
        <v>140</v>
      </c>
    </row>
    <row r="811" spans="1:65" s="2" customFormat="1" ht="21.75" customHeight="1">
      <c r="A811" s="39"/>
      <c r="B811" s="40"/>
      <c r="C811" s="229" t="s">
        <v>885</v>
      </c>
      <c r="D811" s="229" t="s">
        <v>142</v>
      </c>
      <c r="E811" s="230" t="s">
        <v>886</v>
      </c>
      <c r="F811" s="231" t="s">
        <v>887</v>
      </c>
      <c r="G811" s="232" t="s">
        <v>152</v>
      </c>
      <c r="H811" s="233">
        <v>10</v>
      </c>
      <c r="I811" s="234"/>
      <c r="J811" s="235">
        <f>ROUND(I811*H811,2)</f>
        <v>0</v>
      </c>
      <c r="K811" s="231" t="s">
        <v>153</v>
      </c>
      <c r="L811" s="45"/>
      <c r="M811" s="236" t="s">
        <v>1</v>
      </c>
      <c r="N811" s="237" t="s">
        <v>46</v>
      </c>
      <c r="O811" s="92"/>
      <c r="P811" s="238">
        <f>O811*H811</f>
        <v>0</v>
      </c>
      <c r="Q811" s="238">
        <v>0.05828</v>
      </c>
      <c r="R811" s="238">
        <f>Q811*H811</f>
        <v>0.5828</v>
      </c>
      <c r="S811" s="238">
        <v>0</v>
      </c>
      <c r="T811" s="23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40" t="s">
        <v>147</v>
      </c>
      <c r="AT811" s="240" t="s">
        <v>142</v>
      </c>
      <c r="AU811" s="240" t="s">
        <v>148</v>
      </c>
      <c r="AY811" s="18" t="s">
        <v>140</v>
      </c>
      <c r="BE811" s="241">
        <f>IF(N811="základní",J811,0)</f>
        <v>0</v>
      </c>
      <c r="BF811" s="241">
        <f>IF(N811="snížená",J811,0)</f>
        <v>0</v>
      </c>
      <c r="BG811" s="241">
        <f>IF(N811="zákl. přenesená",J811,0)</f>
        <v>0</v>
      </c>
      <c r="BH811" s="241">
        <f>IF(N811="sníž. přenesená",J811,0)</f>
        <v>0</v>
      </c>
      <c r="BI811" s="241">
        <f>IF(N811="nulová",J811,0)</f>
        <v>0</v>
      </c>
      <c r="BJ811" s="18" t="s">
        <v>148</v>
      </c>
      <c r="BK811" s="241">
        <f>ROUND(I811*H811,2)</f>
        <v>0</v>
      </c>
      <c r="BL811" s="18" t="s">
        <v>147</v>
      </c>
      <c r="BM811" s="240" t="s">
        <v>888</v>
      </c>
    </row>
    <row r="812" spans="1:51" s="13" customFormat="1" ht="12">
      <c r="A812" s="13"/>
      <c r="B812" s="242"/>
      <c r="C812" s="243"/>
      <c r="D812" s="244" t="s">
        <v>155</v>
      </c>
      <c r="E812" s="245" t="s">
        <v>1</v>
      </c>
      <c r="F812" s="246" t="s">
        <v>889</v>
      </c>
      <c r="G812" s="243"/>
      <c r="H812" s="245" t="s">
        <v>1</v>
      </c>
      <c r="I812" s="247"/>
      <c r="J812" s="243"/>
      <c r="K812" s="243"/>
      <c r="L812" s="248"/>
      <c r="M812" s="249"/>
      <c r="N812" s="250"/>
      <c r="O812" s="250"/>
      <c r="P812" s="250"/>
      <c r="Q812" s="250"/>
      <c r="R812" s="250"/>
      <c r="S812" s="250"/>
      <c r="T812" s="25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2" t="s">
        <v>155</v>
      </c>
      <c r="AU812" s="252" t="s">
        <v>148</v>
      </c>
      <c r="AV812" s="13" t="s">
        <v>85</v>
      </c>
      <c r="AW812" s="13" t="s">
        <v>36</v>
      </c>
      <c r="AX812" s="13" t="s">
        <v>80</v>
      </c>
      <c r="AY812" s="252" t="s">
        <v>140</v>
      </c>
    </row>
    <row r="813" spans="1:51" s="14" customFormat="1" ht="12">
      <c r="A813" s="14"/>
      <c r="B813" s="253"/>
      <c r="C813" s="254"/>
      <c r="D813" s="244" t="s">
        <v>155</v>
      </c>
      <c r="E813" s="255" t="s">
        <v>1</v>
      </c>
      <c r="F813" s="256" t="s">
        <v>890</v>
      </c>
      <c r="G813" s="254"/>
      <c r="H813" s="257">
        <v>10</v>
      </c>
      <c r="I813" s="258"/>
      <c r="J813" s="254"/>
      <c r="K813" s="254"/>
      <c r="L813" s="259"/>
      <c r="M813" s="260"/>
      <c r="N813" s="261"/>
      <c r="O813" s="261"/>
      <c r="P813" s="261"/>
      <c r="Q813" s="261"/>
      <c r="R813" s="261"/>
      <c r="S813" s="261"/>
      <c r="T813" s="26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3" t="s">
        <v>155</v>
      </c>
      <c r="AU813" s="263" t="s">
        <v>148</v>
      </c>
      <c r="AV813" s="14" t="s">
        <v>148</v>
      </c>
      <c r="AW813" s="14" t="s">
        <v>36</v>
      </c>
      <c r="AX813" s="14" t="s">
        <v>85</v>
      </c>
      <c r="AY813" s="263" t="s">
        <v>140</v>
      </c>
    </row>
    <row r="814" spans="1:63" s="12" customFormat="1" ht="22.8" customHeight="1">
      <c r="A814" s="12"/>
      <c r="B814" s="213"/>
      <c r="C814" s="214"/>
      <c r="D814" s="215" t="s">
        <v>79</v>
      </c>
      <c r="E814" s="227" t="s">
        <v>891</v>
      </c>
      <c r="F814" s="227" t="s">
        <v>892</v>
      </c>
      <c r="G814" s="214"/>
      <c r="H814" s="214"/>
      <c r="I814" s="217"/>
      <c r="J814" s="228">
        <f>BK814</f>
        <v>0</v>
      </c>
      <c r="K814" s="214"/>
      <c r="L814" s="219"/>
      <c r="M814" s="220"/>
      <c r="N814" s="221"/>
      <c r="O814" s="221"/>
      <c r="P814" s="222">
        <f>SUM(P815:P830)</f>
        <v>0</v>
      </c>
      <c r="Q814" s="221"/>
      <c r="R814" s="222">
        <f>SUM(R815:R830)</f>
        <v>0</v>
      </c>
      <c r="S814" s="221"/>
      <c r="T814" s="223">
        <f>SUM(T815:T830)</f>
        <v>0</v>
      </c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R814" s="224" t="s">
        <v>85</v>
      </c>
      <c r="AT814" s="225" t="s">
        <v>79</v>
      </c>
      <c r="AU814" s="225" t="s">
        <v>85</v>
      </c>
      <c r="AY814" s="224" t="s">
        <v>140</v>
      </c>
      <c r="BK814" s="226">
        <f>SUM(BK815:BK830)</f>
        <v>0</v>
      </c>
    </row>
    <row r="815" spans="1:65" s="2" customFormat="1" ht="21.75" customHeight="1">
      <c r="A815" s="39"/>
      <c r="B815" s="40"/>
      <c r="C815" s="229" t="s">
        <v>893</v>
      </c>
      <c r="D815" s="229" t="s">
        <v>142</v>
      </c>
      <c r="E815" s="230" t="s">
        <v>894</v>
      </c>
      <c r="F815" s="231" t="s">
        <v>895</v>
      </c>
      <c r="G815" s="232" t="s">
        <v>197</v>
      </c>
      <c r="H815" s="233">
        <v>246.579</v>
      </c>
      <c r="I815" s="234"/>
      <c r="J815" s="235">
        <f>ROUND(I815*H815,2)</f>
        <v>0</v>
      </c>
      <c r="K815" s="231" t="s">
        <v>153</v>
      </c>
      <c r="L815" s="45"/>
      <c r="M815" s="236" t="s">
        <v>1</v>
      </c>
      <c r="N815" s="237" t="s">
        <v>46</v>
      </c>
      <c r="O815" s="92"/>
      <c r="P815" s="238">
        <f>O815*H815</f>
        <v>0</v>
      </c>
      <c r="Q815" s="238">
        <v>0</v>
      </c>
      <c r="R815" s="238">
        <f>Q815*H815</f>
        <v>0</v>
      </c>
      <c r="S815" s="238">
        <v>0</v>
      </c>
      <c r="T815" s="239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40" t="s">
        <v>147</v>
      </c>
      <c r="AT815" s="240" t="s">
        <v>142</v>
      </c>
      <c r="AU815" s="240" t="s">
        <v>148</v>
      </c>
      <c r="AY815" s="18" t="s">
        <v>140</v>
      </c>
      <c r="BE815" s="241">
        <f>IF(N815="základní",J815,0)</f>
        <v>0</v>
      </c>
      <c r="BF815" s="241">
        <f>IF(N815="snížená",J815,0)</f>
        <v>0</v>
      </c>
      <c r="BG815" s="241">
        <f>IF(N815="zákl. přenesená",J815,0)</f>
        <v>0</v>
      </c>
      <c r="BH815" s="241">
        <f>IF(N815="sníž. přenesená",J815,0)</f>
        <v>0</v>
      </c>
      <c r="BI815" s="241">
        <f>IF(N815="nulová",J815,0)</f>
        <v>0</v>
      </c>
      <c r="BJ815" s="18" t="s">
        <v>148</v>
      </c>
      <c r="BK815" s="241">
        <f>ROUND(I815*H815,2)</f>
        <v>0</v>
      </c>
      <c r="BL815" s="18" t="s">
        <v>147</v>
      </c>
      <c r="BM815" s="240" t="s">
        <v>896</v>
      </c>
    </row>
    <row r="816" spans="1:65" s="2" customFormat="1" ht="21.75" customHeight="1">
      <c r="A816" s="39"/>
      <c r="B816" s="40"/>
      <c r="C816" s="229" t="s">
        <v>897</v>
      </c>
      <c r="D816" s="229" t="s">
        <v>142</v>
      </c>
      <c r="E816" s="230" t="s">
        <v>898</v>
      </c>
      <c r="F816" s="231" t="s">
        <v>899</v>
      </c>
      <c r="G816" s="232" t="s">
        <v>197</v>
      </c>
      <c r="H816" s="233">
        <v>246.579</v>
      </c>
      <c r="I816" s="234"/>
      <c r="J816" s="235">
        <f>ROUND(I816*H816,2)</f>
        <v>0</v>
      </c>
      <c r="K816" s="231" t="s">
        <v>153</v>
      </c>
      <c r="L816" s="45"/>
      <c r="M816" s="236" t="s">
        <v>1</v>
      </c>
      <c r="N816" s="237" t="s">
        <v>46</v>
      </c>
      <c r="O816" s="92"/>
      <c r="P816" s="238">
        <f>O816*H816</f>
        <v>0</v>
      </c>
      <c r="Q816" s="238">
        <v>0</v>
      </c>
      <c r="R816" s="238">
        <f>Q816*H816</f>
        <v>0</v>
      </c>
      <c r="S816" s="238">
        <v>0</v>
      </c>
      <c r="T816" s="239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40" t="s">
        <v>147</v>
      </c>
      <c r="AT816" s="240" t="s">
        <v>142</v>
      </c>
      <c r="AU816" s="240" t="s">
        <v>148</v>
      </c>
      <c r="AY816" s="18" t="s">
        <v>140</v>
      </c>
      <c r="BE816" s="241">
        <f>IF(N816="základní",J816,0)</f>
        <v>0</v>
      </c>
      <c r="BF816" s="241">
        <f>IF(N816="snížená",J816,0)</f>
        <v>0</v>
      </c>
      <c r="BG816" s="241">
        <f>IF(N816="zákl. přenesená",J816,0)</f>
        <v>0</v>
      </c>
      <c r="BH816" s="241">
        <f>IF(N816="sníž. přenesená",J816,0)</f>
        <v>0</v>
      </c>
      <c r="BI816" s="241">
        <f>IF(N816="nulová",J816,0)</f>
        <v>0</v>
      </c>
      <c r="BJ816" s="18" t="s">
        <v>148</v>
      </c>
      <c r="BK816" s="241">
        <f>ROUND(I816*H816,2)</f>
        <v>0</v>
      </c>
      <c r="BL816" s="18" t="s">
        <v>147</v>
      </c>
      <c r="BM816" s="240" t="s">
        <v>900</v>
      </c>
    </row>
    <row r="817" spans="1:65" s="2" customFormat="1" ht="21.75" customHeight="1">
      <c r="A817" s="39"/>
      <c r="B817" s="40"/>
      <c r="C817" s="229" t="s">
        <v>901</v>
      </c>
      <c r="D817" s="229" t="s">
        <v>142</v>
      </c>
      <c r="E817" s="230" t="s">
        <v>902</v>
      </c>
      <c r="F817" s="231" t="s">
        <v>903</v>
      </c>
      <c r="G817" s="232" t="s">
        <v>197</v>
      </c>
      <c r="H817" s="233">
        <v>1319.874</v>
      </c>
      <c r="I817" s="234"/>
      <c r="J817" s="235">
        <f>ROUND(I817*H817,2)</f>
        <v>0</v>
      </c>
      <c r="K817" s="231" t="s">
        <v>153</v>
      </c>
      <c r="L817" s="45"/>
      <c r="M817" s="236" t="s">
        <v>1</v>
      </c>
      <c r="N817" s="237" t="s">
        <v>46</v>
      </c>
      <c r="O817" s="92"/>
      <c r="P817" s="238">
        <f>O817*H817</f>
        <v>0</v>
      </c>
      <c r="Q817" s="238">
        <v>0</v>
      </c>
      <c r="R817" s="238">
        <f>Q817*H817</f>
        <v>0</v>
      </c>
      <c r="S817" s="238">
        <v>0</v>
      </c>
      <c r="T817" s="23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40" t="s">
        <v>147</v>
      </c>
      <c r="AT817" s="240" t="s">
        <v>142</v>
      </c>
      <c r="AU817" s="240" t="s">
        <v>148</v>
      </c>
      <c r="AY817" s="18" t="s">
        <v>140</v>
      </c>
      <c r="BE817" s="241">
        <f>IF(N817="základní",J817,0)</f>
        <v>0</v>
      </c>
      <c r="BF817" s="241">
        <f>IF(N817="snížená",J817,0)</f>
        <v>0</v>
      </c>
      <c r="BG817" s="241">
        <f>IF(N817="zákl. přenesená",J817,0)</f>
        <v>0</v>
      </c>
      <c r="BH817" s="241">
        <f>IF(N817="sníž. přenesená",J817,0)</f>
        <v>0</v>
      </c>
      <c r="BI817" s="241">
        <f>IF(N817="nulová",J817,0)</f>
        <v>0</v>
      </c>
      <c r="BJ817" s="18" t="s">
        <v>148</v>
      </c>
      <c r="BK817" s="241">
        <f>ROUND(I817*H817,2)</f>
        <v>0</v>
      </c>
      <c r="BL817" s="18" t="s">
        <v>147</v>
      </c>
      <c r="BM817" s="240" t="s">
        <v>904</v>
      </c>
    </row>
    <row r="818" spans="1:51" s="13" customFormat="1" ht="12">
      <c r="A818" s="13"/>
      <c r="B818" s="242"/>
      <c r="C818" s="243"/>
      <c r="D818" s="244" t="s">
        <v>155</v>
      </c>
      <c r="E818" s="245" t="s">
        <v>1</v>
      </c>
      <c r="F818" s="246" t="s">
        <v>905</v>
      </c>
      <c r="G818" s="243"/>
      <c r="H818" s="245" t="s">
        <v>1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2" t="s">
        <v>155</v>
      </c>
      <c r="AU818" s="252" t="s">
        <v>148</v>
      </c>
      <c r="AV818" s="13" t="s">
        <v>85</v>
      </c>
      <c r="AW818" s="13" t="s">
        <v>36</v>
      </c>
      <c r="AX818" s="13" t="s">
        <v>80</v>
      </c>
      <c r="AY818" s="252" t="s">
        <v>140</v>
      </c>
    </row>
    <row r="819" spans="1:51" s="13" customFormat="1" ht="12">
      <c r="A819" s="13"/>
      <c r="B819" s="242"/>
      <c r="C819" s="243"/>
      <c r="D819" s="244" t="s">
        <v>155</v>
      </c>
      <c r="E819" s="245" t="s">
        <v>1</v>
      </c>
      <c r="F819" s="246" t="s">
        <v>906</v>
      </c>
      <c r="G819" s="243"/>
      <c r="H819" s="245" t="s">
        <v>1</v>
      </c>
      <c r="I819" s="247"/>
      <c r="J819" s="243"/>
      <c r="K819" s="243"/>
      <c r="L819" s="248"/>
      <c r="M819" s="249"/>
      <c r="N819" s="250"/>
      <c r="O819" s="250"/>
      <c r="P819" s="250"/>
      <c r="Q819" s="250"/>
      <c r="R819" s="250"/>
      <c r="S819" s="250"/>
      <c r="T819" s="251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2" t="s">
        <v>155</v>
      </c>
      <c r="AU819" s="252" t="s">
        <v>148</v>
      </c>
      <c r="AV819" s="13" t="s">
        <v>85</v>
      </c>
      <c r="AW819" s="13" t="s">
        <v>36</v>
      </c>
      <c r="AX819" s="13" t="s">
        <v>80</v>
      </c>
      <c r="AY819" s="252" t="s">
        <v>140</v>
      </c>
    </row>
    <row r="820" spans="1:51" s="14" customFormat="1" ht="12">
      <c r="A820" s="14"/>
      <c r="B820" s="253"/>
      <c r="C820" s="254"/>
      <c r="D820" s="244" t="s">
        <v>155</v>
      </c>
      <c r="E820" s="255" t="s">
        <v>1</v>
      </c>
      <c r="F820" s="256" t="s">
        <v>907</v>
      </c>
      <c r="G820" s="254"/>
      <c r="H820" s="257">
        <v>1319.874</v>
      </c>
      <c r="I820" s="258"/>
      <c r="J820" s="254"/>
      <c r="K820" s="254"/>
      <c r="L820" s="259"/>
      <c r="M820" s="260"/>
      <c r="N820" s="261"/>
      <c r="O820" s="261"/>
      <c r="P820" s="261"/>
      <c r="Q820" s="261"/>
      <c r="R820" s="261"/>
      <c r="S820" s="261"/>
      <c r="T820" s="262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3" t="s">
        <v>155</v>
      </c>
      <c r="AU820" s="263" t="s">
        <v>148</v>
      </c>
      <c r="AV820" s="14" t="s">
        <v>148</v>
      </c>
      <c r="AW820" s="14" t="s">
        <v>36</v>
      </c>
      <c r="AX820" s="14" t="s">
        <v>85</v>
      </c>
      <c r="AY820" s="263" t="s">
        <v>140</v>
      </c>
    </row>
    <row r="821" spans="1:65" s="2" customFormat="1" ht="21.75" customHeight="1">
      <c r="A821" s="39"/>
      <c r="B821" s="40"/>
      <c r="C821" s="229" t="s">
        <v>908</v>
      </c>
      <c r="D821" s="229" t="s">
        <v>142</v>
      </c>
      <c r="E821" s="230" t="s">
        <v>902</v>
      </c>
      <c r="F821" s="231" t="s">
        <v>903</v>
      </c>
      <c r="G821" s="232" t="s">
        <v>197</v>
      </c>
      <c r="H821" s="233">
        <v>585.2</v>
      </c>
      <c r="I821" s="234"/>
      <c r="J821" s="235">
        <f>ROUND(I821*H821,2)</f>
        <v>0</v>
      </c>
      <c r="K821" s="231" t="s">
        <v>153</v>
      </c>
      <c r="L821" s="45"/>
      <c r="M821" s="236" t="s">
        <v>1</v>
      </c>
      <c r="N821" s="237" t="s">
        <v>46</v>
      </c>
      <c r="O821" s="92"/>
      <c r="P821" s="238">
        <f>O821*H821</f>
        <v>0</v>
      </c>
      <c r="Q821" s="238">
        <v>0</v>
      </c>
      <c r="R821" s="238">
        <f>Q821*H821</f>
        <v>0</v>
      </c>
      <c r="S821" s="238">
        <v>0</v>
      </c>
      <c r="T821" s="239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40" t="s">
        <v>147</v>
      </c>
      <c r="AT821" s="240" t="s">
        <v>142</v>
      </c>
      <c r="AU821" s="240" t="s">
        <v>148</v>
      </c>
      <c r="AY821" s="18" t="s">
        <v>140</v>
      </c>
      <c r="BE821" s="241">
        <f>IF(N821="základní",J821,0)</f>
        <v>0</v>
      </c>
      <c r="BF821" s="241">
        <f>IF(N821="snížená",J821,0)</f>
        <v>0</v>
      </c>
      <c r="BG821" s="241">
        <f>IF(N821="zákl. přenesená",J821,0)</f>
        <v>0</v>
      </c>
      <c r="BH821" s="241">
        <f>IF(N821="sníž. přenesená",J821,0)</f>
        <v>0</v>
      </c>
      <c r="BI821" s="241">
        <f>IF(N821="nulová",J821,0)</f>
        <v>0</v>
      </c>
      <c r="BJ821" s="18" t="s">
        <v>148</v>
      </c>
      <c r="BK821" s="241">
        <f>ROUND(I821*H821,2)</f>
        <v>0</v>
      </c>
      <c r="BL821" s="18" t="s">
        <v>147</v>
      </c>
      <c r="BM821" s="240" t="s">
        <v>909</v>
      </c>
    </row>
    <row r="822" spans="1:51" s="13" customFormat="1" ht="12">
      <c r="A822" s="13"/>
      <c r="B822" s="242"/>
      <c r="C822" s="243"/>
      <c r="D822" s="244" t="s">
        <v>155</v>
      </c>
      <c r="E822" s="245" t="s">
        <v>1</v>
      </c>
      <c r="F822" s="246" t="s">
        <v>910</v>
      </c>
      <c r="G822" s="243"/>
      <c r="H822" s="245" t="s">
        <v>1</v>
      </c>
      <c r="I822" s="247"/>
      <c r="J822" s="243"/>
      <c r="K822" s="243"/>
      <c r="L822" s="248"/>
      <c r="M822" s="249"/>
      <c r="N822" s="250"/>
      <c r="O822" s="250"/>
      <c r="P822" s="250"/>
      <c r="Q822" s="250"/>
      <c r="R822" s="250"/>
      <c r="S822" s="250"/>
      <c r="T822" s="25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2" t="s">
        <v>155</v>
      </c>
      <c r="AU822" s="252" t="s">
        <v>148</v>
      </c>
      <c r="AV822" s="13" t="s">
        <v>85</v>
      </c>
      <c r="AW822" s="13" t="s">
        <v>36</v>
      </c>
      <c r="AX822" s="13" t="s">
        <v>80</v>
      </c>
      <c r="AY822" s="252" t="s">
        <v>140</v>
      </c>
    </row>
    <row r="823" spans="1:51" s="14" customFormat="1" ht="12">
      <c r="A823" s="14"/>
      <c r="B823" s="253"/>
      <c r="C823" s="254"/>
      <c r="D823" s="244" t="s">
        <v>155</v>
      </c>
      <c r="E823" s="255" t="s">
        <v>1</v>
      </c>
      <c r="F823" s="256" t="s">
        <v>911</v>
      </c>
      <c r="G823" s="254"/>
      <c r="H823" s="257">
        <v>585.2</v>
      </c>
      <c r="I823" s="258"/>
      <c r="J823" s="254"/>
      <c r="K823" s="254"/>
      <c r="L823" s="259"/>
      <c r="M823" s="260"/>
      <c r="N823" s="261"/>
      <c r="O823" s="261"/>
      <c r="P823" s="261"/>
      <c r="Q823" s="261"/>
      <c r="R823" s="261"/>
      <c r="S823" s="261"/>
      <c r="T823" s="262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3" t="s">
        <v>155</v>
      </c>
      <c r="AU823" s="263" t="s">
        <v>148</v>
      </c>
      <c r="AV823" s="14" t="s">
        <v>148</v>
      </c>
      <c r="AW823" s="14" t="s">
        <v>36</v>
      </c>
      <c r="AX823" s="14" t="s">
        <v>85</v>
      </c>
      <c r="AY823" s="263" t="s">
        <v>140</v>
      </c>
    </row>
    <row r="824" spans="1:65" s="2" customFormat="1" ht="33" customHeight="1">
      <c r="A824" s="39"/>
      <c r="B824" s="40"/>
      <c r="C824" s="229" t="s">
        <v>912</v>
      </c>
      <c r="D824" s="229" t="s">
        <v>142</v>
      </c>
      <c r="E824" s="230" t="s">
        <v>913</v>
      </c>
      <c r="F824" s="231" t="s">
        <v>914</v>
      </c>
      <c r="G824" s="232" t="s">
        <v>197</v>
      </c>
      <c r="H824" s="233">
        <v>1.5</v>
      </c>
      <c r="I824" s="234"/>
      <c r="J824" s="235">
        <f>ROUND(I824*H824,2)</f>
        <v>0</v>
      </c>
      <c r="K824" s="231" t="s">
        <v>153</v>
      </c>
      <c r="L824" s="45"/>
      <c r="M824" s="236" t="s">
        <v>1</v>
      </c>
      <c r="N824" s="237" t="s">
        <v>46</v>
      </c>
      <c r="O824" s="92"/>
      <c r="P824" s="238">
        <f>O824*H824</f>
        <v>0</v>
      </c>
      <c r="Q824" s="238">
        <v>0</v>
      </c>
      <c r="R824" s="238">
        <f>Q824*H824</f>
        <v>0</v>
      </c>
      <c r="S824" s="238">
        <v>0</v>
      </c>
      <c r="T824" s="239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0" t="s">
        <v>147</v>
      </c>
      <c r="AT824" s="240" t="s">
        <v>142</v>
      </c>
      <c r="AU824" s="240" t="s">
        <v>148</v>
      </c>
      <c r="AY824" s="18" t="s">
        <v>140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8" t="s">
        <v>148</v>
      </c>
      <c r="BK824" s="241">
        <f>ROUND(I824*H824,2)</f>
        <v>0</v>
      </c>
      <c r="BL824" s="18" t="s">
        <v>147</v>
      </c>
      <c r="BM824" s="240" t="s">
        <v>915</v>
      </c>
    </row>
    <row r="825" spans="1:65" s="2" customFormat="1" ht="44.25" customHeight="1">
      <c r="A825" s="39"/>
      <c r="B825" s="40"/>
      <c r="C825" s="229" t="s">
        <v>916</v>
      </c>
      <c r="D825" s="229" t="s">
        <v>142</v>
      </c>
      <c r="E825" s="230" t="s">
        <v>917</v>
      </c>
      <c r="F825" s="231" t="s">
        <v>918</v>
      </c>
      <c r="G825" s="232" t="s">
        <v>197</v>
      </c>
      <c r="H825" s="233">
        <v>104.013</v>
      </c>
      <c r="I825" s="234"/>
      <c r="J825" s="235">
        <f>ROUND(I825*H825,2)</f>
        <v>0</v>
      </c>
      <c r="K825" s="231" t="s">
        <v>153</v>
      </c>
      <c r="L825" s="45"/>
      <c r="M825" s="236" t="s">
        <v>1</v>
      </c>
      <c r="N825" s="237" t="s">
        <v>46</v>
      </c>
      <c r="O825" s="92"/>
      <c r="P825" s="238">
        <f>O825*H825</f>
        <v>0</v>
      </c>
      <c r="Q825" s="238">
        <v>0</v>
      </c>
      <c r="R825" s="238">
        <f>Q825*H825</f>
        <v>0</v>
      </c>
      <c r="S825" s="238">
        <v>0</v>
      </c>
      <c r="T825" s="239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40" t="s">
        <v>147</v>
      </c>
      <c r="AT825" s="240" t="s">
        <v>142</v>
      </c>
      <c r="AU825" s="240" t="s">
        <v>148</v>
      </c>
      <c r="AY825" s="18" t="s">
        <v>140</v>
      </c>
      <c r="BE825" s="241">
        <f>IF(N825="základní",J825,0)</f>
        <v>0</v>
      </c>
      <c r="BF825" s="241">
        <f>IF(N825="snížená",J825,0)</f>
        <v>0</v>
      </c>
      <c r="BG825" s="241">
        <f>IF(N825="zákl. přenesená",J825,0)</f>
        <v>0</v>
      </c>
      <c r="BH825" s="241">
        <f>IF(N825="sníž. přenesená",J825,0)</f>
        <v>0</v>
      </c>
      <c r="BI825" s="241">
        <f>IF(N825="nulová",J825,0)</f>
        <v>0</v>
      </c>
      <c r="BJ825" s="18" t="s">
        <v>148</v>
      </c>
      <c r="BK825" s="241">
        <f>ROUND(I825*H825,2)</f>
        <v>0</v>
      </c>
      <c r="BL825" s="18" t="s">
        <v>147</v>
      </c>
      <c r="BM825" s="240" t="s">
        <v>919</v>
      </c>
    </row>
    <row r="826" spans="1:65" s="2" customFormat="1" ht="33" customHeight="1">
      <c r="A826" s="39"/>
      <c r="B826" s="40"/>
      <c r="C826" s="229" t="s">
        <v>920</v>
      </c>
      <c r="D826" s="229" t="s">
        <v>142</v>
      </c>
      <c r="E826" s="230" t="s">
        <v>921</v>
      </c>
      <c r="F826" s="231" t="s">
        <v>922</v>
      </c>
      <c r="G826" s="232" t="s">
        <v>197</v>
      </c>
      <c r="H826" s="233">
        <v>5.116</v>
      </c>
      <c r="I826" s="234"/>
      <c r="J826" s="235">
        <f>ROUND(I826*H826,2)</f>
        <v>0</v>
      </c>
      <c r="K826" s="231" t="s">
        <v>153</v>
      </c>
      <c r="L826" s="45"/>
      <c r="M826" s="236" t="s">
        <v>1</v>
      </c>
      <c r="N826" s="237" t="s">
        <v>46</v>
      </c>
      <c r="O826" s="92"/>
      <c r="P826" s="238">
        <f>O826*H826</f>
        <v>0</v>
      </c>
      <c r="Q826" s="238">
        <v>0</v>
      </c>
      <c r="R826" s="238">
        <f>Q826*H826</f>
        <v>0</v>
      </c>
      <c r="S826" s="238">
        <v>0</v>
      </c>
      <c r="T826" s="239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0" t="s">
        <v>147</v>
      </c>
      <c r="AT826" s="240" t="s">
        <v>142</v>
      </c>
      <c r="AU826" s="240" t="s">
        <v>148</v>
      </c>
      <c r="AY826" s="18" t="s">
        <v>140</v>
      </c>
      <c r="BE826" s="241">
        <f>IF(N826="základní",J826,0)</f>
        <v>0</v>
      </c>
      <c r="BF826" s="241">
        <f>IF(N826="snížená",J826,0)</f>
        <v>0</v>
      </c>
      <c r="BG826" s="241">
        <f>IF(N826="zákl. přenesená",J826,0)</f>
        <v>0</v>
      </c>
      <c r="BH826" s="241">
        <f>IF(N826="sníž. přenesená",J826,0)</f>
        <v>0</v>
      </c>
      <c r="BI826" s="241">
        <f>IF(N826="nulová",J826,0)</f>
        <v>0</v>
      </c>
      <c r="BJ826" s="18" t="s">
        <v>148</v>
      </c>
      <c r="BK826" s="241">
        <f>ROUND(I826*H826,2)</f>
        <v>0</v>
      </c>
      <c r="BL826" s="18" t="s">
        <v>147</v>
      </c>
      <c r="BM826" s="240" t="s">
        <v>923</v>
      </c>
    </row>
    <row r="827" spans="1:65" s="2" customFormat="1" ht="33" customHeight="1">
      <c r="A827" s="39"/>
      <c r="B827" s="40"/>
      <c r="C827" s="229" t="s">
        <v>924</v>
      </c>
      <c r="D827" s="229" t="s">
        <v>142</v>
      </c>
      <c r="E827" s="230" t="s">
        <v>925</v>
      </c>
      <c r="F827" s="231" t="s">
        <v>926</v>
      </c>
      <c r="G827" s="232" t="s">
        <v>197</v>
      </c>
      <c r="H827" s="233">
        <v>1.497</v>
      </c>
      <c r="I827" s="234"/>
      <c r="J827" s="235">
        <f>ROUND(I827*H827,2)</f>
        <v>0</v>
      </c>
      <c r="K827" s="231" t="s">
        <v>153</v>
      </c>
      <c r="L827" s="45"/>
      <c r="M827" s="236" t="s">
        <v>1</v>
      </c>
      <c r="N827" s="237" t="s">
        <v>46</v>
      </c>
      <c r="O827" s="92"/>
      <c r="P827" s="238">
        <f>O827*H827</f>
        <v>0</v>
      </c>
      <c r="Q827" s="238">
        <v>0</v>
      </c>
      <c r="R827" s="238">
        <f>Q827*H827</f>
        <v>0</v>
      </c>
      <c r="S827" s="238">
        <v>0</v>
      </c>
      <c r="T827" s="23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40" t="s">
        <v>147</v>
      </c>
      <c r="AT827" s="240" t="s">
        <v>142</v>
      </c>
      <c r="AU827" s="240" t="s">
        <v>148</v>
      </c>
      <c r="AY827" s="18" t="s">
        <v>140</v>
      </c>
      <c r="BE827" s="241">
        <f>IF(N827="základní",J827,0)</f>
        <v>0</v>
      </c>
      <c r="BF827" s="241">
        <f>IF(N827="snížená",J827,0)</f>
        <v>0</v>
      </c>
      <c r="BG827" s="241">
        <f>IF(N827="zákl. přenesená",J827,0)</f>
        <v>0</v>
      </c>
      <c r="BH827" s="241">
        <f>IF(N827="sníž. přenesená",J827,0)</f>
        <v>0</v>
      </c>
      <c r="BI827" s="241">
        <f>IF(N827="nulová",J827,0)</f>
        <v>0</v>
      </c>
      <c r="BJ827" s="18" t="s">
        <v>148</v>
      </c>
      <c r="BK827" s="241">
        <f>ROUND(I827*H827,2)</f>
        <v>0</v>
      </c>
      <c r="BL827" s="18" t="s">
        <v>147</v>
      </c>
      <c r="BM827" s="240" t="s">
        <v>927</v>
      </c>
    </row>
    <row r="828" spans="1:65" s="2" customFormat="1" ht="33" customHeight="1">
      <c r="A828" s="39"/>
      <c r="B828" s="40"/>
      <c r="C828" s="229" t="s">
        <v>928</v>
      </c>
      <c r="D828" s="229" t="s">
        <v>142</v>
      </c>
      <c r="E828" s="230" t="s">
        <v>929</v>
      </c>
      <c r="F828" s="231" t="s">
        <v>930</v>
      </c>
      <c r="G828" s="232" t="s">
        <v>197</v>
      </c>
      <c r="H828" s="233">
        <v>26.6</v>
      </c>
      <c r="I828" s="234"/>
      <c r="J828" s="235">
        <f>ROUND(I828*H828,2)</f>
        <v>0</v>
      </c>
      <c r="K828" s="231" t="s">
        <v>153</v>
      </c>
      <c r="L828" s="45"/>
      <c r="M828" s="236" t="s">
        <v>1</v>
      </c>
      <c r="N828" s="237" t="s">
        <v>46</v>
      </c>
      <c r="O828" s="92"/>
      <c r="P828" s="238">
        <f>O828*H828</f>
        <v>0</v>
      </c>
      <c r="Q828" s="238">
        <v>0</v>
      </c>
      <c r="R828" s="238">
        <f>Q828*H828</f>
        <v>0</v>
      </c>
      <c r="S828" s="238">
        <v>0</v>
      </c>
      <c r="T828" s="239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40" t="s">
        <v>147</v>
      </c>
      <c r="AT828" s="240" t="s">
        <v>142</v>
      </c>
      <c r="AU828" s="240" t="s">
        <v>148</v>
      </c>
      <c r="AY828" s="18" t="s">
        <v>140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8" t="s">
        <v>148</v>
      </c>
      <c r="BK828" s="241">
        <f>ROUND(I828*H828,2)</f>
        <v>0</v>
      </c>
      <c r="BL828" s="18" t="s">
        <v>147</v>
      </c>
      <c r="BM828" s="240" t="s">
        <v>931</v>
      </c>
    </row>
    <row r="829" spans="1:65" s="2" customFormat="1" ht="33" customHeight="1">
      <c r="A829" s="39"/>
      <c r="B829" s="40"/>
      <c r="C829" s="229" t="s">
        <v>932</v>
      </c>
      <c r="D829" s="229" t="s">
        <v>142</v>
      </c>
      <c r="E829" s="230" t="s">
        <v>933</v>
      </c>
      <c r="F829" s="231" t="s">
        <v>934</v>
      </c>
      <c r="G829" s="232" t="s">
        <v>197</v>
      </c>
      <c r="H829" s="233">
        <v>84.297</v>
      </c>
      <c r="I829" s="234"/>
      <c r="J829" s="235">
        <f>ROUND(I829*H829,2)</f>
        <v>0</v>
      </c>
      <c r="K829" s="231" t="s">
        <v>153</v>
      </c>
      <c r="L829" s="45"/>
      <c r="M829" s="236" t="s">
        <v>1</v>
      </c>
      <c r="N829" s="237" t="s">
        <v>46</v>
      </c>
      <c r="O829" s="92"/>
      <c r="P829" s="238">
        <f>O829*H829</f>
        <v>0</v>
      </c>
      <c r="Q829" s="238">
        <v>0</v>
      </c>
      <c r="R829" s="238">
        <f>Q829*H829</f>
        <v>0</v>
      </c>
      <c r="S829" s="238">
        <v>0</v>
      </c>
      <c r="T829" s="239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40" t="s">
        <v>147</v>
      </c>
      <c r="AT829" s="240" t="s">
        <v>142</v>
      </c>
      <c r="AU829" s="240" t="s">
        <v>148</v>
      </c>
      <c r="AY829" s="18" t="s">
        <v>140</v>
      </c>
      <c r="BE829" s="241">
        <f>IF(N829="základní",J829,0)</f>
        <v>0</v>
      </c>
      <c r="BF829" s="241">
        <f>IF(N829="snížená",J829,0)</f>
        <v>0</v>
      </c>
      <c r="BG829" s="241">
        <f>IF(N829="zákl. přenesená",J829,0)</f>
        <v>0</v>
      </c>
      <c r="BH829" s="241">
        <f>IF(N829="sníž. přenesená",J829,0)</f>
        <v>0</v>
      </c>
      <c r="BI829" s="241">
        <f>IF(N829="nulová",J829,0)</f>
        <v>0</v>
      </c>
      <c r="BJ829" s="18" t="s">
        <v>148</v>
      </c>
      <c r="BK829" s="241">
        <f>ROUND(I829*H829,2)</f>
        <v>0</v>
      </c>
      <c r="BL829" s="18" t="s">
        <v>147</v>
      </c>
      <c r="BM829" s="240" t="s">
        <v>935</v>
      </c>
    </row>
    <row r="830" spans="1:65" s="2" customFormat="1" ht="33" customHeight="1">
      <c r="A830" s="39"/>
      <c r="B830" s="40"/>
      <c r="C830" s="229" t="s">
        <v>936</v>
      </c>
      <c r="D830" s="229" t="s">
        <v>142</v>
      </c>
      <c r="E830" s="230" t="s">
        <v>937</v>
      </c>
      <c r="F830" s="231" t="s">
        <v>938</v>
      </c>
      <c r="G830" s="232" t="s">
        <v>197</v>
      </c>
      <c r="H830" s="233">
        <v>3.432</v>
      </c>
      <c r="I830" s="234"/>
      <c r="J830" s="235">
        <f>ROUND(I830*H830,2)</f>
        <v>0</v>
      </c>
      <c r="K830" s="231" t="s">
        <v>153</v>
      </c>
      <c r="L830" s="45"/>
      <c r="M830" s="236" t="s">
        <v>1</v>
      </c>
      <c r="N830" s="237" t="s">
        <v>46</v>
      </c>
      <c r="O830" s="92"/>
      <c r="P830" s="238">
        <f>O830*H830</f>
        <v>0</v>
      </c>
      <c r="Q830" s="238">
        <v>0</v>
      </c>
      <c r="R830" s="238">
        <f>Q830*H830</f>
        <v>0</v>
      </c>
      <c r="S830" s="238">
        <v>0</v>
      </c>
      <c r="T830" s="239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40" t="s">
        <v>147</v>
      </c>
      <c r="AT830" s="240" t="s">
        <v>142</v>
      </c>
      <c r="AU830" s="240" t="s">
        <v>148</v>
      </c>
      <c r="AY830" s="18" t="s">
        <v>140</v>
      </c>
      <c r="BE830" s="241">
        <f>IF(N830="základní",J830,0)</f>
        <v>0</v>
      </c>
      <c r="BF830" s="241">
        <f>IF(N830="snížená",J830,0)</f>
        <v>0</v>
      </c>
      <c r="BG830" s="241">
        <f>IF(N830="zákl. přenesená",J830,0)</f>
        <v>0</v>
      </c>
      <c r="BH830" s="241">
        <f>IF(N830="sníž. přenesená",J830,0)</f>
        <v>0</v>
      </c>
      <c r="BI830" s="241">
        <f>IF(N830="nulová",J830,0)</f>
        <v>0</v>
      </c>
      <c r="BJ830" s="18" t="s">
        <v>148</v>
      </c>
      <c r="BK830" s="241">
        <f>ROUND(I830*H830,2)</f>
        <v>0</v>
      </c>
      <c r="BL830" s="18" t="s">
        <v>147</v>
      </c>
      <c r="BM830" s="240" t="s">
        <v>939</v>
      </c>
    </row>
    <row r="831" spans="1:63" s="12" customFormat="1" ht="22.8" customHeight="1">
      <c r="A831" s="12"/>
      <c r="B831" s="213"/>
      <c r="C831" s="214"/>
      <c r="D831" s="215" t="s">
        <v>79</v>
      </c>
      <c r="E831" s="227" t="s">
        <v>940</v>
      </c>
      <c r="F831" s="227" t="s">
        <v>941</v>
      </c>
      <c r="G831" s="214"/>
      <c r="H831" s="214"/>
      <c r="I831" s="217"/>
      <c r="J831" s="228">
        <f>BK831</f>
        <v>0</v>
      </c>
      <c r="K831" s="214"/>
      <c r="L831" s="219"/>
      <c r="M831" s="220"/>
      <c r="N831" s="221"/>
      <c r="O831" s="221"/>
      <c r="P831" s="222">
        <f>P832</f>
        <v>0</v>
      </c>
      <c r="Q831" s="221"/>
      <c r="R831" s="222">
        <f>R832</f>
        <v>0</v>
      </c>
      <c r="S831" s="221"/>
      <c r="T831" s="223">
        <f>T832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24" t="s">
        <v>85</v>
      </c>
      <c r="AT831" s="225" t="s">
        <v>79</v>
      </c>
      <c r="AU831" s="225" t="s">
        <v>85</v>
      </c>
      <c r="AY831" s="224" t="s">
        <v>140</v>
      </c>
      <c r="BK831" s="226">
        <f>BK832</f>
        <v>0</v>
      </c>
    </row>
    <row r="832" spans="1:65" s="2" customFormat="1" ht="16.5" customHeight="1">
      <c r="A832" s="39"/>
      <c r="B832" s="40"/>
      <c r="C832" s="229" t="s">
        <v>942</v>
      </c>
      <c r="D832" s="229" t="s">
        <v>142</v>
      </c>
      <c r="E832" s="230" t="s">
        <v>943</v>
      </c>
      <c r="F832" s="231" t="s">
        <v>944</v>
      </c>
      <c r="G832" s="232" t="s">
        <v>197</v>
      </c>
      <c r="H832" s="233">
        <v>201.304</v>
      </c>
      <c r="I832" s="234"/>
      <c r="J832" s="235">
        <f>ROUND(I832*H832,2)</f>
        <v>0</v>
      </c>
      <c r="K832" s="231" t="s">
        <v>153</v>
      </c>
      <c r="L832" s="45"/>
      <c r="M832" s="236" t="s">
        <v>1</v>
      </c>
      <c r="N832" s="237" t="s">
        <v>46</v>
      </c>
      <c r="O832" s="92"/>
      <c r="P832" s="238">
        <f>O832*H832</f>
        <v>0</v>
      </c>
      <c r="Q832" s="238">
        <v>0</v>
      </c>
      <c r="R832" s="238">
        <f>Q832*H832</f>
        <v>0</v>
      </c>
      <c r="S832" s="238">
        <v>0</v>
      </c>
      <c r="T832" s="239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40" t="s">
        <v>147</v>
      </c>
      <c r="AT832" s="240" t="s">
        <v>142</v>
      </c>
      <c r="AU832" s="240" t="s">
        <v>148</v>
      </c>
      <c r="AY832" s="18" t="s">
        <v>140</v>
      </c>
      <c r="BE832" s="241">
        <f>IF(N832="základní",J832,0)</f>
        <v>0</v>
      </c>
      <c r="BF832" s="241">
        <f>IF(N832="snížená",J832,0)</f>
        <v>0</v>
      </c>
      <c r="BG832" s="241">
        <f>IF(N832="zákl. přenesená",J832,0)</f>
        <v>0</v>
      </c>
      <c r="BH832" s="241">
        <f>IF(N832="sníž. přenesená",J832,0)</f>
        <v>0</v>
      </c>
      <c r="BI832" s="241">
        <f>IF(N832="nulová",J832,0)</f>
        <v>0</v>
      </c>
      <c r="BJ832" s="18" t="s">
        <v>148</v>
      </c>
      <c r="BK832" s="241">
        <f>ROUND(I832*H832,2)</f>
        <v>0</v>
      </c>
      <c r="BL832" s="18" t="s">
        <v>147</v>
      </c>
      <c r="BM832" s="240" t="s">
        <v>945</v>
      </c>
    </row>
    <row r="833" spans="1:63" s="12" customFormat="1" ht="25.9" customHeight="1">
      <c r="A833" s="12"/>
      <c r="B833" s="213"/>
      <c r="C833" s="214"/>
      <c r="D833" s="215" t="s">
        <v>79</v>
      </c>
      <c r="E833" s="216" t="s">
        <v>946</v>
      </c>
      <c r="F833" s="216" t="s">
        <v>947</v>
      </c>
      <c r="G833" s="214"/>
      <c r="H833" s="214"/>
      <c r="I833" s="217"/>
      <c r="J833" s="218">
        <f>BK833</f>
        <v>0</v>
      </c>
      <c r="K833" s="214"/>
      <c r="L833" s="219"/>
      <c r="M833" s="220"/>
      <c r="N833" s="221"/>
      <c r="O833" s="221"/>
      <c r="P833" s="222">
        <f>P834+P924+P1049+P1127+P1155+P1173+P1201+P1333+P1337+P1496+P1644+P1674+P1691+P1699</f>
        <v>0</v>
      </c>
      <c r="Q833" s="221"/>
      <c r="R833" s="222">
        <f>R834+R924+R1049+R1127+R1155+R1173+R1201+R1333+R1337+R1496+R1644+R1674+R1691+R1699</f>
        <v>49.778029610000004</v>
      </c>
      <c r="S833" s="221"/>
      <c r="T833" s="223">
        <f>T834+T924+T1049+T1127+T1155+T1173+T1201+T1333+T1337+T1496+T1644+T1674+T1691+T1699</f>
        <v>47.35966112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24" t="s">
        <v>148</v>
      </c>
      <c r="AT833" s="225" t="s">
        <v>79</v>
      </c>
      <c r="AU833" s="225" t="s">
        <v>80</v>
      </c>
      <c r="AY833" s="224" t="s">
        <v>140</v>
      </c>
      <c r="BK833" s="226">
        <f>BK834+BK924+BK1049+BK1127+BK1155+BK1173+BK1201+BK1333+BK1337+BK1496+BK1644+BK1674+BK1691+BK1699</f>
        <v>0</v>
      </c>
    </row>
    <row r="834" spans="1:63" s="12" customFormat="1" ht="22.8" customHeight="1">
      <c r="A834" s="12"/>
      <c r="B834" s="213"/>
      <c r="C834" s="214"/>
      <c r="D834" s="215" t="s">
        <v>79</v>
      </c>
      <c r="E834" s="227" t="s">
        <v>948</v>
      </c>
      <c r="F834" s="227" t="s">
        <v>949</v>
      </c>
      <c r="G834" s="214"/>
      <c r="H834" s="214"/>
      <c r="I834" s="217"/>
      <c r="J834" s="228">
        <f>BK834</f>
        <v>0</v>
      </c>
      <c r="K834" s="214"/>
      <c r="L834" s="219"/>
      <c r="M834" s="220"/>
      <c r="N834" s="221"/>
      <c r="O834" s="221"/>
      <c r="P834" s="222">
        <f>SUM(P835:P923)</f>
        <v>0</v>
      </c>
      <c r="Q834" s="221"/>
      <c r="R834" s="222">
        <f>SUM(R835:R923)</f>
        <v>5.32291426</v>
      </c>
      <c r="S834" s="221"/>
      <c r="T834" s="223">
        <f>SUM(T835:T923)</f>
        <v>0</v>
      </c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R834" s="224" t="s">
        <v>148</v>
      </c>
      <c r="AT834" s="225" t="s">
        <v>79</v>
      </c>
      <c r="AU834" s="225" t="s">
        <v>85</v>
      </c>
      <c r="AY834" s="224" t="s">
        <v>140</v>
      </c>
      <c r="BK834" s="226">
        <f>SUM(BK835:BK923)</f>
        <v>0</v>
      </c>
    </row>
    <row r="835" spans="1:65" s="2" customFormat="1" ht="21.75" customHeight="1">
      <c r="A835" s="39"/>
      <c r="B835" s="40"/>
      <c r="C835" s="229" t="s">
        <v>950</v>
      </c>
      <c r="D835" s="229" t="s">
        <v>142</v>
      </c>
      <c r="E835" s="230" t="s">
        <v>951</v>
      </c>
      <c r="F835" s="231" t="s">
        <v>952</v>
      </c>
      <c r="G835" s="232" t="s">
        <v>152</v>
      </c>
      <c r="H835" s="233">
        <v>855.236</v>
      </c>
      <c r="I835" s="234"/>
      <c r="J835" s="235">
        <f>ROUND(I835*H835,2)</f>
        <v>0</v>
      </c>
      <c r="K835" s="231" t="s">
        <v>153</v>
      </c>
      <c r="L835" s="45"/>
      <c r="M835" s="236" t="s">
        <v>1</v>
      </c>
      <c r="N835" s="237" t="s">
        <v>46</v>
      </c>
      <c r="O835" s="92"/>
      <c r="P835" s="238">
        <f>O835*H835</f>
        <v>0</v>
      </c>
      <c r="Q835" s="238">
        <v>0</v>
      </c>
      <c r="R835" s="238">
        <f>Q835*H835</f>
        <v>0</v>
      </c>
      <c r="S835" s="238">
        <v>0</v>
      </c>
      <c r="T835" s="239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40" t="s">
        <v>237</v>
      </c>
      <c r="AT835" s="240" t="s">
        <v>142</v>
      </c>
      <c r="AU835" s="240" t="s">
        <v>148</v>
      </c>
      <c r="AY835" s="18" t="s">
        <v>140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8" t="s">
        <v>148</v>
      </c>
      <c r="BK835" s="241">
        <f>ROUND(I835*H835,2)</f>
        <v>0</v>
      </c>
      <c r="BL835" s="18" t="s">
        <v>237</v>
      </c>
      <c r="BM835" s="240" t="s">
        <v>953</v>
      </c>
    </row>
    <row r="836" spans="1:51" s="13" customFormat="1" ht="12">
      <c r="A836" s="13"/>
      <c r="B836" s="242"/>
      <c r="C836" s="243"/>
      <c r="D836" s="244" t="s">
        <v>155</v>
      </c>
      <c r="E836" s="245" t="s">
        <v>1</v>
      </c>
      <c r="F836" s="246" t="s">
        <v>954</v>
      </c>
      <c r="G836" s="243"/>
      <c r="H836" s="245" t="s">
        <v>1</v>
      </c>
      <c r="I836" s="247"/>
      <c r="J836" s="243"/>
      <c r="K836" s="243"/>
      <c r="L836" s="248"/>
      <c r="M836" s="249"/>
      <c r="N836" s="250"/>
      <c r="O836" s="250"/>
      <c r="P836" s="250"/>
      <c r="Q836" s="250"/>
      <c r="R836" s="250"/>
      <c r="S836" s="250"/>
      <c r="T836" s="25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2" t="s">
        <v>155</v>
      </c>
      <c r="AU836" s="252" t="s">
        <v>148</v>
      </c>
      <c r="AV836" s="13" t="s">
        <v>85</v>
      </c>
      <c r="AW836" s="13" t="s">
        <v>36</v>
      </c>
      <c r="AX836" s="13" t="s">
        <v>80</v>
      </c>
      <c r="AY836" s="252" t="s">
        <v>140</v>
      </c>
    </row>
    <row r="837" spans="1:51" s="13" customFormat="1" ht="12">
      <c r="A837" s="13"/>
      <c r="B837" s="242"/>
      <c r="C837" s="243"/>
      <c r="D837" s="244" t="s">
        <v>155</v>
      </c>
      <c r="E837" s="245" t="s">
        <v>1</v>
      </c>
      <c r="F837" s="246" t="s">
        <v>859</v>
      </c>
      <c r="G837" s="243"/>
      <c r="H837" s="245" t="s">
        <v>1</v>
      </c>
      <c r="I837" s="247"/>
      <c r="J837" s="243"/>
      <c r="K837" s="243"/>
      <c r="L837" s="248"/>
      <c r="M837" s="249"/>
      <c r="N837" s="250"/>
      <c r="O837" s="250"/>
      <c r="P837" s="250"/>
      <c r="Q837" s="250"/>
      <c r="R837" s="250"/>
      <c r="S837" s="250"/>
      <c r="T837" s="25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2" t="s">
        <v>155</v>
      </c>
      <c r="AU837" s="252" t="s">
        <v>148</v>
      </c>
      <c r="AV837" s="13" t="s">
        <v>85</v>
      </c>
      <c r="AW837" s="13" t="s">
        <v>36</v>
      </c>
      <c r="AX837" s="13" t="s">
        <v>80</v>
      </c>
      <c r="AY837" s="252" t="s">
        <v>140</v>
      </c>
    </row>
    <row r="838" spans="1:51" s="13" customFormat="1" ht="12">
      <c r="A838" s="13"/>
      <c r="B838" s="242"/>
      <c r="C838" s="243"/>
      <c r="D838" s="244" t="s">
        <v>155</v>
      </c>
      <c r="E838" s="245" t="s">
        <v>1</v>
      </c>
      <c r="F838" s="246" t="s">
        <v>955</v>
      </c>
      <c r="G838" s="243"/>
      <c r="H838" s="245" t="s">
        <v>1</v>
      </c>
      <c r="I838" s="247"/>
      <c r="J838" s="243"/>
      <c r="K838" s="243"/>
      <c r="L838" s="248"/>
      <c r="M838" s="249"/>
      <c r="N838" s="250"/>
      <c r="O838" s="250"/>
      <c r="P838" s="250"/>
      <c r="Q838" s="250"/>
      <c r="R838" s="250"/>
      <c r="S838" s="250"/>
      <c r="T838" s="25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52" t="s">
        <v>155</v>
      </c>
      <c r="AU838" s="252" t="s">
        <v>148</v>
      </c>
      <c r="AV838" s="13" t="s">
        <v>85</v>
      </c>
      <c r="AW838" s="13" t="s">
        <v>36</v>
      </c>
      <c r="AX838" s="13" t="s">
        <v>80</v>
      </c>
      <c r="AY838" s="252" t="s">
        <v>140</v>
      </c>
    </row>
    <row r="839" spans="1:51" s="14" customFormat="1" ht="12">
      <c r="A839" s="14"/>
      <c r="B839" s="253"/>
      <c r="C839" s="254"/>
      <c r="D839" s="244" t="s">
        <v>155</v>
      </c>
      <c r="E839" s="255" t="s">
        <v>1</v>
      </c>
      <c r="F839" s="256" t="s">
        <v>693</v>
      </c>
      <c r="G839" s="254"/>
      <c r="H839" s="257">
        <v>284.553</v>
      </c>
      <c r="I839" s="258"/>
      <c r="J839" s="254"/>
      <c r="K839" s="254"/>
      <c r="L839" s="259"/>
      <c r="M839" s="260"/>
      <c r="N839" s="261"/>
      <c r="O839" s="261"/>
      <c r="P839" s="261"/>
      <c r="Q839" s="261"/>
      <c r="R839" s="261"/>
      <c r="S839" s="261"/>
      <c r="T839" s="26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63" t="s">
        <v>155</v>
      </c>
      <c r="AU839" s="263" t="s">
        <v>148</v>
      </c>
      <c r="AV839" s="14" t="s">
        <v>148</v>
      </c>
      <c r="AW839" s="14" t="s">
        <v>36</v>
      </c>
      <c r="AX839" s="14" t="s">
        <v>80</v>
      </c>
      <c r="AY839" s="263" t="s">
        <v>140</v>
      </c>
    </row>
    <row r="840" spans="1:51" s="13" customFormat="1" ht="12">
      <c r="A840" s="13"/>
      <c r="B840" s="242"/>
      <c r="C840" s="243"/>
      <c r="D840" s="244" t="s">
        <v>155</v>
      </c>
      <c r="E840" s="245" t="s">
        <v>1</v>
      </c>
      <c r="F840" s="246" t="s">
        <v>956</v>
      </c>
      <c r="G840" s="243"/>
      <c r="H840" s="245" t="s">
        <v>1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52" t="s">
        <v>155</v>
      </c>
      <c r="AU840" s="252" t="s">
        <v>148</v>
      </c>
      <c r="AV840" s="13" t="s">
        <v>85</v>
      </c>
      <c r="AW840" s="13" t="s">
        <v>36</v>
      </c>
      <c r="AX840" s="13" t="s">
        <v>80</v>
      </c>
      <c r="AY840" s="252" t="s">
        <v>140</v>
      </c>
    </row>
    <row r="841" spans="1:51" s="14" customFormat="1" ht="12">
      <c r="A841" s="14"/>
      <c r="B841" s="253"/>
      <c r="C841" s="254"/>
      <c r="D841" s="244" t="s">
        <v>155</v>
      </c>
      <c r="E841" s="255" t="s">
        <v>1</v>
      </c>
      <c r="F841" s="256" t="s">
        <v>957</v>
      </c>
      <c r="G841" s="254"/>
      <c r="H841" s="257">
        <v>344.148</v>
      </c>
      <c r="I841" s="258"/>
      <c r="J841" s="254"/>
      <c r="K841" s="254"/>
      <c r="L841" s="259"/>
      <c r="M841" s="260"/>
      <c r="N841" s="261"/>
      <c r="O841" s="261"/>
      <c r="P841" s="261"/>
      <c r="Q841" s="261"/>
      <c r="R841" s="261"/>
      <c r="S841" s="261"/>
      <c r="T841" s="26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3" t="s">
        <v>155</v>
      </c>
      <c r="AU841" s="263" t="s">
        <v>148</v>
      </c>
      <c r="AV841" s="14" t="s">
        <v>148</v>
      </c>
      <c r="AW841" s="14" t="s">
        <v>36</v>
      </c>
      <c r="AX841" s="14" t="s">
        <v>80</v>
      </c>
      <c r="AY841" s="263" t="s">
        <v>140</v>
      </c>
    </row>
    <row r="842" spans="1:51" s="13" customFormat="1" ht="12">
      <c r="A842" s="13"/>
      <c r="B842" s="242"/>
      <c r="C842" s="243"/>
      <c r="D842" s="244" t="s">
        <v>155</v>
      </c>
      <c r="E842" s="245" t="s">
        <v>1</v>
      </c>
      <c r="F842" s="246" t="s">
        <v>958</v>
      </c>
      <c r="G842" s="243"/>
      <c r="H842" s="245" t="s">
        <v>1</v>
      </c>
      <c r="I842" s="247"/>
      <c r="J842" s="243"/>
      <c r="K842" s="243"/>
      <c r="L842" s="248"/>
      <c r="M842" s="249"/>
      <c r="N842" s="250"/>
      <c r="O842" s="250"/>
      <c r="P842" s="250"/>
      <c r="Q842" s="250"/>
      <c r="R842" s="250"/>
      <c r="S842" s="250"/>
      <c r="T842" s="25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2" t="s">
        <v>155</v>
      </c>
      <c r="AU842" s="252" t="s">
        <v>148</v>
      </c>
      <c r="AV842" s="13" t="s">
        <v>85</v>
      </c>
      <c r="AW842" s="13" t="s">
        <v>36</v>
      </c>
      <c r="AX842" s="13" t="s">
        <v>80</v>
      </c>
      <c r="AY842" s="252" t="s">
        <v>140</v>
      </c>
    </row>
    <row r="843" spans="1:51" s="14" customFormat="1" ht="12">
      <c r="A843" s="14"/>
      <c r="B843" s="253"/>
      <c r="C843" s="254"/>
      <c r="D843" s="244" t="s">
        <v>155</v>
      </c>
      <c r="E843" s="255" t="s">
        <v>1</v>
      </c>
      <c r="F843" s="256" t="s">
        <v>959</v>
      </c>
      <c r="G843" s="254"/>
      <c r="H843" s="257">
        <v>226.535</v>
      </c>
      <c r="I843" s="258"/>
      <c r="J843" s="254"/>
      <c r="K843" s="254"/>
      <c r="L843" s="259"/>
      <c r="M843" s="260"/>
      <c r="N843" s="261"/>
      <c r="O843" s="261"/>
      <c r="P843" s="261"/>
      <c r="Q843" s="261"/>
      <c r="R843" s="261"/>
      <c r="S843" s="261"/>
      <c r="T843" s="262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3" t="s">
        <v>155</v>
      </c>
      <c r="AU843" s="263" t="s">
        <v>148</v>
      </c>
      <c r="AV843" s="14" t="s">
        <v>148</v>
      </c>
      <c r="AW843" s="14" t="s">
        <v>36</v>
      </c>
      <c r="AX843" s="14" t="s">
        <v>80</v>
      </c>
      <c r="AY843" s="263" t="s">
        <v>140</v>
      </c>
    </row>
    <row r="844" spans="1:51" s="15" customFormat="1" ht="12">
      <c r="A844" s="15"/>
      <c r="B844" s="264"/>
      <c r="C844" s="265"/>
      <c r="D844" s="244" t="s">
        <v>155</v>
      </c>
      <c r="E844" s="266" t="s">
        <v>1</v>
      </c>
      <c r="F844" s="267" t="s">
        <v>167</v>
      </c>
      <c r="G844" s="265"/>
      <c r="H844" s="268">
        <v>855.236</v>
      </c>
      <c r="I844" s="269"/>
      <c r="J844" s="265"/>
      <c r="K844" s="265"/>
      <c r="L844" s="270"/>
      <c r="M844" s="271"/>
      <c r="N844" s="272"/>
      <c r="O844" s="272"/>
      <c r="P844" s="272"/>
      <c r="Q844" s="272"/>
      <c r="R844" s="272"/>
      <c r="S844" s="272"/>
      <c r="T844" s="273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74" t="s">
        <v>155</v>
      </c>
      <c r="AU844" s="274" t="s">
        <v>148</v>
      </c>
      <c r="AV844" s="15" t="s">
        <v>147</v>
      </c>
      <c r="AW844" s="15" t="s">
        <v>36</v>
      </c>
      <c r="AX844" s="15" t="s">
        <v>85</v>
      </c>
      <c r="AY844" s="274" t="s">
        <v>140</v>
      </c>
    </row>
    <row r="845" spans="1:65" s="2" customFormat="1" ht="16.5" customHeight="1">
      <c r="A845" s="39"/>
      <c r="B845" s="40"/>
      <c r="C845" s="275" t="s">
        <v>960</v>
      </c>
      <c r="D845" s="275" t="s">
        <v>208</v>
      </c>
      <c r="E845" s="276" t="s">
        <v>961</v>
      </c>
      <c r="F845" s="277" t="s">
        <v>962</v>
      </c>
      <c r="G845" s="278" t="s">
        <v>197</v>
      </c>
      <c r="H845" s="279">
        <v>0.299</v>
      </c>
      <c r="I845" s="280"/>
      <c r="J845" s="281">
        <f>ROUND(I845*H845,2)</f>
        <v>0</v>
      </c>
      <c r="K845" s="277" t="s">
        <v>153</v>
      </c>
      <c r="L845" s="282"/>
      <c r="M845" s="283" t="s">
        <v>1</v>
      </c>
      <c r="N845" s="284" t="s">
        <v>46</v>
      </c>
      <c r="O845" s="92"/>
      <c r="P845" s="238">
        <f>O845*H845</f>
        <v>0</v>
      </c>
      <c r="Q845" s="238">
        <v>1</v>
      </c>
      <c r="R845" s="238">
        <f>Q845*H845</f>
        <v>0.299</v>
      </c>
      <c r="S845" s="238">
        <v>0</v>
      </c>
      <c r="T845" s="239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0" t="s">
        <v>391</v>
      </c>
      <c r="AT845" s="240" t="s">
        <v>208</v>
      </c>
      <c r="AU845" s="240" t="s">
        <v>148</v>
      </c>
      <c r="AY845" s="18" t="s">
        <v>140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8" t="s">
        <v>148</v>
      </c>
      <c r="BK845" s="241">
        <f>ROUND(I845*H845,2)</f>
        <v>0</v>
      </c>
      <c r="BL845" s="18" t="s">
        <v>237</v>
      </c>
      <c r="BM845" s="240" t="s">
        <v>963</v>
      </c>
    </row>
    <row r="846" spans="1:51" s="14" customFormat="1" ht="12">
      <c r="A846" s="14"/>
      <c r="B846" s="253"/>
      <c r="C846" s="254"/>
      <c r="D846" s="244" t="s">
        <v>155</v>
      </c>
      <c r="E846" s="255" t="s">
        <v>1</v>
      </c>
      <c r="F846" s="256" t="s">
        <v>964</v>
      </c>
      <c r="G846" s="254"/>
      <c r="H846" s="257">
        <v>0.299</v>
      </c>
      <c r="I846" s="258"/>
      <c r="J846" s="254"/>
      <c r="K846" s="254"/>
      <c r="L846" s="259"/>
      <c r="M846" s="260"/>
      <c r="N846" s="261"/>
      <c r="O846" s="261"/>
      <c r="P846" s="261"/>
      <c r="Q846" s="261"/>
      <c r="R846" s="261"/>
      <c r="S846" s="261"/>
      <c r="T846" s="26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3" t="s">
        <v>155</v>
      </c>
      <c r="AU846" s="263" t="s">
        <v>148</v>
      </c>
      <c r="AV846" s="14" t="s">
        <v>148</v>
      </c>
      <c r="AW846" s="14" t="s">
        <v>36</v>
      </c>
      <c r="AX846" s="14" t="s">
        <v>85</v>
      </c>
      <c r="AY846" s="263" t="s">
        <v>140</v>
      </c>
    </row>
    <row r="847" spans="1:65" s="2" customFormat="1" ht="21.75" customHeight="1">
      <c r="A847" s="39"/>
      <c r="B847" s="40"/>
      <c r="C847" s="229" t="s">
        <v>965</v>
      </c>
      <c r="D847" s="229" t="s">
        <v>142</v>
      </c>
      <c r="E847" s="230" t="s">
        <v>966</v>
      </c>
      <c r="F847" s="231" t="s">
        <v>967</v>
      </c>
      <c r="G847" s="232" t="s">
        <v>152</v>
      </c>
      <c r="H847" s="233">
        <v>69.624</v>
      </c>
      <c r="I847" s="234"/>
      <c r="J847" s="235">
        <f>ROUND(I847*H847,2)</f>
        <v>0</v>
      </c>
      <c r="K847" s="231" t="s">
        <v>153</v>
      </c>
      <c r="L847" s="45"/>
      <c r="M847" s="236" t="s">
        <v>1</v>
      </c>
      <c r="N847" s="237" t="s">
        <v>46</v>
      </c>
      <c r="O847" s="92"/>
      <c r="P847" s="238">
        <f>O847*H847</f>
        <v>0</v>
      </c>
      <c r="Q847" s="238">
        <v>0</v>
      </c>
      <c r="R847" s="238">
        <f>Q847*H847</f>
        <v>0</v>
      </c>
      <c r="S847" s="238">
        <v>0</v>
      </c>
      <c r="T847" s="239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40" t="s">
        <v>237</v>
      </c>
      <c r="AT847" s="240" t="s">
        <v>142</v>
      </c>
      <c r="AU847" s="240" t="s">
        <v>148</v>
      </c>
      <c r="AY847" s="18" t="s">
        <v>140</v>
      </c>
      <c r="BE847" s="241">
        <f>IF(N847="základní",J847,0)</f>
        <v>0</v>
      </c>
      <c r="BF847" s="241">
        <f>IF(N847="snížená",J847,0)</f>
        <v>0</v>
      </c>
      <c r="BG847" s="241">
        <f>IF(N847="zákl. přenesená",J847,0)</f>
        <v>0</v>
      </c>
      <c r="BH847" s="241">
        <f>IF(N847="sníž. přenesená",J847,0)</f>
        <v>0</v>
      </c>
      <c r="BI847" s="241">
        <f>IF(N847="nulová",J847,0)</f>
        <v>0</v>
      </c>
      <c r="BJ847" s="18" t="s">
        <v>148</v>
      </c>
      <c r="BK847" s="241">
        <f>ROUND(I847*H847,2)</f>
        <v>0</v>
      </c>
      <c r="BL847" s="18" t="s">
        <v>237</v>
      </c>
      <c r="BM847" s="240" t="s">
        <v>968</v>
      </c>
    </row>
    <row r="848" spans="1:51" s="13" customFormat="1" ht="12">
      <c r="A848" s="13"/>
      <c r="B848" s="242"/>
      <c r="C848" s="243"/>
      <c r="D848" s="244" t="s">
        <v>155</v>
      </c>
      <c r="E848" s="245" t="s">
        <v>1</v>
      </c>
      <c r="F848" s="246" t="s">
        <v>969</v>
      </c>
      <c r="G848" s="243"/>
      <c r="H848" s="245" t="s">
        <v>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2" t="s">
        <v>155</v>
      </c>
      <c r="AU848" s="252" t="s">
        <v>148</v>
      </c>
      <c r="AV848" s="13" t="s">
        <v>85</v>
      </c>
      <c r="AW848" s="13" t="s">
        <v>36</v>
      </c>
      <c r="AX848" s="13" t="s">
        <v>80</v>
      </c>
      <c r="AY848" s="252" t="s">
        <v>140</v>
      </c>
    </row>
    <row r="849" spans="1:51" s="13" customFormat="1" ht="12">
      <c r="A849" s="13"/>
      <c r="B849" s="242"/>
      <c r="C849" s="243"/>
      <c r="D849" s="244" t="s">
        <v>155</v>
      </c>
      <c r="E849" s="245" t="s">
        <v>1</v>
      </c>
      <c r="F849" s="246" t="s">
        <v>859</v>
      </c>
      <c r="G849" s="243"/>
      <c r="H849" s="245" t="s">
        <v>1</v>
      </c>
      <c r="I849" s="247"/>
      <c r="J849" s="243"/>
      <c r="K849" s="243"/>
      <c r="L849" s="248"/>
      <c r="M849" s="249"/>
      <c r="N849" s="250"/>
      <c r="O849" s="250"/>
      <c r="P849" s="250"/>
      <c r="Q849" s="250"/>
      <c r="R849" s="250"/>
      <c r="S849" s="250"/>
      <c r="T849" s="25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2" t="s">
        <v>155</v>
      </c>
      <c r="AU849" s="252" t="s">
        <v>148</v>
      </c>
      <c r="AV849" s="13" t="s">
        <v>85</v>
      </c>
      <c r="AW849" s="13" t="s">
        <v>36</v>
      </c>
      <c r="AX849" s="13" t="s">
        <v>80</v>
      </c>
      <c r="AY849" s="252" t="s">
        <v>140</v>
      </c>
    </row>
    <row r="850" spans="1:51" s="13" customFormat="1" ht="12">
      <c r="A850" s="13"/>
      <c r="B850" s="242"/>
      <c r="C850" s="243"/>
      <c r="D850" s="244" t="s">
        <v>155</v>
      </c>
      <c r="E850" s="245" t="s">
        <v>1</v>
      </c>
      <c r="F850" s="246" t="s">
        <v>955</v>
      </c>
      <c r="G850" s="243"/>
      <c r="H850" s="245" t="s">
        <v>1</v>
      </c>
      <c r="I850" s="247"/>
      <c r="J850" s="243"/>
      <c r="K850" s="243"/>
      <c r="L850" s="248"/>
      <c r="M850" s="249"/>
      <c r="N850" s="250"/>
      <c r="O850" s="250"/>
      <c r="P850" s="250"/>
      <c r="Q850" s="250"/>
      <c r="R850" s="250"/>
      <c r="S850" s="250"/>
      <c r="T850" s="25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2" t="s">
        <v>155</v>
      </c>
      <c r="AU850" s="252" t="s">
        <v>148</v>
      </c>
      <c r="AV850" s="13" t="s">
        <v>85</v>
      </c>
      <c r="AW850" s="13" t="s">
        <v>36</v>
      </c>
      <c r="AX850" s="13" t="s">
        <v>80</v>
      </c>
      <c r="AY850" s="252" t="s">
        <v>140</v>
      </c>
    </row>
    <row r="851" spans="1:51" s="14" customFormat="1" ht="12">
      <c r="A851" s="14"/>
      <c r="B851" s="253"/>
      <c r="C851" s="254"/>
      <c r="D851" s="244" t="s">
        <v>155</v>
      </c>
      <c r="E851" s="255" t="s">
        <v>1</v>
      </c>
      <c r="F851" s="256" t="s">
        <v>970</v>
      </c>
      <c r="G851" s="254"/>
      <c r="H851" s="257">
        <v>23.331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155</v>
      </c>
      <c r="AU851" s="263" t="s">
        <v>148</v>
      </c>
      <c r="AV851" s="14" t="s">
        <v>148</v>
      </c>
      <c r="AW851" s="14" t="s">
        <v>36</v>
      </c>
      <c r="AX851" s="14" t="s">
        <v>80</v>
      </c>
      <c r="AY851" s="263" t="s">
        <v>140</v>
      </c>
    </row>
    <row r="852" spans="1:51" s="13" customFormat="1" ht="12">
      <c r="A852" s="13"/>
      <c r="B852" s="242"/>
      <c r="C852" s="243"/>
      <c r="D852" s="244" t="s">
        <v>155</v>
      </c>
      <c r="E852" s="245" t="s">
        <v>1</v>
      </c>
      <c r="F852" s="246" t="s">
        <v>956</v>
      </c>
      <c r="G852" s="243"/>
      <c r="H852" s="245" t="s">
        <v>1</v>
      </c>
      <c r="I852" s="247"/>
      <c r="J852" s="243"/>
      <c r="K852" s="243"/>
      <c r="L852" s="248"/>
      <c r="M852" s="249"/>
      <c r="N852" s="250"/>
      <c r="O852" s="250"/>
      <c r="P852" s="250"/>
      <c r="Q852" s="250"/>
      <c r="R852" s="250"/>
      <c r="S852" s="250"/>
      <c r="T852" s="25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52" t="s">
        <v>155</v>
      </c>
      <c r="AU852" s="252" t="s">
        <v>148</v>
      </c>
      <c r="AV852" s="13" t="s">
        <v>85</v>
      </c>
      <c r="AW852" s="13" t="s">
        <v>36</v>
      </c>
      <c r="AX852" s="13" t="s">
        <v>80</v>
      </c>
      <c r="AY852" s="252" t="s">
        <v>140</v>
      </c>
    </row>
    <row r="853" spans="1:51" s="14" customFormat="1" ht="12">
      <c r="A853" s="14"/>
      <c r="B853" s="253"/>
      <c r="C853" s="254"/>
      <c r="D853" s="244" t="s">
        <v>155</v>
      </c>
      <c r="E853" s="255" t="s">
        <v>1</v>
      </c>
      <c r="F853" s="256" t="s">
        <v>971</v>
      </c>
      <c r="G853" s="254"/>
      <c r="H853" s="257">
        <v>27.993</v>
      </c>
      <c r="I853" s="258"/>
      <c r="J853" s="254"/>
      <c r="K853" s="254"/>
      <c r="L853" s="259"/>
      <c r="M853" s="260"/>
      <c r="N853" s="261"/>
      <c r="O853" s="261"/>
      <c r="P853" s="261"/>
      <c r="Q853" s="261"/>
      <c r="R853" s="261"/>
      <c r="S853" s="261"/>
      <c r="T853" s="26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3" t="s">
        <v>155</v>
      </c>
      <c r="AU853" s="263" t="s">
        <v>148</v>
      </c>
      <c r="AV853" s="14" t="s">
        <v>148</v>
      </c>
      <c r="AW853" s="14" t="s">
        <v>36</v>
      </c>
      <c r="AX853" s="14" t="s">
        <v>80</v>
      </c>
      <c r="AY853" s="263" t="s">
        <v>140</v>
      </c>
    </row>
    <row r="854" spans="1:51" s="13" customFormat="1" ht="12">
      <c r="A854" s="13"/>
      <c r="B854" s="242"/>
      <c r="C854" s="243"/>
      <c r="D854" s="244" t="s">
        <v>155</v>
      </c>
      <c r="E854" s="245" t="s">
        <v>1</v>
      </c>
      <c r="F854" s="246" t="s">
        <v>958</v>
      </c>
      <c r="G854" s="243"/>
      <c r="H854" s="245" t="s">
        <v>1</v>
      </c>
      <c r="I854" s="247"/>
      <c r="J854" s="243"/>
      <c r="K854" s="243"/>
      <c r="L854" s="248"/>
      <c r="M854" s="249"/>
      <c r="N854" s="250"/>
      <c r="O854" s="250"/>
      <c r="P854" s="250"/>
      <c r="Q854" s="250"/>
      <c r="R854" s="250"/>
      <c r="S854" s="250"/>
      <c r="T854" s="25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52" t="s">
        <v>155</v>
      </c>
      <c r="AU854" s="252" t="s">
        <v>148</v>
      </c>
      <c r="AV854" s="13" t="s">
        <v>85</v>
      </c>
      <c r="AW854" s="13" t="s">
        <v>36</v>
      </c>
      <c r="AX854" s="13" t="s">
        <v>80</v>
      </c>
      <c r="AY854" s="252" t="s">
        <v>140</v>
      </c>
    </row>
    <row r="855" spans="1:51" s="14" customFormat="1" ht="12">
      <c r="A855" s="14"/>
      <c r="B855" s="253"/>
      <c r="C855" s="254"/>
      <c r="D855" s="244" t="s">
        <v>155</v>
      </c>
      <c r="E855" s="255" t="s">
        <v>1</v>
      </c>
      <c r="F855" s="256" t="s">
        <v>972</v>
      </c>
      <c r="G855" s="254"/>
      <c r="H855" s="257">
        <v>18.3</v>
      </c>
      <c r="I855" s="258"/>
      <c r="J855" s="254"/>
      <c r="K855" s="254"/>
      <c r="L855" s="259"/>
      <c r="M855" s="260"/>
      <c r="N855" s="261"/>
      <c r="O855" s="261"/>
      <c r="P855" s="261"/>
      <c r="Q855" s="261"/>
      <c r="R855" s="261"/>
      <c r="S855" s="261"/>
      <c r="T855" s="26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3" t="s">
        <v>155</v>
      </c>
      <c r="AU855" s="263" t="s">
        <v>148</v>
      </c>
      <c r="AV855" s="14" t="s">
        <v>148</v>
      </c>
      <c r="AW855" s="14" t="s">
        <v>36</v>
      </c>
      <c r="AX855" s="14" t="s">
        <v>80</v>
      </c>
      <c r="AY855" s="263" t="s">
        <v>140</v>
      </c>
    </row>
    <row r="856" spans="1:51" s="15" customFormat="1" ht="12">
      <c r="A856" s="15"/>
      <c r="B856" s="264"/>
      <c r="C856" s="265"/>
      <c r="D856" s="244" t="s">
        <v>155</v>
      </c>
      <c r="E856" s="266" t="s">
        <v>1</v>
      </c>
      <c r="F856" s="267" t="s">
        <v>167</v>
      </c>
      <c r="G856" s="265"/>
      <c r="H856" s="268">
        <v>69.624</v>
      </c>
      <c r="I856" s="269"/>
      <c r="J856" s="265"/>
      <c r="K856" s="265"/>
      <c r="L856" s="270"/>
      <c r="M856" s="271"/>
      <c r="N856" s="272"/>
      <c r="O856" s="272"/>
      <c r="P856" s="272"/>
      <c r="Q856" s="272"/>
      <c r="R856" s="272"/>
      <c r="S856" s="272"/>
      <c r="T856" s="273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74" t="s">
        <v>155</v>
      </c>
      <c r="AU856" s="274" t="s">
        <v>148</v>
      </c>
      <c r="AV856" s="15" t="s">
        <v>147</v>
      </c>
      <c r="AW856" s="15" t="s">
        <v>36</v>
      </c>
      <c r="AX856" s="15" t="s">
        <v>85</v>
      </c>
      <c r="AY856" s="274" t="s">
        <v>140</v>
      </c>
    </row>
    <row r="857" spans="1:65" s="2" customFormat="1" ht="16.5" customHeight="1">
      <c r="A857" s="39"/>
      <c r="B857" s="40"/>
      <c r="C857" s="275" t="s">
        <v>973</v>
      </c>
      <c r="D857" s="275" t="s">
        <v>208</v>
      </c>
      <c r="E857" s="276" t="s">
        <v>961</v>
      </c>
      <c r="F857" s="277" t="s">
        <v>962</v>
      </c>
      <c r="G857" s="278" t="s">
        <v>197</v>
      </c>
      <c r="H857" s="279">
        <v>0.031</v>
      </c>
      <c r="I857" s="280"/>
      <c r="J857" s="281">
        <f>ROUND(I857*H857,2)</f>
        <v>0</v>
      </c>
      <c r="K857" s="277" t="s">
        <v>153</v>
      </c>
      <c r="L857" s="282"/>
      <c r="M857" s="283" t="s">
        <v>1</v>
      </c>
      <c r="N857" s="284" t="s">
        <v>46</v>
      </c>
      <c r="O857" s="92"/>
      <c r="P857" s="238">
        <f>O857*H857</f>
        <v>0</v>
      </c>
      <c r="Q857" s="238">
        <v>1</v>
      </c>
      <c r="R857" s="238">
        <f>Q857*H857</f>
        <v>0.031</v>
      </c>
      <c r="S857" s="238">
        <v>0</v>
      </c>
      <c r="T857" s="239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0" t="s">
        <v>391</v>
      </c>
      <c r="AT857" s="240" t="s">
        <v>208</v>
      </c>
      <c r="AU857" s="240" t="s">
        <v>148</v>
      </c>
      <c r="AY857" s="18" t="s">
        <v>140</v>
      </c>
      <c r="BE857" s="241">
        <f>IF(N857="základní",J857,0)</f>
        <v>0</v>
      </c>
      <c r="BF857" s="241">
        <f>IF(N857="snížená",J857,0)</f>
        <v>0</v>
      </c>
      <c r="BG857" s="241">
        <f>IF(N857="zákl. přenesená",J857,0)</f>
        <v>0</v>
      </c>
      <c r="BH857" s="241">
        <f>IF(N857="sníž. přenesená",J857,0)</f>
        <v>0</v>
      </c>
      <c r="BI857" s="241">
        <f>IF(N857="nulová",J857,0)</f>
        <v>0</v>
      </c>
      <c r="BJ857" s="18" t="s">
        <v>148</v>
      </c>
      <c r="BK857" s="241">
        <f>ROUND(I857*H857,2)</f>
        <v>0</v>
      </c>
      <c r="BL857" s="18" t="s">
        <v>237</v>
      </c>
      <c r="BM857" s="240" t="s">
        <v>974</v>
      </c>
    </row>
    <row r="858" spans="1:51" s="14" customFormat="1" ht="12">
      <c r="A858" s="14"/>
      <c r="B858" s="253"/>
      <c r="C858" s="254"/>
      <c r="D858" s="244" t="s">
        <v>155</v>
      </c>
      <c r="E858" s="255" t="s">
        <v>1</v>
      </c>
      <c r="F858" s="256" t="s">
        <v>975</v>
      </c>
      <c r="G858" s="254"/>
      <c r="H858" s="257">
        <v>0.031</v>
      </c>
      <c r="I858" s="258"/>
      <c r="J858" s="254"/>
      <c r="K858" s="254"/>
      <c r="L858" s="259"/>
      <c r="M858" s="260"/>
      <c r="N858" s="261"/>
      <c r="O858" s="261"/>
      <c r="P858" s="261"/>
      <c r="Q858" s="261"/>
      <c r="R858" s="261"/>
      <c r="S858" s="261"/>
      <c r="T858" s="262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3" t="s">
        <v>155</v>
      </c>
      <c r="AU858" s="263" t="s">
        <v>148</v>
      </c>
      <c r="AV858" s="14" t="s">
        <v>148</v>
      </c>
      <c r="AW858" s="14" t="s">
        <v>36</v>
      </c>
      <c r="AX858" s="14" t="s">
        <v>85</v>
      </c>
      <c r="AY858" s="263" t="s">
        <v>140</v>
      </c>
    </row>
    <row r="859" spans="1:65" s="2" customFormat="1" ht="21.75" customHeight="1">
      <c r="A859" s="39"/>
      <c r="B859" s="40"/>
      <c r="C859" s="229" t="s">
        <v>976</v>
      </c>
      <c r="D859" s="229" t="s">
        <v>142</v>
      </c>
      <c r="E859" s="230" t="s">
        <v>966</v>
      </c>
      <c r="F859" s="231" t="s">
        <v>967</v>
      </c>
      <c r="G859" s="232" t="s">
        <v>152</v>
      </c>
      <c r="H859" s="233">
        <v>37.047</v>
      </c>
      <c r="I859" s="234"/>
      <c r="J859" s="235">
        <f>ROUND(I859*H859,2)</f>
        <v>0</v>
      </c>
      <c r="K859" s="231" t="s">
        <v>153</v>
      </c>
      <c r="L859" s="45"/>
      <c r="M859" s="236" t="s">
        <v>1</v>
      </c>
      <c r="N859" s="237" t="s">
        <v>46</v>
      </c>
      <c r="O859" s="92"/>
      <c r="P859" s="238">
        <f>O859*H859</f>
        <v>0</v>
      </c>
      <c r="Q859" s="238">
        <v>0</v>
      </c>
      <c r="R859" s="238">
        <f>Q859*H859</f>
        <v>0</v>
      </c>
      <c r="S859" s="238">
        <v>0</v>
      </c>
      <c r="T859" s="239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40" t="s">
        <v>237</v>
      </c>
      <c r="AT859" s="240" t="s">
        <v>142</v>
      </c>
      <c r="AU859" s="240" t="s">
        <v>148</v>
      </c>
      <c r="AY859" s="18" t="s">
        <v>140</v>
      </c>
      <c r="BE859" s="241">
        <f>IF(N859="základní",J859,0)</f>
        <v>0</v>
      </c>
      <c r="BF859" s="241">
        <f>IF(N859="snížená",J859,0)</f>
        <v>0</v>
      </c>
      <c r="BG859" s="241">
        <f>IF(N859="zákl. přenesená",J859,0)</f>
        <v>0</v>
      </c>
      <c r="BH859" s="241">
        <f>IF(N859="sníž. přenesená",J859,0)</f>
        <v>0</v>
      </c>
      <c r="BI859" s="241">
        <f>IF(N859="nulová",J859,0)</f>
        <v>0</v>
      </c>
      <c r="BJ859" s="18" t="s">
        <v>148</v>
      </c>
      <c r="BK859" s="241">
        <f>ROUND(I859*H859,2)</f>
        <v>0</v>
      </c>
      <c r="BL859" s="18" t="s">
        <v>237</v>
      </c>
      <c r="BM859" s="240" t="s">
        <v>977</v>
      </c>
    </row>
    <row r="860" spans="1:51" s="13" customFormat="1" ht="12">
      <c r="A860" s="13"/>
      <c r="B860" s="242"/>
      <c r="C860" s="243"/>
      <c r="D860" s="244" t="s">
        <v>155</v>
      </c>
      <c r="E860" s="245" t="s">
        <v>1</v>
      </c>
      <c r="F860" s="246" t="s">
        <v>978</v>
      </c>
      <c r="G860" s="243"/>
      <c r="H860" s="245" t="s">
        <v>1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2" t="s">
        <v>155</v>
      </c>
      <c r="AU860" s="252" t="s">
        <v>148</v>
      </c>
      <c r="AV860" s="13" t="s">
        <v>85</v>
      </c>
      <c r="AW860" s="13" t="s">
        <v>36</v>
      </c>
      <c r="AX860" s="13" t="s">
        <v>80</v>
      </c>
      <c r="AY860" s="252" t="s">
        <v>140</v>
      </c>
    </row>
    <row r="861" spans="1:51" s="13" customFormat="1" ht="12">
      <c r="A861" s="13"/>
      <c r="B861" s="242"/>
      <c r="C861" s="243"/>
      <c r="D861" s="244" t="s">
        <v>155</v>
      </c>
      <c r="E861" s="245" t="s">
        <v>1</v>
      </c>
      <c r="F861" s="246" t="s">
        <v>163</v>
      </c>
      <c r="G861" s="243"/>
      <c r="H861" s="245" t="s">
        <v>1</v>
      </c>
      <c r="I861" s="247"/>
      <c r="J861" s="243"/>
      <c r="K861" s="243"/>
      <c r="L861" s="248"/>
      <c r="M861" s="249"/>
      <c r="N861" s="250"/>
      <c r="O861" s="250"/>
      <c r="P861" s="250"/>
      <c r="Q861" s="250"/>
      <c r="R861" s="250"/>
      <c r="S861" s="250"/>
      <c r="T861" s="25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2" t="s">
        <v>155</v>
      </c>
      <c r="AU861" s="252" t="s">
        <v>148</v>
      </c>
      <c r="AV861" s="13" t="s">
        <v>85</v>
      </c>
      <c r="AW861" s="13" t="s">
        <v>36</v>
      </c>
      <c r="AX861" s="13" t="s">
        <v>80</v>
      </c>
      <c r="AY861" s="252" t="s">
        <v>140</v>
      </c>
    </row>
    <row r="862" spans="1:51" s="14" customFormat="1" ht="12">
      <c r="A862" s="14"/>
      <c r="B862" s="253"/>
      <c r="C862" s="254"/>
      <c r="D862" s="244" t="s">
        <v>155</v>
      </c>
      <c r="E862" s="255" t="s">
        <v>1</v>
      </c>
      <c r="F862" s="256" t="s">
        <v>782</v>
      </c>
      <c r="G862" s="254"/>
      <c r="H862" s="257">
        <v>22.803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3" t="s">
        <v>155</v>
      </c>
      <c r="AU862" s="263" t="s">
        <v>148</v>
      </c>
      <c r="AV862" s="14" t="s">
        <v>148</v>
      </c>
      <c r="AW862" s="14" t="s">
        <v>36</v>
      </c>
      <c r="AX862" s="14" t="s">
        <v>80</v>
      </c>
      <c r="AY862" s="263" t="s">
        <v>140</v>
      </c>
    </row>
    <row r="863" spans="1:51" s="13" customFormat="1" ht="12">
      <c r="A863" s="13"/>
      <c r="B863" s="242"/>
      <c r="C863" s="243"/>
      <c r="D863" s="244" t="s">
        <v>155</v>
      </c>
      <c r="E863" s="245" t="s">
        <v>1</v>
      </c>
      <c r="F863" s="246" t="s">
        <v>165</v>
      </c>
      <c r="G863" s="243"/>
      <c r="H863" s="245" t="s">
        <v>1</v>
      </c>
      <c r="I863" s="247"/>
      <c r="J863" s="243"/>
      <c r="K863" s="243"/>
      <c r="L863" s="248"/>
      <c r="M863" s="249"/>
      <c r="N863" s="250"/>
      <c r="O863" s="250"/>
      <c r="P863" s="250"/>
      <c r="Q863" s="250"/>
      <c r="R863" s="250"/>
      <c r="S863" s="250"/>
      <c r="T863" s="251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2" t="s">
        <v>155</v>
      </c>
      <c r="AU863" s="252" t="s">
        <v>148</v>
      </c>
      <c r="AV863" s="13" t="s">
        <v>85</v>
      </c>
      <c r="AW863" s="13" t="s">
        <v>36</v>
      </c>
      <c r="AX863" s="13" t="s">
        <v>80</v>
      </c>
      <c r="AY863" s="252" t="s">
        <v>140</v>
      </c>
    </row>
    <row r="864" spans="1:51" s="14" customFormat="1" ht="12">
      <c r="A864" s="14"/>
      <c r="B864" s="253"/>
      <c r="C864" s="254"/>
      <c r="D864" s="244" t="s">
        <v>155</v>
      </c>
      <c r="E864" s="255" t="s">
        <v>1</v>
      </c>
      <c r="F864" s="256" t="s">
        <v>783</v>
      </c>
      <c r="G864" s="254"/>
      <c r="H864" s="257">
        <v>14.244</v>
      </c>
      <c r="I864" s="258"/>
      <c r="J864" s="254"/>
      <c r="K864" s="254"/>
      <c r="L864" s="259"/>
      <c r="M864" s="260"/>
      <c r="N864" s="261"/>
      <c r="O864" s="261"/>
      <c r="P864" s="261"/>
      <c r="Q864" s="261"/>
      <c r="R864" s="261"/>
      <c r="S864" s="261"/>
      <c r="T864" s="262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3" t="s">
        <v>155</v>
      </c>
      <c r="AU864" s="263" t="s">
        <v>148</v>
      </c>
      <c r="AV864" s="14" t="s">
        <v>148</v>
      </c>
      <c r="AW864" s="14" t="s">
        <v>36</v>
      </c>
      <c r="AX864" s="14" t="s">
        <v>80</v>
      </c>
      <c r="AY864" s="263" t="s">
        <v>140</v>
      </c>
    </row>
    <row r="865" spans="1:51" s="15" customFormat="1" ht="12">
      <c r="A865" s="15"/>
      <c r="B865" s="264"/>
      <c r="C865" s="265"/>
      <c r="D865" s="244" t="s">
        <v>155</v>
      </c>
      <c r="E865" s="266" t="s">
        <v>1</v>
      </c>
      <c r="F865" s="267" t="s">
        <v>167</v>
      </c>
      <c r="G865" s="265"/>
      <c r="H865" s="268">
        <v>37.047</v>
      </c>
      <c r="I865" s="269"/>
      <c r="J865" s="265"/>
      <c r="K865" s="265"/>
      <c r="L865" s="270"/>
      <c r="M865" s="271"/>
      <c r="N865" s="272"/>
      <c r="O865" s="272"/>
      <c r="P865" s="272"/>
      <c r="Q865" s="272"/>
      <c r="R865" s="272"/>
      <c r="S865" s="272"/>
      <c r="T865" s="273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74" t="s">
        <v>155</v>
      </c>
      <c r="AU865" s="274" t="s">
        <v>148</v>
      </c>
      <c r="AV865" s="15" t="s">
        <v>147</v>
      </c>
      <c r="AW865" s="15" t="s">
        <v>36</v>
      </c>
      <c r="AX865" s="15" t="s">
        <v>85</v>
      </c>
      <c r="AY865" s="274" t="s">
        <v>140</v>
      </c>
    </row>
    <row r="866" spans="1:65" s="2" customFormat="1" ht="16.5" customHeight="1">
      <c r="A866" s="39"/>
      <c r="B866" s="40"/>
      <c r="C866" s="275" t="s">
        <v>979</v>
      </c>
      <c r="D866" s="275" t="s">
        <v>208</v>
      </c>
      <c r="E866" s="276" t="s">
        <v>961</v>
      </c>
      <c r="F866" s="277" t="s">
        <v>962</v>
      </c>
      <c r="G866" s="278" t="s">
        <v>197</v>
      </c>
      <c r="H866" s="279">
        <v>0.017</v>
      </c>
      <c r="I866" s="280"/>
      <c r="J866" s="281">
        <f>ROUND(I866*H866,2)</f>
        <v>0</v>
      </c>
      <c r="K866" s="277" t="s">
        <v>153</v>
      </c>
      <c r="L866" s="282"/>
      <c r="M866" s="283" t="s">
        <v>1</v>
      </c>
      <c r="N866" s="284" t="s">
        <v>46</v>
      </c>
      <c r="O866" s="92"/>
      <c r="P866" s="238">
        <f>O866*H866</f>
        <v>0</v>
      </c>
      <c r="Q866" s="238">
        <v>1</v>
      </c>
      <c r="R866" s="238">
        <f>Q866*H866</f>
        <v>0.017</v>
      </c>
      <c r="S866" s="238">
        <v>0</v>
      </c>
      <c r="T866" s="239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0" t="s">
        <v>391</v>
      </c>
      <c r="AT866" s="240" t="s">
        <v>208</v>
      </c>
      <c r="AU866" s="240" t="s">
        <v>148</v>
      </c>
      <c r="AY866" s="18" t="s">
        <v>140</v>
      </c>
      <c r="BE866" s="241">
        <f>IF(N866="základní",J866,0)</f>
        <v>0</v>
      </c>
      <c r="BF866" s="241">
        <f>IF(N866="snížená",J866,0)</f>
        <v>0</v>
      </c>
      <c r="BG866" s="241">
        <f>IF(N866="zákl. přenesená",J866,0)</f>
        <v>0</v>
      </c>
      <c r="BH866" s="241">
        <f>IF(N866="sníž. přenesená",J866,0)</f>
        <v>0</v>
      </c>
      <c r="BI866" s="241">
        <f>IF(N866="nulová",J866,0)</f>
        <v>0</v>
      </c>
      <c r="BJ866" s="18" t="s">
        <v>148</v>
      </c>
      <c r="BK866" s="241">
        <f>ROUND(I866*H866,2)</f>
        <v>0</v>
      </c>
      <c r="BL866" s="18" t="s">
        <v>237</v>
      </c>
      <c r="BM866" s="240" t="s">
        <v>980</v>
      </c>
    </row>
    <row r="867" spans="1:51" s="14" customFormat="1" ht="12">
      <c r="A867" s="14"/>
      <c r="B867" s="253"/>
      <c r="C867" s="254"/>
      <c r="D867" s="244" t="s">
        <v>155</v>
      </c>
      <c r="E867" s="255" t="s">
        <v>1</v>
      </c>
      <c r="F867" s="256" t="s">
        <v>981</v>
      </c>
      <c r="G867" s="254"/>
      <c r="H867" s="257">
        <v>0.017</v>
      </c>
      <c r="I867" s="258"/>
      <c r="J867" s="254"/>
      <c r="K867" s="254"/>
      <c r="L867" s="259"/>
      <c r="M867" s="260"/>
      <c r="N867" s="261"/>
      <c r="O867" s="261"/>
      <c r="P867" s="261"/>
      <c r="Q867" s="261"/>
      <c r="R867" s="261"/>
      <c r="S867" s="261"/>
      <c r="T867" s="262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3" t="s">
        <v>155</v>
      </c>
      <c r="AU867" s="263" t="s">
        <v>148</v>
      </c>
      <c r="AV867" s="14" t="s">
        <v>148</v>
      </c>
      <c r="AW867" s="14" t="s">
        <v>36</v>
      </c>
      <c r="AX867" s="14" t="s">
        <v>85</v>
      </c>
      <c r="AY867" s="263" t="s">
        <v>140</v>
      </c>
    </row>
    <row r="868" spans="1:65" s="2" customFormat="1" ht="21.75" customHeight="1">
      <c r="A868" s="39"/>
      <c r="B868" s="40"/>
      <c r="C868" s="229" t="s">
        <v>982</v>
      </c>
      <c r="D868" s="229" t="s">
        <v>142</v>
      </c>
      <c r="E868" s="230" t="s">
        <v>983</v>
      </c>
      <c r="F868" s="231" t="s">
        <v>984</v>
      </c>
      <c r="G868" s="232" t="s">
        <v>152</v>
      </c>
      <c r="H868" s="233">
        <v>855.236</v>
      </c>
      <c r="I868" s="234"/>
      <c r="J868" s="235">
        <f>ROUND(I868*H868,2)</f>
        <v>0</v>
      </c>
      <c r="K868" s="231" t="s">
        <v>153</v>
      </c>
      <c r="L868" s="45"/>
      <c r="M868" s="236" t="s">
        <v>1</v>
      </c>
      <c r="N868" s="237" t="s">
        <v>46</v>
      </c>
      <c r="O868" s="92"/>
      <c r="P868" s="238">
        <f>O868*H868</f>
        <v>0</v>
      </c>
      <c r="Q868" s="238">
        <v>0.0004</v>
      </c>
      <c r="R868" s="238">
        <f>Q868*H868</f>
        <v>0.3420944</v>
      </c>
      <c r="S868" s="238">
        <v>0</v>
      </c>
      <c r="T868" s="239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40" t="s">
        <v>237</v>
      </c>
      <c r="AT868" s="240" t="s">
        <v>142</v>
      </c>
      <c r="AU868" s="240" t="s">
        <v>148</v>
      </c>
      <c r="AY868" s="18" t="s">
        <v>140</v>
      </c>
      <c r="BE868" s="241">
        <f>IF(N868="základní",J868,0)</f>
        <v>0</v>
      </c>
      <c r="BF868" s="241">
        <f>IF(N868="snížená",J868,0)</f>
        <v>0</v>
      </c>
      <c r="BG868" s="241">
        <f>IF(N868="zákl. přenesená",J868,0)</f>
        <v>0</v>
      </c>
      <c r="BH868" s="241">
        <f>IF(N868="sníž. přenesená",J868,0)</f>
        <v>0</v>
      </c>
      <c r="BI868" s="241">
        <f>IF(N868="nulová",J868,0)</f>
        <v>0</v>
      </c>
      <c r="BJ868" s="18" t="s">
        <v>148</v>
      </c>
      <c r="BK868" s="241">
        <f>ROUND(I868*H868,2)</f>
        <v>0</v>
      </c>
      <c r="BL868" s="18" t="s">
        <v>237</v>
      </c>
      <c r="BM868" s="240" t="s">
        <v>985</v>
      </c>
    </row>
    <row r="869" spans="1:51" s="13" customFormat="1" ht="12">
      <c r="A869" s="13"/>
      <c r="B869" s="242"/>
      <c r="C869" s="243"/>
      <c r="D869" s="244" t="s">
        <v>155</v>
      </c>
      <c r="E869" s="245" t="s">
        <v>1</v>
      </c>
      <c r="F869" s="246" t="s">
        <v>986</v>
      </c>
      <c r="G869" s="243"/>
      <c r="H869" s="245" t="s">
        <v>1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2" t="s">
        <v>155</v>
      </c>
      <c r="AU869" s="252" t="s">
        <v>148</v>
      </c>
      <c r="AV869" s="13" t="s">
        <v>85</v>
      </c>
      <c r="AW869" s="13" t="s">
        <v>36</v>
      </c>
      <c r="AX869" s="13" t="s">
        <v>80</v>
      </c>
      <c r="AY869" s="252" t="s">
        <v>140</v>
      </c>
    </row>
    <row r="870" spans="1:51" s="13" customFormat="1" ht="12">
      <c r="A870" s="13"/>
      <c r="B870" s="242"/>
      <c r="C870" s="243"/>
      <c r="D870" s="244" t="s">
        <v>155</v>
      </c>
      <c r="E870" s="245" t="s">
        <v>1</v>
      </c>
      <c r="F870" s="246" t="s">
        <v>859</v>
      </c>
      <c r="G870" s="243"/>
      <c r="H870" s="245" t="s">
        <v>1</v>
      </c>
      <c r="I870" s="247"/>
      <c r="J870" s="243"/>
      <c r="K870" s="243"/>
      <c r="L870" s="248"/>
      <c r="M870" s="249"/>
      <c r="N870" s="250"/>
      <c r="O870" s="250"/>
      <c r="P870" s="250"/>
      <c r="Q870" s="250"/>
      <c r="R870" s="250"/>
      <c r="S870" s="250"/>
      <c r="T870" s="251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2" t="s">
        <v>155</v>
      </c>
      <c r="AU870" s="252" t="s">
        <v>148</v>
      </c>
      <c r="AV870" s="13" t="s">
        <v>85</v>
      </c>
      <c r="AW870" s="13" t="s">
        <v>36</v>
      </c>
      <c r="AX870" s="13" t="s">
        <v>80</v>
      </c>
      <c r="AY870" s="252" t="s">
        <v>140</v>
      </c>
    </row>
    <row r="871" spans="1:51" s="13" customFormat="1" ht="12">
      <c r="A871" s="13"/>
      <c r="B871" s="242"/>
      <c r="C871" s="243"/>
      <c r="D871" s="244" t="s">
        <v>155</v>
      </c>
      <c r="E871" s="245" t="s">
        <v>1</v>
      </c>
      <c r="F871" s="246" t="s">
        <v>955</v>
      </c>
      <c r="G871" s="243"/>
      <c r="H871" s="245" t="s">
        <v>1</v>
      </c>
      <c r="I871" s="247"/>
      <c r="J871" s="243"/>
      <c r="K871" s="243"/>
      <c r="L871" s="248"/>
      <c r="M871" s="249"/>
      <c r="N871" s="250"/>
      <c r="O871" s="250"/>
      <c r="P871" s="250"/>
      <c r="Q871" s="250"/>
      <c r="R871" s="250"/>
      <c r="S871" s="250"/>
      <c r="T871" s="251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2" t="s">
        <v>155</v>
      </c>
      <c r="AU871" s="252" t="s">
        <v>148</v>
      </c>
      <c r="AV871" s="13" t="s">
        <v>85</v>
      </c>
      <c r="AW871" s="13" t="s">
        <v>36</v>
      </c>
      <c r="AX871" s="13" t="s">
        <v>80</v>
      </c>
      <c r="AY871" s="252" t="s">
        <v>140</v>
      </c>
    </row>
    <row r="872" spans="1:51" s="14" customFormat="1" ht="12">
      <c r="A872" s="14"/>
      <c r="B872" s="253"/>
      <c r="C872" s="254"/>
      <c r="D872" s="244" t="s">
        <v>155</v>
      </c>
      <c r="E872" s="255" t="s">
        <v>1</v>
      </c>
      <c r="F872" s="256" t="s">
        <v>693</v>
      </c>
      <c r="G872" s="254"/>
      <c r="H872" s="257">
        <v>284.553</v>
      </c>
      <c r="I872" s="258"/>
      <c r="J872" s="254"/>
      <c r="K872" s="254"/>
      <c r="L872" s="259"/>
      <c r="M872" s="260"/>
      <c r="N872" s="261"/>
      <c r="O872" s="261"/>
      <c r="P872" s="261"/>
      <c r="Q872" s="261"/>
      <c r="R872" s="261"/>
      <c r="S872" s="261"/>
      <c r="T872" s="26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3" t="s">
        <v>155</v>
      </c>
      <c r="AU872" s="263" t="s">
        <v>148</v>
      </c>
      <c r="AV872" s="14" t="s">
        <v>148</v>
      </c>
      <c r="AW872" s="14" t="s">
        <v>36</v>
      </c>
      <c r="AX872" s="14" t="s">
        <v>80</v>
      </c>
      <c r="AY872" s="263" t="s">
        <v>140</v>
      </c>
    </row>
    <row r="873" spans="1:51" s="13" customFormat="1" ht="12">
      <c r="A873" s="13"/>
      <c r="B873" s="242"/>
      <c r="C873" s="243"/>
      <c r="D873" s="244" t="s">
        <v>155</v>
      </c>
      <c r="E873" s="245" t="s">
        <v>1</v>
      </c>
      <c r="F873" s="246" t="s">
        <v>956</v>
      </c>
      <c r="G873" s="243"/>
      <c r="H873" s="245" t="s">
        <v>1</v>
      </c>
      <c r="I873" s="247"/>
      <c r="J873" s="243"/>
      <c r="K873" s="243"/>
      <c r="L873" s="248"/>
      <c r="M873" s="249"/>
      <c r="N873" s="250"/>
      <c r="O873" s="250"/>
      <c r="P873" s="250"/>
      <c r="Q873" s="250"/>
      <c r="R873" s="250"/>
      <c r="S873" s="250"/>
      <c r="T873" s="25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2" t="s">
        <v>155</v>
      </c>
      <c r="AU873" s="252" t="s">
        <v>148</v>
      </c>
      <c r="AV873" s="13" t="s">
        <v>85</v>
      </c>
      <c r="AW873" s="13" t="s">
        <v>36</v>
      </c>
      <c r="AX873" s="13" t="s">
        <v>80</v>
      </c>
      <c r="AY873" s="252" t="s">
        <v>140</v>
      </c>
    </row>
    <row r="874" spans="1:51" s="14" customFormat="1" ht="12">
      <c r="A874" s="14"/>
      <c r="B874" s="253"/>
      <c r="C874" s="254"/>
      <c r="D874" s="244" t="s">
        <v>155</v>
      </c>
      <c r="E874" s="255" t="s">
        <v>1</v>
      </c>
      <c r="F874" s="256" t="s">
        <v>957</v>
      </c>
      <c r="G874" s="254"/>
      <c r="H874" s="257">
        <v>344.148</v>
      </c>
      <c r="I874" s="258"/>
      <c r="J874" s="254"/>
      <c r="K874" s="254"/>
      <c r="L874" s="259"/>
      <c r="M874" s="260"/>
      <c r="N874" s="261"/>
      <c r="O874" s="261"/>
      <c r="P874" s="261"/>
      <c r="Q874" s="261"/>
      <c r="R874" s="261"/>
      <c r="S874" s="261"/>
      <c r="T874" s="262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3" t="s">
        <v>155</v>
      </c>
      <c r="AU874" s="263" t="s">
        <v>148</v>
      </c>
      <c r="AV874" s="14" t="s">
        <v>148</v>
      </c>
      <c r="AW874" s="14" t="s">
        <v>36</v>
      </c>
      <c r="AX874" s="14" t="s">
        <v>80</v>
      </c>
      <c r="AY874" s="263" t="s">
        <v>140</v>
      </c>
    </row>
    <row r="875" spans="1:51" s="13" customFormat="1" ht="12">
      <c r="A875" s="13"/>
      <c r="B875" s="242"/>
      <c r="C875" s="243"/>
      <c r="D875" s="244" t="s">
        <v>155</v>
      </c>
      <c r="E875" s="245" t="s">
        <v>1</v>
      </c>
      <c r="F875" s="246" t="s">
        <v>958</v>
      </c>
      <c r="G875" s="243"/>
      <c r="H875" s="245" t="s">
        <v>1</v>
      </c>
      <c r="I875" s="247"/>
      <c r="J875" s="243"/>
      <c r="K875" s="243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155</v>
      </c>
      <c r="AU875" s="252" t="s">
        <v>148</v>
      </c>
      <c r="AV875" s="13" t="s">
        <v>85</v>
      </c>
      <c r="AW875" s="13" t="s">
        <v>36</v>
      </c>
      <c r="AX875" s="13" t="s">
        <v>80</v>
      </c>
      <c r="AY875" s="252" t="s">
        <v>140</v>
      </c>
    </row>
    <row r="876" spans="1:51" s="14" customFormat="1" ht="12">
      <c r="A876" s="14"/>
      <c r="B876" s="253"/>
      <c r="C876" s="254"/>
      <c r="D876" s="244" t="s">
        <v>155</v>
      </c>
      <c r="E876" s="255" t="s">
        <v>1</v>
      </c>
      <c r="F876" s="256" t="s">
        <v>959</v>
      </c>
      <c r="G876" s="254"/>
      <c r="H876" s="257">
        <v>226.535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155</v>
      </c>
      <c r="AU876" s="263" t="s">
        <v>148</v>
      </c>
      <c r="AV876" s="14" t="s">
        <v>148</v>
      </c>
      <c r="AW876" s="14" t="s">
        <v>36</v>
      </c>
      <c r="AX876" s="14" t="s">
        <v>80</v>
      </c>
      <c r="AY876" s="263" t="s">
        <v>140</v>
      </c>
    </row>
    <row r="877" spans="1:51" s="15" customFormat="1" ht="12">
      <c r="A877" s="15"/>
      <c r="B877" s="264"/>
      <c r="C877" s="265"/>
      <c r="D877" s="244" t="s">
        <v>155</v>
      </c>
      <c r="E877" s="266" t="s">
        <v>1</v>
      </c>
      <c r="F877" s="267" t="s">
        <v>167</v>
      </c>
      <c r="G877" s="265"/>
      <c r="H877" s="268">
        <v>855.236</v>
      </c>
      <c r="I877" s="269"/>
      <c r="J877" s="265"/>
      <c r="K877" s="265"/>
      <c r="L877" s="270"/>
      <c r="M877" s="271"/>
      <c r="N877" s="272"/>
      <c r="O877" s="272"/>
      <c r="P877" s="272"/>
      <c r="Q877" s="272"/>
      <c r="R877" s="272"/>
      <c r="S877" s="272"/>
      <c r="T877" s="273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74" t="s">
        <v>155</v>
      </c>
      <c r="AU877" s="274" t="s">
        <v>148</v>
      </c>
      <c r="AV877" s="15" t="s">
        <v>147</v>
      </c>
      <c r="AW877" s="15" t="s">
        <v>36</v>
      </c>
      <c r="AX877" s="15" t="s">
        <v>85</v>
      </c>
      <c r="AY877" s="274" t="s">
        <v>140</v>
      </c>
    </row>
    <row r="878" spans="1:65" s="2" customFormat="1" ht="33" customHeight="1">
      <c r="A878" s="39"/>
      <c r="B878" s="40"/>
      <c r="C878" s="275" t="s">
        <v>987</v>
      </c>
      <c r="D878" s="275" t="s">
        <v>208</v>
      </c>
      <c r="E878" s="276" t="s">
        <v>988</v>
      </c>
      <c r="F878" s="277" t="s">
        <v>989</v>
      </c>
      <c r="G878" s="278" t="s">
        <v>152</v>
      </c>
      <c r="H878" s="279">
        <v>983.521</v>
      </c>
      <c r="I878" s="280"/>
      <c r="J878" s="281">
        <f>ROUND(I878*H878,2)</f>
        <v>0</v>
      </c>
      <c r="K878" s="277" t="s">
        <v>153</v>
      </c>
      <c r="L878" s="282"/>
      <c r="M878" s="283" t="s">
        <v>1</v>
      </c>
      <c r="N878" s="284" t="s">
        <v>46</v>
      </c>
      <c r="O878" s="92"/>
      <c r="P878" s="238">
        <f>O878*H878</f>
        <v>0</v>
      </c>
      <c r="Q878" s="238">
        <v>0.00388</v>
      </c>
      <c r="R878" s="238">
        <f>Q878*H878</f>
        <v>3.81606148</v>
      </c>
      <c r="S878" s="238">
        <v>0</v>
      </c>
      <c r="T878" s="239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40" t="s">
        <v>391</v>
      </c>
      <c r="AT878" s="240" t="s">
        <v>208</v>
      </c>
      <c r="AU878" s="240" t="s">
        <v>148</v>
      </c>
      <c r="AY878" s="18" t="s">
        <v>140</v>
      </c>
      <c r="BE878" s="241">
        <f>IF(N878="základní",J878,0)</f>
        <v>0</v>
      </c>
      <c r="BF878" s="241">
        <f>IF(N878="snížená",J878,0)</f>
        <v>0</v>
      </c>
      <c r="BG878" s="241">
        <f>IF(N878="zákl. přenesená",J878,0)</f>
        <v>0</v>
      </c>
      <c r="BH878" s="241">
        <f>IF(N878="sníž. přenesená",J878,0)</f>
        <v>0</v>
      </c>
      <c r="BI878" s="241">
        <f>IF(N878="nulová",J878,0)</f>
        <v>0</v>
      </c>
      <c r="BJ878" s="18" t="s">
        <v>148</v>
      </c>
      <c r="BK878" s="241">
        <f>ROUND(I878*H878,2)</f>
        <v>0</v>
      </c>
      <c r="BL878" s="18" t="s">
        <v>237</v>
      </c>
      <c r="BM878" s="240" t="s">
        <v>990</v>
      </c>
    </row>
    <row r="879" spans="1:51" s="14" customFormat="1" ht="12">
      <c r="A879" s="14"/>
      <c r="B879" s="253"/>
      <c r="C879" s="254"/>
      <c r="D879" s="244" t="s">
        <v>155</v>
      </c>
      <c r="E879" s="255" t="s">
        <v>1</v>
      </c>
      <c r="F879" s="256" t="s">
        <v>991</v>
      </c>
      <c r="G879" s="254"/>
      <c r="H879" s="257">
        <v>983.521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155</v>
      </c>
      <c r="AU879" s="263" t="s">
        <v>148</v>
      </c>
      <c r="AV879" s="14" t="s">
        <v>148</v>
      </c>
      <c r="AW879" s="14" t="s">
        <v>36</v>
      </c>
      <c r="AX879" s="14" t="s">
        <v>85</v>
      </c>
      <c r="AY879" s="263" t="s">
        <v>140</v>
      </c>
    </row>
    <row r="880" spans="1:65" s="2" customFormat="1" ht="21.75" customHeight="1">
      <c r="A880" s="39"/>
      <c r="B880" s="40"/>
      <c r="C880" s="229" t="s">
        <v>992</v>
      </c>
      <c r="D880" s="229" t="s">
        <v>142</v>
      </c>
      <c r="E880" s="230" t="s">
        <v>993</v>
      </c>
      <c r="F880" s="231" t="s">
        <v>994</v>
      </c>
      <c r="G880" s="232" t="s">
        <v>152</v>
      </c>
      <c r="H880" s="233">
        <v>69.624</v>
      </c>
      <c r="I880" s="234"/>
      <c r="J880" s="235">
        <f>ROUND(I880*H880,2)</f>
        <v>0</v>
      </c>
      <c r="K880" s="231" t="s">
        <v>153</v>
      </c>
      <c r="L880" s="45"/>
      <c r="M880" s="236" t="s">
        <v>1</v>
      </c>
      <c r="N880" s="237" t="s">
        <v>46</v>
      </c>
      <c r="O880" s="92"/>
      <c r="P880" s="238">
        <f>O880*H880</f>
        <v>0</v>
      </c>
      <c r="Q880" s="238">
        <v>0.0004</v>
      </c>
      <c r="R880" s="238">
        <f>Q880*H880</f>
        <v>0.0278496</v>
      </c>
      <c r="S880" s="238">
        <v>0</v>
      </c>
      <c r="T880" s="239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40" t="s">
        <v>237</v>
      </c>
      <c r="AT880" s="240" t="s">
        <v>142</v>
      </c>
      <c r="AU880" s="240" t="s">
        <v>148</v>
      </c>
      <c r="AY880" s="18" t="s">
        <v>140</v>
      </c>
      <c r="BE880" s="241">
        <f>IF(N880="základní",J880,0)</f>
        <v>0</v>
      </c>
      <c r="BF880" s="241">
        <f>IF(N880="snížená",J880,0)</f>
        <v>0</v>
      </c>
      <c r="BG880" s="241">
        <f>IF(N880="zákl. přenesená",J880,0)</f>
        <v>0</v>
      </c>
      <c r="BH880" s="241">
        <f>IF(N880="sníž. přenesená",J880,0)</f>
        <v>0</v>
      </c>
      <c r="BI880" s="241">
        <f>IF(N880="nulová",J880,0)</f>
        <v>0</v>
      </c>
      <c r="BJ880" s="18" t="s">
        <v>148</v>
      </c>
      <c r="BK880" s="241">
        <f>ROUND(I880*H880,2)</f>
        <v>0</v>
      </c>
      <c r="BL880" s="18" t="s">
        <v>237</v>
      </c>
      <c r="BM880" s="240" t="s">
        <v>995</v>
      </c>
    </row>
    <row r="881" spans="1:51" s="13" customFormat="1" ht="12">
      <c r="A881" s="13"/>
      <c r="B881" s="242"/>
      <c r="C881" s="243"/>
      <c r="D881" s="244" t="s">
        <v>155</v>
      </c>
      <c r="E881" s="245" t="s">
        <v>1</v>
      </c>
      <c r="F881" s="246" t="s">
        <v>969</v>
      </c>
      <c r="G881" s="243"/>
      <c r="H881" s="245" t="s">
        <v>1</v>
      </c>
      <c r="I881" s="247"/>
      <c r="J881" s="243"/>
      <c r="K881" s="243"/>
      <c r="L881" s="248"/>
      <c r="M881" s="249"/>
      <c r="N881" s="250"/>
      <c r="O881" s="250"/>
      <c r="P881" s="250"/>
      <c r="Q881" s="250"/>
      <c r="R881" s="250"/>
      <c r="S881" s="250"/>
      <c r="T881" s="25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2" t="s">
        <v>155</v>
      </c>
      <c r="AU881" s="252" t="s">
        <v>148</v>
      </c>
      <c r="AV881" s="13" t="s">
        <v>85</v>
      </c>
      <c r="AW881" s="13" t="s">
        <v>36</v>
      </c>
      <c r="AX881" s="13" t="s">
        <v>80</v>
      </c>
      <c r="AY881" s="252" t="s">
        <v>140</v>
      </c>
    </row>
    <row r="882" spans="1:51" s="13" customFormat="1" ht="12">
      <c r="A882" s="13"/>
      <c r="B882" s="242"/>
      <c r="C882" s="243"/>
      <c r="D882" s="244" t="s">
        <v>155</v>
      </c>
      <c r="E882" s="245" t="s">
        <v>1</v>
      </c>
      <c r="F882" s="246" t="s">
        <v>859</v>
      </c>
      <c r="G882" s="243"/>
      <c r="H882" s="245" t="s">
        <v>1</v>
      </c>
      <c r="I882" s="247"/>
      <c r="J882" s="243"/>
      <c r="K882" s="243"/>
      <c r="L882" s="248"/>
      <c r="M882" s="249"/>
      <c r="N882" s="250"/>
      <c r="O882" s="250"/>
      <c r="P882" s="250"/>
      <c r="Q882" s="250"/>
      <c r="R882" s="250"/>
      <c r="S882" s="250"/>
      <c r="T882" s="25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2" t="s">
        <v>155</v>
      </c>
      <c r="AU882" s="252" t="s">
        <v>148</v>
      </c>
      <c r="AV882" s="13" t="s">
        <v>85</v>
      </c>
      <c r="AW882" s="13" t="s">
        <v>36</v>
      </c>
      <c r="AX882" s="13" t="s">
        <v>80</v>
      </c>
      <c r="AY882" s="252" t="s">
        <v>140</v>
      </c>
    </row>
    <row r="883" spans="1:51" s="13" customFormat="1" ht="12">
      <c r="A883" s="13"/>
      <c r="B883" s="242"/>
      <c r="C883" s="243"/>
      <c r="D883" s="244" t="s">
        <v>155</v>
      </c>
      <c r="E883" s="245" t="s">
        <v>1</v>
      </c>
      <c r="F883" s="246" t="s">
        <v>955</v>
      </c>
      <c r="G883" s="243"/>
      <c r="H883" s="245" t="s">
        <v>1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2" t="s">
        <v>155</v>
      </c>
      <c r="AU883" s="252" t="s">
        <v>148</v>
      </c>
      <c r="AV883" s="13" t="s">
        <v>85</v>
      </c>
      <c r="AW883" s="13" t="s">
        <v>36</v>
      </c>
      <c r="AX883" s="13" t="s">
        <v>80</v>
      </c>
      <c r="AY883" s="252" t="s">
        <v>140</v>
      </c>
    </row>
    <row r="884" spans="1:51" s="14" customFormat="1" ht="12">
      <c r="A884" s="14"/>
      <c r="B884" s="253"/>
      <c r="C884" s="254"/>
      <c r="D884" s="244" t="s">
        <v>155</v>
      </c>
      <c r="E884" s="255" t="s">
        <v>1</v>
      </c>
      <c r="F884" s="256" t="s">
        <v>970</v>
      </c>
      <c r="G884" s="254"/>
      <c r="H884" s="257">
        <v>23.331</v>
      </c>
      <c r="I884" s="258"/>
      <c r="J884" s="254"/>
      <c r="K884" s="254"/>
      <c r="L884" s="259"/>
      <c r="M884" s="260"/>
      <c r="N884" s="261"/>
      <c r="O884" s="261"/>
      <c r="P884" s="261"/>
      <c r="Q884" s="261"/>
      <c r="R884" s="261"/>
      <c r="S884" s="261"/>
      <c r="T884" s="262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3" t="s">
        <v>155</v>
      </c>
      <c r="AU884" s="263" t="s">
        <v>148</v>
      </c>
      <c r="AV884" s="14" t="s">
        <v>148</v>
      </c>
      <c r="AW884" s="14" t="s">
        <v>36</v>
      </c>
      <c r="AX884" s="14" t="s">
        <v>80</v>
      </c>
      <c r="AY884" s="263" t="s">
        <v>140</v>
      </c>
    </row>
    <row r="885" spans="1:51" s="13" customFormat="1" ht="12">
      <c r="A885" s="13"/>
      <c r="B885" s="242"/>
      <c r="C885" s="243"/>
      <c r="D885" s="244" t="s">
        <v>155</v>
      </c>
      <c r="E885" s="245" t="s">
        <v>1</v>
      </c>
      <c r="F885" s="246" t="s">
        <v>956</v>
      </c>
      <c r="G885" s="243"/>
      <c r="H885" s="245" t="s">
        <v>1</v>
      </c>
      <c r="I885" s="247"/>
      <c r="J885" s="243"/>
      <c r="K885" s="243"/>
      <c r="L885" s="248"/>
      <c r="M885" s="249"/>
      <c r="N885" s="250"/>
      <c r="O885" s="250"/>
      <c r="P885" s="250"/>
      <c r="Q885" s="250"/>
      <c r="R885" s="250"/>
      <c r="S885" s="250"/>
      <c r="T885" s="25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2" t="s">
        <v>155</v>
      </c>
      <c r="AU885" s="252" t="s">
        <v>148</v>
      </c>
      <c r="AV885" s="13" t="s">
        <v>85</v>
      </c>
      <c r="AW885" s="13" t="s">
        <v>36</v>
      </c>
      <c r="AX885" s="13" t="s">
        <v>80</v>
      </c>
      <c r="AY885" s="252" t="s">
        <v>140</v>
      </c>
    </row>
    <row r="886" spans="1:51" s="14" customFormat="1" ht="12">
      <c r="A886" s="14"/>
      <c r="B886" s="253"/>
      <c r="C886" s="254"/>
      <c r="D886" s="244" t="s">
        <v>155</v>
      </c>
      <c r="E886" s="255" t="s">
        <v>1</v>
      </c>
      <c r="F886" s="256" t="s">
        <v>971</v>
      </c>
      <c r="G886" s="254"/>
      <c r="H886" s="257">
        <v>27.993</v>
      </c>
      <c r="I886" s="258"/>
      <c r="J886" s="254"/>
      <c r="K886" s="254"/>
      <c r="L886" s="259"/>
      <c r="M886" s="260"/>
      <c r="N886" s="261"/>
      <c r="O886" s="261"/>
      <c r="P886" s="261"/>
      <c r="Q886" s="261"/>
      <c r="R886" s="261"/>
      <c r="S886" s="261"/>
      <c r="T886" s="26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3" t="s">
        <v>155</v>
      </c>
      <c r="AU886" s="263" t="s">
        <v>148</v>
      </c>
      <c r="AV886" s="14" t="s">
        <v>148</v>
      </c>
      <c r="AW886" s="14" t="s">
        <v>36</v>
      </c>
      <c r="AX886" s="14" t="s">
        <v>80</v>
      </c>
      <c r="AY886" s="263" t="s">
        <v>140</v>
      </c>
    </row>
    <row r="887" spans="1:51" s="13" customFormat="1" ht="12">
      <c r="A887" s="13"/>
      <c r="B887" s="242"/>
      <c r="C887" s="243"/>
      <c r="D887" s="244" t="s">
        <v>155</v>
      </c>
      <c r="E887" s="245" t="s">
        <v>1</v>
      </c>
      <c r="F887" s="246" t="s">
        <v>958</v>
      </c>
      <c r="G887" s="243"/>
      <c r="H887" s="245" t="s">
        <v>1</v>
      </c>
      <c r="I887" s="247"/>
      <c r="J887" s="243"/>
      <c r="K887" s="243"/>
      <c r="L887" s="248"/>
      <c r="M887" s="249"/>
      <c r="N887" s="250"/>
      <c r="O887" s="250"/>
      <c r="P887" s="250"/>
      <c r="Q887" s="250"/>
      <c r="R887" s="250"/>
      <c r="S887" s="250"/>
      <c r="T887" s="25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2" t="s">
        <v>155</v>
      </c>
      <c r="AU887" s="252" t="s">
        <v>148</v>
      </c>
      <c r="AV887" s="13" t="s">
        <v>85</v>
      </c>
      <c r="AW887" s="13" t="s">
        <v>36</v>
      </c>
      <c r="AX887" s="13" t="s">
        <v>80</v>
      </c>
      <c r="AY887" s="252" t="s">
        <v>140</v>
      </c>
    </row>
    <row r="888" spans="1:51" s="14" customFormat="1" ht="12">
      <c r="A888" s="14"/>
      <c r="B888" s="253"/>
      <c r="C888" s="254"/>
      <c r="D888" s="244" t="s">
        <v>155</v>
      </c>
      <c r="E888" s="255" t="s">
        <v>1</v>
      </c>
      <c r="F888" s="256" t="s">
        <v>972</v>
      </c>
      <c r="G888" s="254"/>
      <c r="H888" s="257">
        <v>18.3</v>
      </c>
      <c r="I888" s="258"/>
      <c r="J888" s="254"/>
      <c r="K888" s="254"/>
      <c r="L888" s="259"/>
      <c r="M888" s="260"/>
      <c r="N888" s="261"/>
      <c r="O888" s="261"/>
      <c r="P888" s="261"/>
      <c r="Q888" s="261"/>
      <c r="R888" s="261"/>
      <c r="S888" s="261"/>
      <c r="T888" s="26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3" t="s">
        <v>155</v>
      </c>
      <c r="AU888" s="263" t="s">
        <v>148</v>
      </c>
      <c r="AV888" s="14" t="s">
        <v>148</v>
      </c>
      <c r="AW888" s="14" t="s">
        <v>36</v>
      </c>
      <c r="AX888" s="14" t="s">
        <v>80</v>
      </c>
      <c r="AY888" s="263" t="s">
        <v>140</v>
      </c>
    </row>
    <row r="889" spans="1:51" s="15" customFormat="1" ht="12">
      <c r="A889" s="15"/>
      <c r="B889" s="264"/>
      <c r="C889" s="265"/>
      <c r="D889" s="244" t="s">
        <v>155</v>
      </c>
      <c r="E889" s="266" t="s">
        <v>1</v>
      </c>
      <c r="F889" s="267" t="s">
        <v>167</v>
      </c>
      <c r="G889" s="265"/>
      <c r="H889" s="268">
        <v>69.624</v>
      </c>
      <c r="I889" s="269"/>
      <c r="J889" s="265"/>
      <c r="K889" s="265"/>
      <c r="L889" s="270"/>
      <c r="M889" s="271"/>
      <c r="N889" s="272"/>
      <c r="O889" s="272"/>
      <c r="P889" s="272"/>
      <c r="Q889" s="272"/>
      <c r="R889" s="272"/>
      <c r="S889" s="272"/>
      <c r="T889" s="273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74" t="s">
        <v>155</v>
      </c>
      <c r="AU889" s="274" t="s">
        <v>148</v>
      </c>
      <c r="AV889" s="15" t="s">
        <v>147</v>
      </c>
      <c r="AW889" s="15" t="s">
        <v>36</v>
      </c>
      <c r="AX889" s="15" t="s">
        <v>85</v>
      </c>
      <c r="AY889" s="274" t="s">
        <v>140</v>
      </c>
    </row>
    <row r="890" spans="1:65" s="2" customFormat="1" ht="33" customHeight="1">
      <c r="A890" s="39"/>
      <c r="B890" s="40"/>
      <c r="C890" s="275" t="s">
        <v>996</v>
      </c>
      <c r="D890" s="275" t="s">
        <v>208</v>
      </c>
      <c r="E890" s="276" t="s">
        <v>988</v>
      </c>
      <c r="F890" s="277" t="s">
        <v>989</v>
      </c>
      <c r="G890" s="278" t="s">
        <v>152</v>
      </c>
      <c r="H890" s="279">
        <v>83.549</v>
      </c>
      <c r="I890" s="280"/>
      <c r="J890" s="281">
        <f>ROUND(I890*H890,2)</f>
        <v>0</v>
      </c>
      <c r="K890" s="277" t="s">
        <v>153</v>
      </c>
      <c r="L890" s="282"/>
      <c r="M890" s="283" t="s">
        <v>1</v>
      </c>
      <c r="N890" s="284" t="s">
        <v>46</v>
      </c>
      <c r="O890" s="92"/>
      <c r="P890" s="238">
        <f>O890*H890</f>
        <v>0</v>
      </c>
      <c r="Q890" s="238">
        <v>0.00388</v>
      </c>
      <c r="R890" s="238">
        <f>Q890*H890</f>
        <v>0.32417012000000006</v>
      </c>
      <c r="S890" s="238">
        <v>0</v>
      </c>
      <c r="T890" s="239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40" t="s">
        <v>391</v>
      </c>
      <c r="AT890" s="240" t="s">
        <v>208</v>
      </c>
      <c r="AU890" s="240" t="s">
        <v>148</v>
      </c>
      <c r="AY890" s="18" t="s">
        <v>140</v>
      </c>
      <c r="BE890" s="241">
        <f>IF(N890="základní",J890,0)</f>
        <v>0</v>
      </c>
      <c r="BF890" s="241">
        <f>IF(N890="snížená",J890,0)</f>
        <v>0</v>
      </c>
      <c r="BG890" s="241">
        <f>IF(N890="zákl. přenesená",J890,0)</f>
        <v>0</v>
      </c>
      <c r="BH890" s="241">
        <f>IF(N890="sníž. přenesená",J890,0)</f>
        <v>0</v>
      </c>
      <c r="BI890" s="241">
        <f>IF(N890="nulová",J890,0)</f>
        <v>0</v>
      </c>
      <c r="BJ890" s="18" t="s">
        <v>148</v>
      </c>
      <c r="BK890" s="241">
        <f>ROUND(I890*H890,2)</f>
        <v>0</v>
      </c>
      <c r="BL890" s="18" t="s">
        <v>237</v>
      </c>
      <c r="BM890" s="240" t="s">
        <v>997</v>
      </c>
    </row>
    <row r="891" spans="1:51" s="14" customFormat="1" ht="12">
      <c r="A891" s="14"/>
      <c r="B891" s="253"/>
      <c r="C891" s="254"/>
      <c r="D891" s="244" t="s">
        <v>155</v>
      </c>
      <c r="E891" s="255" t="s">
        <v>1</v>
      </c>
      <c r="F891" s="256" t="s">
        <v>998</v>
      </c>
      <c r="G891" s="254"/>
      <c r="H891" s="257">
        <v>83.549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3" t="s">
        <v>155</v>
      </c>
      <c r="AU891" s="263" t="s">
        <v>148</v>
      </c>
      <c r="AV891" s="14" t="s">
        <v>148</v>
      </c>
      <c r="AW891" s="14" t="s">
        <v>36</v>
      </c>
      <c r="AX891" s="14" t="s">
        <v>85</v>
      </c>
      <c r="AY891" s="263" t="s">
        <v>140</v>
      </c>
    </row>
    <row r="892" spans="1:65" s="2" customFormat="1" ht="21.75" customHeight="1">
      <c r="A892" s="39"/>
      <c r="B892" s="40"/>
      <c r="C892" s="229" t="s">
        <v>999</v>
      </c>
      <c r="D892" s="229" t="s">
        <v>142</v>
      </c>
      <c r="E892" s="230" t="s">
        <v>993</v>
      </c>
      <c r="F892" s="231" t="s">
        <v>994</v>
      </c>
      <c r="G892" s="232" t="s">
        <v>152</v>
      </c>
      <c r="H892" s="233">
        <v>37.047</v>
      </c>
      <c r="I892" s="234"/>
      <c r="J892" s="235">
        <f>ROUND(I892*H892,2)</f>
        <v>0</v>
      </c>
      <c r="K892" s="231" t="s">
        <v>153</v>
      </c>
      <c r="L892" s="45"/>
      <c r="M892" s="236" t="s">
        <v>1</v>
      </c>
      <c r="N892" s="237" t="s">
        <v>46</v>
      </c>
      <c r="O892" s="92"/>
      <c r="P892" s="238">
        <f>O892*H892</f>
        <v>0</v>
      </c>
      <c r="Q892" s="238">
        <v>0.0004</v>
      </c>
      <c r="R892" s="238">
        <f>Q892*H892</f>
        <v>0.0148188</v>
      </c>
      <c r="S892" s="238">
        <v>0</v>
      </c>
      <c r="T892" s="239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40" t="s">
        <v>237</v>
      </c>
      <c r="AT892" s="240" t="s">
        <v>142</v>
      </c>
      <c r="AU892" s="240" t="s">
        <v>148</v>
      </c>
      <c r="AY892" s="18" t="s">
        <v>140</v>
      </c>
      <c r="BE892" s="241">
        <f>IF(N892="základní",J892,0)</f>
        <v>0</v>
      </c>
      <c r="BF892" s="241">
        <f>IF(N892="snížená",J892,0)</f>
        <v>0</v>
      </c>
      <c r="BG892" s="241">
        <f>IF(N892="zákl. přenesená",J892,0)</f>
        <v>0</v>
      </c>
      <c r="BH892" s="241">
        <f>IF(N892="sníž. přenesená",J892,0)</f>
        <v>0</v>
      </c>
      <c r="BI892" s="241">
        <f>IF(N892="nulová",J892,0)</f>
        <v>0</v>
      </c>
      <c r="BJ892" s="18" t="s">
        <v>148</v>
      </c>
      <c r="BK892" s="241">
        <f>ROUND(I892*H892,2)</f>
        <v>0</v>
      </c>
      <c r="BL892" s="18" t="s">
        <v>237</v>
      </c>
      <c r="BM892" s="240" t="s">
        <v>1000</v>
      </c>
    </row>
    <row r="893" spans="1:51" s="13" customFormat="1" ht="12">
      <c r="A893" s="13"/>
      <c r="B893" s="242"/>
      <c r="C893" s="243"/>
      <c r="D893" s="244" t="s">
        <v>155</v>
      </c>
      <c r="E893" s="245" t="s">
        <v>1</v>
      </c>
      <c r="F893" s="246" t="s">
        <v>978</v>
      </c>
      <c r="G893" s="243"/>
      <c r="H893" s="245" t="s">
        <v>1</v>
      </c>
      <c r="I893" s="247"/>
      <c r="J893" s="243"/>
      <c r="K893" s="243"/>
      <c r="L893" s="248"/>
      <c r="M893" s="249"/>
      <c r="N893" s="250"/>
      <c r="O893" s="250"/>
      <c r="P893" s="250"/>
      <c r="Q893" s="250"/>
      <c r="R893" s="250"/>
      <c r="S893" s="250"/>
      <c r="T893" s="25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2" t="s">
        <v>155</v>
      </c>
      <c r="AU893" s="252" t="s">
        <v>148</v>
      </c>
      <c r="AV893" s="13" t="s">
        <v>85</v>
      </c>
      <c r="AW893" s="13" t="s">
        <v>36</v>
      </c>
      <c r="AX893" s="13" t="s">
        <v>80</v>
      </c>
      <c r="AY893" s="252" t="s">
        <v>140</v>
      </c>
    </row>
    <row r="894" spans="1:51" s="13" customFormat="1" ht="12">
      <c r="A894" s="13"/>
      <c r="B894" s="242"/>
      <c r="C894" s="243"/>
      <c r="D894" s="244" t="s">
        <v>155</v>
      </c>
      <c r="E894" s="245" t="s">
        <v>1</v>
      </c>
      <c r="F894" s="246" t="s">
        <v>163</v>
      </c>
      <c r="G894" s="243"/>
      <c r="H894" s="245" t="s">
        <v>1</v>
      </c>
      <c r="I894" s="247"/>
      <c r="J894" s="243"/>
      <c r="K894" s="243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155</v>
      </c>
      <c r="AU894" s="252" t="s">
        <v>148</v>
      </c>
      <c r="AV894" s="13" t="s">
        <v>85</v>
      </c>
      <c r="AW894" s="13" t="s">
        <v>36</v>
      </c>
      <c r="AX894" s="13" t="s">
        <v>80</v>
      </c>
      <c r="AY894" s="252" t="s">
        <v>140</v>
      </c>
    </row>
    <row r="895" spans="1:51" s="14" customFormat="1" ht="12">
      <c r="A895" s="14"/>
      <c r="B895" s="253"/>
      <c r="C895" s="254"/>
      <c r="D895" s="244" t="s">
        <v>155</v>
      </c>
      <c r="E895" s="255" t="s">
        <v>1</v>
      </c>
      <c r="F895" s="256" t="s">
        <v>782</v>
      </c>
      <c r="G895" s="254"/>
      <c r="H895" s="257">
        <v>22.803</v>
      </c>
      <c r="I895" s="258"/>
      <c r="J895" s="254"/>
      <c r="K895" s="254"/>
      <c r="L895" s="259"/>
      <c r="M895" s="260"/>
      <c r="N895" s="261"/>
      <c r="O895" s="261"/>
      <c r="P895" s="261"/>
      <c r="Q895" s="261"/>
      <c r="R895" s="261"/>
      <c r="S895" s="261"/>
      <c r="T895" s="262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3" t="s">
        <v>155</v>
      </c>
      <c r="AU895" s="263" t="s">
        <v>148</v>
      </c>
      <c r="AV895" s="14" t="s">
        <v>148</v>
      </c>
      <c r="AW895" s="14" t="s">
        <v>36</v>
      </c>
      <c r="AX895" s="14" t="s">
        <v>80</v>
      </c>
      <c r="AY895" s="263" t="s">
        <v>140</v>
      </c>
    </row>
    <row r="896" spans="1:51" s="13" customFormat="1" ht="12">
      <c r="A896" s="13"/>
      <c r="B896" s="242"/>
      <c r="C896" s="243"/>
      <c r="D896" s="244" t="s">
        <v>155</v>
      </c>
      <c r="E896" s="245" t="s">
        <v>1</v>
      </c>
      <c r="F896" s="246" t="s">
        <v>165</v>
      </c>
      <c r="G896" s="243"/>
      <c r="H896" s="245" t="s">
        <v>1</v>
      </c>
      <c r="I896" s="247"/>
      <c r="J896" s="243"/>
      <c r="K896" s="243"/>
      <c r="L896" s="248"/>
      <c r="M896" s="249"/>
      <c r="N896" s="250"/>
      <c r="O896" s="250"/>
      <c r="P896" s="250"/>
      <c r="Q896" s="250"/>
      <c r="R896" s="250"/>
      <c r="S896" s="250"/>
      <c r="T896" s="251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52" t="s">
        <v>155</v>
      </c>
      <c r="AU896" s="252" t="s">
        <v>148</v>
      </c>
      <c r="AV896" s="13" t="s">
        <v>85</v>
      </c>
      <c r="AW896" s="13" t="s">
        <v>36</v>
      </c>
      <c r="AX896" s="13" t="s">
        <v>80</v>
      </c>
      <c r="AY896" s="252" t="s">
        <v>140</v>
      </c>
    </row>
    <row r="897" spans="1:51" s="14" customFormat="1" ht="12">
      <c r="A897" s="14"/>
      <c r="B897" s="253"/>
      <c r="C897" s="254"/>
      <c r="D897" s="244" t="s">
        <v>155</v>
      </c>
      <c r="E897" s="255" t="s">
        <v>1</v>
      </c>
      <c r="F897" s="256" t="s">
        <v>783</v>
      </c>
      <c r="G897" s="254"/>
      <c r="H897" s="257">
        <v>14.244</v>
      </c>
      <c r="I897" s="258"/>
      <c r="J897" s="254"/>
      <c r="K897" s="254"/>
      <c r="L897" s="259"/>
      <c r="M897" s="260"/>
      <c r="N897" s="261"/>
      <c r="O897" s="261"/>
      <c r="P897" s="261"/>
      <c r="Q897" s="261"/>
      <c r="R897" s="261"/>
      <c r="S897" s="261"/>
      <c r="T897" s="262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3" t="s">
        <v>155</v>
      </c>
      <c r="AU897" s="263" t="s">
        <v>148</v>
      </c>
      <c r="AV897" s="14" t="s">
        <v>148</v>
      </c>
      <c r="AW897" s="14" t="s">
        <v>36</v>
      </c>
      <c r="AX897" s="14" t="s">
        <v>80</v>
      </c>
      <c r="AY897" s="263" t="s">
        <v>140</v>
      </c>
    </row>
    <row r="898" spans="1:51" s="15" customFormat="1" ht="12">
      <c r="A898" s="15"/>
      <c r="B898" s="264"/>
      <c r="C898" s="265"/>
      <c r="D898" s="244" t="s">
        <v>155</v>
      </c>
      <c r="E898" s="266" t="s">
        <v>1</v>
      </c>
      <c r="F898" s="267" t="s">
        <v>167</v>
      </c>
      <c r="G898" s="265"/>
      <c r="H898" s="268">
        <v>37.047</v>
      </c>
      <c r="I898" s="269"/>
      <c r="J898" s="265"/>
      <c r="K898" s="265"/>
      <c r="L898" s="270"/>
      <c r="M898" s="271"/>
      <c r="N898" s="272"/>
      <c r="O898" s="272"/>
      <c r="P898" s="272"/>
      <c r="Q898" s="272"/>
      <c r="R898" s="272"/>
      <c r="S898" s="272"/>
      <c r="T898" s="273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74" t="s">
        <v>155</v>
      </c>
      <c r="AU898" s="274" t="s">
        <v>148</v>
      </c>
      <c r="AV898" s="15" t="s">
        <v>147</v>
      </c>
      <c r="AW898" s="15" t="s">
        <v>36</v>
      </c>
      <c r="AX898" s="15" t="s">
        <v>85</v>
      </c>
      <c r="AY898" s="274" t="s">
        <v>140</v>
      </c>
    </row>
    <row r="899" spans="1:65" s="2" customFormat="1" ht="33" customHeight="1">
      <c r="A899" s="39"/>
      <c r="B899" s="40"/>
      <c r="C899" s="275" t="s">
        <v>1001</v>
      </c>
      <c r="D899" s="275" t="s">
        <v>208</v>
      </c>
      <c r="E899" s="276" t="s">
        <v>1002</v>
      </c>
      <c r="F899" s="277" t="s">
        <v>1003</v>
      </c>
      <c r="G899" s="278" t="s">
        <v>152</v>
      </c>
      <c r="H899" s="279">
        <v>44.456</v>
      </c>
      <c r="I899" s="280"/>
      <c r="J899" s="281">
        <f>ROUND(I899*H899,2)</f>
        <v>0</v>
      </c>
      <c r="K899" s="277" t="s">
        <v>153</v>
      </c>
      <c r="L899" s="282"/>
      <c r="M899" s="283" t="s">
        <v>1</v>
      </c>
      <c r="N899" s="284" t="s">
        <v>46</v>
      </c>
      <c r="O899" s="92"/>
      <c r="P899" s="238">
        <f>O899*H899</f>
        <v>0</v>
      </c>
      <c r="Q899" s="238">
        <v>0.00388</v>
      </c>
      <c r="R899" s="238">
        <f>Q899*H899</f>
        <v>0.17248928000000002</v>
      </c>
      <c r="S899" s="238">
        <v>0</v>
      </c>
      <c r="T899" s="239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40" t="s">
        <v>391</v>
      </c>
      <c r="AT899" s="240" t="s">
        <v>208</v>
      </c>
      <c r="AU899" s="240" t="s">
        <v>148</v>
      </c>
      <c r="AY899" s="18" t="s">
        <v>140</v>
      </c>
      <c r="BE899" s="241">
        <f>IF(N899="základní",J899,0)</f>
        <v>0</v>
      </c>
      <c r="BF899" s="241">
        <f>IF(N899="snížená",J899,0)</f>
        <v>0</v>
      </c>
      <c r="BG899" s="241">
        <f>IF(N899="zákl. přenesená",J899,0)</f>
        <v>0</v>
      </c>
      <c r="BH899" s="241">
        <f>IF(N899="sníž. přenesená",J899,0)</f>
        <v>0</v>
      </c>
      <c r="BI899" s="241">
        <f>IF(N899="nulová",J899,0)</f>
        <v>0</v>
      </c>
      <c r="BJ899" s="18" t="s">
        <v>148</v>
      </c>
      <c r="BK899" s="241">
        <f>ROUND(I899*H899,2)</f>
        <v>0</v>
      </c>
      <c r="BL899" s="18" t="s">
        <v>237</v>
      </c>
      <c r="BM899" s="240" t="s">
        <v>1004</v>
      </c>
    </row>
    <row r="900" spans="1:51" s="14" customFormat="1" ht="12">
      <c r="A900" s="14"/>
      <c r="B900" s="253"/>
      <c r="C900" s="254"/>
      <c r="D900" s="244" t="s">
        <v>155</v>
      </c>
      <c r="E900" s="255" t="s">
        <v>1</v>
      </c>
      <c r="F900" s="256" t="s">
        <v>1005</v>
      </c>
      <c r="G900" s="254"/>
      <c r="H900" s="257">
        <v>44.456</v>
      </c>
      <c r="I900" s="258"/>
      <c r="J900" s="254"/>
      <c r="K900" s="254"/>
      <c r="L900" s="259"/>
      <c r="M900" s="260"/>
      <c r="N900" s="261"/>
      <c r="O900" s="261"/>
      <c r="P900" s="261"/>
      <c r="Q900" s="261"/>
      <c r="R900" s="261"/>
      <c r="S900" s="261"/>
      <c r="T900" s="262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3" t="s">
        <v>155</v>
      </c>
      <c r="AU900" s="263" t="s">
        <v>148</v>
      </c>
      <c r="AV900" s="14" t="s">
        <v>148</v>
      </c>
      <c r="AW900" s="14" t="s">
        <v>36</v>
      </c>
      <c r="AX900" s="14" t="s">
        <v>85</v>
      </c>
      <c r="AY900" s="263" t="s">
        <v>140</v>
      </c>
    </row>
    <row r="901" spans="1:65" s="2" customFormat="1" ht="21.75" customHeight="1">
      <c r="A901" s="39"/>
      <c r="B901" s="40"/>
      <c r="C901" s="229" t="s">
        <v>1006</v>
      </c>
      <c r="D901" s="229" t="s">
        <v>142</v>
      </c>
      <c r="E901" s="230" t="s">
        <v>1007</v>
      </c>
      <c r="F901" s="231" t="s">
        <v>1008</v>
      </c>
      <c r="G901" s="232" t="s">
        <v>252</v>
      </c>
      <c r="H901" s="233">
        <v>123.49</v>
      </c>
      <c r="I901" s="234"/>
      <c r="J901" s="235">
        <f>ROUND(I901*H901,2)</f>
        <v>0</v>
      </c>
      <c r="K901" s="231" t="s">
        <v>153</v>
      </c>
      <c r="L901" s="45"/>
      <c r="M901" s="236" t="s">
        <v>1</v>
      </c>
      <c r="N901" s="237" t="s">
        <v>46</v>
      </c>
      <c r="O901" s="92"/>
      <c r="P901" s="238">
        <f>O901*H901</f>
        <v>0</v>
      </c>
      <c r="Q901" s="238">
        <v>0.00029</v>
      </c>
      <c r="R901" s="238">
        <f>Q901*H901</f>
        <v>0.0358121</v>
      </c>
      <c r="S901" s="238">
        <v>0</v>
      </c>
      <c r="T901" s="239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40" t="s">
        <v>237</v>
      </c>
      <c r="AT901" s="240" t="s">
        <v>142</v>
      </c>
      <c r="AU901" s="240" t="s">
        <v>148</v>
      </c>
      <c r="AY901" s="18" t="s">
        <v>140</v>
      </c>
      <c r="BE901" s="241">
        <f>IF(N901="základní",J901,0)</f>
        <v>0</v>
      </c>
      <c r="BF901" s="241">
        <f>IF(N901="snížená",J901,0)</f>
        <v>0</v>
      </c>
      <c r="BG901" s="241">
        <f>IF(N901="zákl. přenesená",J901,0)</f>
        <v>0</v>
      </c>
      <c r="BH901" s="241">
        <f>IF(N901="sníž. přenesená",J901,0)</f>
        <v>0</v>
      </c>
      <c r="BI901" s="241">
        <f>IF(N901="nulová",J901,0)</f>
        <v>0</v>
      </c>
      <c r="BJ901" s="18" t="s">
        <v>148</v>
      </c>
      <c r="BK901" s="241">
        <f>ROUND(I901*H901,2)</f>
        <v>0</v>
      </c>
      <c r="BL901" s="18" t="s">
        <v>237</v>
      </c>
      <c r="BM901" s="240" t="s">
        <v>1009</v>
      </c>
    </row>
    <row r="902" spans="1:51" s="13" customFormat="1" ht="12">
      <c r="A902" s="13"/>
      <c r="B902" s="242"/>
      <c r="C902" s="243"/>
      <c r="D902" s="244" t="s">
        <v>155</v>
      </c>
      <c r="E902" s="245" t="s">
        <v>1</v>
      </c>
      <c r="F902" s="246" t="s">
        <v>163</v>
      </c>
      <c r="G902" s="243"/>
      <c r="H902" s="245" t="s">
        <v>1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52" t="s">
        <v>155</v>
      </c>
      <c r="AU902" s="252" t="s">
        <v>148</v>
      </c>
      <c r="AV902" s="13" t="s">
        <v>85</v>
      </c>
      <c r="AW902" s="13" t="s">
        <v>36</v>
      </c>
      <c r="AX902" s="13" t="s">
        <v>80</v>
      </c>
      <c r="AY902" s="252" t="s">
        <v>140</v>
      </c>
    </row>
    <row r="903" spans="1:51" s="14" customFormat="1" ht="12">
      <c r="A903" s="14"/>
      <c r="B903" s="253"/>
      <c r="C903" s="254"/>
      <c r="D903" s="244" t="s">
        <v>155</v>
      </c>
      <c r="E903" s="255" t="s">
        <v>1</v>
      </c>
      <c r="F903" s="256" t="s">
        <v>713</v>
      </c>
      <c r="G903" s="254"/>
      <c r="H903" s="257">
        <v>76.01</v>
      </c>
      <c r="I903" s="258"/>
      <c r="J903" s="254"/>
      <c r="K903" s="254"/>
      <c r="L903" s="259"/>
      <c r="M903" s="260"/>
      <c r="N903" s="261"/>
      <c r="O903" s="261"/>
      <c r="P903" s="261"/>
      <c r="Q903" s="261"/>
      <c r="R903" s="261"/>
      <c r="S903" s="261"/>
      <c r="T903" s="262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63" t="s">
        <v>155</v>
      </c>
      <c r="AU903" s="263" t="s">
        <v>148</v>
      </c>
      <c r="AV903" s="14" t="s">
        <v>148</v>
      </c>
      <c r="AW903" s="14" t="s">
        <v>36</v>
      </c>
      <c r="AX903" s="14" t="s">
        <v>80</v>
      </c>
      <c r="AY903" s="263" t="s">
        <v>140</v>
      </c>
    </row>
    <row r="904" spans="1:51" s="13" customFormat="1" ht="12">
      <c r="A904" s="13"/>
      <c r="B904" s="242"/>
      <c r="C904" s="243"/>
      <c r="D904" s="244" t="s">
        <v>155</v>
      </c>
      <c r="E904" s="245" t="s">
        <v>1</v>
      </c>
      <c r="F904" s="246" t="s">
        <v>165</v>
      </c>
      <c r="G904" s="243"/>
      <c r="H904" s="245" t="s">
        <v>1</v>
      </c>
      <c r="I904" s="247"/>
      <c r="J904" s="243"/>
      <c r="K904" s="243"/>
      <c r="L904" s="248"/>
      <c r="M904" s="249"/>
      <c r="N904" s="250"/>
      <c r="O904" s="250"/>
      <c r="P904" s="250"/>
      <c r="Q904" s="250"/>
      <c r="R904" s="250"/>
      <c r="S904" s="250"/>
      <c r="T904" s="25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2" t="s">
        <v>155</v>
      </c>
      <c r="AU904" s="252" t="s">
        <v>148</v>
      </c>
      <c r="AV904" s="13" t="s">
        <v>85</v>
      </c>
      <c r="AW904" s="13" t="s">
        <v>36</v>
      </c>
      <c r="AX904" s="13" t="s">
        <v>80</v>
      </c>
      <c r="AY904" s="252" t="s">
        <v>140</v>
      </c>
    </row>
    <row r="905" spans="1:51" s="14" customFormat="1" ht="12">
      <c r="A905" s="14"/>
      <c r="B905" s="253"/>
      <c r="C905" s="254"/>
      <c r="D905" s="244" t="s">
        <v>155</v>
      </c>
      <c r="E905" s="255" t="s">
        <v>1</v>
      </c>
      <c r="F905" s="256" t="s">
        <v>714</v>
      </c>
      <c r="G905" s="254"/>
      <c r="H905" s="257">
        <v>47.48</v>
      </c>
      <c r="I905" s="258"/>
      <c r="J905" s="254"/>
      <c r="K905" s="254"/>
      <c r="L905" s="259"/>
      <c r="M905" s="260"/>
      <c r="N905" s="261"/>
      <c r="O905" s="261"/>
      <c r="P905" s="261"/>
      <c r="Q905" s="261"/>
      <c r="R905" s="261"/>
      <c r="S905" s="261"/>
      <c r="T905" s="262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3" t="s">
        <v>155</v>
      </c>
      <c r="AU905" s="263" t="s">
        <v>148</v>
      </c>
      <c r="AV905" s="14" t="s">
        <v>148</v>
      </c>
      <c r="AW905" s="14" t="s">
        <v>36</v>
      </c>
      <c r="AX905" s="14" t="s">
        <v>80</v>
      </c>
      <c r="AY905" s="263" t="s">
        <v>140</v>
      </c>
    </row>
    <row r="906" spans="1:51" s="15" customFormat="1" ht="12">
      <c r="A906" s="15"/>
      <c r="B906" s="264"/>
      <c r="C906" s="265"/>
      <c r="D906" s="244" t="s">
        <v>155</v>
      </c>
      <c r="E906" s="266" t="s">
        <v>1</v>
      </c>
      <c r="F906" s="267" t="s">
        <v>167</v>
      </c>
      <c r="G906" s="265"/>
      <c r="H906" s="268">
        <v>123.49000000000001</v>
      </c>
      <c r="I906" s="269"/>
      <c r="J906" s="265"/>
      <c r="K906" s="265"/>
      <c r="L906" s="270"/>
      <c r="M906" s="271"/>
      <c r="N906" s="272"/>
      <c r="O906" s="272"/>
      <c r="P906" s="272"/>
      <c r="Q906" s="272"/>
      <c r="R906" s="272"/>
      <c r="S906" s="272"/>
      <c r="T906" s="273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74" t="s">
        <v>155</v>
      </c>
      <c r="AU906" s="274" t="s">
        <v>148</v>
      </c>
      <c r="AV906" s="15" t="s">
        <v>147</v>
      </c>
      <c r="AW906" s="15" t="s">
        <v>36</v>
      </c>
      <c r="AX906" s="15" t="s">
        <v>85</v>
      </c>
      <c r="AY906" s="274" t="s">
        <v>140</v>
      </c>
    </row>
    <row r="907" spans="1:65" s="2" customFormat="1" ht="21.75" customHeight="1">
      <c r="A907" s="39"/>
      <c r="B907" s="40"/>
      <c r="C907" s="229" t="s">
        <v>1010</v>
      </c>
      <c r="D907" s="229" t="s">
        <v>142</v>
      </c>
      <c r="E907" s="230" t="s">
        <v>1011</v>
      </c>
      <c r="F907" s="231" t="s">
        <v>1012</v>
      </c>
      <c r="G907" s="232" t="s">
        <v>152</v>
      </c>
      <c r="H907" s="233">
        <v>61.745</v>
      </c>
      <c r="I907" s="234"/>
      <c r="J907" s="235">
        <f>ROUND(I907*H907,2)</f>
        <v>0</v>
      </c>
      <c r="K907" s="231" t="s">
        <v>153</v>
      </c>
      <c r="L907" s="45"/>
      <c r="M907" s="236" t="s">
        <v>1</v>
      </c>
      <c r="N907" s="237" t="s">
        <v>46</v>
      </c>
      <c r="O907" s="92"/>
      <c r="P907" s="238">
        <f>O907*H907</f>
        <v>0</v>
      </c>
      <c r="Q907" s="238">
        <v>4E-05</v>
      </c>
      <c r="R907" s="238">
        <f>Q907*H907</f>
        <v>0.0024698000000000003</v>
      </c>
      <c r="S907" s="238">
        <v>0</v>
      </c>
      <c r="T907" s="239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40" t="s">
        <v>237</v>
      </c>
      <c r="AT907" s="240" t="s">
        <v>142</v>
      </c>
      <c r="AU907" s="240" t="s">
        <v>148</v>
      </c>
      <c r="AY907" s="18" t="s">
        <v>140</v>
      </c>
      <c r="BE907" s="241">
        <f>IF(N907="základní",J907,0)</f>
        <v>0</v>
      </c>
      <c r="BF907" s="241">
        <f>IF(N907="snížená",J907,0)</f>
        <v>0</v>
      </c>
      <c r="BG907" s="241">
        <f>IF(N907="zákl. přenesená",J907,0)</f>
        <v>0</v>
      </c>
      <c r="BH907" s="241">
        <f>IF(N907="sníž. přenesená",J907,0)</f>
        <v>0</v>
      </c>
      <c r="BI907" s="241">
        <f>IF(N907="nulová",J907,0)</f>
        <v>0</v>
      </c>
      <c r="BJ907" s="18" t="s">
        <v>148</v>
      </c>
      <c r="BK907" s="241">
        <f>ROUND(I907*H907,2)</f>
        <v>0</v>
      </c>
      <c r="BL907" s="18" t="s">
        <v>237</v>
      </c>
      <c r="BM907" s="240" t="s">
        <v>1013</v>
      </c>
    </row>
    <row r="908" spans="1:51" s="13" customFormat="1" ht="12">
      <c r="A908" s="13"/>
      <c r="B908" s="242"/>
      <c r="C908" s="243"/>
      <c r="D908" s="244" t="s">
        <v>155</v>
      </c>
      <c r="E908" s="245" t="s">
        <v>1</v>
      </c>
      <c r="F908" s="246" t="s">
        <v>163</v>
      </c>
      <c r="G908" s="243"/>
      <c r="H908" s="245" t="s">
        <v>1</v>
      </c>
      <c r="I908" s="247"/>
      <c r="J908" s="243"/>
      <c r="K908" s="243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155</v>
      </c>
      <c r="AU908" s="252" t="s">
        <v>148</v>
      </c>
      <c r="AV908" s="13" t="s">
        <v>85</v>
      </c>
      <c r="AW908" s="13" t="s">
        <v>36</v>
      </c>
      <c r="AX908" s="13" t="s">
        <v>80</v>
      </c>
      <c r="AY908" s="252" t="s">
        <v>140</v>
      </c>
    </row>
    <row r="909" spans="1:51" s="14" customFormat="1" ht="12">
      <c r="A909" s="14"/>
      <c r="B909" s="253"/>
      <c r="C909" s="254"/>
      <c r="D909" s="244" t="s">
        <v>155</v>
      </c>
      <c r="E909" s="255" t="s">
        <v>1</v>
      </c>
      <c r="F909" s="256" t="s">
        <v>705</v>
      </c>
      <c r="G909" s="254"/>
      <c r="H909" s="257">
        <v>38.005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155</v>
      </c>
      <c r="AU909" s="263" t="s">
        <v>148</v>
      </c>
      <c r="AV909" s="14" t="s">
        <v>148</v>
      </c>
      <c r="AW909" s="14" t="s">
        <v>36</v>
      </c>
      <c r="AX909" s="14" t="s">
        <v>80</v>
      </c>
      <c r="AY909" s="263" t="s">
        <v>140</v>
      </c>
    </row>
    <row r="910" spans="1:51" s="13" customFormat="1" ht="12">
      <c r="A910" s="13"/>
      <c r="B910" s="242"/>
      <c r="C910" s="243"/>
      <c r="D910" s="244" t="s">
        <v>155</v>
      </c>
      <c r="E910" s="245" t="s">
        <v>1</v>
      </c>
      <c r="F910" s="246" t="s">
        <v>165</v>
      </c>
      <c r="G910" s="243"/>
      <c r="H910" s="245" t="s">
        <v>1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155</v>
      </c>
      <c r="AU910" s="252" t="s">
        <v>148</v>
      </c>
      <c r="AV910" s="13" t="s">
        <v>85</v>
      </c>
      <c r="AW910" s="13" t="s">
        <v>36</v>
      </c>
      <c r="AX910" s="13" t="s">
        <v>80</v>
      </c>
      <c r="AY910" s="252" t="s">
        <v>140</v>
      </c>
    </row>
    <row r="911" spans="1:51" s="14" customFormat="1" ht="12">
      <c r="A911" s="14"/>
      <c r="B911" s="253"/>
      <c r="C911" s="254"/>
      <c r="D911" s="244" t="s">
        <v>155</v>
      </c>
      <c r="E911" s="255" t="s">
        <v>1</v>
      </c>
      <c r="F911" s="256" t="s">
        <v>706</v>
      </c>
      <c r="G911" s="254"/>
      <c r="H911" s="257">
        <v>23.74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155</v>
      </c>
      <c r="AU911" s="263" t="s">
        <v>148</v>
      </c>
      <c r="AV911" s="14" t="s">
        <v>148</v>
      </c>
      <c r="AW911" s="14" t="s">
        <v>36</v>
      </c>
      <c r="AX911" s="14" t="s">
        <v>80</v>
      </c>
      <c r="AY911" s="263" t="s">
        <v>140</v>
      </c>
    </row>
    <row r="912" spans="1:51" s="15" customFormat="1" ht="12">
      <c r="A912" s="15"/>
      <c r="B912" s="264"/>
      <c r="C912" s="265"/>
      <c r="D912" s="244" t="s">
        <v>155</v>
      </c>
      <c r="E912" s="266" t="s">
        <v>1</v>
      </c>
      <c r="F912" s="267" t="s">
        <v>167</v>
      </c>
      <c r="G912" s="265"/>
      <c r="H912" s="268">
        <v>61.745000000000005</v>
      </c>
      <c r="I912" s="269"/>
      <c r="J912" s="265"/>
      <c r="K912" s="265"/>
      <c r="L912" s="270"/>
      <c r="M912" s="271"/>
      <c r="N912" s="272"/>
      <c r="O912" s="272"/>
      <c r="P912" s="272"/>
      <c r="Q912" s="272"/>
      <c r="R912" s="272"/>
      <c r="S912" s="272"/>
      <c r="T912" s="273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74" t="s">
        <v>155</v>
      </c>
      <c r="AU912" s="274" t="s">
        <v>148</v>
      </c>
      <c r="AV912" s="15" t="s">
        <v>147</v>
      </c>
      <c r="AW912" s="15" t="s">
        <v>36</v>
      </c>
      <c r="AX912" s="15" t="s">
        <v>85</v>
      </c>
      <c r="AY912" s="274" t="s">
        <v>140</v>
      </c>
    </row>
    <row r="913" spans="1:65" s="2" customFormat="1" ht="21.75" customHeight="1">
      <c r="A913" s="39"/>
      <c r="B913" s="40"/>
      <c r="C913" s="275" t="s">
        <v>1014</v>
      </c>
      <c r="D913" s="275" t="s">
        <v>208</v>
      </c>
      <c r="E913" s="276" t="s">
        <v>1015</v>
      </c>
      <c r="F913" s="277" t="s">
        <v>1016</v>
      </c>
      <c r="G913" s="278" t="s">
        <v>152</v>
      </c>
      <c r="H913" s="279">
        <v>74.094</v>
      </c>
      <c r="I913" s="280"/>
      <c r="J913" s="281">
        <f>ROUND(I913*H913,2)</f>
        <v>0</v>
      </c>
      <c r="K913" s="277" t="s">
        <v>153</v>
      </c>
      <c r="L913" s="282"/>
      <c r="M913" s="283" t="s">
        <v>1</v>
      </c>
      <c r="N913" s="284" t="s">
        <v>46</v>
      </c>
      <c r="O913" s="92"/>
      <c r="P913" s="238">
        <f>O913*H913</f>
        <v>0</v>
      </c>
      <c r="Q913" s="238">
        <v>0.0005</v>
      </c>
      <c r="R913" s="238">
        <f>Q913*H913</f>
        <v>0.037047</v>
      </c>
      <c r="S913" s="238">
        <v>0</v>
      </c>
      <c r="T913" s="239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40" t="s">
        <v>391</v>
      </c>
      <c r="AT913" s="240" t="s">
        <v>208</v>
      </c>
      <c r="AU913" s="240" t="s">
        <v>148</v>
      </c>
      <c r="AY913" s="18" t="s">
        <v>140</v>
      </c>
      <c r="BE913" s="241">
        <f>IF(N913="základní",J913,0)</f>
        <v>0</v>
      </c>
      <c r="BF913" s="241">
        <f>IF(N913="snížená",J913,0)</f>
        <v>0</v>
      </c>
      <c r="BG913" s="241">
        <f>IF(N913="zákl. přenesená",J913,0)</f>
        <v>0</v>
      </c>
      <c r="BH913" s="241">
        <f>IF(N913="sníž. přenesená",J913,0)</f>
        <v>0</v>
      </c>
      <c r="BI913" s="241">
        <f>IF(N913="nulová",J913,0)</f>
        <v>0</v>
      </c>
      <c r="BJ913" s="18" t="s">
        <v>148</v>
      </c>
      <c r="BK913" s="241">
        <f>ROUND(I913*H913,2)</f>
        <v>0</v>
      </c>
      <c r="BL913" s="18" t="s">
        <v>237</v>
      </c>
      <c r="BM913" s="240" t="s">
        <v>1017</v>
      </c>
    </row>
    <row r="914" spans="1:51" s="14" customFormat="1" ht="12">
      <c r="A914" s="14"/>
      <c r="B914" s="253"/>
      <c r="C914" s="254"/>
      <c r="D914" s="244" t="s">
        <v>155</v>
      </c>
      <c r="E914" s="255" t="s">
        <v>1</v>
      </c>
      <c r="F914" s="256" t="s">
        <v>1018</v>
      </c>
      <c r="G914" s="254"/>
      <c r="H914" s="257">
        <v>74.094</v>
      </c>
      <c r="I914" s="258"/>
      <c r="J914" s="254"/>
      <c r="K914" s="254"/>
      <c r="L914" s="259"/>
      <c r="M914" s="260"/>
      <c r="N914" s="261"/>
      <c r="O914" s="261"/>
      <c r="P914" s="261"/>
      <c r="Q914" s="261"/>
      <c r="R914" s="261"/>
      <c r="S914" s="261"/>
      <c r="T914" s="262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3" t="s">
        <v>155</v>
      </c>
      <c r="AU914" s="263" t="s">
        <v>148</v>
      </c>
      <c r="AV914" s="14" t="s">
        <v>148</v>
      </c>
      <c r="AW914" s="14" t="s">
        <v>36</v>
      </c>
      <c r="AX914" s="14" t="s">
        <v>85</v>
      </c>
      <c r="AY914" s="263" t="s">
        <v>140</v>
      </c>
    </row>
    <row r="915" spans="1:65" s="2" customFormat="1" ht="21.75" customHeight="1">
      <c r="A915" s="39"/>
      <c r="B915" s="40"/>
      <c r="C915" s="229" t="s">
        <v>1019</v>
      </c>
      <c r="D915" s="229" t="s">
        <v>142</v>
      </c>
      <c r="E915" s="230" t="s">
        <v>1020</v>
      </c>
      <c r="F915" s="231" t="s">
        <v>1021</v>
      </c>
      <c r="G915" s="232" t="s">
        <v>152</v>
      </c>
      <c r="H915" s="233">
        <v>37.728</v>
      </c>
      <c r="I915" s="234"/>
      <c r="J915" s="235">
        <f>ROUND(I915*H915,2)</f>
        <v>0</v>
      </c>
      <c r="K915" s="231" t="s">
        <v>153</v>
      </c>
      <c r="L915" s="45"/>
      <c r="M915" s="236" t="s">
        <v>1</v>
      </c>
      <c r="N915" s="237" t="s">
        <v>46</v>
      </c>
      <c r="O915" s="92"/>
      <c r="P915" s="238">
        <f>O915*H915</f>
        <v>0</v>
      </c>
      <c r="Q915" s="238">
        <v>0.00452</v>
      </c>
      <c r="R915" s="238">
        <f>Q915*H915</f>
        <v>0.17053056</v>
      </c>
      <c r="S915" s="238">
        <v>0</v>
      </c>
      <c r="T915" s="239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40" t="s">
        <v>237</v>
      </c>
      <c r="AT915" s="240" t="s">
        <v>142</v>
      </c>
      <c r="AU915" s="240" t="s">
        <v>148</v>
      </c>
      <c r="AY915" s="18" t="s">
        <v>140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8" t="s">
        <v>148</v>
      </c>
      <c r="BK915" s="241">
        <f>ROUND(I915*H915,2)</f>
        <v>0</v>
      </c>
      <c r="BL915" s="18" t="s">
        <v>237</v>
      </c>
      <c r="BM915" s="240" t="s">
        <v>1022</v>
      </c>
    </row>
    <row r="916" spans="1:51" s="13" customFormat="1" ht="12">
      <c r="A916" s="13"/>
      <c r="B916" s="242"/>
      <c r="C916" s="243"/>
      <c r="D916" s="244" t="s">
        <v>155</v>
      </c>
      <c r="E916" s="245" t="s">
        <v>1</v>
      </c>
      <c r="F916" s="246" t="s">
        <v>822</v>
      </c>
      <c r="G916" s="243"/>
      <c r="H916" s="245" t="s">
        <v>1</v>
      </c>
      <c r="I916" s="247"/>
      <c r="J916" s="243"/>
      <c r="K916" s="243"/>
      <c r="L916" s="248"/>
      <c r="M916" s="249"/>
      <c r="N916" s="250"/>
      <c r="O916" s="250"/>
      <c r="P916" s="250"/>
      <c r="Q916" s="250"/>
      <c r="R916" s="250"/>
      <c r="S916" s="250"/>
      <c r="T916" s="25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2" t="s">
        <v>155</v>
      </c>
      <c r="AU916" s="252" t="s">
        <v>148</v>
      </c>
      <c r="AV916" s="13" t="s">
        <v>85</v>
      </c>
      <c r="AW916" s="13" t="s">
        <v>36</v>
      </c>
      <c r="AX916" s="13" t="s">
        <v>80</v>
      </c>
      <c r="AY916" s="252" t="s">
        <v>140</v>
      </c>
    </row>
    <row r="917" spans="1:51" s="14" customFormat="1" ht="12">
      <c r="A917" s="14"/>
      <c r="B917" s="253"/>
      <c r="C917" s="254"/>
      <c r="D917" s="244" t="s">
        <v>155</v>
      </c>
      <c r="E917" s="255" t="s">
        <v>1</v>
      </c>
      <c r="F917" s="256" t="s">
        <v>823</v>
      </c>
      <c r="G917" s="254"/>
      <c r="H917" s="257">
        <v>37.728</v>
      </c>
      <c r="I917" s="258"/>
      <c r="J917" s="254"/>
      <c r="K917" s="254"/>
      <c r="L917" s="259"/>
      <c r="M917" s="260"/>
      <c r="N917" s="261"/>
      <c r="O917" s="261"/>
      <c r="P917" s="261"/>
      <c r="Q917" s="261"/>
      <c r="R917" s="261"/>
      <c r="S917" s="261"/>
      <c r="T917" s="262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3" t="s">
        <v>155</v>
      </c>
      <c r="AU917" s="263" t="s">
        <v>148</v>
      </c>
      <c r="AV917" s="14" t="s">
        <v>148</v>
      </c>
      <c r="AW917" s="14" t="s">
        <v>36</v>
      </c>
      <c r="AX917" s="14" t="s">
        <v>85</v>
      </c>
      <c r="AY917" s="263" t="s">
        <v>140</v>
      </c>
    </row>
    <row r="918" spans="1:65" s="2" customFormat="1" ht="21.75" customHeight="1">
      <c r="A918" s="39"/>
      <c r="B918" s="40"/>
      <c r="C918" s="229" t="s">
        <v>1023</v>
      </c>
      <c r="D918" s="229" t="s">
        <v>142</v>
      </c>
      <c r="E918" s="230" t="s">
        <v>1024</v>
      </c>
      <c r="F918" s="231" t="s">
        <v>1025</v>
      </c>
      <c r="G918" s="232" t="s">
        <v>152</v>
      </c>
      <c r="H918" s="233">
        <v>7.206</v>
      </c>
      <c r="I918" s="234"/>
      <c r="J918" s="235">
        <f>ROUND(I918*H918,2)</f>
        <v>0</v>
      </c>
      <c r="K918" s="231" t="s">
        <v>153</v>
      </c>
      <c r="L918" s="45"/>
      <c r="M918" s="236" t="s">
        <v>1</v>
      </c>
      <c r="N918" s="237" t="s">
        <v>46</v>
      </c>
      <c r="O918" s="92"/>
      <c r="P918" s="238">
        <f>O918*H918</f>
        <v>0</v>
      </c>
      <c r="Q918" s="238">
        <v>0.00452</v>
      </c>
      <c r="R918" s="238">
        <f>Q918*H918</f>
        <v>0.03257112</v>
      </c>
      <c r="S918" s="238">
        <v>0</v>
      </c>
      <c r="T918" s="239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40" t="s">
        <v>237</v>
      </c>
      <c r="AT918" s="240" t="s">
        <v>142</v>
      </c>
      <c r="AU918" s="240" t="s">
        <v>148</v>
      </c>
      <c r="AY918" s="18" t="s">
        <v>140</v>
      </c>
      <c r="BE918" s="241">
        <f>IF(N918="základní",J918,0)</f>
        <v>0</v>
      </c>
      <c r="BF918" s="241">
        <f>IF(N918="snížená",J918,0)</f>
        <v>0</v>
      </c>
      <c r="BG918" s="241">
        <f>IF(N918="zákl. přenesená",J918,0)</f>
        <v>0</v>
      </c>
      <c r="BH918" s="241">
        <f>IF(N918="sníž. přenesená",J918,0)</f>
        <v>0</v>
      </c>
      <c r="BI918" s="241">
        <f>IF(N918="nulová",J918,0)</f>
        <v>0</v>
      </c>
      <c r="BJ918" s="18" t="s">
        <v>148</v>
      </c>
      <c r="BK918" s="241">
        <f>ROUND(I918*H918,2)</f>
        <v>0</v>
      </c>
      <c r="BL918" s="18" t="s">
        <v>237</v>
      </c>
      <c r="BM918" s="240" t="s">
        <v>1026</v>
      </c>
    </row>
    <row r="919" spans="1:51" s="13" customFormat="1" ht="12">
      <c r="A919" s="13"/>
      <c r="B919" s="242"/>
      <c r="C919" s="243"/>
      <c r="D919" s="244" t="s">
        <v>155</v>
      </c>
      <c r="E919" s="245" t="s">
        <v>1</v>
      </c>
      <c r="F919" s="246" t="s">
        <v>822</v>
      </c>
      <c r="G919" s="243"/>
      <c r="H919" s="245" t="s">
        <v>1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2" t="s">
        <v>155</v>
      </c>
      <c r="AU919" s="252" t="s">
        <v>148</v>
      </c>
      <c r="AV919" s="13" t="s">
        <v>85</v>
      </c>
      <c r="AW919" s="13" t="s">
        <v>36</v>
      </c>
      <c r="AX919" s="13" t="s">
        <v>80</v>
      </c>
      <c r="AY919" s="252" t="s">
        <v>140</v>
      </c>
    </row>
    <row r="920" spans="1:51" s="14" customFormat="1" ht="12">
      <c r="A920" s="14"/>
      <c r="B920" s="253"/>
      <c r="C920" s="254"/>
      <c r="D920" s="244" t="s">
        <v>155</v>
      </c>
      <c r="E920" s="255" t="s">
        <v>1</v>
      </c>
      <c r="F920" s="256" t="s">
        <v>1027</v>
      </c>
      <c r="G920" s="254"/>
      <c r="H920" s="257">
        <v>9.036</v>
      </c>
      <c r="I920" s="258"/>
      <c r="J920" s="254"/>
      <c r="K920" s="254"/>
      <c r="L920" s="259"/>
      <c r="M920" s="260"/>
      <c r="N920" s="261"/>
      <c r="O920" s="261"/>
      <c r="P920" s="261"/>
      <c r="Q920" s="261"/>
      <c r="R920" s="261"/>
      <c r="S920" s="261"/>
      <c r="T920" s="262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63" t="s">
        <v>155</v>
      </c>
      <c r="AU920" s="263" t="s">
        <v>148</v>
      </c>
      <c r="AV920" s="14" t="s">
        <v>148</v>
      </c>
      <c r="AW920" s="14" t="s">
        <v>36</v>
      </c>
      <c r="AX920" s="14" t="s">
        <v>80</v>
      </c>
      <c r="AY920" s="263" t="s">
        <v>140</v>
      </c>
    </row>
    <row r="921" spans="1:51" s="14" customFormat="1" ht="12">
      <c r="A921" s="14"/>
      <c r="B921" s="253"/>
      <c r="C921" s="254"/>
      <c r="D921" s="244" t="s">
        <v>155</v>
      </c>
      <c r="E921" s="255" t="s">
        <v>1</v>
      </c>
      <c r="F921" s="256" t="s">
        <v>1028</v>
      </c>
      <c r="G921" s="254"/>
      <c r="H921" s="257">
        <v>-1.83</v>
      </c>
      <c r="I921" s="258"/>
      <c r="J921" s="254"/>
      <c r="K921" s="254"/>
      <c r="L921" s="259"/>
      <c r="M921" s="260"/>
      <c r="N921" s="261"/>
      <c r="O921" s="261"/>
      <c r="P921" s="261"/>
      <c r="Q921" s="261"/>
      <c r="R921" s="261"/>
      <c r="S921" s="261"/>
      <c r="T921" s="26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3" t="s">
        <v>155</v>
      </c>
      <c r="AU921" s="263" t="s">
        <v>148</v>
      </c>
      <c r="AV921" s="14" t="s">
        <v>148</v>
      </c>
      <c r="AW921" s="14" t="s">
        <v>36</v>
      </c>
      <c r="AX921" s="14" t="s">
        <v>80</v>
      </c>
      <c r="AY921" s="263" t="s">
        <v>140</v>
      </c>
    </row>
    <row r="922" spans="1:51" s="15" customFormat="1" ht="12">
      <c r="A922" s="15"/>
      <c r="B922" s="264"/>
      <c r="C922" s="265"/>
      <c r="D922" s="244" t="s">
        <v>155</v>
      </c>
      <c r="E922" s="266" t="s">
        <v>1</v>
      </c>
      <c r="F922" s="267" t="s">
        <v>167</v>
      </c>
      <c r="G922" s="265"/>
      <c r="H922" s="268">
        <v>7.2059999999999995</v>
      </c>
      <c r="I922" s="269"/>
      <c r="J922" s="265"/>
      <c r="K922" s="265"/>
      <c r="L922" s="270"/>
      <c r="M922" s="271"/>
      <c r="N922" s="272"/>
      <c r="O922" s="272"/>
      <c r="P922" s="272"/>
      <c r="Q922" s="272"/>
      <c r="R922" s="272"/>
      <c r="S922" s="272"/>
      <c r="T922" s="273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74" t="s">
        <v>155</v>
      </c>
      <c r="AU922" s="274" t="s">
        <v>148</v>
      </c>
      <c r="AV922" s="15" t="s">
        <v>147</v>
      </c>
      <c r="AW922" s="15" t="s">
        <v>36</v>
      </c>
      <c r="AX922" s="15" t="s">
        <v>85</v>
      </c>
      <c r="AY922" s="274" t="s">
        <v>140</v>
      </c>
    </row>
    <row r="923" spans="1:65" s="2" customFormat="1" ht="21.75" customHeight="1">
      <c r="A923" s="39"/>
      <c r="B923" s="40"/>
      <c r="C923" s="229" t="s">
        <v>1029</v>
      </c>
      <c r="D923" s="229" t="s">
        <v>142</v>
      </c>
      <c r="E923" s="230" t="s">
        <v>1030</v>
      </c>
      <c r="F923" s="231" t="s">
        <v>1031</v>
      </c>
      <c r="G923" s="232" t="s">
        <v>197</v>
      </c>
      <c r="H923" s="233">
        <v>5.323</v>
      </c>
      <c r="I923" s="234"/>
      <c r="J923" s="235">
        <f>ROUND(I923*H923,2)</f>
        <v>0</v>
      </c>
      <c r="K923" s="231" t="s">
        <v>153</v>
      </c>
      <c r="L923" s="45"/>
      <c r="M923" s="236" t="s">
        <v>1</v>
      </c>
      <c r="N923" s="237" t="s">
        <v>46</v>
      </c>
      <c r="O923" s="92"/>
      <c r="P923" s="238">
        <f>O923*H923</f>
        <v>0</v>
      </c>
      <c r="Q923" s="238">
        <v>0</v>
      </c>
      <c r="R923" s="238">
        <f>Q923*H923</f>
        <v>0</v>
      </c>
      <c r="S923" s="238">
        <v>0</v>
      </c>
      <c r="T923" s="239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40" t="s">
        <v>237</v>
      </c>
      <c r="AT923" s="240" t="s">
        <v>142</v>
      </c>
      <c r="AU923" s="240" t="s">
        <v>148</v>
      </c>
      <c r="AY923" s="18" t="s">
        <v>140</v>
      </c>
      <c r="BE923" s="241">
        <f>IF(N923="základní",J923,0)</f>
        <v>0</v>
      </c>
      <c r="BF923" s="241">
        <f>IF(N923="snížená",J923,0)</f>
        <v>0</v>
      </c>
      <c r="BG923" s="241">
        <f>IF(N923="zákl. přenesená",J923,0)</f>
        <v>0</v>
      </c>
      <c r="BH923" s="241">
        <f>IF(N923="sníž. přenesená",J923,0)</f>
        <v>0</v>
      </c>
      <c r="BI923" s="241">
        <f>IF(N923="nulová",J923,0)</f>
        <v>0</v>
      </c>
      <c r="BJ923" s="18" t="s">
        <v>148</v>
      </c>
      <c r="BK923" s="241">
        <f>ROUND(I923*H923,2)</f>
        <v>0</v>
      </c>
      <c r="BL923" s="18" t="s">
        <v>237</v>
      </c>
      <c r="BM923" s="240" t="s">
        <v>1032</v>
      </c>
    </row>
    <row r="924" spans="1:63" s="12" customFormat="1" ht="22.8" customHeight="1">
      <c r="A924" s="12"/>
      <c r="B924" s="213"/>
      <c r="C924" s="214"/>
      <c r="D924" s="215" t="s">
        <v>79</v>
      </c>
      <c r="E924" s="227" t="s">
        <v>1033</v>
      </c>
      <c r="F924" s="227" t="s">
        <v>1034</v>
      </c>
      <c r="G924" s="214"/>
      <c r="H924" s="214"/>
      <c r="I924" s="217"/>
      <c r="J924" s="228">
        <f>BK924</f>
        <v>0</v>
      </c>
      <c r="K924" s="214"/>
      <c r="L924" s="219"/>
      <c r="M924" s="220"/>
      <c r="N924" s="221"/>
      <c r="O924" s="221"/>
      <c r="P924" s="222">
        <f>SUM(P925:P1048)</f>
        <v>0</v>
      </c>
      <c r="Q924" s="221"/>
      <c r="R924" s="222">
        <f>SUM(R925:R1048)</f>
        <v>6.578634320000001</v>
      </c>
      <c r="S924" s="221"/>
      <c r="T924" s="223">
        <f>SUM(T925:T1048)</f>
        <v>3.4321900000000003</v>
      </c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R924" s="224" t="s">
        <v>148</v>
      </c>
      <c r="AT924" s="225" t="s">
        <v>79</v>
      </c>
      <c r="AU924" s="225" t="s">
        <v>85</v>
      </c>
      <c r="AY924" s="224" t="s">
        <v>140</v>
      </c>
      <c r="BK924" s="226">
        <f>SUM(BK925:BK1048)</f>
        <v>0</v>
      </c>
    </row>
    <row r="925" spans="1:65" s="2" customFormat="1" ht="16.5" customHeight="1">
      <c r="A925" s="39"/>
      <c r="B925" s="40"/>
      <c r="C925" s="229" t="s">
        <v>1035</v>
      </c>
      <c r="D925" s="229" t="s">
        <v>142</v>
      </c>
      <c r="E925" s="230" t="s">
        <v>1036</v>
      </c>
      <c r="F925" s="231" t="s">
        <v>1037</v>
      </c>
      <c r="G925" s="232" t="s">
        <v>152</v>
      </c>
      <c r="H925" s="233">
        <v>284.553</v>
      </c>
      <c r="I925" s="234"/>
      <c r="J925" s="235">
        <f>ROUND(I925*H925,2)</f>
        <v>0</v>
      </c>
      <c r="K925" s="231" t="s">
        <v>153</v>
      </c>
      <c r="L925" s="45"/>
      <c r="M925" s="236" t="s">
        <v>1</v>
      </c>
      <c r="N925" s="237" t="s">
        <v>46</v>
      </c>
      <c r="O925" s="92"/>
      <c r="P925" s="238">
        <f>O925*H925</f>
        <v>0</v>
      </c>
      <c r="Q925" s="238">
        <v>0</v>
      </c>
      <c r="R925" s="238">
        <f>Q925*H925</f>
        <v>0</v>
      </c>
      <c r="S925" s="238">
        <v>0.006</v>
      </c>
      <c r="T925" s="239">
        <f>S925*H925</f>
        <v>1.7073180000000001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40" t="s">
        <v>237</v>
      </c>
      <c r="AT925" s="240" t="s">
        <v>142</v>
      </c>
      <c r="AU925" s="240" t="s">
        <v>148</v>
      </c>
      <c r="AY925" s="18" t="s">
        <v>140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8" t="s">
        <v>148</v>
      </c>
      <c r="BK925" s="241">
        <f>ROUND(I925*H925,2)</f>
        <v>0</v>
      </c>
      <c r="BL925" s="18" t="s">
        <v>237</v>
      </c>
      <c r="BM925" s="240" t="s">
        <v>1038</v>
      </c>
    </row>
    <row r="926" spans="1:51" s="13" customFormat="1" ht="12">
      <c r="A926" s="13"/>
      <c r="B926" s="242"/>
      <c r="C926" s="243"/>
      <c r="D926" s="244" t="s">
        <v>155</v>
      </c>
      <c r="E926" s="245" t="s">
        <v>1</v>
      </c>
      <c r="F926" s="246" t="s">
        <v>1039</v>
      </c>
      <c r="G926" s="243"/>
      <c r="H926" s="245" t="s">
        <v>1</v>
      </c>
      <c r="I926" s="247"/>
      <c r="J926" s="243"/>
      <c r="K926" s="243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155</v>
      </c>
      <c r="AU926" s="252" t="s">
        <v>148</v>
      </c>
      <c r="AV926" s="13" t="s">
        <v>85</v>
      </c>
      <c r="AW926" s="13" t="s">
        <v>36</v>
      </c>
      <c r="AX926" s="13" t="s">
        <v>80</v>
      </c>
      <c r="AY926" s="252" t="s">
        <v>140</v>
      </c>
    </row>
    <row r="927" spans="1:51" s="14" customFormat="1" ht="12">
      <c r="A927" s="14"/>
      <c r="B927" s="253"/>
      <c r="C927" s="254"/>
      <c r="D927" s="244" t="s">
        <v>155</v>
      </c>
      <c r="E927" s="255" t="s">
        <v>1</v>
      </c>
      <c r="F927" s="256" t="s">
        <v>693</v>
      </c>
      <c r="G927" s="254"/>
      <c r="H927" s="257">
        <v>284.553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3" t="s">
        <v>155</v>
      </c>
      <c r="AU927" s="263" t="s">
        <v>148</v>
      </c>
      <c r="AV927" s="14" t="s">
        <v>148</v>
      </c>
      <c r="AW927" s="14" t="s">
        <v>36</v>
      </c>
      <c r="AX927" s="14" t="s">
        <v>85</v>
      </c>
      <c r="AY927" s="263" t="s">
        <v>140</v>
      </c>
    </row>
    <row r="928" spans="1:65" s="2" customFormat="1" ht="21.75" customHeight="1">
      <c r="A928" s="39"/>
      <c r="B928" s="40"/>
      <c r="C928" s="229" t="s">
        <v>1040</v>
      </c>
      <c r="D928" s="229" t="s">
        <v>142</v>
      </c>
      <c r="E928" s="230" t="s">
        <v>1041</v>
      </c>
      <c r="F928" s="231" t="s">
        <v>1042</v>
      </c>
      <c r="G928" s="232" t="s">
        <v>152</v>
      </c>
      <c r="H928" s="233">
        <v>855.236</v>
      </c>
      <c r="I928" s="234"/>
      <c r="J928" s="235">
        <f>ROUND(I928*H928,2)</f>
        <v>0</v>
      </c>
      <c r="K928" s="231" t="s">
        <v>153</v>
      </c>
      <c r="L928" s="45"/>
      <c r="M928" s="236" t="s">
        <v>1</v>
      </c>
      <c r="N928" s="237" t="s">
        <v>46</v>
      </c>
      <c r="O928" s="92"/>
      <c r="P928" s="238">
        <f>O928*H928</f>
        <v>0</v>
      </c>
      <c r="Q928" s="238">
        <v>0</v>
      </c>
      <c r="R928" s="238">
        <f>Q928*H928</f>
        <v>0</v>
      </c>
      <c r="S928" s="238">
        <v>0.002</v>
      </c>
      <c r="T928" s="239">
        <f>S928*H928</f>
        <v>1.710472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40" t="s">
        <v>237</v>
      </c>
      <c r="AT928" s="240" t="s">
        <v>142</v>
      </c>
      <c r="AU928" s="240" t="s">
        <v>148</v>
      </c>
      <c r="AY928" s="18" t="s">
        <v>140</v>
      </c>
      <c r="BE928" s="241">
        <f>IF(N928="základní",J928,0)</f>
        <v>0</v>
      </c>
      <c r="BF928" s="241">
        <f>IF(N928="snížená",J928,0)</f>
        <v>0</v>
      </c>
      <c r="BG928" s="241">
        <f>IF(N928="zákl. přenesená",J928,0)</f>
        <v>0</v>
      </c>
      <c r="BH928" s="241">
        <f>IF(N928="sníž. přenesená",J928,0)</f>
        <v>0</v>
      </c>
      <c r="BI928" s="241">
        <f>IF(N928="nulová",J928,0)</f>
        <v>0</v>
      </c>
      <c r="BJ928" s="18" t="s">
        <v>148</v>
      </c>
      <c r="BK928" s="241">
        <f>ROUND(I928*H928,2)</f>
        <v>0</v>
      </c>
      <c r="BL928" s="18" t="s">
        <v>237</v>
      </c>
      <c r="BM928" s="240" t="s">
        <v>1043</v>
      </c>
    </row>
    <row r="929" spans="1:51" s="13" customFormat="1" ht="12">
      <c r="A929" s="13"/>
      <c r="B929" s="242"/>
      <c r="C929" s="243"/>
      <c r="D929" s="244" t="s">
        <v>155</v>
      </c>
      <c r="E929" s="245" t="s">
        <v>1</v>
      </c>
      <c r="F929" s="246" t="s">
        <v>1044</v>
      </c>
      <c r="G929" s="243"/>
      <c r="H929" s="245" t="s">
        <v>1</v>
      </c>
      <c r="I929" s="247"/>
      <c r="J929" s="243"/>
      <c r="K929" s="243"/>
      <c r="L929" s="248"/>
      <c r="M929" s="249"/>
      <c r="N929" s="250"/>
      <c r="O929" s="250"/>
      <c r="P929" s="250"/>
      <c r="Q929" s="250"/>
      <c r="R929" s="250"/>
      <c r="S929" s="250"/>
      <c r="T929" s="251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2" t="s">
        <v>155</v>
      </c>
      <c r="AU929" s="252" t="s">
        <v>148</v>
      </c>
      <c r="AV929" s="13" t="s">
        <v>85</v>
      </c>
      <c r="AW929" s="13" t="s">
        <v>36</v>
      </c>
      <c r="AX929" s="13" t="s">
        <v>80</v>
      </c>
      <c r="AY929" s="252" t="s">
        <v>140</v>
      </c>
    </row>
    <row r="930" spans="1:51" s="13" customFormat="1" ht="12">
      <c r="A930" s="13"/>
      <c r="B930" s="242"/>
      <c r="C930" s="243"/>
      <c r="D930" s="244" t="s">
        <v>155</v>
      </c>
      <c r="E930" s="245" t="s">
        <v>1</v>
      </c>
      <c r="F930" s="246" t="s">
        <v>1045</v>
      </c>
      <c r="G930" s="243"/>
      <c r="H930" s="245" t="s">
        <v>1</v>
      </c>
      <c r="I930" s="247"/>
      <c r="J930" s="243"/>
      <c r="K930" s="243"/>
      <c r="L930" s="248"/>
      <c r="M930" s="249"/>
      <c r="N930" s="250"/>
      <c r="O930" s="250"/>
      <c r="P930" s="250"/>
      <c r="Q930" s="250"/>
      <c r="R930" s="250"/>
      <c r="S930" s="250"/>
      <c r="T930" s="25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52" t="s">
        <v>155</v>
      </c>
      <c r="AU930" s="252" t="s">
        <v>148</v>
      </c>
      <c r="AV930" s="13" t="s">
        <v>85</v>
      </c>
      <c r="AW930" s="13" t="s">
        <v>36</v>
      </c>
      <c r="AX930" s="13" t="s">
        <v>80</v>
      </c>
      <c r="AY930" s="252" t="s">
        <v>140</v>
      </c>
    </row>
    <row r="931" spans="1:51" s="14" customFormat="1" ht="12">
      <c r="A931" s="14"/>
      <c r="B931" s="253"/>
      <c r="C931" s="254"/>
      <c r="D931" s="244" t="s">
        <v>155</v>
      </c>
      <c r="E931" s="255" t="s">
        <v>1</v>
      </c>
      <c r="F931" s="256" t="s">
        <v>693</v>
      </c>
      <c r="G931" s="254"/>
      <c r="H931" s="257">
        <v>284.553</v>
      </c>
      <c r="I931" s="258"/>
      <c r="J931" s="254"/>
      <c r="K931" s="254"/>
      <c r="L931" s="259"/>
      <c r="M931" s="260"/>
      <c r="N931" s="261"/>
      <c r="O931" s="261"/>
      <c r="P931" s="261"/>
      <c r="Q931" s="261"/>
      <c r="R931" s="261"/>
      <c r="S931" s="261"/>
      <c r="T931" s="26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3" t="s">
        <v>155</v>
      </c>
      <c r="AU931" s="263" t="s">
        <v>148</v>
      </c>
      <c r="AV931" s="14" t="s">
        <v>148</v>
      </c>
      <c r="AW931" s="14" t="s">
        <v>36</v>
      </c>
      <c r="AX931" s="14" t="s">
        <v>80</v>
      </c>
      <c r="AY931" s="263" t="s">
        <v>140</v>
      </c>
    </row>
    <row r="932" spans="1:51" s="13" customFormat="1" ht="12">
      <c r="A932" s="13"/>
      <c r="B932" s="242"/>
      <c r="C932" s="243"/>
      <c r="D932" s="244" t="s">
        <v>155</v>
      </c>
      <c r="E932" s="245" t="s">
        <v>1</v>
      </c>
      <c r="F932" s="246" t="s">
        <v>956</v>
      </c>
      <c r="G932" s="243"/>
      <c r="H932" s="245" t="s">
        <v>1</v>
      </c>
      <c r="I932" s="247"/>
      <c r="J932" s="243"/>
      <c r="K932" s="243"/>
      <c r="L932" s="248"/>
      <c r="M932" s="249"/>
      <c r="N932" s="250"/>
      <c r="O932" s="250"/>
      <c r="P932" s="250"/>
      <c r="Q932" s="250"/>
      <c r="R932" s="250"/>
      <c r="S932" s="250"/>
      <c r="T932" s="25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2" t="s">
        <v>155</v>
      </c>
      <c r="AU932" s="252" t="s">
        <v>148</v>
      </c>
      <c r="AV932" s="13" t="s">
        <v>85</v>
      </c>
      <c r="AW932" s="13" t="s">
        <v>36</v>
      </c>
      <c r="AX932" s="13" t="s">
        <v>80</v>
      </c>
      <c r="AY932" s="252" t="s">
        <v>140</v>
      </c>
    </row>
    <row r="933" spans="1:51" s="14" customFormat="1" ht="12">
      <c r="A933" s="14"/>
      <c r="B933" s="253"/>
      <c r="C933" s="254"/>
      <c r="D933" s="244" t="s">
        <v>155</v>
      </c>
      <c r="E933" s="255" t="s">
        <v>1</v>
      </c>
      <c r="F933" s="256" t="s">
        <v>957</v>
      </c>
      <c r="G933" s="254"/>
      <c r="H933" s="257">
        <v>344.148</v>
      </c>
      <c r="I933" s="258"/>
      <c r="J933" s="254"/>
      <c r="K933" s="254"/>
      <c r="L933" s="259"/>
      <c r="M933" s="260"/>
      <c r="N933" s="261"/>
      <c r="O933" s="261"/>
      <c r="P933" s="261"/>
      <c r="Q933" s="261"/>
      <c r="R933" s="261"/>
      <c r="S933" s="261"/>
      <c r="T933" s="262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3" t="s">
        <v>155</v>
      </c>
      <c r="AU933" s="263" t="s">
        <v>148</v>
      </c>
      <c r="AV933" s="14" t="s">
        <v>148</v>
      </c>
      <c r="AW933" s="14" t="s">
        <v>36</v>
      </c>
      <c r="AX933" s="14" t="s">
        <v>80</v>
      </c>
      <c r="AY933" s="263" t="s">
        <v>140</v>
      </c>
    </row>
    <row r="934" spans="1:51" s="13" customFormat="1" ht="12">
      <c r="A934" s="13"/>
      <c r="B934" s="242"/>
      <c r="C934" s="243"/>
      <c r="D934" s="244" t="s">
        <v>155</v>
      </c>
      <c r="E934" s="245" t="s">
        <v>1</v>
      </c>
      <c r="F934" s="246" t="s">
        <v>958</v>
      </c>
      <c r="G934" s="243"/>
      <c r="H934" s="245" t="s">
        <v>1</v>
      </c>
      <c r="I934" s="247"/>
      <c r="J934" s="243"/>
      <c r="K934" s="243"/>
      <c r="L934" s="248"/>
      <c r="M934" s="249"/>
      <c r="N934" s="250"/>
      <c r="O934" s="250"/>
      <c r="P934" s="250"/>
      <c r="Q934" s="250"/>
      <c r="R934" s="250"/>
      <c r="S934" s="250"/>
      <c r="T934" s="25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2" t="s">
        <v>155</v>
      </c>
      <c r="AU934" s="252" t="s">
        <v>148</v>
      </c>
      <c r="AV934" s="13" t="s">
        <v>85</v>
      </c>
      <c r="AW934" s="13" t="s">
        <v>36</v>
      </c>
      <c r="AX934" s="13" t="s">
        <v>80</v>
      </c>
      <c r="AY934" s="252" t="s">
        <v>140</v>
      </c>
    </row>
    <row r="935" spans="1:51" s="14" customFormat="1" ht="12">
      <c r="A935" s="14"/>
      <c r="B935" s="253"/>
      <c r="C935" s="254"/>
      <c r="D935" s="244" t="s">
        <v>155</v>
      </c>
      <c r="E935" s="255" t="s">
        <v>1</v>
      </c>
      <c r="F935" s="256" t="s">
        <v>959</v>
      </c>
      <c r="G935" s="254"/>
      <c r="H935" s="257">
        <v>226.535</v>
      </c>
      <c r="I935" s="258"/>
      <c r="J935" s="254"/>
      <c r="K935" s="254"/>
      <c r="L935" s="259"/>
      <c r="M935" s="260"/>
      <c r="N935" s="261"/>
      <c r="O935" s="261"/>
      <c r="P935" s="261"/>
      <c r="Q935" s="261"/>
      <c r="R935" s="261"/>
      <c r="S935" s="261"/>
      <c r="T935" s="262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3" t="s">
        <v>155</v>
      </c>
      <c r="AU935" s="263" t="s">
        <v>148</v>
      </c>
      <c r="AV935" s="14" t="s">
        <v>148</v>
      </c>
      <c r="AW935" s="14" t="s">
        <v>36</v>
      </c>
      <c r="AX935" s="14" t="s">
        <v>80</v>
      </c>
      <c r="AY935" s="263" t="s">
        <v>140</v>
      </c>
    </row>
    <row r="936" spans="1:51" s="15" customFormat="1" ht="12">
      <c r="A936" s="15"/>
      <c r="B936" s="264"/>
      <c r="C936" s="265"/>
      <c r="D936" s="244" t="s">
        <v>155</v>
      </c>
      <c r="E936" s="266" t="s">
        <v>1</v>
      </c>
      <c r="F936" s="267" t="s">
        <v>167</v>
      </c>
      <c r="G936" s="265"/>
      <c r="H936" s="268">
        <v>855.236</v>
      </c>
      <c r="I936" s="269"/>
      <c r="J936" s="265"/>
      <c r="K936" s="265"/>
      <c r="L936" s="270"/>
      <c r="M936" s="271"/>
      <c r="N936" s="272"/>
      <c r="O936" s="272"/>
      <c r="P936" s="272"/>
      <c r="Q936" s="272"/>
      <c r="R936" s="272"/>
      <c r="S936" s="272"/>
      <c r="T936" s="273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4" t="s">
        <v>155</v>
      </c>
      <c r="AU936" s="274" t="s">
        <v>148</v>
      </c>
      <c r="AV936" s="15" t="s">
        <v>147</v>
      </c>
      <c r="AW936" s="15" t="s">
        <v>36</v>
      </c>
      <c r="AX936" s="15" t="s">
        <v>85</v>
      </c>
      <c r="AY936" s="274" t="s">
        <v>140</v>
      </c>
    </row>
    <row r="937" spans="1:65" s="2" customFormat="1" ht="21.75" customHeight="1">
      <c r="A937" s="39"/>
      <c r="B937" s="40"/>
      <c r="C937" s="229" t="s">
        <v>1046</v>
      </c>
      <c r="D937" s="229" t="s">
        <v>142</v>
      </c>
      <c r="E937" s="230" t="s">
        <v>1047</v>
      </c>
      <c r="F937" s="231" t="s">
        <v>1048</v>
      </c>
      <c r="G937" s="232" t="s">
        <v>145</v>
      </c>
      <c r="H937" s="233">
        <v>48</v>
      </c>
      <c r="I937" s="234"/>
      <c r="J937" s="235">
        <f>ROUND(I937*H937,2)</f>
        <v>0</v>
      </c>
      <c r="K937" s="231" t="s">
        <v>153</v>
      </c>
      <c r="L937" s="45"/>
      <c r="M937" s="236" t="s">
        <v>1</v>
      </c>
      <c r="N937" s="237" t="s">
        <v>46</v>
      </c>
      <c r="O937" s="92"/>
      <c r="P937" s="238">
        <f>O937*H937</f>
        <v>0</v>
      </c>
      <c r="Q937" s="238">
        <v>0</v>
      </c>
      <c r="R937" s="238">
        <f>Q937*H937</f>
        <v>0</v>
      </c>
      <c r="S937" s="238">
        <v>0.0003</v>
      </c>
      <c r="T937" s="239">
        <f>S937*H937</f>
        <v>0.0144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40" t="s">
        <v>237</v>
      </c>
      <c r="AT937" s="240" t="s">
        <v>142</v>
      </c>
      <c r="AU937" s="240" t="s">
        <v>148</v>
      </c>
      <c r="AY937" s="18" t="s">
        <v>140</v>
      </c>
      <c r="BE937" s="241">
        <f>IF(N937="základní",J937,0)</f>
        <v>0</v>
      </c>
      <c r="BF937" s="241">
        <f>IF(N937="snížená",J937,0)</f>
        <v>0</v>
      </c>
      <c r="BG937" s="241">
        <f>IF(N937="zákl. přenesená",J937,0)</f>
        <v>0</v>
      </c>
      <c r="BH937" s="241">
        <f>IF(N937="sníž. přenesená",J937,0)</f>
        <v>0</v>
      </c>
      <c r="BI937" s="241">
        <f>IF(N937="nulová",J937,0)</f>
        <v>0</v>
      </c>
      <c r="BJ937" s="18" t="s">
        <v>148</v>
      </c>
      <c r="BK937" s="241">
        <f>ROUND(I937*H937,2)</f>
        <v>0</v>
      </c>
      <c r="BL937" s="18" t="s">
        <v>237</v>
      </c>
      <c r="BM937" s="240" t="s">
        <v>1049</v>
      </c>
    </row>
    <row r="938" spans="1:65" s="2" customFormat="1" ht="21.75" customHeight="1">
      <c r="A938" s="39"/>
      <c r="B938" s="40"/>
      <c r="C938" s="229" t="s">
        <v>1050</v>
      </c>
      <c r="D938" s="229" t="s">
        <v>142</v>
      </c>
      <c r="E938" s="230" t="s">
        <v>1051</v>
      </c>
      <c r="F938" s="231" t="s">
        <v>1052</v>
      </c>
      <c r="G938" s="232" t="s">
        <v>152</v>
      </c>
      <c r="H938" s="233">
        <v>165.01</v>
      </c>
      <c r="I938" s="234"/>
      <c r="J938" s="235">
        <f>ROUND(I938*H938,2)</f>
        <v>0</v>
      </c>
      <c r="K938" s="231" t="s">
        <v>153</v>
      </c>
      <c r="L938" s="45"/>
      <c r="M938" s="236" t="s">
        <v>1</v>
      </c>
      <c r="N938" s="237" t="s">
        <v>46</v>
      </c>
      <c r="O938" s="92"/>
      <c r="P938" s="238">
        <f>O938*H938</f>
        <v>0</v>
      </c>
      <c r="Q938" s="238">
        <v>3E-05</v>
      </c>
      <c r="R938" s="238">
        <f>Q938*H938</f>
        <v>0.0049502999999999995</v>
      </c>
      <c r="S938" s="238">
        <v>0</v>
      </c>
      <c r="T938" s="239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40" t="s">
        <v>237</v>
      </c>
      <c r="AT938" s="240" t="s">
        <v>142</v>
      </c>
      <c r="AU938" s="240" t="s">
        <v>148</v>
      </c>
      <c r="AY938" s="18" t="s">
        <v>140</v>
      </c>
      <c r="BE938" s="241">
        <f>IF(N938="základní",J938,0)</f>
        <v>0</v>
      </c>
      <c r="BF938" s="241">
        <f>IF(N938="snížená",J938,0)</f>
        <v>0</v>
      </c>
      <c r="BG938" s="241">
        <f>IF(N938="zákl. přenesená",J938,0)</f>
        <v>0</v>
      </c>
      <c r="BH938" s="241">
        <f>IF(N938="sníž. přenesená",J938,0)</f>
        <v>0</v>
      </c>
      <c r="BI938" s="241">
        <f>IF(N938="nulová",J938,0)</f>
        <v>0</v>
      </c>
      <c r="BJ938" s="18" t="s">
        <v>148</v>
      </c>
      <c r="BK938" s="241">
        <f>ROUND(I938*H938,2)</f>
        <v>0</v>
      </c>
      <c r="BL938" s="18" t="s">
        <v>237</v>
      </c>
      <c r="BM938" s="240" t="s">
        <v>1053</v>
      </c>
    </row>
    <row r="939" spans="1:51" s="13" customFormat="1" ht="12">
      <c r="A939" s="13"/>
      <c r="B939" s="242"/>
      <c r="C939" s="243"/>
      <c r="D939" s="244" t="s">
        <v>155</v>
      </c>
      <c r="E939" s="245" t="s">
        <v>1</v>
      </c>
      <c r="F939" s="246" t="s">
        <v>1054</v>
      </c>
      <c r="G939" s="243"/>
      <c r="H939" s="245" t="s">
        <v>1</v>
      </c>
      <c r="I939" s="247"/>
      <c r="J939" s="243"/>
      <c r="K939" s="243"/>
      <c r="L939" s="248"/>
      <c r="M939" s="249"/>
      <c r="N939" s="250"/>
      <c r="O939" s="250"/>
      <c r="P939" s="250"/>
      <c r="Q939" s="250"/>
      <c r="R939" s="250"/>
      <c r="S939" s="250"/>
      <c r="T939" s="25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2" t="s">
        <v>155</v>
      </c>
      <c r="AU939" s="252" t="s">
        <v>148</v>
      </c>
      <c r="AV939" s="13" t="s">
        <v>85</v>
      </c>
      <c r="AW939" s="13" t="s">
        <v>36</v>
      </c>
      <c r="AX939" s="13" t="s">
        <v>80</v>
      </c>
      <c r="AY939" s="252" t="s">
        <v>140</v>
      </c>
    </row>
    <row r="940" spans="1:51" s="13" customFormat="1" ht="12">
      <c r="A940" s="13"/>
      <c r="B940" s="242"/>
      <c r="C940" s="243"/>
      <c r="D940" s="244" t="s">
        <v>155</v>
      </c>
      <c r="E940" s="245" t="s">
        <v>1</v>
      </c>
      <c r="F940" s="246" t="s">
        <v>1055</v>
      </c>
      <c r="G940" s="243"/>
      <c r="H940" s="245" t="s">
        <v>1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2" t="s">
        <v>155</v>
      </c>
      <c r="AU940" s="252" t="s">
        <v>148</v>
      </c>
      <c r="AV940" s="13" t="s">
        <v>85</v>
      </c>
      <c r="AW940" s="13" t="s">
        <v>36</v>
      </c>
      <c r="AX940" s="13" t="s">
        <v>80</v>
      </c>
      <c r="AY940" s="252" t="s">
        <v>140</v>
      </c>
    </row>
    <row r="941" spans="1:51" s="14" customFormat="1" ht="12">
      <c r="A941" s="14"/>
      <c r="B941" s="253"/>
      <c r="C941" s="254"/>
      <c r="D941" s="244" t="s">
        <v>155</v>
      </c>
      <c r="E941" s="255" t="s">
        <v>1</v>
      </c>
      <c r="F941" s="256" t="s">
        <v>1056</v>
      </c>
      <c r="G941" s="254"/>
      <c r="H941" s="257">
        <v>165.01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3" t="s">
        <v>155</v>
      </c>
      <c r="AU941" s="263" t="s">
        <v>148</v>
      </c>
      <c r="AV941" s="14" t="s">
        <v>148</v>
      </c>
      <c r="AW941" s="14" t="s">
        <v>36</v>
      </c>
      <c r="AX941" s="14" t="s">
        <v>85</v>
      </c>
      <c r="AY941" s="263" t="s">
        <v>140</v>
      </c>
    </row>
    <row r="942" spans="1:65" s="2" customFormat="1" ht="21.75" customHeight="1">
      <c r="A942" s="39"/>
      <c r="B942" s="40"/>
      <c r="C942" s="275" t="s">
        <v>1057</v>
      </c>
      <c r="D942" s="275" t="s">
        <v>208</v>
      </c>
      <c r="E942" s="276" t="s">
        <v>1058</v>
      </c>
      <c r="F942" s="277" t="s">
        <v>1059</v>
      </c>
      <c r="G942" s="278" t="s">
        <v>152</v>
      </c>
      <c r="H942" s="279">
        <v>168.31</v>
      </c>
      <c r="I942" s="280"/>
      <c r="J942" s="281">
        <f>ROUND(I942*H942,2)</f>
        <v>0</v>
      </c>
      <c r="K942" s="277" t="s">
        <v>153</v>
      </c>
      <c r="L942" s="282"/>
      <c r="M942" s="283" t="s">
        <v>1</v>
      </c>
      <c r="N942" s="284" t="s">
        <v>46</v>
      </c>
      <c r="O942" s="92"/>
      <c r="P942" s="238">
        <f>O942*H942</f>
        <v>0</v>
      </c>
      <c r="Q942" s="238">
        <v>0.0019</v>
      </c>
      <c r="R942" s="238">
        <f>Q942*H942</f>
        <v>0.319789</v>
      </c>
      <c r="S942" s="238">
        <v>0</v>
      </c>
      <c r="T942" s="239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40" t="s">
        <v>391</v>
      </c>
      <c r="AT942" s="240" t="s">
        <v>208</v>
      </c>
      <c r="AU942" s="240" t="s">
        <v>148</v>
      </c>
      <c r="AY942" s="18" t="s">
        <v>140</v>
      </c>
      <c r="BE942" s="241">
        <f>IF(N942="základní",J942,0)</f>
        <v>0</v>
      </c>
      <c r="BF942" s="241">
        <f>IF(N942="snížená",J942,0)</f>
        <v>0</v>
      </c>
      <c r="BG942" s="241">
        <f>IF(N942="zákl. přenesená",J942,0)</f>
        <v>0</v>
      </c>
      <c r="BH942" s="241">
        <f>IF(N942="sníž. přenesená",J942,0)</f>
        <v>0</v>
      </c>
      <c r="BI942" s="241">
        <f>IF(N942="nulová",J942,0)</f>
        <v>0</v>
      </c>
      <c r="BJ942" s="18" t="s">
        <v>148</v>
      </c>
      <c r="BK942" s="241">
        <f>ROUND(I942*H942,2)</f>
        <v>0</v>
      </c>
      <c r="BL942" s="18" t="s">
        <v>237</v>
      </c>
      <c r="BM942" s="240" t="s">
        <v>1060</v>
      </c>
    </row>
    <row r="943" spans="1:51" s="14" customFormat="1" ht="12">
      <c r="A943" s="14"/>
      <c r="B943" s="253"/>
      <c r="C943" s="254"/>
      <c r="D943" s="244" t="s">
        <v>155</v>
      </c>
      <c r="E943" s="255" t="s">
        <v>1</v>
      </c>
      <c r="F943" s="256" t="s">
        <v>1061</v>
      </c>
      <c r="G943" s="254"/>
      <c r="H943" s="257">
        <v>168.31</v>
      </c>
      <c r="I943" s="258"/>
      <c r="J943" s="254"/>
      <c r="K943" s="254"/>
      <c r="L943" s="259"/>
      <c r="M943" s="260"/>
      <c r="N943" s="261"/>
      <c r="O943" s="261"/>
      <c r="P943" s="261"/>
      <c r="Q943" s="261"/>
      <c r="R943" s="261"/>
      <c r="S943" s="261"/>
      <c r="T943" s="262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63" t="s">
        <v>155</v>
      </c>
      <c r="AU943" s="263" t="s">
        <v>148</v>
      </c>
      <c r="AV943" s="14" t="s">
        <v>148</v>
      </c>
      <c r="AW943" s="14" t="s">
        <v>36</v>
      </c>
      <c r="AX943" s="14" t="s">
        <v>85</v>
      </c>
      <c r="AY943" s="263" t="s">
        <v>140</v>
      </c>
    </row>
    <row r="944" spans="1:65" s="2" customFormat="1" ht="33" customHeight="1">
      <c r="A944" s="39"/>
      <c r="B944" s="40"/>
      <c r="C944" s="229" t="s">
        <v>1062</v>
      </c>
      <c r="D944" s="229" t="s">
        <v>142</v>
      </c>
      <c r="E944" s="230" t="s">
        <v>1063</v>
      </c>
      <c r="F944" s="231" t="s">
        <v>1064</v>
      </c>
      <c r="G944" s="232" t="s">
        <v>252</v>
      </c>
      <c r="H944" s="233">
        <v>602.845</v>
      </c>
      <c r="I944" s="234"/>
      <c r="J944" s="235">
        <f>ROUND(I944*H944,2)</f>
        <v>0</v>
      </c>
      <c r="K944" s="231" t="s">
        <v>153</v>
      </c>
      <c r="L944" s="45"/>
      <c r="M944" s="236" t="s">
        <v>1</v>
      </c>
      <c r="N944" s="237" t="s">
        <v>46</v>
      </c>
      <c r="O944" s="92"/>
      <c r="P944" s="238">
        <f>O944*H944</f>
        <v>0</v>
      </c>
      <c r="Q944" s="238">
        <v>0.0006</v>
      </c>
      <c r="R944" s="238">
        <f>Q944*H944</f>
        <v>0.361707</v>
      </c>
      <c r="S944" s="238">
        <v>0</v>
      </c>
      <c r="T944" s="239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40" t="s">
        <v>237</v>
      </c>
      <c r="AT944" s="240" t="s">
        <v>142</v>
      </c>
      <c r="AU944" s="240" t="s">
        <v>148</v>
      </c>
      <c r="AY944" s="18" t="s">
        <v>140</v>
      </c>
      <c r="BE944" s="241">
        <f>IF(N944="základní",J944,0)</f>
        <v>0</v>
      </c>
      <c r="BF944" s="241">
        <f>IF(N944="snížená",J944,0)</f>
        <v>0</v>
      </c>
      <c r="BG944" s="241">
        <f>IF(N944="zákl. přenesená",J944,0)</f>
        <v>0</v>
      </c>
      <c r="BH944" s="241">
        <f>IF(N944="sníž. přenesená",J944,0)</f>
        <v>0</v>
      </c>
      <c r="BI944" s="241">
        <f>IF(N944="nulová",J944,0)</f>
        <v>0</v>
      </c>
      <c r="BJ944" s="18" t="s">
        <v>148</v>
      </c>
      <c r="BK944" s="241">
        <f>ROUND(I944*H944,2)</f>
        <v>0</v>
      </c>
      <c r="BL944" s="18" t="s">
        <v>237</v>
      </c>
      <c r="BM944" s="240" t="s">
        <v>1065</v>
      </c>
    </row>
    <row r="945" spans="1:51" s="13" customFormat="1" ht="12">
      <c r="A945" s="13"/>
      <c r="B945" s="242"/>
      <c r="C945" s="243"/>
      <c r="D945" s="244" t="s">
        <v>155</v>
      </c>
      <c r="E945" s="245" t="s">
        <v>1</v>
      </c>
      <c r="F945" s="246" t="s">
        <v>510</v>
      </c>
      <c r="G945" s="243"/>
      <c r="H945" s="245" t="s">
        <v>1</v>
      </c>
      <c r="I945" s="247"/>
      <c r="J945" s="243"/>
      <c r="K945" s="243"/>
      <c r="L945" s="248"/>
      <c r="M945" s="249"/>
      <c r="N945" s="250"/>
      <c r="O945" s="250"/>
      <c r="P945" s="250"/>
      <c r="Q945" s="250"/>
      <c r="R945" s="250"/>
      <c r="S945" s="250"/>
      <c r="T945" s="251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52" t="s">
        <v>155</v>
      </c>
      <c r="AU945" s="252" t="s">
        <v>148</v>
      </c>
      <c r="AV945" s="13" t="s">
        <v>85</v>
      </c>
      <c r="AW945" s="13" t="s">
        <v>36</v>
      </c>
      <c r="AX945" s="13" t="s">
        <v>80</v>
      </c>
      <c r="AY945" s="252" t="s">
        <v>140</v>
      </c>
    </row>
    <row r="946" spans="1:51" s="14" customFormat="1" ht="12">
      <c r="A946" s="14"/>
      <c r="B946" s="253"/>
      <c r="C946" s="254"/>
      <c r="D946" s="244" t="s">
        <v>155</v>
      </c>
      <c r="E946" s="255" t="s">
        <v>1</v>
      </c>
      <c r="F946" s="256" t="s">
        <v>1066</v>
      </c>
      <c r="G946" s="254"/>
      <c r="H946" s="257">
        <v>214.24</v>
      </c>
      <c r="I946" s="258"/>
      <c r="J946" s="254"/>
      <c r="K946" s="254"/>
      <c r="L946" s="259"/>
      <c r="M946" s="260"/>
      <c r="N946" s="261"/>
      <c r="O946" s="261"/>
      <c r="P946" s="261"/>
      <c r="Q946" s="261"/>
      <c r="R946" s="261"/>
      <c r="S946" s="261"/>
      <c r="T946" s="262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63" t="s">
        <v>155</v>
      </c>
      <c r="AU946" s="263" t="s">
        <v>148</v>
      </c>
      <c r="AV946" s="14" t="s">
        <v>148</v>
      </c>
      <c r="AW946" s="14" t="s">
        <v>36</v>
      </c>
      <c r="AX946" s="14" t="s">
        <v>80</v>
      </c>
      <c r="AY946" s="263" t="s">
        <v>140</v>
      </c>
    </row>
    <row r="947" spans="1:51" s="13" customFormat="1" ht="12">
      <c r="A947" s="13"/>
      <c r="B947" s="242"/>
      <c r="C947" s="243"/>
      <c r="D947" s="244" t="s">
        <v>155</v>
      </c>
      <c r="E947" s="245" t="s">
        <v>1</v>
      </c>
      <c r="F947" s="246" t="s">
        <v>1067</v>
      </c>
      <c r="G947" s="243"/>
      <c r="H947" s="245" t="s">
        <v>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2" t="s">
        <v>155</v>
      </c>
      <c r="AU947" s="252" t="s">
        <v>148</v>
      </c>
      <c r="AV947" s="13" t="s">
        <v>85</v>
      </c>
      <c r="AW947" s="13" t="s">
        <v>36</v>
      </c>
      <c r="AX947" s="13" t="s">
        <v>80</v>
      </c>
      <c r="AY947" s="252" t="s">
        <v>140</v>
      </c>
    </row>
    <row r="948" spans="1:51" s="14" customFormat="1" ht="12">
      <c r="A948" s="14"/>
      <c r="B948" s="253"/>
      <c r="C948" s="254"/>
      <c r="D948" s="244" t="s">
        <v>155</v>
      </c>
      <c r="E948" s="255" t="s">
        <v>1</v>
      </c>
      <c r="F948" s="256" t="s">
        <v>1068</v>
      </c>
      <c r="G948" s="254"/>
      <c r="H948" s="257">
        <v>163.13</v>
      </c>
      <c r="I948" s="258"/>
      <c r="J948" s="254"/>
      <c r="K948" s="254"/>
      <c r="L948" s="259"/>
      <c r="M948" s="260"/>
      <c r="N948" s="261"/>
      <c r="O948" s="261"/>
      <c r="P948" s="261"/>
      <c r="Q948" s="261"/>
      <c r="R948" s="261"/>
      <c r="S948" s="261"/>
      <c r="T948" s="262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63" t="s">
        <v>155</v>
      </c>
      <c r="AU948" s="263" t="s">
        <v>148</v>
      </c>
      <c r="AV948" s="14" t="s">
        <v>148</v>
      </c>
      <c r="AW948" s="14" t="s">
        <v>36</v>
      </c>
      <c r="AX948" s="14" t="s">
        <v>80</v>
      </c>
      <c r="AY948" s="263" t="s">
        <v>140</v>
      </c>
    </row>
    <row r="949" spans="1:51" s="13" customFormat="1" ht="12">
      <c r="A949" s="13"/>
      <c r="B949" s="242"/>
      <c r="C949" s="243"/>
      <c r="D949" s="244" t="s">
        <v>155</v>
      </c>
      <c r="E949" s="245" t="s">
        <v>1</v>
      </c>
      <c r="F949" s="246" t="s">
        <v>1069</v>
      </c>
      <c r="G949" s="243"/>
      <c r="H949" s="245" t="s">
        <v>1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52" t="s">
        <v>155</v>
      </c>
      <c r="AU949" s="252" t="s">
        <v>148</v>
      </c>
      <c r="AV949" s="13" t="s">
        <v>85</v>
      </c>
      <c r="AW949" s="13" t="s">
        <v>36</v>
      </c>
      <c r="AX949" s="13" t="s">
        <v>80</v>
      </c>
      <c r="AY949" s="252" t="s">
        <v>140</v>
      </c>
    </row>
    <row r="950" spans="1:51" s="14" customFormat="1" ht="12">
      <c r="A950" s="14"/>
      <c r="B950" s="253"/>
      <c r="C950" s="254"/>
      <c r="D950" s="244" t="s">
        <v>155</v>
      </c>
      <c r="E950" s="255" t="s">
        <v>1</v>
      </c>
      <c r="F950" s="256" t="s">
        <v>1070</v>
      </c>
      <c r="G950" s="254"/>
      <c r="H950" s="257">
        <v>225.475</v>
      </c>
      <c r="I950" s="258"/>
      <c r="J950" s="254"/>
      <c r="K950" s="254"/>
      <c r="L950" s="259"/>
      <c r="M950" s="260"/>
      <c r="N950" s="261"/>
      <c r="O950" s="261"/>
      <c r="P950" s="261"/>
      <c r="Q950" s="261"/>
      <c r="R950" s="261"/>
      <c r="S950" s="261"/>
      <c r="T950" s="262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3" t="s">
        <v>155</v>
      </c>
      <c r="AU950" s="263" t="s">
        <v>148</v>
      </c>
      <c r="AV950" s="14" t="s">
        <v>148</v>
      </c>
      <c r="AW950" s="14" t="s">
        <v>36</v>
      </c>
      <c r="AX950" s="14" t="s">
        <v>80</v>
      </c>
      <c r="AY950" s="263" t="s">
        <v>140</v>
      </c>
    </row>
    <row r="951" spans="1:51" s="15" customFormat="1" ht="12">
      <c r="A951" s="15"/>
      <c r="B951" s="264"/>
      <c r="C951" s="265"/>
      <c r="D951" s="244" t="s">
        <v>155</v>
      </c>
      <c r="E951" s="266" t="s">
        <v>1</v>
      </c>
      <c r="F951" s="267" t="s">
        <v>167</v>
      </c>
      <c r="G951" s="265"/>
      <c r="H951" s="268">
        <v>602.845</v>
      </c>
      <c r="I951" s="269"/>
      <c r="J951" s="265"/>
      <c r="K951" s="265"/>
      <c r="L951" s="270"/>
      <c r="M951" s="271"/>
      <c r="N951" s="272"/>
      <c r="O951" s="272"/>
      <c r="P951" s="272"/>
      <c r="Q951" s="272"/>
      <c r="R951" s="272"/>
      <c r="S951" s="272"/>
      <c r="T951" s="273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74" t="s">
        <v>155</v>
      </c>
      <c r="AU951" s="274" t="s">
        <v>148</v>
      </c>
      <c r="AV951" s="15" t="s">
        <v>147</v>
      </c>
      <c r="AW951" s="15" t="s">
        <v>36</v>
      </c>
      <c r="AX951" s="15" t="s">
        <v>85</v>
      </c>
      <c r="AY951" s="274" t="s">
        <v>140</v>
      </c>
    </row>
    <row r="952" spans="1:65" s="2" customFormat="1" ht="33" customHeight="1">
      <c r="A952" s="39"/>
      <c r="B952" s="40"/>
      <c r="C952" s="229" t="s">
        <v>1071</v>
      </c>
      <c r="D952" s="229" t="s">
        <v>142</v>
      </c>
      <c r="E952" s="230" t="s">
        <v>1072</v>
      </c>
      <c r="F952" s="231" t="s">
        <v>1073</v>
      </c>
      <c r="G952" s="232" t="s">
        <v>252</v>
      </c>
      <c r="H952" s="233">
        <v>199.96</v>
      </c>
      <c r="I952" s="234"/>
      <c r="J952" s="235">
        <f>ROUND(I952*H952,2)</f>
        <v>0</v>
      </c>
      <c r="K952" s="231" t="s">
        <v>153</v>
      </c>
      <c r="L952" s="45"/>
      <c r="M952" s="236" t="s">
        <v>1</v>
      </c>
      <c r="N952" s="237" t="s">
        <v>46</v>
      </c>
      <c r="O952" s="92"/>
      <c r="P952" s="238">
        <f>O952*H952</f>
        <v>0</v>
      </c>
      <c r="Q952" s="238">
        <v>0.0006</v>
      </c>
      <c r="R952" s="238">
        <f>Q952*H952</f>
        <v>0.119976</v>
      </c>
      <c r="S952" s="238">
        <v>0</v>
      </c>
      <c r="T952" s="239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40" t="s">
        <v>237</v>
      </c>
      <c r="AT952" s="240" t="s">
        <v>142</v>
      </c>
      <c r="AU952" s="240" t="s">
        <v>148</v>
      </c>
      <c r="AY952" s="18" t="s">
        <v>140</v>
      </c>
      <c r="BE952" s="241">
        <f>IF(N952="základní",J952,0)</f>
        <v>0</v>
      </c>
      <c r="BF952" s="241">
        <f>IF(N952="snížená",J952,0)</f>
        <v>0</v>
      </c>
      <c r="BG952" s="241">
        <f>IF(N952="zákl. přenesená",J952,0)</f>
        <v>0</v>
      </c>
      <c r="BH952" s="241">
        <f>IF(N952="sníž. přenesená",J952,0)</f>
        <v>0</v>
      </c>
      <c r="BI952" s="241">
        <f>IF(N952="nulová",J952,0)</f>
        <v>0</v>
      </c>
      <c r="BJ952" s="18" t="s">
        <v>148</v>
      </c>
      <c r="BK952" s="241">
        <f>ROUND(I952*H952,2)</f>
        <v>0</v>
      </c>
      <c r="BL952" s="18" t="s">
        <v>237</v>
      </c>
      <c r="BM952" s="240" t="s">
        <v>1074</v>
      </c>
    </row>
    <row r="953" spans="1:51" s="13" customFormat="1" ht="12">
      <c r="A953" s="13"/>
      <c r="B953" s="242"/>
      <c r="C953" s="243"/>
      <c r="D953" s="244" t="s">
        <v>155</v>
      </c>
      <c r="E953" s="245" t="s">
        <v>1</v>
      </c>
      <c r="F953" s="246" t="s">
        <v>510</v>
      </c>
      <c r="G953" s="243"/>
      <c r="H953" s="245" t="s">
        <v>1</v>
      </c>
      <c r="I953" s="247"/>
      <c r="J953" s="243"/>
      <c r="K953" s="243"/>
      <c r="L953" s="248"/>
      <c r="M953" s="249"/>
      <c r="N953" s="250"/>
      <c r="O953" s="250"/>
      <c r="P953" s="250"/>
      <c r="Q953" s="250"/>
      <c r="R953" s="250"/>
      <c r="S953" s="250"/>
      <c r="T953" s="25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2" t="s">
        <v>155</v>
      </c>
      <c r="AU953" s="252" t="s">
        <v>148</v>
      </c>
      <c r="AV953" s="13" t="s">
        <v>85</v>
      </c>
      <c r="AW953" s="13" t="s">
        <v>36</v>
      </c>
      <c r="AX953" s="13" t="s">
        <v>80</v>
      </c>
      <c r="AY953" s="252" t="s">
        <v>140</v>
      </c>
    </row>
    <row r="954" spans="1:51" s="14" customFormat="1" ht="12">
      <c r="A954" s="14"/>
      <c r="B954" s="253"/>
      <c r="C954" s="254"/>
      <c r="D954" s="244" t="s">
        <v>155</v>
      </c>
      <c r="E954" s="255" t="s">
        <v>1</v>
      </c>
      <c r="F954" s="256" t="s">
        <v>1075</v>
      </c>
      <c r="G954" s="254"/>
      <c r="H954" s="257">
        <v>132.8</v>
      </c>
      <c r="I954" s="258"/>
      <c r="J954" s="254"/>
      <c r="K954" s="254"/>
      <c r="L954" s="259"/>
      <c r="M954" s="260"/>
      <c r="N954" s="261"/>
      <c r="O954" s="261"/>
      <c r="P954" s="261"/>
      <c r="Q954" s="261"/>
      <c r="R954" s="261"/>
      <c r="S954" s="261"/>
      <c r="T954" s="262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3" t="s">
        <v>155</v>
      </c>
      <c r="AU954" s="263" t="s">
        <v>148</v>
      </c>
      <c r="AV954" s="14" t="s">
        <v>148</v>
      </c>
      <c r="AW954" s="14" t="s">
        <v>36</v>
      </c>
      <c r="AX954" s="14" t="s">
        <v>80</v>
      </c>
      <c r="AY954" s="263" t="s">
        <v>140</v>
      </c>
    </row>
    <row r="955" spans="1:51" s="13" customFormat="1" ht="12">
      <c r="A955" s="13"/>
      <c r="B955" s="242"/>
      <c r="C955" s="243"/>
      <c r="D955" s="244" t="s">
        <v>155</v>
      </c>
      <c r="E955" s="245" t="s">
        <v>1</v>
      </c>
      <c r="F955" s="246" t="s">
        <v>1067</v>
      </c>
      <c r="G955" s="243"/>
      <c r="H955" s="245" t="s">
        <v>1</v>
      </c>
      <c r="I955" s="247"/>
      <c r="J955" s="243"/>
      <c r="K955" s="243"/>
      <c r="L955" s="248"/>
      <c r="M955" s="249"/>
      <c r="N955" s="250"/>
      <c r="O955" s="250"/>
      <c r="P955" s="250"/>
      <c r="Q955" s="250"/>
      <c r="R955" s="250"/>
      <c r="S955" s="250"/>
      <c r="T955" s="25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2" t="s">
        <v>155</v>
      </c>
      <c r="AU955" s="252" t="s">
        <v>148</v>
      </c>
      <c r="AV955" s="13" t="s">
        <v>85</v>
      </c>
      <c r="AW955" s="13" t="s">
        <v>36</v>
      </c>
      <c r="AX955" s="13" t="s">
        <v>80</v>
      </c>
      <c r="AY955" s="252" t="s">
        <v>140</v>
      </c>
    </row>
    <row r="956" spans="1:51" s="14" customFormat="1" ht="12">
      <c r="A956" s="14"/>
      <c r="B956" s="253"/>
      <c r="C956" s="254"/>
      <c r="D956" s="244" t="s">
        <v>155</v>
      </c>
      <c r="E956" s="255" t="s">
        <v>1</v>
      </c>
      <c r="F956" s="256" t="s">
        <v>1076</v>
      </c>
      <c r="G956" s="254"/>
      <c r="H956" s="257">
        <v>38.3</v>
      </c>
      <c r="I956" s="258"/>
      <c r="J956" s="254"/>
      <c r="K956" s="254"/>
      <c r="L956" s="259"/>
      <c r="M956" s="260"/>
      <c r="N956" s="261"/>
      <c r="O956" s="261"/>
      <c r="P956" s="261"/>
      <c r="Q956" s="261"/>
      <c r="R956" s="261"/>
      <c r="S956" s="261"/>
      <c r="T956" s="262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3" t="s">
        <v>155</v>
      </c>
      <c r="AU956" s="263" t="s">
        <v>148</v>
      </c>
      <c r="AV956" s="14" t="s">
        <v>148</v>
      </c>
      <c r="AW956" s="14" t="s">
        <v>36</v>
      </c>
      <c r="AX956" s="14" t="s">
        <v>80</v>
      </c>
      <c r="AY956" s="263" t="s">
        <v>140</v>
      </c>
    </row>
    <row r="957" spans="1:51" s="13" customFormat="1" ht="12">
      <c r="A957" s="13"/>
      <c r="B957" s="242"/>
      <c r="C957" s="243"/>
      <c r="D957" s="244" t="s">
        <v>155</v>
      </c>
      <c r="E957" s="245" t="s">
        <v>1</v>
      </c>
      <c r="F957" s="246" t="s">
        <v>1069</v>
      </c>
      <c r="G957" s="243"/>
      <c r="H957" s="245" t="s">
        <v>1</v>
      </c>
      <c r="I957" s="247"/>
      <c r="J957" s="243"/>
      <c r="K957" s="243"/>
      <c r="L957" s="248"/>
      <c r="M957" s="249"/>
      <c r="N957" s="250"/>
      <c r="O957" s="250"/>
      <c r="P957" s="250"/>
      <c r="Q957" s="250"/>
      <c r="R957" s="250"/>
      <c r="S957" s="250"/>
      <c r="T957" s="251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2" t="s">
        <v>155</v>
      </c>
      <c r="AU957" s="252" t="s">
        <v>148</v>
      </c>
      <c r="AV957" s="13" t="s">
        <v>85</v>
      </c>
      <c r="AW957" s="13" t="s">
        <v>36</v>
      </c>
      <c r="AX957" s="13" t="s">
        <v>80</v>
      </c>
      <c r="AY957" s="252" t="s">
        <v>140</v>
      </c>
    </row>
    <row r="958" spans="1:51" s="14" customFormat="1" ht="12">
      <c r="A958" s="14"/>
      <c r="B958" s="253"/>
      <c r="C958" s="254"/>
      <c r="D958" s="244" t="s">
        <v>155</v>
      </c>
      <c r="E958" s="255" t="s">
        <v>1</v>
      </c>
      <c r="F958" s="256" t="s">
        <v>1077</v>
      </c>
      <c r="G958" s="254"/>
      <c r="H958" s="257">
        <v>28.86</v>
      </c>
      <c r="I958" s="258"/>
      <c r="J958" s="254"/>
      <c r="K958" s="254"/>
      <c r="L958" s="259"/>
      <c r="M958" s="260"/>
      <c r="N958" s="261"/>
      <c r="O958" s="261"/>
      <c r="P958" s="261"/>
      <c r="Q958" s="261"/>
      <c r="R958" s="261"/>
      <c r="S958" s="261"/>
      <c r="T958" s="26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3" t="s">
        <v>155</v>
      </c>
      <c r="AU958" s="263" t="s">
        <v>148</v>
      </c>
      <c r="AV958" s="14" t="s">
        <v>148</v>
      </c>
      <c r="AW958" s="14" t="s">
        <v>36</v>
      </c>
      <c r="AX958" s="14" t="s">
        <v>80</v>
      </c>
      <c r="AY958" s="263" t="s">
        <v>140</v>
      </c>
    </row>
    <row r="959" spans="1:51" s="15" customFormat="1" ht="12">
      <c r="A959" s="15"/>
      <c r="B959" s="264"/>
      <c r="C959" s="265"/>
      <c r="D959" s="244" t="s">
        <v>155</v>
      </c>
      <c r="E959" s="266" t="s">
        <v>1</v>
      </c>
      <c r="F959" s="267" t="s">
        <v>167</v>
      </c>
      <c r="G959" s="265"/>
      <c r="H959" s="268">
        <v>199.96000000000004</v>
      </c>
      <c r="I959" s="269"/>
      <c r="J959" s="265"/>
      <c r="K959" s="265"/>
      <c r="L959" s="270"/>
      <c r="M959" s="271"/>
      <c r="N959" s="272"/>
      <c r="O959" s="272"/>
      <c r="P959" s="272"/>
      <c r="Q959" s="272"/>
      <c r="R959" s="272"/>
      <c r="S959" s="272"/>
      <c r="T959" s="273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T959" s="274" t="s">
        <v>155</v>
      </c>
      <c r="AU959" s="274" t="s">
        <v>148</v>
      </c>
      <c r="AV959" s="15" t="s">
        <v>147</v>
      </c>
      <c r="AW959" s="15" t="s">
        <v>36</v>
      </c>
      <c r="AX959" s="15" t="s">
        <v>85</v>
      </c>
      <c r="AY959" s="274" t="s">
        <v>140</v>
      </c>
    </row>
    <row r="960" spans="1:65" s="2" customFormat="1" ht="33" customHeight="1">
      <c r="A960" s="39"/>
      <c r="B960" s="40"/>
      <c r="C960" s="229" t="s">
        <v>1078</v>
      </c>
      <c r="D960" s="229" t="s">
        <v>142</v>
      </c>
      <c r="E960" s="230" t="s">
        <v>1079</v>
      </c>
      <c r="F960" s="231" t="s">
        <v>1080</v>
      </c>
      <c r="G960" s="232" t="s">
        <v>252</v>
      </c>
      <c r="H960" s="233">
        <v>433.245</v>
      </c>
      <c r="I960" s="234"/>
      <c r="J960" s="235">
        <f>ROUND(I960*H960,2)</f>
        <v>0</v>
      </c>
      <c r="K960" s="231" t="s">
        <v>153</v>
      </c>
      <c r="L960" s="45"/>
      <c r="M960" s="236" t="s">
        <v>1</v>
      </c>
      <c r="N960" s="237" t="s">
        <v>46</v>
      </c>
      <c r="O960" s="92"/>
      <c r="P960" s="238">
        <f>O960*H960</f>
        <v>0</v>
      </c>
      <c r="Q960" s="238">
        <v>0.00043</v>
      </c>
      <c r="R960" s="238">
        <f>Q960*H960</f>
        <v>0.18629535</v>
      </c>
      <c r="S960" s="238">
        <v>0</v>
      </c>
      <c r="T960" s="239">
        <f>S960*H960</f>
        <v>0</v>
      </c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R960" s="240" t="s">
        <v>237</v>
      </c>
      <c r="AT960" s="240" t="s">
        <v>142</v>
      </c>
      <c r="AU960" s="240" t="s">
        <v>148</v>
      </c>
      <c r="AY960" s="18" t="s">
        <v>140</v>
      </c>
      <c r="BE960" s="241">
        <f>IF(N960="základní",J960,0)</f>
        <v>0</v>
      </c>
      <c r="BF960" s="241">
        <f>IF(N960="snížená",J960,0)</f>
        <v>0</v>
      </c>
      <c r="BG960" s="241">
        <f>IF(N960="zákl. přenesená",J960,0)</f>
        <v>0</v>
      </c>
      <c r="BH960" s="241">
        <f>IF(N960="sníž. přenesená",J960,0)</f>
        <v>0</v>
      </c>
      <c r="BI960" s="241">
        <f>IF(N960="nulová",J960,0)</f>
        <v>0</v>
      </c>
      <c r="BJ960" s="18" t="s">
        <v>148</v>
      </c>
      <c r="BK960" s="241">
        <f>ROUND(I960*H960,2)</f>
        <v>0</v>
      </c>
      <c r="BL960" s="18" t="s">
        <v>237</v>
      </c>
      <c r="BM960" s="240" t="s">
        <v>1081</v>
      </c>
    </row>
    <row r="961" spans="1:51" s="13" customFormat="1" ht="12">
      <c r="A961" s="13"/>
      <c r="B961" s="242"/>
      <c r="C961" s="243"/>
      <c r="D961" s="244" t="s">
        <v>155</v>
      </c>
      <c r="E961" s="245" t="s">
        <v>1</v>
      </c>
      <c r="F961" s="246" t="s">
        <v>510</v>
      </c>
      <c r="G961" s="243"/>
      <c r="H961" s="245" t="s">
        <v>1</v>
      </c>
      <c r="I961" s="247"/>
      <c r="J961" s="243"/>
      <c r="K961" s="243"/>
      <c r="L961" s="248"/>
      <c r="M961" s="249"/>
      <c r="N961" s="250"/>
      <c r="O961" s="250"/>
      <c r="P961" s="250"/>
      <c r="Q961" s="250"/>
      <c r="R961" s="250"/>
      <c r="S961" s="250"/>
      <c r="T961" s="25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52" t="s">
        <v>155</v>
      </c>
      <c r="AU961" s="252" t="s">
        <v>148</v>
      </c>
      <c r="AV961" s="13" t="s">
        <v>85</v>
      </c>
      <c r="AW961" s="13" t="s">
        <v>36</v>
      </c>
      <c r="AX961" s="13" t="s">
        <v>80</v>
      </c>
      <c r="AY961" s="252" t="s">
        <v>140</v>
      </c>
    </row>
    <row r="962" spans="1:51" s="14" customFormat="1" ht="12">
      <c r="A962" s="14"/>
      <c r="B962" s="253"/>
      <c r="C962" s="254"/>
      <c r="D962" s="244" t="s">
        <v>155</v>
      </c>
      <c r="E962" s="255" t="s">
        <v>1</v>
      </c>
      <c r="F962" s="256" t="s">
        <v>1082</v>
      </c>
      <c r="G962" s="254"/>
      <c r="H962" s="257">
        <v>44.64</v>
      </c>
      <c r="I962" s="258"/>
      <c r="J962" s="254"/>
      <c r="K962" s="254"/>
      <c r="L962" s="259"/>
      <c r="M962" s="260"/>
      <c r="N962" s="261"/>
      <c r="O962" s="261"/>
      <c r="P962" s="261"/>
      <c r="Q962" s="261"/>
      <c r="R962" s="261"/>
      <c r="S962" s="261"/>
      <c r="T962" s="26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3" t="s">
        <v>155</v>
      </c>
      <c r="AU962" s="263" t="s">
        <v>148</v>
      </c>
      <c r="AV962" s="14" t="s">
        <v>148</v>
      </c>
      <c r="AW962" s="14" t="s">
        <v>36</v>
      </c>
      <c r="AX962" s="14" t="s">
        <v>80</v>
      </c>
      <c r="AY962" s="263" t="s">
        <v>140</v>
      </c>
    </row>
    <row r="963" spans="1:51" s="13" customFormat="1" ht="12">
      <c r="A963" s="13"/>
      <c r="B963" s="242"/>
      <c r="C963" s="243"/>
      <c r="D963" s="244" t="s">
        <v>155</v>
      </c>
      <c r="E963" s="245" t="s">
        <v>1</v>
      </c>
      <c r="F963" s="246" t="s">
        <v>1067</v>
      </c>
      <c r="G963" s="243"/>
      <c r="H963" s="245" t="s">
        <v>1</v>
      </c>
      <c r="I963" s="247"/>
      <c r="J963" s="243"/>
      <c r="K963" s="243"/>
      <c r="L963" s="248"/>
      <c r="M963" s="249"/>
      <c r="N963" s="250"/>
      <c r="O963" s="250"/>
      <c r="P963" s="250"/>
      <c r="Q963" s="250"/>
      <c r="R963" s="250"/>
      <c r="S963" s="250"/>
      <c r="T963" s="251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52" t="s">
        <v>155</v>
      </c>
      <c r="AU963" s="252" t="s">
        <v>148</v>
      </c>
      <c r="AV963" s="13" t="s">
        <v>85</v>
      </c>
      <c r="AW963" s="13" t="s">
        <v>36</v>
      </c>
      <c r="AX963" s="13" t="s">
        <v>80</v>
      </c>
      <c r="AY963" s="252" t="s">
        <v>140</v>
      </c>
    </row>
    <row r="964" spans="1:51" s="14" customFormat="1" ht="12">
      <c r="A964" s="14"/>
      <c r="B964" s="253"/>
      <c r="C964" s="254"/>
      <c r="D964" s="244" t="s">
        <v>155</v>
      </c>
      <c r="E964" s="255" t="s">
        <v>1</v>
      </c>
      <c r="F964" s="256" t="s">
        <v>1068</v>
      </c>
      <c r="G964" s="254"/>
      <c r="H964" s="257">
        <v>163.13</v>
      </c>
      <c r="I964" s="258"/>
      <c r="J964" s="254"/>
      <c r="K964" s="254"/>
      <c r="L964" s="259"/>
      <c r="M964" s="260"/>
      <c r="N964" s="261"/>
      <c r="O964" s="261"/>
      <c r="P964" s="261"/>
      <c r="Q964" s="261"/>
      <c r="R964" s="261"/>
      <c r="S964" s="261"/>
      <c r="T964" s="262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63" t="s">
        <v>155</v>
      </c>
      <c r="AU964" s="263" t="s">
        <v>148</v>
      </c>
      <c r="AV964" s="14" t="s">
        <v>148</v>
      </c>
      <c r="AW964" s="14" t="s">
        <v>36</v>
      </c>
      <c r="AX964" s="14" t="s">
        <v>80</v>
      </c>
      <c r="AY964" s="263" t="s">
        <v>140</v>
      </c>
    </row>
    <row r="965" spans="1:51" s="13" customFormat="1" ht="12">
      <c r="A965" s="13"/>
      <c r="B965" s="242"/>
      <c r="C965" s="243"/>
      <c r="D965" s="244" t="s">
        <v>155</v>
      </c>
      <c r="E965" s="245" t="s">
        <v>1</v>
      </c>
      <c r="F965" s="246" t="s">
        <v>1069</v>
      </c>
      <c r="G965" s="243"/>
      <c r="H965" s="245" t="s">
        <v>1</v>
      </c>
      <c r="I965" s="247"/>
      <c r="J965" s="243"/>
      <c r="K965" s="243"/>
      <c r="L965" s="248"/>
      <c r="M965" s="249"/>
      <c r="N965" s="250"/>
      <c r="O965" s="250"/>
      <c r="P965" s="250"/>
      <c r="Q965" s="250"/>
      <c r="R965" s="250"/>
      <c r="S965" s="250"/>
      <c r="T965" s="25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2" t="s">
        <v>155</v>
      </c>
      <c r="AU965" s="252" t="s">
        <v>148</v>
      </c>
      <c r="AV965" s="13" t="s">
        <v>85</v>
      </c>
      <c r="AW965" s="13" t="s">
        <v>36</v>
      </c>
      <c r="AX965" s="13" t="s">
        <v>80</v>
      </c>
      <c r="AY965" s="252" t="s">
        <v>140</v>
      </c>
    </row>
    <row r="966" spans="1:51" s="14" customFormat="1" ht="12">
      <c r="A966" s="14"/>
      <c r="B966" s="253"/>
      <c r="C966" s="254"/>
      <c r="D966" s="244" t="s">
        <v>155</v>
      </c>
      <c r="E966" s="255" t="s">
        <v>1</v>
      </c>
      <c r="F966" s="256" t="s">
        <v>1070</v>
      </c>
      <c r="G966" s="254"/>
      <c r="H966" s="257">
        <v>225.475</v>
      </c>
      <c r="I966" s="258"/>
      <c r="J966" s="254"/>
      <c r="K966" s="254"/>
      <c r="L966" s="259"/>
      <c r="M966" s="260"/>
      <c r="N966" s="261"/>
      <c r="O966" s="261"/>
      <c r="P966" s="261"/>
      <c r="Q966" s="261"/>
      <c r="R966" s="261"/>
      <c r="S966" s="261"/>
      <c r="T966" s="26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3" t="s">
        <v>155</v>
      </c>
      <c r="AU966" s="263" t="s">
        <v>148</v>
      </c>
      <c r="AV966" s="14" t="s">
        <v>148</v>
      </c>
      <c r="AW966" s="14" t="s">
        <v>36</v>
      </c>
      <c r="AX966" s="14" t="s">
        <v>80</v>
      </c>
      <c r="AY966" s="263" t="s">
        <v>140</v>
      </c>
    </row>
    <row r="967" spans="1:51" s="15" customFormat="1" ht="12">
      <c r="A967" s="15"/>
      <c r="B967" s="264"/>
      <c r="C967" s="265"/>
      <c r="D967" s="244" t="s">
        <v>155</v>
      </c>
      <c r="E967" s="266" t="s">
        <v>1</v>
      </c>
      <c r="F967" s="267" t="s">
        <v>167</v>
      </c>
      <c r="G967" s="265"/>
      <c r="H967" s="268">
        <v>433.245</v>
      </c>
      <c r="I967" s="269"/>
      <c r="J967" s="265"/>
      <c r="K967" s="265"/>
      <c r="L967" s="270"/>
      <c r="M967" s="271"/>
      <c r="N967" s="272"/>
      <c r="O967" s="272"/>
      <c r="P967" s="272"/>
      <c r="Q967" s="272"/>
      <c r="R967" s="272"/>
      <c r="S967" s="272"/>
      <c r="T967" s="273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74" t="s">
        <v>155</v>
      </c>
      <c r="AU967" s="274" t="s">
        <v>148</v>
      </c>
      <c r="AV967" s="15" t="s">
        <v>147</v>
      </c>
      <c r="AW967" s="15" t="s">
        <v>36</v>
      </c>
      <c r="AX967" s="15" t="s">
        <v>85</v>
      </c>
      <c r="AY967" s="274" t="s">
        <v>140</v>
      </c>
    </row>
    <row r="968" spans="1:65" s="2" customFormat="1" ht="33" customHeight="1">
      <c r="A968" s="39"/>
      <c r="B968" s="40"/>
      <c r="C968" s="229" t="s">
        <v>1083</v>
      </c>
      <c r="D968" s="229" t="s">
        <v>142</v>
      </c>
      <c r="E968" s="230" t="s">
        <v>1084</v>
      </c>
      <c r="F968" s="231" t="s">
        <v>1085</v>
      </c>
      <c r="G968" s="232" t="s">
        <v>252</v>
      </c>
      <c r="H968" s="233">
        <v>31.44</v>
      </c>
      <c r="I968" s="234"/>
      <c r="J968" s="235">
        <f>ROUND(I968*H968,2)</f>
        <v>0</v>
      </c>
      <c r="K968" s="231" t="s">
        <v>153</v>
      </c>
      <c r="L968" s="45"/>
      <c r="M968" s="236" t="s">
        <v>1</v>
      </c>
      <c r="N968" s="237" t="s">
        <v>46</v>
      </c>
      <c r="O968" s="92"/>
      <c r="P968" s="238">
        <f>O968*H968</f>
        <v>0</v>
      </c>
      <c r="Q968" s="238">
        <v>0.0012</v>
      </c>
      <c r="R968" s="238">
        <f>Q968*H968</f>
        <v>0.037728</v>
      </c>
      <c r="S968" s="238">
        <v>0</v>
      </c>
      <c r="T968" s="239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40" t="s">
        <v>237</v>
      </c>
      <c r="AT968" s="240" t="s">
        <v>142</v>
      </c>
      <c r="AU968" s="240" t="s">
        <v>148</v>
      </c>
      <c r="AY968" s="18" t="s">
        <v>140</v>
      </c>
      <c r="BE968" s="241">
        <f>IF(N968="základní",J968,0)</f>
        <v>0</v>
      </c>
      <c r="BF968" s="241">
        <f>IF(N968="snížená",J968,0)</f>
        <v>0</v>
      </c>
      <c r="BG968" s="241">
        <f>IF(N968="zákl. přenesená",J968,0)</f>
        <v>0</v>
      </c>
      <c r="BH968" s="241">
        <f>IF(N968="sníž. přenesená",J968,0)</f>
        <v>0</v>
      </c>
      <c r="BI968" s="241">
        <f>IF(N968="nulová",J968,0)</f>
        <v>0</v>
      </c>
      <c r="BJ968" s="18" t="s">
        <v>148</v>
      </c>
      <c r="BK968" s="241">
        <f>ROUND(I968*H968,2)</f>
        <v>0</v>
      </c>
      <c r="BL968" s="18" t="s">
        <v>237</v>
      </c>
      <c r="BM968" s="240" t="s">
        <v>1086</v>
      </c>
    </row>
    <row r="969" spans="1:51" s="13" customFormat="1" ht="12">
      <c r="A969" s="13"/>
      <c r="B969" s="242"/>
      <c r="C969" s="243"/>
      <c r="D969" s="244" t="s">
        <v>155</v>
      </c>
      <c r="E969" s="245" t="s">
        <v>1</v>
      </c>
      <c r="F969" s="246" t="s">
        <v>489</v>
      </c>
      <c r="G969" s="243"/>
      <c r="H969" s="245" t="s">
        <v>1</v>
      </c>
      <c r="I969" s="247"/>
      <c r="J969" s="243"/>
      <c r="K969" s="243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155</v>
      </c>
      <c r="AU969" s="252" t="s">
        <v>148</v>
      </c>
      <c r="AV969" s="13" t="s">
        <v>85</v>
      </c>
      <c r="AW969" s="13" t="s">
        <v>36</v>
      </c>
      <c r="AX969" s="13" t="s">
        <v>80</v>
      </c>
      <c r="AY969" s="252" t="s">
        <v>140</v>
      </c>
    </row>
    <row r="970" spans="1:51" s="14" customFormat="1" ht="12">
      <c r="A970" s="14"/>
      <c r="B970" s="253"/>
      <c r="C970" s="254"/>
      <c r="D970" s="244" t="s">
        <v>155</v>
      </c>
      <c r="E970" s="255" t="s">
        <v>1</v>
      </c>
      <c r="F970" s="256" t="s">
        <v>1087</v>
      </c>
      <c r="G970" s="254"/>
      <c r="H970" s="257">
        <v>31.44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155</v>
      </c>
      <c r="AU970" s="263" t="s">
        <v>148</v>
      </c>
      <c r="AV970" s="14" t="s">
        <v>148</v>
      </c>
      <c r="AW970" s="14" t="s">
        <v>36</v>
      </c>
      <c r="AX970" s="14" t="s">
        <v>85</v>
      </c>
      <c r="AY970" s="263" t="s">
        <v>140</v>
      </c>
    </row>
    <row r="971" spans="1:65" s="2" customFormat="1" ht="21.75" customHeight="1">
      <c r="A971" s="39"/>
      <c r="B971" s="40"/>
      <c r="C971" s="229" t="s">
        <v>1088</v>
      </c>
      <c r="D971" s="229" t="s">
        <v>142</v>
      </c>
      <c r="E971" s="230" t="s">
        <v>1089</v>
      </c>
      <c r="F971" s="231" t="s">
        <v>1090</v>
      </c>
      <c r="G971" s="232" t="s">
        <v>252</v>
      </c>
      <c r="H971" s="233">
        <v>121.62</v>
      </c>
      <c r="I971" s="234"/>
      <c r="J971" s="235">
        <f>ROUND(I971*H971,2)</f>
        <v>0</v>
      </c>
      <c r="K971" s="231" t="s">
        <v>153</v>
      </c>
      <c r="L971" s="45"/>
      <c r="M971" s="236" t="s">
        <v>1</v>
      </c>
      <c r="N971" s="237" t="s">
        <v>46</v>
      </c>
      <c r="O971" s="92"/>
      <c r="P971" s="238">
        <f>O971*H971</f>
        <v>0</v>
      </c>
      <c r="Q971" s="238">
        <v>0.00162</v>
      </c>
      <c r="R971" s="238">
        <f>Q971*H971</f>
        <v>0.1970244</v>
      </c>
      <c r="S971" s="238">
        <v>0</v>
      </c>
      <c r="T971" s="239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40" t="s">
        <v>237</v>
      </c>
      <c r="AT971" s="240" t="s">
        <v>142</v>
      </c>
      <c r="AU971" s="240" t="s">
        <v>148</v>
      </c>
      <c r="AY971" s="18" t="s">
        <v>140</v>
      </c>
      <c r="BE971" s="241">
        <f>IF(N971="základní",J971,0)</f>
        <v>0</v>
      </c>
      <c r="BF971" s="241">
        <f>IF(N971="snížená",J971,0)</f>
        <v>0</v>
      </c>
      <c r="BG971" s="241">
        <f>IF(N971="zákl. přenesená",J971,0)</f>
        <v>0</v>
      </c>
      <c r="BH971" s="241">
        <f>IF(N971="sníž. přenesená",J971,0)</f>
        <v>0</v>
      </c>
      <c r="BI971" s="241">
        <f>IF(N971="nulová",J971,0)</f>
        <v>0</v>
      </c>
      <c r="BJ971" s="18" t="s">
        <v>148</v>
      </c>
      <c r="BK971" s="241">
        <f>ROUND(I971*H971,2)</f>
        <v>0</v>
      </c>
      <c r="BL971" s="18" t="s">
        <v>237</v>
      </c>
      <c r="BM971" s="240" t="s">
        <v>1091</v>
      </c>
    </row>
    <row r="972" spans="1:51" s="13" customFormat="1" ht="12">
      <c r="A972" s="13"/>
      <c r="B972" s="242"/>
      <c r="C972" s="243"/>
      <c r="D972" s="244" t="s">
        <v>155</v>
      </c>
      <c r="E972" s="245" t="s">
        <v>1</v>
      </c>
      <c r="F972" s="246" t="s">
        <v>1092</v>
      </c>
      <c r="G972" s="243"/>
      <c r="H972" s="245" t="s">
        <v>1</v>
      </c>
      <c r="I972" s="247"/>
      <c r="J972" s="243"/>
      <c r="K972" s="243"/>
      <c r="L972" s="248"/>
      <c r="M972" s="249"/>
      <c r="N972" s="250"/>
      <c r="O972" s="250"/>
      <c r="P972" s="250"/>
      <c r="Q972" s="250"/>
      <c r="R972" s="250"/>
      <c r="S972" s="250"/>
      <c r="T972" s="25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2" t="s">
        <v>155</v>
      </c>
      <c r="AU972" s="252" t="s">
        <v>148</v>
      </c>
      <c r="AV972" s="13" t="s">
        <v>85</v>
      </c>
      <c r="AW972" s="13" t="s">
        <v>36</v>
      </c>
      <c r="AX972" s="13" t="s">
        <v>80</v>
      </c>
      <c r="AY972" s="252" t="s">
        <v>140</v>
      </c>
    </row>
    <row r="973" spans="1:51" s="13" customFormat="1" ht="12">
      <c r="A973" s="13"/>
      <c r="B973" s="242"/>
      <c r="C973" s="243"/>
      <c r="D973" s="244" t="s">
        <v>155</v>
      </c>
      <c r="E973" s="245" t="s">
        <v>1</v>
      </c>
      <c r="F973" s="246" t="s">
        <v>859</v>
      </c>
      <c r="G973" s="243"/>
      <c r="H973" s="245" t="s">
        <v>1</v>
      </c>
      <c r="I973" s="247"/>
      <c r="J973" s="243"/>
      <c r="K973" s="243"/>
      <c r="L973" s="248"/>
      <c r="M973" s="249"/>
      <c r="N973" s="250"/>
      <c r="O973" s="250"/>
      <c r="P973" s="250"/>
      <c r="Q973" s="250"/>
      <c r="R973" s="250"/>
      <c r="S973" s="250"/>
      <c r="T973" s="25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52" t="s">
        <v>155</v>
      </c>
      <c r="AU973" s="252" t="s">
        <v>148</v>
      </c>
      <c r="AV973" s="13" t="s">
        <v>85</v>
      </c>
      <c r="AW973" s="13" t="s">
        <v>36</v>
      </c>
      <c r="AX973" s="13" t="s">
        <v>80</v>
      </c>
      <c r="AY973" s="252" t="s">
        <v>140</v>
      </c>
    </row>
    <row r="974" spans="1:51" s="13" customFormat="1" ht="12">
      <c r="A974" s="13"/>
      <c r="B974" s="242"/>
      <c r="C974" s="243"/>
      <c r="D974" s="244" t="s">
        <v>155</v>
      </c>
      <c r="E974" s="245" t="s">
        <v>1</v>
      </c>
      <c r="F974" s="246" t="s">
        <v>1093</v>
      </c>
      <c r="G974" s="243"/>
      <c r="H974" s="245" t="s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2" t="s">
        <v>155</v>
      </c>
      <c r="AU974" s="252" t="s">
        <v>148</v>
      </c>
      <c r="AV974" s="13" t="s">
        <v>85</v>
      </c>
      <c r="AW974" s="13" t="s">
        <v>36</v>
      </c>
      <c r="AX974" s="13" t="s">
        <v>80</v>
      </c>
      <c r="AY974" s="252" t="s">
        <v>140</v>
      </c>
    </row>
    <row r="975" spans="1:51" s="14" customFormat="1" ht="12">
      <c r="A975" s="14"/>
      <c r="B975" s="253"/>
      <c r="C975" s="254"/>
      <c r="D975" s="244" t="s">
        <v>155</v>
      </c>
      <c r="E975" s="255" t="s">
        <v>1</v>
      </c>
      <c r="F975" s="256" t="s">
        <v>1094</v>
      </c>
      <c r="G975" s="254"/>
      <c r="H975" s="257">
        <v>109.64</v>
      </c>
      <c r="I975" s="258"/>
      <c r="J975" s="254"/>
      <c r="K975" s="254"/>
      <c r="L975" s="259"/>
      <c r="M975" s="260"/>
      <c r="N975" s="261"/>
      <c r="O975" s="261"/>
      <c r="P975" s="261"/>
      <c r="Q975" s="261"/>
      <c r="R975" s="261"/>
      <c r="S975" s="261"/>
      <c r="T975" s="26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3" t="s">
        <v>155</v>
      </c>
      <c r="AU975" s="263" t="s">
        <v>148</v>
      </c>
      <c r="AV975" s="14" t="s">
        <v>148</v>
      </c>
      <c r="AW975" s="14" t="s">
        <v>36</v>
      </c>
      <c r="AX975" s="14" t="s">
        <v>80</v>
      </c>
      <c r="AY975" s="263" t="s">
        <v>140</v>
      </c>
    </row>
    <row r="976" spans="1:51" s="13" customFormat="1" ht="12">
      <c r="A976" s="13"/>
      <c r="B976" s="242"/>
      <c r="C976" s="243"/>
      <c r="D976" s="244" t="s">
        <v>155</v>
      </c>
      <c r="E976" s="245" t="s">
        <v>1</v>
      </c>
      <c r="F976" s="246" t="s">
        <v>489</v>
      </c>
      <c r="G976" s="243"/>
      <c r="H976" s="245" t="s">
        <v>1</v>
      </c>
      <c r="I976" s="247"/>
      <c r="J976" s="243"/>
      <c r="K976" s="243"/>
      <c r="L976" s="248"/>
      <c r="M976" s="249"/>
      <c r="N976" s="250"/>
      <c r="O976" s="250"/>
      <c r="P976" s="250"/>
      <c r="Q976" s="250"/>
      <c r="R976" s="250"/>
      <c r="S976" s="250"/>
      <c r="T976" s="25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2" t="s">
        <v>155</v>
      </c>
      <c r="AU976" s="252" t="s">
        <v>148</v>
      </c>
      <c r="AV976" s="13" t="s">
        <v>85</v>
      </c>
      <c r="AW976" s="13" t="s">
        <v>36</v>
      </c>
      <c r="AX976" s="13" t="s">
        <v>80</v>
      </c>
      <c r="AY976" s="252" t="s">
        <v>140</v>
      </c>
    </row>
    <row r="977" spans="1:51" s="14" customFormat="1" ht="12">
      <c r="A977" s="14"/>
      <c r="B977" s="253"/>
      <c r="C977" s="254"/>
      <c r="D977" s="244" t="s">
        <v>155</v>
      </c>
      <c r="E977" s="255" t="s">
        <v>1</v>
      </c>
      <c r="F977" s="256" t="s">
        <v>1095</v>
      </c>
      <c r="G977" s="254"/>
      <c r="H977" s="257">
        <v>11.98</v>
      </c>
      <c r="I977" s="258"/>
      <c r="J977" s="254"/>
      <c r="K977" s="254"/>
      <c r="L977" s="259"/>
      <c r="M977" s="260"/>
      <c r="N977" s="261"/>
      <c r="O977" s="261"/>
      <c r="P977" s="261"/>
      <c r="Q977" s="261"/>
      <c r="R977" s="261"/>
      <c r="S977" s="261"/>
      <c r="T977" s="26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3" t="s">
        <v>155</v>
      </c>
      <c r="AU977" s="263" t="s">
        <v>148</v>
      </c>
      <c r="AV977" s="14" t="s">
        <v>148</v>
      </c>
      <c r="AW977" s="14" t="s">
        <v>36</v>
      </c>
      <c r="AX977" s="14" t="s">
        <v>80</v>
      </c>
      <c r="AY977" s="263" t="s">
        <v>140</v>
      </c>
    </row>
    <row r="978" spans="1:51" s="15" customFormat="1" ht="12">
      <c r="A978" s="15"/>
      <c r="B978" s="264"/>
      <c r="C978" s="265"/>
      <c r="D978" s="244" t="s">
        <v>155</v>
      </c>
      <c r="E978" s="266" t="s">
        <v>1</v>
      </c>
      <c r="F978" s="267" t="s">
        <v>167</v>
      </c>
      <c r="G978" s="265"/>
      <c r="H978" s="268">
        <v>121.62</v>
      </c>
      <c r="I978" s="269"/>
      <c r="J978" s="265"/>
      <c r="K978" s="265"/>
      <c r="L978" s="270"/>
      <c r="M978" s="271"/>
      <c r="N978" s="272"/>
      <c r="O978" s="272"/>
      <c r="P978" s="272"/>
      <c r="Q978" s="272"/>
      <c r="R978" s="272"/>
      <c r="S978" s="272"/>
      <c r="T978" s="273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4" t="s">
        <v>155</v>
      </c>
      <c r="AU978" s="274" t="s">
        <v>148</v>
      </c>
      <c r="AV978" s="15" t="s">
        <v>147</v>
      </c>
      <c r="AW978" s="15" t="s">
        <v>36</v>
      </c>
      <c r="AX978" s="15" t="s">
        <v>85</v>
      </c>
      <c r="AY978" s="274" t="s">
        <v>140</v>
      </c>
    </row>
    <row r="979" spans="1:65" s="2" customFormat="1" ht="21.75" customHeight="1">
      <c r="A979" s="39"/>
      <c r="B979" s="40"/>
      <c r="C979" s="229" t="s">
        <v>1096</v>
      </c>
      <c r="D979" s="229" t="s">
        <v>142</v>
      </c>
      <c r="E979" s="230" t="s">
        <v>1097</v>
      </c>
      <c r="F979" s="231" t="s">
        <v>1098</v>
      </c>
      <c r="G979" s="232" t="s">
        <v>252</v>
      </c>
      <c r="H979" s="233">
        <v>433.245</v>
      </c>
      <c r="I979" s="234"/>
      <c r="J979" s="235">
        <f>ROUND(I979*H979,2)</f>
        <v>0</v>
      </c>
      <c r="K979" s="231" t="s">
        <v>153</v>
      </c>
      <c r="L979" s="45"/>
      <c r="M979" s="236" t="s">
        <v>1</v>
      </c>
      <c r="N979" s="237" t="s">
        <v>46</v>
      </c>
      <c r="O979" s="92"/>
      <c r="P979" s="238">
        <f>O979*H979</f>
        <v>0</v>
      </c>
      <c r="Q979" s="238">
        <v>0.00204</v>
      </c>
      <c r="R979" s="238">
        <f>Q979*H979</f>
        <v>0.8838198</v>
      </c>
      <c r="S979" s="238">
        <v>0</v>
      </c>
      <c r="T979" s="239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40" t="s">
        <v>237</v>
      </c>
      <c r="AT979" s="240" t="s">
        <v>142</v>
      </c>
      <c r="AU979" s="240" t="s">
        <v>148</v>
      </c>
      <c r="AY979" s="18" t="s">
        <v>140</v>
      </c>
      <c r="BE979" s="241">
        <f>IF(N979="základní",J979,0)</f>
        <v>0</v>
      </c>
      <c r="BF979" s="241">
        <f>IF(N979="snížená",J979,0)</f>
        <v>0</v>
      </c>
      <c r="BG979" s="241">
        <f>IF(N979="zákl. přenesená",J979,0)</f>
        <v>0</v>
      </c>
      <c r="BH979" s="241">
        <f>IF(N979="sníž. přenesená",J979,0)</f>
        <v>0</v>
      </c>
      <c r="BI979" s="241">
        <f>IF(N979="nulová",J979,0)</f>
        <v>0</v>
      </c>
      <c r="BJ979" s="18" t="s">
        <v>148</v>
      </c>
      <c r="BK979" s="241">
        <f>ROUND(I979*H979,2)</f>
        <v>0</v>
      </c>
      <c r="BL979" s="18" t="s">
        <v>237</v>
      </c>
      <c r="BM979" s="240" t="s">
        <v>1099</v>
      </c>
    </row>
    <row r="980" spans="1:51" s="13" customFormat="1" ht="12">
      <c r="A980" s="13"/>
      <c r="B980" s="242"/>
      <c r="C980" s="243"/>
      <c r="D980" s="244" t="s">
        <v>155</v>
      </c>
      <c r="E980" s="245" t="s">
        <v>1</v>
      </c>
      <c r="F980" s="246" t="s">
        <v>510</v>
      </c>
      <c r="G980" s="243"/>
      <c r="H980" s="245" t="s">
        <v>1</v>
      </c>
      <c r="I980" s="247"/>
      <c r="J980" s="243"/>
      <c r="K980" s="243"/>
      <c r="L980" s="248"/>
      <c r="M980" s="249"/>
      <c r="N980" s="250"/>
      <c r="O980" s="250"/>
      <c r="P980" s="250"/>
      <c r="Q980" s="250"/>
      <c r="R980" s="250"/>
      <c r="S980" s="250"/>
      <c r="T980" s="25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2" t="s">
        <v>155</v>
      </c>
      <c r="AU980" s="252" t="s">
        <v>148</v>
      </c>
      <c r="AV980" s="13" t="s">
        <v>85</v>
      </c>
      <c r="AW980" s="13" t="s">
        <v>36</v>
      </c>
      <c r="AX980" s="13" t="s">
        <v>80</v>
      </c>
      <c r="AY980" s="252" t="s">
        <v>140</v>
      </c>
    </row>
    <row r="981" spans="1:51" s="14" customFormat="1" ht="12">
      <c r="A981" s="14"/>
      <c r="B981" s="253"/>
      <c r="C981" s="254"/>
      <c r="D981" s="244" t="s">
        <v>155</v>
      </c>
      <c r="E981" s="255" t="s">
        <v>1</v>
      </c>
      <c r="F981" s="256" t="s">
        <v>1082</v>
      </c>
      <c r="G981" s="254"/>
      <c r="H981" s="257">
        <v>44.64</v>
      </c>
      <c r="I981" s="258"/>
      <c r="J981" s="254"/>
      <c r="K981" s="254"/>
      <c r="L981" s="259"/>
      <c r="M981" s="260"/>
      <c r="N981" s="261"/>
      <c r="O981" s="261"/>
      <c r="P981" s="261"/>
      <c r="Q981" s="261"/>
      <c r="R981" s="261"/>
      <c r="S981" s="261"/>
      <c r="T981" s="26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3" t="s">
        <v>155</v>
      </c>
      <c r="AU981" s="263" t="s">
        <v>148</v>
      </c>
      <c r="AV981" s="14" t="s">
        <v>148</v>
      </c>
      <c r="AW981" s="14" t="s">
        <v>36</v>
      </c>
      <c r="AX981" s="14" t="s">
        <v>80</v>
      </c>
      <c r="AY981" s="263" t="s">
        <v>140</v>
      </c>
    </row>
    <row r="982" spans="1:51" s="13" customFormat="1" ht="12">
      <c r="A982" s="13"/>
      <c r="B982" s="242"/>
      <c r="C982" s="243"/>
      <c r="D982" s="244" t="s">
        <v>155</v>
      </c>
      <c r="E982" s="245" t="s">
        <v>1</v>
      </c>
      <c r="F982" s="246" t="s">
        <v>1067</v>
      </c>
      <c r="G982" s="243"/>
      <c r="H982" s="245" t="s">
        <v>1</v>
      </c>
      <c r="I982" s="247"/>
      <c r="J982" s="243"/>
      <c r="K982" s="243"/>
      <c r="L982" s="248"/>
      <c r="M982" s="249"/>
      <c r="N982" s="250"/>
      <c r="O982" s="250"/>
      <c r="P982" s="250"/>
      <c r="Q982" s="250"/>
      <c r="R982" s="250"/>
      <c r="S982" s="250"/>
      <c r="T982" s="25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2" t="s">
        <v>155</v>
      </c>
      <c r="AU982" s="252" t="s">
        <v>148</v>
      </c>
      <c r="AV982" s="13" t="s">
        <v>85</v>
      </c>
      <c r="AW982" s="13" t="s">
        <v>36</v>
      </c>
      <c r="AX982" s="13" t="s">
        <v>80</v>
      </c>
      <c r="AY982" s="252" t="s">
        <v>140</v>
      </c>
    </row>
    <row r="983" spans="1:51" s="14" customFormat="1" ht="12">
      <c r="A983" s="14"/>
      <c r="B983" s="253"/>
      <c r="C983" s="254"/>
      <c r="D983" s="244" t="s">
        <v>155</v>
      </c>
      <c r="E983" s="255" t="s">
        <v>1</v>
      </c>
      <c r="F983" s="256" t="s">
        <v>1068</v>
      </c>
      <c r="G983" s="254"/>
      <c r="H983" s="257">
        <v>163.13</v>
      </c>
      <c r="I983" s="258"/>
      <c r="J983" s="254"/>
      <c r="K983" s="254"/>
      <c r="L983" s="259"/>
      <c r="M983" s="260"/>
      <c r="N983" s="261"/>
      <c r="O983" s="261"/>
      <c r="P983" s="261"/>
      <c r="Q983" s="261"/>
      <c r="R983" s="261"/>
      <c r="S983" s="261"/>
      <c r="T983" s="262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63" t="s">
        <v>155</v>
      </c>
      <c r="AU983" s="263" t="s">
        <v>148</v>
      </c>
      <c r="AV983" s="14" t="s">
        <v>148</v>
      </c>
      <c r="AW983" s="14" t="s">
        <v>36</v>
      </c>
      <c r="AX983" s="14" t="s">
        <v>80</v>
      </c>
      <c r="AY983" s="263" t="s">
        <v>140</v>
      </c>
    </row>
    <row r="984" spans="1:51" s="13" customFormat="1" ht="12">
      <c r="A984" s="13"/>
      <c r="B984" s="242"/>
      <c r="C984" s="243"/>
      <c r="D984" s="244" t="s">
        <v>155</v>
      </c>
      <c r="E984" s="245" t="s">
        <v>1</v>
      </c>
      <c r="F984" s="246" t="s">
        <v>1069</v>
      </c>
      <c r="G984" s="243"/>
      <c r="H984" s="245" t="s">
        <v>1</v>
      </c>
      <c r="I984" s="247"/>
      <c r="J984" s="243"/>
      <c r="K984" s="243"/>
      <c r="L984" s="248"/>
      <c r="M984" s="249"/>
      <c r="N984" s="250"/>
      <c r="O984" s="250"/>
      <c r="P984" s="250"/>
      <c r="Q984" s="250"/>
      <c r="R984" s="250"/>
      <c r="S984" s="250"/>
      <c r="T984" s="25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2" t="s">
        <v>155</v>
      </c>
      <c r="AU984" s="252" t="s">
        <v>148</v>
      </c>
      <c r="AV984" s="13" t="s">
        <v>85</v>
      </c>
      <c r="AW984" s="13" t="s">
        <v>36</v>
      </c>
      <c r="AX984" s="13" t="s">
        <v>80</v>
      </c>
      <c r="AY984" s="252" t="s">
        <v>140</v>
      </c>
    </row>
    <row r="985" spans="1:51" s="14" customFormat="1" ht="12">
      <c r="A985" s="14"/>
      <c r="B985" s="253"/>
      <c r="C985" s="254"/>
      <c r="D985" s="244" t="s">
        <v>155</v>
      </c>
      <c r="E985" s="255" t="s">
        <v>1</v>
      </c>
      <c r="F985" s="256" t="s">
        <v>1070</v>
      </c>
      <c r="G985" s="254"/>
      <c r="H985" s="257">
        <v>225.475</v>
      </c>
      <c r="I985" s="258"/>
      <c r="J985" s="254"/>
      <c r="K985" s="254"/>
      <c r="L985" s="259"/>
      <c r="M985" s="260"/>
      <c r="N985" s="261"/>
      <c r="O985" s="261"/>
      <c r="P985" s="261"/>
      <c r="Q985" s="261"/>
      <c r="R985" s="261"/>
      <c r="S985" s="261"/>
      <c r="T985" s="262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3" t="s">
        <v>155</v>
      </c>
      <c r="AU985" s="263" t="s">
        <v>148</v>
      </c>
      <c r="AV985" s="14" t="s">
        <v>148</v>
      </c>
      <c r="AW985" s="14" t="s">
        <v>36</v>
      </c>
      <c r="AX985" s="14" t="s">
        <v>80</v>
      </c>
      <c r="AY985" s="263" t="s">
        <v>140</v>
      </c>
    </row>
    <row r="986" spans="1:51" s="15" customFormat="1" ht="12">
      <c r="A986" s="15"/>
      <c r="B986" s="264"/>
      <c r="C986" s="265"/>
      <c r="D986" s="244" t="s">
        <v>155</v>
      </c>
      <c r="E986" s="266" t="s">
        <v>1</v>
      </c>
      <c r="F986" s="267" t="s">
        <v>167</v>
      </c>
      <c r="G986" s="265"/>
      <c r="H986" s="268">
        <v>433.245</v>
      </c>
      <c r="I986" s="269"/>
      <c r="J986" s="265"/>
      <c r="K986" s="265"/>
      <c r="L986" s="270"/>
      <c r="M986" s="271"/>
      <c r="N986" s="272"/>
      <c r="O986" s="272"/>
      <c r="P986" s="272"/>
      <c r="Q986" s="272"/>
      <c r="R986" s="272"/>
      <c r="S986" s="272"/>
      <c r="T986" s="273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74" t="s">
        <v>155</v>
      </c>
      <c r="AU986" s="274" t="s">
        <v>148</v>
      </c>
      <c r="AV986" s="15" t="s">
        <v>147</v>
      </c>
      <c r="AW986" s="15" t="s">
        <v>36</v>
      </c>
      <c r="AX986" s="15" t="s">
        <v>85</v>
      </c>
      <c r="AY986" s="274" t="s">
        <v>140</v>
      </c>
    </row>
    <row r="987" spans="1:65" s="2" customFormat="1" ht="21.75" customHeight="1">
      <c r="A987" s="39"/>
      <c r="B987" s="40"/>
      <c r="C987" s="229" t="s">
        <v>1100</v>
      </c>
      <c r="D987" s="229" t="s">
        <v>142</v>
      </c>
      <c r="E987" s="230" t="s">
        <v>1101</v>
      </c>
      <c r="F987" s="231" t="s">
        <v>1102</v>
      </c>
      <c r="G987" s="232" t="s">
        <v>152</v>
      </c>
      <c r="H987" s="233">
        <v>51.983</v>
      </c>
      <c r="I987" s="234"/>
      <c r="J987" s="235">
        <f>ROUND(I987*H987,2)</f>
        <v>0</v>
      </c>
      <c r="K987" s="231" t="s">
        <v>153</v>
      </c>
      <c r="L987" s="45"/>
      <c r="M987" s="236" t="s">
        <v>1</v>
      </c>
      <c r="N987" s="237" t="s">
        <v>46</v>
      </c>
      <c r="O987" s="92"/>
      <c r="P987" s="238">
        <f>O987*H987</f>
        <v>0</v>
      </c>
      <c r="Q987" s="238">
        <v>0.00015</v>
      </c>
      <c r="R987" s="238">
        <f>Q987*H987</f>
        <v>0.007797449999999999</v>
      </c>
      <c r="S987" s="238">
        <v>0</v>
      </c>
      <c r="T987" s="239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40" t="s">
        <v>237</v>
      </c>
      <c r="AT987" s="240" t="s">
        <v>142</v>
      </c>
      <c r="AU987" s="240" t="s">
        <v>148</v>
      </c>
      <c r="AY987" s="18" t="s">
        <v>140</v>
      </c>
      <c r="BE987" s="241">
        <f>IF(N987="základní",J987,0)</f>
        <v>0</v>
      </c>
      <c r="BF987" s="241">
        <f>IF(N987="snížená",J987,0)</f>
        <v>0</v>
      </c>
      <c r="BG987" s="241">
        <f>IF(N987="zákl. přenesená",J987,0)</f>
        <v>0</v>
      </c>
      <c r="BH987" s="241">
        <f>IF(N987="sníž. přenesená",J987,0)</f>
        <v>0</v>
      </c>
      <c r="BI987" s="241">
        <f>IF(N987="nulová",J987,0)</f>
        <v>0</v>
      </c>
      <c r="BJ987" s="18" t="s">
        <v>148</v>
      </c>
      <c r="BK987" s="241">
        <f>ROUND(I987*H987,2)</f>
        <v>0</v>
      </c>
      <c r="BL987" s="18" t="s">
        <v>237</v>
      </c>
      <c r="BM987" s="240" t="s">
        <v>1103</v>
      </c>
    </row>
    <row r="988" spans="1:51" s="13" customFormat="1" ht="12">
      <c r="A988" s="13"/>
      <c r="B988" s="242"/>
      <c r="C988" s="243"/>
      <c r="D988" s="244" t="s">
        <v>155</v>
      </c>
      <c r="E988" s="245" t="s">
        <v>1</v>
      </c>
      <c r="F988" s="246" t="s">
        <v>1104</v>
      </c>
      <c r="G988" s="243"/>
      <c r="H988" s="245" t="s">
        <v>1</v>
      </c>
      <c r="I988" s="247"/>
      <c r="J988" s="243"/>
      <c r="K988" s="243"/>
      <c r="L988" s="248"/>
      <c r="M988" s="249"/>
      <c r="N988" s="250"/>
      <c r="O988" s="250"/>
      <c r="P988" s="250"/>
      <c r="Q988" s="250"/>
      <c r="R988" s="250"/>
      <c r="S988" s="250"/>
      <c r="T988" s="25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2" t="s">
        <v>155</v>
      </c>
      <c r="AU988" s="252" t="s">
        <v>148</v>
      </c>
      <c r="AV988" s="13" t="s">
        <v>85</v>
      </c>
      <c r="AW988" s="13" t="s">
        <v>36</v>
      </c>
      <c r="AX988" s="13" t="s">
        <v>80</v>
      </c>
      <c r="AY988" s="252" t="s">
        <v>140</v>
      </c>
    </row>
    <row r="989" spans="1:51" s="13" customFormat="1" ht="12">
      <c r="A989" s="13"/>
      <c r="B989" s="242"/>
      <c r="C989" s="243"/>
      <c r="D989" s="244" t="s">
        <v>155</v>
      </c>
      <c r="E989" s="245" t="s">
        <v>1</v>
      </c>
      <c r="F989" s="246" t="s">
        <v>1055</v>
      </c>
      <c r="G989" s="243"/>
      <c r="H989" s="245" t="s">
        <v>1</v>
      </c>
      <c r="I989" s="247"/>
      <c r="J989" s="243"/>
      <c r="K989" s="243"/>
      <c r="L989" s="248"/>
      <c r="M989" s="249"/>
      <c r="N989" s="250"/>
      <c r="O989" s="250"/>
      <c r="P989" s="250"/>
      <c r="Q989" s="250"/>
      <c r="R989" s="250"/>
      <c r="S989" s="250"/>
      <c r="T989" s="25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2" t="s">
        <v>155</v>
      </c>
      <c r="AU989" s="252" t="s">
        <v>148</v>
      </c>
      <c r="AV989" s="13" t="s">
        <v>85</v>
      </c>
      <c r="AW989" s="13" t="s">
        <v>36</v>
      </c>
      <c r="AX989" s="13" t="s">
        <v>80</v>
      </c>
      <c r="AY989" s="252" t="s">
        <v>140</v>
      </c>
    </row>
    <row r="990" spans="1:51" s="14" customFormat="1" ht="12">
      <c r="A990" s="14"/>
      <c r="B990" s="253"/>
      <c r="C990" s="254"/>
      <c r="D990" s="244" t="s">
        <v>155</v>
      </c>
      <c r="E990" s="255" t="s">
        <v>1</v>
      </c>
      <c r="F990" s="256" t="s">
        <v>1105</v>
      </c>
      <c r="G990" s="254"/>
      <c r="H990" s="257">
        <v>51.983</v>
      </c>
      <c r="I990" s="258"/>
      <c r="J990" s="254"/>
      <c r="K990" s="254"/>
      <c r="L990" s="259"/>
      <c r="M990" s="260"/>
      <c r="N990" s="261"/>
      <c r="O990" s="261"/>
      <c r="P990" s="261"/>
      <c r="Q990" s="261"/>
      <c r="R990" s="261"/>
      <c r="S990" s="261"/>
      <c r="T990" s="262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3" t="s">
        <v>155</v>
      </c>
      <c r="AU990" s="263" t="s">
        <v>148</v>
      </c>
      <c r="AV990" s="14" t="s">
        <v>148</v>
      </c>
      <c r="AW990" s="14" t="s">
        <v>36</v>
      </c>
      <c r="AX990" s="14" t="s">
        <v>85</v>
      </c>
      <c r="AY990" s="263" t="s">
        <v>140</v>
      </c>
    </row>
    <row r="991" spans="1:65" s="2" customFormat="1" ht="21.75" customHeight="1">
      <c r="A991" s="39"/>
      <c r="B991" s="40"/>
      <c r="C991" s="275" t="s">
        <v>1106</v>
      </c>
      <c r="D991" s="275" t="s">
        <v>208</v>
      </c>
      <c r="E991" s="276" t="s">
        <v>1058</v>
      </c>
      <c r="F991" s="277" t="s">
        <v>1059</v>
      </c>
      <c r="G991" s="278" t="s">
        <v>152</v>
      </c>
      <c r="H991" s="279">
        <v>59.78</v>
      </c>
      <c r="I991" s="280"/>
      <c r="J991" s="281">
        <f>ROUND(I991*H991,2)</f>
        <v>0</v>
      </c>
      <c r="K991" s="277" t="s">
        <v>153</v>
      </c>
      <c r="L991" s="282"/>
      <c r="M991" s="283" t="s">
        <v>1</v>
      </c>
      <c r="N991" s="284" t="s">
        <v>46</v>
      </c>
      <c r="O991" s="92"/>
      <c r="P991" s="238">
        <f>O991*H991</f>
        <v>0</v>
      </c>
      <c r="Q991" s="238">
        <v>0.0019</v>
      </c>
      <c r="R991" s="238">
        <f>Q991*H991</f>
        <v>0.113582</v>
      </c>
      <c r="S991" s="238">
        <v>0</v>
      </c>
      <c r="T991" s="239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40" t="s">
        <v>391</v>
      </c>
      <c r="AT991" s="240" t="s">
        <v>208</v>
      </c>
      <c r="AU991" s="240" t="s">
        <v>148</v>
      </c>
      <c r="AY991" s="18" t="s">
        <v>140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8" t="s">
        <v>148</v>
      </c>
      <c r="BK991" s="241">
        <f>ROUND(I991*H991,2)</f>
        <v>0</v>
      </c>
      <c r="BL991" s="18" t="s">
        <v>237</v>
      </c>
      <c r="BM991" s="240" t="s">
        <v>1107</v>
      </c>
    </row>
    <row r="992" spans="1:51" s="14" customFormat="1" ht="12">
      <c r="A992" s="14"/>
      <c r="B992" s="253"/>
      <c r="C992" s="254"/>
      <c r="D992" s="244" t="s">
        <v>155</v>
      </c>
      <c r="E992" s="255" t="s">
        <v>1</v>
      </c>
      <c r="F992" s="256" t="s">
        <v>1108</v>
      </c>
      <c r="G992" s="254"/>
      <c r="H992" s="257">
        <v>59.78</v>
      </c>
      <c r="I992" s="258"/>
      <c r="J992" s="254"/>
      <c r="K992" s="254"/>
      <c r="L992" s="259"/>
      <c r="M992" s="260"/>
      <c r="N992" s="261"/>
      <c r="O992" s="261"/>
      <c r="P992" s="261"/>
      <c r="Q992" s="261"/>
      <c r="R992" s="261"/>
      <c r="S992" s="261"/>
      <c r="T992" s="262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3" t="s">
        <v>155</v>
      </c>
      <c r="AU992" s="263" t="s">
        <v>148</v>
      </c>
      <c r="AV992" s="14" t="s">
        <v>148</v>
      </c>
      <c r="AW992" s="14" t="s">
        <v>36</v>
      </c>
      <c r="AX992" s="14" t="s">
        <v>85</v>
      </c>
      <c r="AY992" s="263" t="s">
        <v>140</v>
      </c>
    </row>
    <row r="993" spans="1:65" s="2" customFormat="1" ht="21.75" customHeight="1">
      <c r="A993" s="39"/>
      <c r="B993" s="40"/>
      <c r="C993" s="229" t="s">
        <v>1109</v>
      </c>
      <c r="D993" s="229" t="s">
        <v>142</v>
      </c>
      <c r="E993" s="230" t="s">
        <v>1110</v>
      </c>
      <c r="F993" s="231" t="s">
        <v>1111</v>
      </c>
      <c r="G993" s="232" t="s">
        <v>152</v>
      </c>
      <c r="H993" s="233">
        <v>357.382</v>
      </c>
      <c r="I993" s="234"/>
      <c r="J993" s="235">
        <f>ROUND(I993*H993,2)</f>
        <v>0</v>
      </c>
      <c r="K993" s="231" t="s">
        <v>153</v>
      </c>
      <c r="L993" s="45"/>
      <c r="M993" s="236" t="s">
        <v>1</v>
      </c>
      <c r="N993" s="237" t="s">
        <v>46</v>
      </c>
      <c r="O993" s="92"/>
      <c r="P993" s="238">
        <f>O993*H993</f>
        <v>0</v>
      </c>
      <c r="Q993" s="238">
        <v>0.0003</v>
      </c>
      <c r="R993" s="238">
        <f>Q993*H993</f>
        <v>0.1072146</v>
      </c>
      <c r="S993" s="238">
        <v>0</v>
      </c>
      <c r="T993" s="239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40" t="s">
        <v>237</v>
      </c>
      <c r="AT993" s="240" t="s">
        <v>142</v>
      </c>
      <c r="AU993" s="240" t="s">
        <v>148</v>
      </c>
      <c r="AY993" s="18" t="s">
        <v>140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8" t="s">
        <v>148</v>
      </c>
      <c r="BK993" s="241">
        <f>ROUND(I993*H993,2)</f>
        <v>0</v>
      </c>
      <c r="BL993" s="18" t="s">
        <v>237</v>
      </c>
      <c r="BM993" s="240" t="s">
        <v>1112</v>
      </c>
    </row>
    <row r="994" spans="1:51" s="13" customFormat="1" ht="12">
      <c r="A994" s="13"/>
      <c r="B994" s="242"/>
      <c r="C994" s="243"/>
      <c r="D994" s="244" t="s">
        <v>155</v>
      </c>
      <c r="E994" s="245" t="s">
        <v>1</v>
      </c>
      <c r="F994" s="246" t="s">
        <v>1113</v>
      </c>
      <c r="G994" s="243"/>
      <c r="H994" s="245" t="s">
        <v>1</v>
      </c>
      <c r="I994" s="247"/>
      <c r="J994" s="243"/>
      <c r="K994" s="243"/>
      <c r="L994" s="248"/>
      <c r="M994" s="249"/>
      <c r="N994" s="250"/>
      <c r="O994" s="250"/>
      <c r="P994" s="250"/>
      <c r="Q994" s="250"/>
      <c r="R994" s="250"/>
      <c r="S994" s="250"/>
      <c r="T994" s="25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2" t="s">
        <v>155</v>
      </c>
      <c r="AU994" s="252" t="s">
        <v>148</v>
      </c>
      <c r="AV994" s="13" t="s">
        <v>85</v>
      </c>
      <c r="AW994" s="13" t="s">
        <v>36</v>
      </c>
      <c r="AX994" s="13" t="s">
        <v>80</v>
      </c>
      <c r="AY994" s="252" t="s">
        <v>140</v>
      </c>
    </row>
    <row r="995" spans="1:51" s="13" customFormat="1" ht="12">
      <c r="A995" s="13"/>
      <c r="B995" s="242"/>
      <c r="C995" s="243"/>
      <c r="D995" s="244" t="s">
        <v>155</v>
      </c>
      <c r="E995" s="245" t="s">
        <v>1</v>
      </c>
      <c r="F995" s="246" t="s">
        <v>1055</v>
      </c>
      <c r="G995" s="243"/>
      <c r="H995" s="245" t="s">
        <v>1</v>
      </c>
      <c r="I995" s="247"/>
      <c r="J995" s="243"/>
      <c r="K995" s="243"/>
      <c r="L995" s="248"/>
      <c r="M995" s="249"/>
      <c r="N995" s="250"/>
      <c r="O995" s="250"/>
      <c r="P995" s="250"/>
      <c r="Q995" s="250"/>
      <c r="R995" s="250"/>
      <c r="S995" s="250"/>
      <c r="T995" s="25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2" t="s">
        <v>155</v>
      </c>
      <c r="AU995" s="252" t="s">
        <v>148</v>
      </c>
      <c r="AV995" s="13" t="s">
        <v>85</v>
      </c>
      <c r="AW995" s="13" t="s">
        <v>36</v>
      </c>
      <c r="AX995" s="13" t="s">
        <v>80</v>
      </c>
      <c r="AY995" s="252" t="s">
        <v>140</v>
      </c>
    </row>
    <row r="996" spans="1:51" s="14" customFormat="1" ht="12">
      <c r="A996" s="14"/>
      <c r="B996" s="253"/>
      <c r="C996" s="254"/>
      <c r="D996" s="244" t="s">
        <v>155</v>
      </c>
      <c r="E996" s="255" t="s">
        <v>1</v>
      </c>
      <c r="F996" s="256" t="s">
        <v>1114</v>
      </c>
      <c r="G996" s="254"/>
      <c r="H996" s="257">
        <v>357.382</v>
      </c>
      <c r="I996" s="258"/>
      <c r="J996" s="254"/>
      <c r="K996" s="254"/>
      <c r="L996" s="259"/>
      <c r="M996" s="260"/>
      <c r="N996" s="261"/>
      <c r="O996" s="261"/>
      <c r="P996" s="261"/>
      <c r="Q996" s="261"/>
      <c r="R996" s="261"/>
      <c r="S996" s="261"/>
      <c r="T996" s="26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3" t="s">
        <v>155</v>
      </c>
      <c r="AU996" s="263" t="s">
        <v>148</v>
      </c>
      <c r="AV996" s="14" t="s">
        <v>148</v>
      </c>
      <c r="AW996" s="14" t="s">
        <v>36</v>
      </c>
      <c r="AX996" s="14" t="s">
        <v>85</v>
      </c>
      <c r="AY996" s="263" t="s">
        <v>140</v>
      </c>
    </row>
    <row r="997" spans="1:65" s="2" customFormat="1" ht="21.75" customHeight="1">
      <c r="A997" s="39"/>
      <c r="B997" s="40"/>
      <c r="C997" s="275" t="s">
        <v>1115</v>
      </c>
      <c r="D997" s="275" t="s">
        <v>208</v>
      </c>
      <c r="E997" s="276" t="s">
        <v>1058</v>
      </c>
      <c r="F997" s="277" t="s">
        <v>1059</v>
      </c>
      <c r="G997" s="278" t="s">
        <v>152</v>
      </c>
      <c r="H997" s="279">
        <v>410.989</v>
      </c>
      <c r="I997" s="280"/>
      <c r="J997" s="281">
        <f>ROUND(I997*H997,2)</f>
        <v>0</v>
      </c>
      <c r="K997" s="277" t="s">
        <v>153</v>
      </c>
      <c r="L997" s="282"/>
      <c r="M997" s="283" t="s">
        <v>1</v>
      </c>
      <c r="N997" s="284" t="s">
        <v>46</v>
      </c>
      <c r="O997" s="92"/>
      <c r="P997" s="238">
        <f>O997*H997</f>
        <v>0</v>
      </c>
      <c r="Q997" s="238">
        <v>0.0019</v>
      </c>
      <c r="R997" s="238">
        <f>Q997*H997</f>
        <v>0.7808790999999999</v>
      </c>
      <c r="S997" s="238">
        <v>0</v>
      </c>
      <c r="T997" s="239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40" t="s">
        <v>391</v>
      </c>
      <c r="AT997" s="240" t="s">
        <v>208</v>
      </c>
      <c r="AU997" s="240" t="s">
        <v>148</v>
      </c>
      <c r="AY997" s="18" t="s">
        <v>140</v>
      </c>
      <c r="BE997" s="241">
        <f>IF(N997="základní",J997,0)</f>
        <v>0</v>
      </c>
      <c r="BF997" s="241">
        <f>IF(N997="snížená",J997,0)</f>
        <v>0</v>
      </c>
      <c r="BG997" s="241">
        <f>IF(N997="zákl. přenesená",J997,0)</f>
        <v>0</v>
      </c>
      <c r="BH997" s="241">
        <f>IF(N997="sníž. přenesená",J997,0)</f>
        <v>0</v>
      </c>
      <c r="BI997" s="241">
        <f>IF(N997="nulová",J997,0)</f>
        <v>0</v>
      </c>
      <c r="BJ997" s="18" t="s">
        <v>148</v>
      </c>
      <c r="BK997" s="241">
        <f>ROUND(I997*H997,2)</f>
        <v>0</v>
      </c>
      <c r="BL997" s="18" t="s">
        <v>237</v>
      </c>
      <c r="BM997" s="240" t="s">
        <v>1116</v>
      </c>
    </row>
    <row r="998" spans="1:51" s="14" customFormat="1" ht="12">
      <c r="A998" s="14"/>
      <c r="B998" s="253"/>
      <c r="C998" s="254"/>
      <c r="D998" s="244" t="s">
        <v>155</v>
      </c>
      <c r="E998" s="255" t="s">
        <v>1</v>
      </c>
      <c r="F998" s="256" t="s">
        <v>1117</v>
      </c>
      <c r="G998" s="254"/>
      <c r="H998" s="257">
        <v>410.989</v>
      </c>
      <c r="I998" s="258"/>
      <c r="J998" s="254"/>
      <c r="K998" s="254"/>
      <c r="L998" s="259"/>
      <c r="M998" s="260"/>
      <c r="N998" s="261"/>
      <c r="O998" s="261"/>
      <c r="P998" s="261"/>
      <c r="Q998" s="261"/>
      <c r="R998" s="261"/>
      <c r="S998" s="261"/>
      <c r="T998" s="262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3" t="s">
        <v>155</v>
      </c>
      <c r="AU998" s="263" t="s">
        <v>148</v>
      </c>
      <c r="AV998" s="14" t="s">
        <v>148</v>
      </c>
      <c r="AW998" s="14" t="s">
        <v>36</v>
      </c>
      <c r="AX998" s="14" t="s">
        <v>85</v>
      </c>
      <c r="AY998" s="263" t="s">
        <v>140</v>
      </c>
    </row>
    <row r="999" spans="1:65" s="2" customFormat="1" ht="21.75" customHeight="1">
      <c r="A999" s="39"/>
      <c r="B999" s="40"/>
      <c r="C999" s="229" t="s">
        <v>1118</v>
      </c>
      <c r="D999" s="229" t="s">
        <v>142</v>
      </c>
      <c r="E999" s="230" t="s">
        <v>1119</v>
      </c>
      <c r="F999" s="231" t="s">
        <v>1120</v>
      </c>
      <c r="G999" s="232" t="s">
        <v>152</v>
      </c>
      <c r="H999" s="233">
        <v>240.421</v>
      </c>
      <c r="I999" s="234"/>
      <c r="J999" s="235">
        <f>ROUND(I999*H999,2)</f>
        <v>0</v>
      </c>
      <c r="K999" s="231" t="s">
        <v>153</v>
      </c>
      <c r="L999" s="45"/>
      <c r="M999" s="236" t="s">
        <v>1</v>
      </c>
      <c r="N999" s="237" t="s">
        <v>46</v>
      </c>
      <c r="O999" s="92"/>
      <c r="P999" s="238">
        <f>O999*H999</f>
        <v>0</v>
      </c>
      <c r="Q999" s="238">
        <v>0.00045</v>
      </c>
      <c r="R999" s="238">
        <f>Q999*H999</f>
        <v>0.10818944999999999</v>
      </c>
      <c r="S999" s="238">
        <v>0</v>
      </c>
      <c r="T999" s="239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40" t="s">
        <v>237</v>
      </c>
      <c r="AT999" s="240" t="s">
        <v>142</v>
      </c>
      <c r="AU999" s="240" t="s">
        <v>148</v>
      </c>
      <c r="AY999" s="18" t="s">
        <v>140</v>
      </c>
      <c r="BE999" s="241">
        <f>IF(N999="základní",J999,0)</f>
        <v>0</v>
      </c>
      <c r="BF999" s="241">
        <f>IF(N999="snížená",J999,0)</f>
        <v>0</v>
      </c>
      <c r="BG999" s="241">
        <f>IF(N999="zákl. přenesená",J999,0)</f>
        <v>0</v>
      </c>
      <c r="BH999" s="241">
        <f>IF(N999="sníž. přenesená",J999,0)</f>
        <v>0</v>
      </c>
      <c r="BI999" s="241">
        <f>IF(N999="nulová",J999,0)</f>
        <v>0</v>
      </c>
      <c r="BJ999" s="18" t="s">
        <v>148</v>
      </c>
      <c r="BK999" s="241">
        <f>ROUND(I999*H999,2)</f>
        <v>0</v>
      </c>
      <c r="BL999" s="18" t="s">
        <v>237</v>
      </c>
      <c r="BM999" s="240" t="s">
        <v>1121</v>
      </c>
    </row>
    <row r="1000" spans="1:51" s="13" customFormat="1" ht="12">
      <c r="A1000" s="13"/>
      <c r="B1000" s="242"/>
      <c r="C1000" s="243"/>
      <c r="D1000" s="244" t="s">
        <v>155</v>
      </c>
      <c r="E1000" s="245" t="s">
        <v>1</v>
      </c>
      <c r="F1000" s="246" t="s">
        <v>1122</v>
      </c>
      <c r="G1000" s="243"/>
      <c r="H1000" s="245" t="s">
        <v>1</v>
      </c>
      <c r="I1000" s="247"/>
      <c r="J1000" s="243"/>
      <c r="K1000" s="243"/>
      <c r="L1000" s="248"/>
      <c r="M1000" s="249"/>
      <c r="N1000" s="250"/>
      <c r="O1000" s="250"/>
      <c r="P1000" s="250"/>
      <c r="Q1000" s="250"/>
      <c r="R1000" s="250"/>
      <c r="S1000" s="250"/>
      <c r="T1000" s="25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2" t="s">
        <v>155</v>
      </c>
      <c r="AU1000" s="252" t="s">
        <v>148</v>
      </c>
      <c r="AV1000" s="13" t="s">
        <v>85</v>
      </c>
      <c r="AW1000" s="13" t="s">
        <v>36</v>
      </c>
      <c r="AX1000" s="13" t="s">
        <v>80</v>
      </c>
      <c r="AY1000" s="252" t="s">
        <v>140</v>
      </c>
    </row>
    <row r="1001" spans="1:51" s="13" customFormat="1" ht="12">
      <c r="A1001" s="13"/>
      <c r="B1001" s="242"/>
      <c r="C1001" s="243"/>
      <c r="D1001" s="244" t="s">
        <v>155</v>
      </c>
      <c r="E1001" s="245" t="s">
        <v>1</v>
      </c>
      <c r="F1001" s="246" t="s">
        <v>1055</v>
      </c>
      <c r="G1001" s="243"/>
      <c r="H1001" s="245" t="s">
        <v>1</v>
      </c>
      <c r="I1001" s="247"/>
      <c r="J1001" s="243"/>
      <c r="K1001" s="243"/>
      <c r="L1001" s="248"/>
      <c r="M1001" s="249"/>
      <c r="N1001" s="250"/>
      <c r="O1001" s="250"/>
      <c r="P1001" s="250"/>
      <c r="Q1001" s="250"/>
      <c r="R1001" s="250"/>
      <c r="S1001" s="250"/>
      <c r="T1001" s="251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52" t="s">
        <v>155</v>
      </c>
      <c r="AU1001" s="252" t="s">
        <v>148</v>
      </c>
      <c r="AV1001" s="13" t="s">
        <v>85</v>
      </c>
      <c r="AW1001" s="13" t="s">
        <v>36</v>
      </c>
      <c r="AX1001" s="13" t="s">
        <v>80</v>
      </c>
      <c r="AY1001" s="252" t="s">
        <v>140</v>
      </c>
    </row>
    <row r="1002" spans="1:51" s="14" customFormat="1" ht="12">
      <c r="A1002" s="14"/>
      <c r="B1002" s="253"/>
      <c r="C1002" s="254"/>
      <c r="D1002" s="244" t="s">
        <v>155</v>
      </c>
      <c r="E1002" s="255" t="s">
        <v>1</v>
      </c>
      <c r="F1002" s="256" t="s">
        <v>1123</v>
      </c>
      <c r="G1002" s="254"/>
      <c r="H1002" s="257">
        <v>240.421</v>
      </c>
      <c r="I1002" s="258"/>
      <c r="J1002" s="254"/>
      <c r="K1002" s="254"/>
      <c r="L1002" s="259"/>
      <c r="M1002" s="260"/>
      <c r="N1002" s="261"/>
      <c r="O1002" s="261"/>
      <c r="P1002" s="261"/>
      <c r="Q1002" s="261"/>
      <c r="R1002" s="261"/>
      <c r="S1002" s="261"/>
      <c r="T1002" s="262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3" t="s">
        <v>155</v>
      </c>
      <c r="AU1002" s="263" t="s">
        <v>148</v>
      </c>
      <c r="AV1002" s="14" t="s">
        <v>148</v>
      </c>
      <c r="AW1002" s="14" t="s">
        <v>36</v>
      </c>
      <c r="AX1002" s="14" t="s">
        <v>85</v>
      </c>
      <c r="AY1002" s="263" t="s">
        <v>140</v>
      </c>
    </row>
    <row r="1003" spans="1:65" s="2" customFormat="1" ht="21.75" customHeight="1">
      <c r="A1003" s="39"/>
      <c r="B1003" s="40"/>
      <c r="C1003" s="275" t="s">
        <v>1124</v>
      </c>
      <c r="D1003" s="275" t="s">
        <v>208</v>
      </c>
      <c r="E1003" s="276" t="s">
        <v>1058</v>
      </c>
      <c r="F1003" s="277" t="s">
        <v>1059</v>
      </c>
      <c r="G1003" s="278" t="s">
        <v>152</v>
      </c>
      <c r="H1003" s="279">
        <v>276.484</v>
      </c>
      <c r="I1003" s="280"/>
      <c r="J1003" s="281">
        <f>ROUND(I1003*H1003,2)</f>
        <v>0</v>
      </c>
      <c r="K1003" s="277" t="s">
        <v>153</v>
      </c>
      <c r="L1003" s="282"/>
      <c r="M1003" s="283" t="s">
        <v>1</v>
      </c>
      <c r="N1003" s="284" t="s">
        <v>46</v>
      </c>
      <c r="O1003" s="92"/>
      <c r="P1003" s="238">
        <f>O1003*H1003</f>
        <v>0</v>
      </c>
      <c r="Q1003" s="238">
        <v>0.0019</v>
      </c>
      <c r="R1003" s="238">
        <f>Q1003*H1003</f>
        <v>0.5253196</v>
      </c>
      <c r="S1003" s="238">
        <v>0</v>
      </c>
      <c r="T1003" s="239">
        <f>S1003*H1003</f>
        <v>0</v>
      </c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R1003" s="240" t="s">
        <v>391</v>
      </c>
      <c r="AT1003" s="240" t="s">
        <v>208</v>
      </c>
      <c r="AU1003" s="240" t="s">
        <v>148</v>
      </c>
      <c r="AY1003" s="18" t="s">
        <v>140</v>
      </c>
      <c r="BE1003" s="241">
        <f>IF(N1003="základní",J1003,0)</f>
        <v>0</v>
      </c>
      <c r="BF1003" s="241">
        <f>IF(N1003="snížená",J1003,0)</f>
        <v>0</v>
      </c>
      <c r="BG1003" s="241">
        <f>IF(N1003="zákl. přenesená",J1003,0)</f>
        <v>0</v>
      </c>
      <c r="BH1003" s="241">
        <f>IF(N1003="sníž. přenesená",J1003,0)</f>
        <v>0</v>
      </c>
      <c r="BI1003" s="241">
        <f>IF(N1003="nulová",J1003,0)</f>
        <v>0</v>
      </c>
      <c r="BJ1003" s="18" t="s">
        <v>148</v>
      </c>
      <c r="BK1003" s="241">
        <f>ROUND(I1003*H1003,2)</f>
        <v>0</v>
      </c>
      <c r="BL1003" s="18" t="s">
        <v>237</v>
      </c>
      <c r="BM1003" s="240" t="s">
        <v>1125</v>
      </c>
    </row>
    <row r="1004" spans="1:51" s="14" customFormat="1" ht="12">
      <c r="A1004" s="14"/>
      <c r="B1004" s="253"/>
      <c r="C1004" s="254"/>
      <c r="D1004" s="244" t="s">
        <v>155</v>
      </c>
      <c r="E1004" s="255" t="s">
        <v>1</v>
      </c>
      <c r="F1004" s="256" t="s">
        <v>1126</v>
      </c>
      <c r="G1004" s="254"/>
      <c r="H1004" s="257">
        <v>276.484</v>
      </c>
      <c r="I1004" s="258"/>
      <c r="J1004" s="254"/>
      <c r="K1004" s="254"/>
      <c r="L1004" s="259"/>
      <c r="M1004" s="260"/>
      <c r="N1004" s="261"/>
      <c r="O1004" s="261"/>
      <c r="P1004" s="261"/>
      <c r="Q1004" s="261"/>
      <c r="R1004" s="261"/>
      <c r="S1004" s="261"/>
      <c r="T1004" s="26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63" t="s">
        <v>155</v>
      </c>
      <c r="AU1004" s="263" t="s">
        <v>148</v>
      </c>
      <c r="AV1004" s="14" t="s">
        <v>148</v>
      </c>
      <c r="AW1004" s="14" t="s">
        <v>36</v>
      </c>
      <c r="AX1004" s="14" t="s">
        <v>85</v>
      </c>
      <c r="AY1004" s="263" t="s">
        <v>140</v>
      </c>
    </row>
    <row r="1005" spans="1:65" s="2" customFormat="1" ht="21.75" customHeight="1">
      <c r="A1005" s="39"/>
      <c r="B1005" s="40"/>
      <c r="C1005" s="229" t="s">
        <v>1127</v>
      </c>
      <c r="D1005" s="229" t="s">
        <v>142</v>
      </c>
      <c r="E1005" s="230" t="s">
        <v>1128</v>
      </c>
      <c r="F1005" s="231" t="s">
        <v>1129</v>
      </c>
      <c r="G1005" s="232" t="s">
        <v>152</v>
      </c>
      <c r="H1005" s="233">
        <v>342.094</v>
      </c>
      <c r="I1005" s="234"/>
      <c r="J1005" s="235">
        <f>ROUND(I1005*H1005,2)</f>
        <v>0</v>
      </c>
      <c r="K1005" s="231" t="s">
        <v>153</v>
      </c>
      <c r="L1005" s="45"/>
      <c r="M1005" s="236" t="s">
        <v>1</v>
      </c>
      <c r="N1005" s="237" t="s">
        <v>46</v>
      </c>
      <c r="O1005" s="92"/>
      <c r="P1005" s="238">
        <f>O1005*H1005</f>
        <v>0</v>
      </c>
      <c r="Q1005" s="238">
        <v>0.00014</v>
      </c>
      <c r="R1005" s="238">
        <f>Q1005*H1005</f>
        <v>0.04789316</v>
      </c>
      <c r="S1005" s="238">
        <v>0</v>
      </c>
      <c r="T1005" s="239">
        <f>S1005*H1005</f>
        <v>0</v>
      </c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R1005" s="240" t="s">
        <v>237</v>
      </c>
      <c r="AT1005" s="240" t="s">
        <v>142</v>
      </c>
      <c r="AU1005" s="240" t="s">
        <v>148</v>
      </c>
      <c r="AY1005" s="18" t="s">
        <v>140</v>
      </c>
      <c r="BE1005" s="241">
        <f>IF(N1005="základní",J1005,0)</f>
        <v>0</v>
      </c>
      <c r="BF1005" s="241">
        <f>IF(N1005="snížená",J1005,0)</f>
        <v>0</v>
      </c>
      <c r="BG1005" s="241">
        <f>IF(N1005="zákl. přenesená",J1005,0)</f>
        <v>0</v>
      </c>
      <c r="BH1005" s="241">
        <f>IF(N1005="sníž. přenesená",J1005,0)</f>
        <v>0</v>
      </c>
      <c r="BI1005" s="241">
        <f>IF(N1005="nulová",J1005,0)</f>
        <v>0</v>
      </c>
      <c r="BJ1005" s="18" t="s">
        <v>148</v>
      </c>
      <c r="BK1005" s="241">
        <f>ROUND(I1005*H1005,2)</f>
        <v>0</v>
      </c>
      <c r="BL1005" s="18" t="s">
        <v>237</v>
      </c>
      <c r="BM1005" s="240" t="s">
        <v>1130</v>
      </c>
    </row>
    <row r="1006" spans="1:51" s="13" customFormat="1" ht="12">
      <c r="A1006" s="13"/>
      <c r="B1006" s="242"/>
      <c r="C1006" s="243"/>
      <c r="D1006" s="244" t="s">
        <v>155</v>
      </c>
      <c r="E1006" s="245" t="s">
        <v>1</v>
      </c>
      <c r="F1006" s="246" t="s">
        <v>1131</v>
      </c>
      <c r="G1006" s="243"/>
      <c r="H1006" s="245" t="s">
        <v>1</v>
      </c>
      <c r="I1006" s="247"/>
      <c r="J1006" s="243"/>
      <c r="K1006" s="243"/>
      <c r="L1006" s="248"/>
      <c r="M1006" s="249"/>
      <c r="N1006" s="250"/>
      <c r="O1006" s="250"/>
      <c r="P1006" s="250"/>
      <c r="Q1006" s="250"/>
      <c r="R1006" s="250"/>
      <c r="S1006" s="250"/>
      <c r="T1006" s="25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2" t="s">
        <v>155</v>
      </c>
      <c r="AU1006" s="252" t="s">
        <v>148</v>
      </c>
      <c r="AV1006" s="13" t="s">
        <v>85</v>
      </c>
      <c r="AW1006" s="13" t="s">
        <v>36</v>
      </c>
      <c r="AX1006" s="13" t="s">
        <v>80</v>
      </c>
      <c r="AY1006" s="252" t="s">
        <v>140</v>
      </c>
    </row>
    <row r="1007" spans="1:51" s="13" customFormat="1" ht="12">
      <c r="A1007" s="13"/>
      <c r="B1007" s="242"/>
      <c r="C1007" s="243"/>
      <c r="D1007" s="244" t="s">
        <v>155</v>
      </c>
      <c r="E1007" s="245" t="s">
        <v>1</v>
      </c>
      <c r="F1007" s="246" t="s">
        <v>1055</v>
      </c>
      <c r="G1007" s="243"/>
      <c r="H1007" s="245" t="s">
        <v>1</v>
      </c>
      <c r="I1007" s="247"/>
      <c r="J1007" s="243"/>
      <c r="K1007" s="243"/>
      <c r="L1007" s="248"/>
      <c r="M1007" s="249"/>
      <c r="N1007" s="250"/>
      <c r="O1007" s="250"/>
      <c r="P1007" s="250"/>
      <c r="Q1007" s="250"/>
      <c r="R1007" s="250"/>
      <c r="S1007" s="250"/>
      <c r="T1007" s="251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2" t="s">
        <v>155</v>
      </c>
      <c r="AU1007" s="252" t="s">
        <v>148</v>
      </c>
      <c r="AV1007" s="13" t="s">
        <v>85</v>
      </c>
      <c r="AW1007" s="13" t="s">
        <v>36</v>
      </c>
      <c r="AX1007" s="13" t="s">
        <v>80</v>
      </c>
      <c r="AY1007" s="252" t="s">
        <v>140</v>
      </c>
    </row>
    <row r="1008" spans="1:51" s="14" customFormat="1" ht="12">
      <c r="A1008" s="14"/>
      <c r="B1008" s="253"/>
      <c r="C1008" s="254"/>
      <c r="D1008" s="244" t="s">
        <v>155</v>
      </c>
      <c r="E1008" s="255" t="s">
        <v>1</v>
      </c>
      <c r="F1008" s="256" t="s">
        <v>1132</v>
      </c>
      <c r="G1008" s="254"/>
      <c r="H1008" s="257">
        <v>342.094</v>
      </c>
      <c r="I1008" s="258"/>
      <c r="J1008" s="254"/>
      <c r="K1008" s="254"/>
      <c r="L1008" s="259"/>
      <c r="M1008" s="260"/>
      <c r="N1008" s="261"/>
      <c r="O1008" s="261"/>
      <c r="P1008" s="261"/>
      <c r="Q1008" s="261"/>
      <c r="R1008" s="261"/>
      <c r="S1008" s="261"/>
      <c r="T1008" s="262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3" t="s">
        <v>155</v>
      </c>
      <c r="AU1008" s="263" t="s">
        <v>148</v>
      </c>
      <c r="AV1008" s="14" t="s">
        <v>148</v>
      </c>
      <c r="AW1008" s="14" t="s">
        <v>36</v>
      </c>
      <c r="AX1008" s="14" t="s">
        <v>85</v>
      </c>
      <c r="AY1008" s="263" t="s">
        <v>140</v>
      </c>
    </row>
    <row r="1009" spans="1:65" s="2" customFormat="1" ht="21.75" customHeight="1">
      <c r="A1009" s="39"/>
      <c r="B1009" s="40"/>
      <c r="C1009" s="275" t="s">
        <v>1133</v>
      </c>
      <c r="D1009" s="275" t="s">
        <v>208</v>
      </c>
      <c r="E1009" s="276" t="s">
        <v>1058</v>
      </c>
      <c r="F1009" s="277" t="s">
        <v>1059</v>
      </c>
      <c r="G1009" s="278" t="s">
        <v>152</v>
      </c>
      <c r="H1009" s="279">
        <v>393.408</v>
      </c>
      <c r="I1009" s="280"/>
      <c r="J1009" s="281">
        <f>ROUND(I1009*H1009,2)</f>
        <v>0</v>
      </c>
      <c r="K1009" s="277" t="s">
        <v>153</v>
      </c>
      <c r="L1009" s="282"/>
      <c r="M1009" s="283" t="s">
        <v>1</v>
      </c>
      <c r="N1009" s="284" t="s">
        <v>46</v>
      </c>
      <c r="O1009" s="92"/>
      <c r="P1009" s="238">
        <f>O1009*H1009</f>
        <v>0</v>
      </c>
      <c r="Q1009" s="238">
        <v>0.0019</v>
      </c>
      <c r="R1009" s="238">
        <f>Q1009*H1009</f>
        <v>0.7474752</v>
      </c>
      <c r="S1009" s="238">
        <v>0</v>
      </c>
      <c r="T1009" s="239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40" t="s">
        <v>391</v>
      </c>
      <c r="AT1009" s="240" t="s">
        <v>208</v>
      </c>
      <c r="AU1009" s="240" t="s">
        <v>148</v>
      </c>
      <c r="AY1009" s="18" t="s">
        <v>140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8" t="s">
        <v>148</v>
      </c>
      <c r="BK1009" s="241">
        <f>ROUND(I1009*H1009,2)</f>
        <v>0</v>
      </c>
      <c r="BL1009" s="18" t="s">
        <v>237</v>
      </c>
      <c r="BM1009" s="240" t="s">
        <v>1134</v>
      </c>
    </row>
    <row r="1010" spans="1:51" s="14" customFormat="1" ht="12">
      <c r="A1010" s="14"/>
      <c r="B1010" s="253"/>
      <c r="C1010" s="254"/>
      <c r="D1010" s="244" t="s">
        <v>155</v>
      </c>
      <c r="E1010" s="255" t="s">
        <v>1</v>
      </c>
      <c r="F1010" s="256" t="s">
        <v>1135</v>
      </c>
      <c r="G1010" s="254"/>
      <c r="H1010" s="257">
        <v>393.408</v>
      </c>
      <c r="I1010" s="258"/>
      <c r="J1010" s="254"/>
      <c r="K1010" s="254"/>
      <c r="L1010" s="259"/>
      <c r="M1010" s="260"/>
      <c r="N1010" s="261"/>
      <c r="O1010" s="261"/>
      <c r="P1010" s="261"/>
      <c r="Q1010" s="261"/>
      <c r="R1010" s="261"/>
      <c r="S1010" s="261"/>
      <c r="T1010" s="262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3" t="s">
        <v>155</v>
      </c>
      <c r="AU1010" s="263" t="s">
        <v>148</v>
      </c>
      <c r="AV1010" s="14" t="s">
        <v>148</v>
      </c>
      <c r="AW1010" s="14" t="s">
        <v>36</v>
      </c>
      <c r="AX1010" s="14" t="s">
        <v>85</v>
      </c>
      <c r="AY1010" s="263" t="s">
        <v>140</v>
      </c>
    </row>
    <row r="1011" spans="1:65" s="2" customFormat="1" ht="21.75" customHeight="1">
      <c r="A1011" s="39"/>
      <c r="B1011" s="40"/>
      <c r="C1011" s="229" t="s">
        <v>1136</v>
      </c>
      <c r="D1011" s="229" t="s">
        <v>142</v>
      </c>
      <c r="E1011" s="230" t="s">
        <v>1137</v>
      </c>
      <c r="F1011" s="231" t="s">
        <v>1138</v>
      </c>
      <c r="G1011" s="232" t="s">
        <v>152</v>
      </c>
      <c r="H1011" s="233">
        <v>256.571</v>
      </c>
      <c r="I1011" s="234"/>
      <c r="J1011" s="235">
        <f>ROUND(I1011*H1011,2)</f>
        <v>0</v>
      </c>
      <c r="K1011" s="231" t="s">
        <v>153</v>
      </c>
      <c r="L1011" s="45"/>
      <c r="M1011" s="236" t="s">
        <v>1</v>
      </c>
      <c r="N1011" s="237" t="s">
        <v>46</v>
      </c>
      <c r="O1011" s="92"/>
      <c r="P1011" s="238">
        <f>O1011*H1011</f>
        <v>0</v>
      </c>
      <c r="Q1011" s="238">
        <v>0.00028</v>
      </c>
      <c r="R1011" s="238">
        <f>Q1011*H1011</f>
        <v>0.07183988</v>
      </c>
      <c r="S1011" s="238">
        <v>0</v>
      </c>
      <c r="T1011" s="239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40" t="s">
        <v>237</v>
      </c>
      <c r="AT1011" s="240" t="s">
        <v>142</v>
      </c>
      <c r="AU1011" s="240" t="s">
        <v>148</v>
      </c>
      <c r="AY1011" s="18" t="s">
        <v>140</v>
      </c>
      <c r="BE1011" s="241">
        <f>IF(N1011="základní",J1011,0)</f>
        <v>0</v>
      </c>
      <c r="BF1011" s="241">
        <f>IF(N1011="snížená",J1011,0)</f>
        <v>0</v>
      </c>
      <c r="BG1011" s="241">
        <f>IF(N1011="zákl. přenesená",J1011,0)</f>
        <v>0</v>
      </c>
      <c r="BH1011" s="241">
        <f>IF(N1011="sníž. přenesená",J1011,0)</f>
        <v>0</v>
      </c>
      <c r="BI1011" s="241">
        <f>IF(N1011="nulová",J1011,0)</f>
        <v>0</v>
      </c>
      <c r="BJ1011" s="18" t="s">
        <v>148</v>
      </c>
      <c r="BK1011" s="241">
        <f>ROUND(I1011*H1011,2)</f>
        <v>0</v>
      </c>
      <c r="BL1011" s="18" t="s">
        <v>237</v>
      </c>
      <c r="BM1011" s="240" t="s">
        <v>1139</v>
      </c>
    </row>
    <row r="1012" spans="1:51" s="13" customFormat="1" ht="12">
      <c r="A1012" s="13"/>
      <c r="B1012" s="242"/>
      <c r="C1012" s="243"/>
      <c r="D1012" s="244" t="s">
        <v>155</v>
      </c>
      <c r="E1012" s="245" t="s">
        <v>1</v>
      </c>
      <c r="F1012" s="246" t="s">
        <v>1140</v>
      </c>
      <c r="G1012" s="243"/>
      <c r="H1012" s="245" t="s">
        <v>1</v>
      </c>
      <c r="I1012" s="247"/>
      <c r="J1012" s="243"/>
      <c r="K1012" s="243"/>
      <c r="L1012" s="248"/>
      <c r="M1012" s="249"/>
      <c r="N1012" s="250"/>
      <c r="O1012" s="250"/>
      <c r="P1012" s="250"/>
      <c r="Q1012" s="250"/>
      <c r="R1012" s="250"/>
      <c r="S1012" s="250"/>
      <c r="T1012" s="25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2" t="s">
        <v>155</v>
      </c>
      <c r="AU1012" s="252" t="s">
        <v>148</v>
      </c>
      <c r="AV1012" s="13" t="s">
        <v>85</v>
      </c>
      <c r="AW1012" s="13" t="s">
        <v>36</v>
      </c>
      <c r="AX1012" s="13" t="s">
        <v>80</v>
      </c>
      <c r="AY1012" s="252" t="s">
        <v>140</v>
      </c>
    </row>
    <row r="1013" spans="1:51" s="13" customFormat="1" ht="12">
      <c r="A1013" s="13"/>
      <c r="B1013" s="242"/>
      <c r="C1013" s="243"/>
      <c r="D1013" s="244" t="s">
        <v>155</v>
      </c>
      <c r="E1013" s="245" t="s">
        <v>1</v>
      </c>
      <c r="F1013" s="246" t="s">
        <v>1055</v>
      </c>
      <c r="G1013" s="243"/>
      <c r="H1013" s="245" t="s">
        <v>1</v>
      </c>
      <c r="I1013" s="247"/>
      <c r="J1013" s="243"/>
      <c r="K1013" s="243"/>
      <c r="L1013" s="248"/>
      <c r="M1013" s="249"/>
      <c r="N1013" s="250"/>
      <c r="O1013" s="250"/>
      <c r="P1013" s="250"/>
      <c r="Q1013" s="250"/>
      <c r="R1013" s="250"/>
      <c r="S1013" s="250"/>
      <c r="T1013" s="251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2" t="s">
        <v>155</v>
      </c>
      <c r="AU1013" s="252" t="s">
        <v>148</v>
      </c>
      <c r="AV1013" s="13" t="s">
        <v>85</v>
      </c>
      <c r="AW1013" s="13" t="s">
        <v>36</v>
      </c>
      <c r="AX1013" s="13" t="s">
        <v>80</v>
      </c>
      <c r="AY1013" s="252" t="s">
        <v>140</v>
      </c>
    </row>
    <row r="1014" spans="1:51" s="14" customFormat="1" ht="12">
      <c r="A1014" s="14"/>
      <c r="B1014" s="253"/>
      <c r="C1014" s="254"/>
      <c r="D1014" s="244" t="s">
        <v>155</v>
      </c>
      <c r="E1014" s="255" t="s">
        <v>1</v>
      </c>
      <c r="F1014" s="256" t="s">
        <v>1141</v>
      </c>
      <c r="G1014" s="254"/>
      <c r="H1014" s="257">
        <v>256.571</v>
      </c>
      <c r="I1014" s="258"/>
      <c r="J1014" s="254"/>
      <c r="K1014" s="254"/>
      <c r="L1014" s="259"/>
      <c r="M1014" s="260"/>
      <c r="N1014" s="261"/>
      <c r="O1014" s="261"/>
      <c r="P1014" s="261"/>
      <c r="Q1014" s="261"/>
      <c r="R1014" s="261"/>
      <c r="S1014" s="261"/>
      <c r="T1014" s="262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3" t="s">
        <v>155</v>
      </c>
      <c r="AU1014" s="263" t="s">
        <v>148</v>
      </c>
      <c r="AV1014" s="14" t="s">
        <v>148</v>
      </c>
      <c r="AW1014" s="14" t="s">
        <v>36</v>
      </c>
      <c r="AX1014" s="14" t="s">
        <v>85</v>
      </c>
      <c r="AY1014" s="263" t="s">
        <v>140</v>
      </c>
    </row>
    <row r="1015" spans="1:65" s="2" customFormat="1" ht="21.75" customHeight="1">
      <c r="A1015" s="39"/>
      <c r="B1015" s="40"/>
      <c r="C1015" s="275" t="s">
        <v>1142</v>
      </c>
      <c r="D1015" s="275" t="s">
        <v>208</v>
      </c>
      <c r="E1015" s="276" t="s">
        <v>1058</v>
      </c>
      <c r="F1015" s="277" t="s">
        <v>1059</v>
      </c>
      <c r="G1015" s="278" t="s">
        <v>152</v>
      </c>
      <c r="H1015" s="279">
        <v>295.057</v>
      </c>
      <c r="I1015" s="280"/>
      <c r="J1015" s="281">
        <f>ROUND(I1015*H1015,2)</f>
        <v>0</v>
      </c>
      <c r="K1015" s="277" t="s">
        <v>153</v>
      </c>
      <c r="L1015" s="282"/>
      <c r="M1015" s="283" t="s">
        <v>1</v>
      </c>
      <c r="N1015" s="284" t="s">
        <v>46</v>
      </c>
      <c r="O1015" s="92"/>
      <c r="P1015" s="238">
        <f>O1015*H1015</f>
        <v>0</v>
      </c>
      <c r="Q1015" s="238">
        <v>0.0019</v>
      </c>
      <c r="R1015" s="238">
        <f>Q1015*H1015</f>
        <v>0.5606083000000001</v>
      </c>
      <c r="S1015" s="238">
        <v>0</v>
      </c>
      <c r="T1015" s="239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40" t="s">
        <v>391</v>
      </c>
      <c r="AT1015" s="240" t="s">
        <v>208</v>
      </c>
      <c r="AU1015" s="240" t="s">
        <v>148</v>
      </c>
      <c r="AY1015" s="18" t="s">
        <v>140</v>
      </c>
      <c r="BE1015" s="241">
        <f>IF(N1015="základní",J1015,0)</f>
        <v>0</v>
      </c>
      <c r="BF1015" s="241">
        <f>IF(N1015="snížená",J1015,0)</f>
        <v>0</v>
      </c>
      <c r="BG1015" s="241">
        <f>IF(N1015="zákl. přenesená",J1015,0)</f>
        <v>0</v>
      </c>
      <c r="BH1015" s="241">
        <f>IF(N1015="sníž. přenesená",J1015,0)</f>
        <v>0</v>
      </c>
      <c r="BI1015" s="241">
        <f>IF(N1015="nulová",J1015,0)</f>
        <v>0</v>
      </c>
      <c r="BJ1015" s="18" t="s">
        <v>148</v>
      </c>
      <c r="BK1015" s="241">
        <f>ROUND(I1015*H1015,2)</f>
        <v>0</v>
      </c>
      <c r="BL1015" s="18" t="s">
        <v>237</v>
      </c>
      <c r="BM1015" s="240" t="s">
        <v>1143</v>
      </c>
    </row>
    <row r="1016" spans="1:51" s="14" customFormat="1" ht="12">
      <c r="A1016" s="14"/>
      <c r="B1016" s="253"/>
      <c r="C1016" s="254"/>
      <c r="D1016" s="244" t="s">
        <v>155</v>
      </c>
      <c r="E1016" s="255" t="s">
        <v>1</v>
      </c>
      <c r="F1016" s="256" t="s">
        <v>1144</v>
      </c>
      <c r="G1016" s="254"/>
      <c r="H1016" s="257">
        <v>295.057</v>
      </c>
      <c r="I1016" s="258"/>
      <c r="J1016" s="254"/>
      <c r="K1016" s="254"/>
      <c r="L1016" s="259"/>
      <c r="M1016" s="260"/>
      <c r="N1016" s="261"/>
      <c r="O1016" s="261"/>
      <c r="P1016" s="261"/>
      <c r="Q1016" s="261"/>
      <c r="R1016" s="261"/>
      <c r="S1016" s="261"/>
      <c r="T1016" s="262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63" t="s">
        <v>155</v>
      </c>
      <c r="AU1016" s="263" t="s">
        <v>148</v>
      </c>
      <c r="AV1016" s="14" t="s">
        <v>148</v>
      </c>
      <c r="AW1016" s="14" t="s">
        <v>36</v>
      </c>
      <c r="AX1016" s="14" t="s">
        <v>85</v>
      </c>
      <c r="AY1016" s="263" t="s">
        <v>140</v>
      </c>
    </row>
    <row r="1017" spans="1:65" s="2" customFormat="1" ht="33" customHeight="1">
      <c r="A1017" s="39"/>
      <c r="B1017" s="40"/>
      <c r="C1017" s="229" t="s">
        <v>1145</v>
      </c>
      <c r="D1017" s="229" t="s">
        <v>142</v>
      </c>
      <c r="E1017" s="230" t="s">
        <v>1146</v>
      </c>
      <c r="F1017" s="231" t="s">
        <v>1147</v>
      </c>
      <c r="G1017" s="232" t="s">
        <v>152</v>
      </c>
      <c r="H1017" s="233">
        <v>256.571</v>
      </c>
      <c r="I1017" s="234"/>
      <c r="J1017" s="235">
        <f>ROUND(I1017*H1017,2)</f>
        <v>0</v>
      </c>
      <c r="K1017" s="231" t="s">
        <v>153</v>
      </c>
      <c r="L1017" s="45"/>
      <c r="M1017" s="236" t="s">
        <v>1</v>
      </c>
      <c r="N1017" s="237" t="s">
        <v>46</v>
      </c>
      <c r="O1017" s="92"/>
      <c r="P1017" s="238">
        <f>O1017*H1017</f>
        <v>0</v>
      </c>
      <c r="Q1017" s="238">
        <v>0.00043</v>
      </c>
      <c r="R1017" s="238">
        <f>Q1017*H1017</f>
        <v>0.11032553</v>
      </c>
      <c r="S1017" s="238">
        <v>0</v>
      </c>
      <c r="T1017" s="239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40" t="s">
        <v>237</v>
      </c>
      <c r="AT1017" s="240" t="s">
        <v>142</v>
      </c>
      <c r="AU1017" s="240" t="s">
        <v>148</v>
      </c>
      <c r="AY1017" s="18" t="s">
        <v>140</v>
      </c>
      <c r="BE1017" s="241">
        <f>IF(N1017="základní",J1017,0)</f>
        <v>0</v>
      </c>
      <c r="BF1017" s="241">
        <f>IF(N1017="snížená",J1017,0)</f>
        <v>0</v>
      </c>
      <c r="BG1017" s="241">
        <f>IF(N1017="zákl. přenesená",J1017,0)</f>
        <v>0</v>
      </c>
      <c r="BH1017" s="241">
        <f>IF(N1017="sníž. přenesená",J1017,0)</f>
        <v>0</v>
      </c>
      <c r="BI1017" s="241">
        <f>IF(N1017="nulová",J1017,0)</f>
        <v>0</v>
      </c>
      <c r="BJ1017" s="18" t="s">
        <v>148</v>
      </c>
      <c r="BK1017" s="241">
        <f>ROUND(I1017*H1017,2)</f>
        <v>0</v>
      </c>
      <c r="BL1017" s="18" t="s">
        <v>237</v>
      </c>
      <c r="BM1017" s="240" t="s">
        <v>1148</v>
      </c>
    </row>
    <row r="1018" spans="1:51" s="13" customFormat="1" ht="12">
      <c r="A1018" s="13"/>
      <c r="B1018" s="242"/>
      <c r="C1018" s="243"/>
      <c r="D1018" s="244" t="s">
        <v>155</v>
      </c>
      <c r="E1018" s="245" t="s">
        <v>1</v>
      </c>
      <c r="F1018" s="246" t="s">
        <v>1149</v>
      </c>
      <c r="G1018" s="243"/>
      <c r="H1018" s="245" t="s">
        <v>1</v>
      </c>
      <c r="I1018" s="247"/>
      <c r="J1018" s="243"/>
      <c r="K1018" s="243"/>
      <c r="L1018" s="248"/>
      <c r="M1018" s="249"/>
      <c r="N1018" s="250"/>
      <c r="O1018" s="250"/>
      <c r="P1018" s="250"/>
      <c r="Q1018" s="250"/>
      <c r="R1018" s="250"/>
      <c r="S1018" s="250"/>
      <c r="T1018" s="251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2" t="s">
        <v>155</v>
      </c>
      <c r="AU1018" s="252" t="s">
        <v>148</v>
      </c>
      <c r="AV1018" s="13" t="s">
        <v>85</v>
      </c>
      <c r="AW1018" s="13" t="s">
        <v>36</v>
      </c>
      <c r="AX1018" s="13" t="s">
        <v>80</v>
      </c>
      <c r="AY1018" s="252" t="s">
        <v>140</v>
      </c>
    </row>
    <row r="1019" spans="1:51" s="13" customFormat="1" ht="12">
      <c r="A1019" s="13"/>
      <c r="B1019" s="242"/>
      <c r="C1019" s="243"/>
      <c r="D1019" s="244" t="s">
        <v>155</v>
      </c>
      <c r="E1019" s="245" t="s">
        <v>1</v>
      </c>
      <c r="F1019" s="246" t="s">
        <v>1055</v>
      </c>
      <c r="G1019" s="243"/>
      <c r="H1019" s="245" t="s">
        <v>1</v>
      </c>
      <c r="I1019" s="247"/>
      <c r="J1019" s="243"/>
      <c r="K1019" s="243"/>
      <c r="L1019" s="248"/>
      <c r="M1019" s="249"/>
      <c r="N1019" s="250"/>
      <c r="O1019" s="250"/>
      <c r="P1019" s="250"/>
      <c r="Q1019" s="250"/>
      <c r="R1019" s="250"/>
      <c r="S1019" s="250"/>
      <c r="T1019" s="25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2" t="s">
        <v>155</v>
      </c>
      <c r="AU1019" s="252" t="s">
        <v>148</v>
      </c>
      <c r="AV1019" s="13" t="s">
        <v>85</v>
      </c>
      <c r="AW1019" s="13" t="s">
        <v>36</v>
      </c>
      <c r="AX1019" s="13" t="s">
        <v>80</v>
      </c>
      <c r="AY1019" s="252" t="s">
        <v>140</v>
      </c>
    </row>
    <row r="1020" spans="1:51" s="14" customFormat="1" ht="12">
      <c r="A1020" s="14"/>
      <c r="B1020" s="253"/>
      <c r="C1020" s="254"/>
      <c r="D1020" s="244" t="s">
        <v>155</v>
      </c>
      <c r="E1020" s="255" t="s">
        <v>1</v>
      </c>
      <c r="F1020" s="256" t="s">
        <v>1141</v>
      </c>
      <c r="G1020" s="254"/>
      <c r="H1020" s="257">
        <v>256.571</v>
      </c>
      <c r="I1020" s="258"/>
      <c r="J1020" s="254"/>
      <c r="K1020" s="254"/>
      <c r="L1020" s="259"/>
      <c r="M1020" s="260"/>
      <c r="N1020" s="261"/>
      <c r="O1020" s="261"/>
      <c r="P1020" s="261"/>
      <c r="Q1020" s="261"/>
      <c r="R1020" s="261"/>
      <c r="S1020" s="261"/>
      <c r="T1020" s="262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3" t="s">
        <v>155</v>
      </c>
      <c r="AU1020" s="263" t="s">
        <v>148</v>
      </c>
      <c r="AV1020" s="14" t="s">
        <v>148</v>
      </c>
      <c r="AW1020" s="14" t="s">
        <v>36</v>
      </c>
      <c r="AX1020" s="14" t="s">
        <v>85</v>
      </c>
      <c r="AY1020" s="263" t="s">
        <v>140</v>
      </c>
    </row>
    <row r="1021" spans="1:65" s="2" customFormat="1" ht="21.75" customHeight="1">
      <c r="A1021" s="39"/>
      <c r="B1021" s="40"/>
      <c r="C1021" s="275" t="s">
        <v>1150</v>
      </c>
      <c r="D1021" s="275" t="s">
        <v>208</v>
      </c>
      <c r="E1021" s="276" t="s">
        <v>1058</v>
      </c>
      <c r="F1021" s="277" t="s">
        <v>1059</v>
      </c>
      <c r="G1021" s="278" t="s">
        <v>152</v>
      </c>
      <c r="H1021" s="279">
        <v>295.057</v>
      </c>
      <c r="I1021" s="280"/>
      <c r="J1021" s="281">
        <f>ROUND(I1021*H1021,2)</f>
        <v>0</v>
      </c>
      <c r="K1021" s="277" t="s">
        <v>153</v>
      </c>
      <c r="L1021" s="282"/>
      <c r="M1021" s="283" t="s">
        <v>1</v>
      </c>
      <c r="N1021" s="284" t="s">
        <v>46</v>
      </c>
      <c r="O1021" s="92"/>
      <c r="P1021" s="238">
        <f>O1021*H1021</f>
        <v>0</v>
      </c>
      <c r="Q1021" s="238">
        <v>0.0019</v>
      </c>
      <c r="R1021" s="238">
        <f>Q1021*H1021</f>
        <v>0.5606083000000001</v>
      </c>
      <c r="S1021" s="238">
        <v>0</v>
      </c>
      <c r="T1021" s="239">
        <f>S1021*H1021</f>
        <v>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40" t="s">
        <v>391</v>
      </c>
      <c r="AT1021" s="240" t="s">
        <v>208</v>
      </c>
      <c r="AU1021" s="240" t="s">
        <v>148</v>
      </c>
      <c r="AY1021" s="18" t="s">
        <v>140</v>
      </c>
      <c r="BE1021" s="241">
        <f>IF(N1021="základní",J1021,0)</f>
        <v>0</v>
      </c>
      <c r="BF1021" s="241">
        <f>IF(N1021="snížená",J1021,0)</f>
        <v>0</v>
      </c>
      <c r="BG1021" s="241">
        <f>IF(N1021="zákl. přenesená",J1021,0)</f>
        <v>0</v>
      </c>
      <c r="BH1021" s="241">
        <f>IF(N1021="sníž. přenesená",J1021,0)</f>
        <v>0</v>
      </c>
      <c r="BI1021" s="241">
        <f>IF(N1021="nulová",J1021,0)</f>
        <v>0</v>
      </c>
      <c r="BJ1021" s="18" t="s">
        <v>148</v>
      </c>
      <c r="BK1021" s="241">
        <f>ROUND(I1021*H1021,2)</f>
        <v>0</v>
      </c>
      <c r="BL1021" s="18" t="s">
        <v>237</v>
      </c>
      <c r="BM1021" s="240" t="s">
        <v>1151</v>
      </c>
    </row>
    <row r="1022" spans="1:51" s="14" customFormat="1" ht="12">
      <c r="A1022" s="14"/>
      <c r="B1022" s="253"/>
      <c r="C1022" s="254"/>
      <c r="D1022" s="244" t="s">
        <v>155</v>
      </c>
      <c r="E1022" s="255" t="s">
        <v>1</v>
      </c>
      <c r="F1022" s="256" t="s">
        <v>1144</v>
      </c>
      <c r="G1022" s="254"/>
      <c r="H1022" s="257">
        <v>295.057</v>
      </c>
      <c r="I1022" s="258"/>
      <c r="J1022" s="254"/>
      <c r="K1022" s="254"/>
      <c r="L1022" s="259"/>
      <c r="M1022" s="260"/>
      <c r="N1022" s="261"/>
      <c r="O1022" s="261"/>
      <c r="P1022" s="261"/>
      <c r="Q1022" s="261"/>
      <c r="R1022" s="261"/>
      <c r="S1022" s="261"/>
      <c r="T1022" s="262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63" t="s">
        <v>155</v>
      </c>
      <c r="AU1022" s="263" t="s">
        <v>148</v>
      </c>
      <c r="AV1022" s="14" t="s">
        <v>148</v>
      </c>
      <c r="AW1022" s="14" t="s">
        <v>36</v>
      </c>
      <c r="AX1022" s="14" t="s">
        <v>85</v>
      </c>
      <c r="AY1022" s="263" t="s">
        <v>140</v>
      </c>
    </row>
    <row r="1023" spans="1:65" s="2" customFormat="1" ht="21.75" customHeight="1">
      <c r="A1023" s="39"/>
      <c r="B1023" s="40"/>
      <c r="C1023" s="229" t="s">
        <v>1152</v>
      </c>
      <c r="D1023" s="229" t="s">
        <v>142</v>
      </c>
      <c r="E1023" s="230" t="s">
        <v>1153</v>
      </c>
      <c r="F1023" s="231" t="s">
        <v>1154</v>
      </c>
      <c r="G1023" s="232" t="s">
        <v>152</v>
      </c>
      <c r="H1023" s="233">
        <v>649.786</v>
      </c>
      <c r="I1023" s="234"/>
      <c r="J1023" s="235">
        <f>ROUND(I1023*H1023,2)</f>
        <v>0</v>
      </c>
      <c r="K1023" s="231" t="s">
        <v>153</v>
      </c>
      <c r="L1023" s="45"/>
      <c r="M1023" s="236" t="s">
        <v>1</v>
      </c>
      <c r="N1023" s="237" t="s">
        <v>46</v>
      </c>
      <c r="O1023" s="92"/>
      <c r="P1023" s="238">
        <f>O1023*H1023</f>
        <v>0</v>
      </c>
      <c r="Q1023" s="238">
        <v>0</v>
      </c>
      <c r="R1023" s="238">
        <f>Q1023*H1023</f>
        <v>0</v>
      </c>
      <c r="S1023" s="238">
        <v>0</v>
      </c>
      <c r="T1023" s="239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40" t="s">
        <v>237</v>
      </c>
      <c r="AT1023" s="240" t="s">
        <v>142</v>
      </c>
      <c r="AU1023" s="240" t="s">
        <v>148</v>
      </c>
      <c r="AY1023" s="18" t="s">
        <v>140</v>
      </c>
      <c r="BE1023" s="241">
        <f>IF(N1023="základní",J1023,0)</f>
        <v>0</v>
      </c>
      <c r="BF1023" s="241">
        <f>IF(N1023="snížená",J1023,0)</f>
        <v>0</v>
      </c>
      <c r="BG1023" s="241">
        <f>IF(N1023="zákl. přenesená",J1023,0)</f>
        <v>0</v>
      </c>
      <c r="BH1023" s="241">
        <f>IF(N1023="sníž. přenesená",J1023,0)</f>
        <v>0</v>
      </c>
      <c r="BI1023" s="241">
        <f>IF(N1023="nulová",J1023,0)</f>
        <v>0</v>
      </c>
      <c r="BJ1023" s="18" t="s">
        <v>148</v>
      </c>
      <c r="BK1023" s="241">
        <f>ROUND(I1023*H1023,2)</f>
        <v>0</v>
      </c>
      <c r="BL1023" s="18" t="s">
        <v>237</v>
      </c>
      <c r="BM1023" s="240" t="s">
        <v>1155</v>
      </c>
    </row>
    <row r="1024" spans="1:51" s="13" customFormat="1" ht="12">
      <c r="A1024" s="13"/>
      <c r="B1024" s="242"/>
      <c r="C1024" s="243"/>
      <c r="D1024" s="244" t="s">
        <v>155</v>
      </c>
      <c r="E1024" s="245" t="s">
        <v>1</v>
      </c>
      <c r="F1024" s="246" t="s">
        <v>1156</v>
      </c>
      <c r="G1024" s="243"/>
      <c r="H1024" s="245" t="s">
        <v>1</v>
      </c>
      <c r="I1024" s="247"/>
      <c r="J1024" s="243"/>
      <c r="K1024" s="243"/>
      <c r="L1024" s="248"/>
      <c r="M1024" s="249"/>
      <c r="N1024" s="250"/>
      <c r="O1024" s="250"/>
      <c r="P1024" s="250"/>
      <c r="Q1024" s="250"/>
      <c r="R1024" s="250"/>
      <c r="S1024" s="250"/>
      <c r="T1024" s="251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52" t="s">
        <v>155</v>
      </c>
      <c r="AU1024" s="252" t="s">
        <v>148</v>
      </c>
      <c r="AV1024" s="13" t="s">
        <v>85</v>
      </c>
      <c r="AW1024" s="13" t="s">
        <v>36</v>
      </c>
      <c r="AX1024" s="13" t="s">
        <v>80</v>
      </c>
      <c r="AY1024" s="252" t="s">
        <v>140</v>
      </c>
    </row>
    <row r="1025" spans="1:51" s="13" customFormat="1" ht="12">
      <c r="A1025" s="13"/>
      <c r="B1025" s="242"/>
      <c r="C1025" s="243"/>
      <c r="D1025" s="244" t="s">
        <v>155</v>
      </c>
      <c r="E1025" s="245" t="s">
        <v>1</v>
      </c>
      <c r="F1025" s="246" t="s">
        <v>1055</v>
      </c>
      <c r="G1025" s="243"/>
      <c r="H1025" s="245" t="s">
        <v>1</v>
      </c>
      <c r="I1025" s="247"/>
      <c r="J1025" s="243"/>
      <c r="K1025" s="243"/>
      <c r="L1025" s="248"/>
      <c r="M1025" s="249"/>
      <c r="N1025" s="250"/>
      <c r="O1025" s="250"/>
      <c r="P1025" s="250"/>
      <c r="Q1025" s="250"/>
      <c r="R1025" s="250"/>
      <c r="S1025" s="250"/>
      <c r="T1025" s="251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52" t="s">
        <v>155</v>
      </c>
      <c r="AU1025" s="252" t="s">
        <v>148</v>
      </c>
      <c r="AV1025" s="13" t="s">
        <v>85</v>
      </c>
      <c r="AW1025" s="13" t="s">
        <v>36</v>
      </c>
      <c r="AX1025" s="13" t="s">
        <v>80</v>
      </c>
      <c r="AY1025" s="252" t="s">
        <v>140</v>
      </c>
    </row>
    <row r="1026" spans="1:51" s="14" customFormat="1" ht="12">
      <c r="A1026" s="14"/>
      <c r="B1026" s="253"/>
      <c r="C1026" s="254"/>
      <c r="D1026" s="244" t="s">
        <v>155</v>
      </c>
      <c r="E1026" s="255" t="s">
        <v>1</v>
      </c>
      <c r="F1026" s="256" t="s">
        <v>1157</v>
      </c>
      <c r="G1026" s="254"/>
      <c r="H1026" s="257">
        <v>662.76</v>
      </c>
      <c r="I1026" s="258"/>
      <c r="J1026" s="254"/>
      <c r="K1026" s="254"/>
      <c r="L1026" s="259"/>
      <c r="M1026" s="260"/>
      <c r="N1026" s="261"/>
      <c r="O1026" s="261"/>
      <c r="P1026" s="261"/>
      <c r="Q1026" s="261"/>
      <c r="R1026" s="261"/>
      <c r="S1026" s="261"/>
      <c r="T1026" s="262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63" t="s">
        <v>155</v>
      </c>
      <c r="AU1026" s="263" t="s">
        <v>148</v>
      </c>
      <c r="AV1026" s="14" t="s">
        <v>148</v>
      </c>
      <c r="AW1026" s="14" t="s">
        <v>36</v>
      </c>
      <c r="AX1026" s="14" t="s">
        <v>80</v>
      </c>
      <c r="AY1026" s="263" t="s">
        <v>140</v>
      </c>
    </row>
    <row r="1027" spans="1:51" s="14" customFormat="1" ht="12">
      <c r="A1027" s="14"/>
      <c r="B1027" s="253"/>
      <c r="C1027" s="254"/>
      <c r="D1027" s="244" t="s">
        <v>155</v>
      </c>
      <c r="E1027" s="255" t="s">
        <v>1</v>
      </c>
      <c r="F1027" s="256" t="s">
        <v>1158</v>
      </c>
      <c r="G1027" s="254"/>
      <c r="H1027" s="257">
        <v>-12.974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155</v>
      </c>
      <c r="AU1027" s="263" t="s">
        <v>148</v>
      </c>
      <c r="AV1027" s="14" t="s">
        <v>148</v>
      </c>
      <c r="AW1027" s="14" t="s">
        <v>36</v>
      </c>
      <c r="AX1027" s="14" t="s">
        <v>80</v>
      </c>
      <c r="AY1027" s="263" t="s">
        <v>140</v>
      </c>
    </row>
    <row r="1028" spans="1:51" s="15" customFormat="1" ht="12">
      <c r="A1028" s="15"/>
      <c r="B1028" s="264"/>
      <c r="C1028" s="265"/>
      <c r="D1028" s="244" t="s">
        <v>155</v>
      </c>
      <c r="E1028" s="266" t="s">
        <v>1</v>
      </c>
      <c r="F1028" s="267" t="s">
        <v>167</v>
      </c>
      <c r="G1028" s="265"/>
      <c r="H1028" s="268">
        <v>649.786</v>
      </c>
      <c r="I1028" s="269"/>
      <c r="J1028" s="265"/>
      <c r="K1028" s="265"/>
      <c r="L1028" s="270"/>
      <c r="M1028" s="271"/>
      <c r="N1028" s="272"/>
      <c r="O1028" s="272"/>
      <c r="P1028" s="272"/>
      <c r="Q1028" s="272"/>
      <c r="R1028" s="272"/>
      <c r="S1028" s="272"/>
      <c r="T1028" s="273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74" t="s">
        <v>155</v>
      </c>
      <c r="AU1028" s="274" t="s">
        <v>148</v>
      </c>
      <c r="AV1028" s="15" t="s">
        <v>147</v>
      </c>
      <c r="AW1028" s="15" t="s">
        <v>36</v>
      </c>
      <c r="AX1028" s="15" t="s">
        <v>85</v>
      </c>
      <c r="AY1028" s="274" t="s">
        <v>140</v>
      </c>
    </row>
    <row r="1029" spans="1:65" s="2" customFormat="1" ht="21.75" customHeight="1">
      <c r="A1029" s="39"/>
      <c r="B1029" s="40"/>
      <c r="C1029" s="275" t="s">
        <v>1159</v>
      </c>
      <c r="D1029" s="275" t="s">
        <v>208</v>
      </c>
      <c r="E1029" s="276" t="s">
        <v>1160</v>
      </c>
      <c r="F1029" s="277" t="s">
        <v>1161</v>
      </c>
      <c r="G1029" s="278" t="s">
        <v>152</v>
      </c>
      <c r="H1029" s="279">
        <v>747.254</v>
      </c>
      <c r="I1029" s="280"/>
      <c r="J1029" s="281">
        <f>ROUND(I1029*H1029,2)</f>
        <v>0</v>
      </c>
      <c r="K1029" s="277" t="s">
        <v>153</v>
      </c>
      <c r="L1029" s="282"/>
      <c r="M1029" s="283" t="s">
        <v>1</v>
      </c>
      <c r="N1029" s="284" t="s">
        <v>46</v>
      </c>
      <c r="O1029" s="92"/>
      <c r="P1029" s="238">
        <f>O1029*H1029</f>
        <v>0</v>
      </c>
      <c r="Q1029" s="238">
        <v>0.0002</v>
      </c>
      <c r="R1029" s="238">
        <f>Q1029*H1029</f>
        <v>0.14945080000000002</v>
      </c>
      <c r="S1029" s="238">
        <v>0</v>
      </c>
      <c r="T1029" s="239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40" t="s">
        <v>391</v>
      </c>
      <c r="AT1029" s="240" t="s">
        <v>208</v>
      </c>
      <c r="AU1029" s="240" t="s">
        <v>148</v>
      </c>
      <c r="AY1029" s="18" t="s">
        <v>140</v>
      </c>
      <c r="BE1029" s="241">
        <f>IF(N1029="základní",J1029,0)</f>
        <v>0</v>
      </c>
      <c r="BF1029" s="241">
        <f>IF(N1029="snížená",J1029,0)</f>
        <v>0</v>
      </c>
      <c r="BG1029" s="241">
        <f>IF(N1029="zákl. přenesená",J1029,0)</f>
        <v>0</v>
      </c>
      <c r="BH1029" s="241">
        <f>IF(N1029="sníž. přenesená",J1029,0)</f>
        <v>0</v>
      </c>
      <c r="BI1029" s="241">
        <f>IF(N1029="nulová",J1029,0)</f>
        <v>0</v>
      </c>
      <c r="BJ1029" s="18" t="s">
        <v>148</v>
      </c>
      <c r="BK1029" s="241">
        <f>ROUND(I1029*H1029,2)</f>
        <v>0</v>
      </c>
      <c r="BL1029" s="18" t="s">
        <v>237</v>
      </c>
      <c r="BM1029" s="240" t="s">
        <v>1162</v>
      </c>
    </row>
    <row r="1030" spans="1:51" s="14" customFormat="1" ht="12">
      <c r="A1030" s="14"/>
      <c r="B1030" s="253"/>
      <c r="C1030" s="254"/>
      <c r="D1030" s="244" t="s">
        <v>155</v>
      </c>
      <c r="E1030" s="255" t="s">
        <v>1</v>
      </c>
      <c r="F1030" s="256" t="s">
        <v>1163</v>
      </c>
      <c r="G1030" s="254"/>
      <c r="H1030" s="257">
        <v>747.254</v>
      </c>
      <c r="I1030" s="258"/>
      <c r="J1030" s="254"/>
      <c r="K1030" s="254"/>
      <c r="L1030" s="259"/>
      <c r="M1030" s="260"/>
      <c r="N1030" s="261"/>
      <c r="O1030" s="261"/>
      <c r="P1030" s="261"/>
      <c r="Q1030" s="261"/>
      <c r="R1030" s="261"/>
      <c r="S1030" s="261"/>
      <c r="T1030" s="262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3" t="s">
        <v>155</v>
      </c>
      <c r="AU1030" s="263" t="s">
        <v>148</v>
      </c>
      <c r="AV1030" s="14" t="s">
        <v>148</v>
      </c>
      <c r="AW1030" s="14" t="s">
        <v>36</v>
      </c>
      <c r="AX1030" s="14" t="s">
        <v>85</v>
      </c>
      <c r="AY1030" s="263" t="s">
        <v>140</v>
      </c>
    </row>
    <row r="1031" spans="1:65" s="2" customFormat="1" ht="21.75" customHeight="1">
      <c r="A1031" s="39"/>
      <c r="B1031" s="40"/>
      <c r="C1031" s="229" t="s">
        <v>1164</v>
      </c>
      <c r="D1031" s="229" t="s">
        <v>142</v>
      </c>
      <c r="E1031" s="230" t="s">
        <v>1165</v>
      </c>
      <c r="F1031" s="231" t="s">
        <v>1166</v>
      </c>
      <c r="G1031" s="232" t="s">
        <v>152</v>
      </c>
      <c r="H1031" s="233">
        <v>1670.032</v>
      </c>
      <c r="I1031" s="234"/>
      <c r="J1031" s="235">
        <f>ROUND(I1031*H1031,2)</f>
        <v>0</v>
      </c>
      <c r="K1031" s="231" t="s">
        <v>153</v>
      </c>
      <c r="L1031" s="45"/>
      <c r="M1031" s="236" t="s">
        <v>1</v>
      </c>
      <c r="N1031" s="237" t="s">
        <v>46</v>
      </c>
      <c r="O1031" s="92"/>
      <c r="P1031" s="238">
        <f>O1031*H1031</f>
        <v>0</v>
      </c>
      <c r="Q1031" s="238">
        <v>0</v>
      </c>
      <c r="R1031" s="238">
        <f>Q1031*H1031</f>
        <v>0</v>
      </c>
      <c r="S1031" s="238">
        <v>0</v>
      </c>
      <c r="T1031" s="239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40" t="s">
        <v>237</v>
      </c>
      <c r="AT1031" s="240" t="s">
        <v>142</v>
      </c>
      <c r="AU1031" s="240" t="s">
        <v>148</v>
      </c>
      <c r="AY1031" s="18" t="s">
        <v>140</v>
      </c>
      <c r="BE1031" s="241">
        <f>IF(N1031="základní",J1031,0)</f>
        <v>0</v>
      </c>
      <c r="BF1031" s="241">
        <f>IF(N1031="snížená",J1031,0)</f>
        <v>0</v>
      </c>
      <c r="BG1031" s="241">
        <f>IF(N1031="zákl. přenesená",J1031,0)</f>
        <v>0</v>
      </c>
      <c r="BH1031" s="241">
        <f>IF(N1031="sníž. přenesená",J1031,0)</f>
        <v>0</v>
      </c>
      <c r="BI1031" s="241">
        <f>IF(N1031="nulová",J1031,0)</f>
        <v>0</v>
      </c>
      <c r="BJ1031" s="18" t="s">
        <v>148</v>
      </c>
      <c r="BK1031" s="241">
        <f>ROUND(I1031*H1031,2)</f>
        <v>0</v>
      </c>
      <c r="BL1031" s="18" t="s">
        <v>237</v>
      </c>
      <c r="BM1031" s="240" t="s">
        <v>1167</v>
      </c>
    </row>
    <row r="1032" spans="1:51" s="13" customFormat="1" ht="12">
      <c r="A1032" s="13"/>
      <c r="B1032" s="242"/>
      <c r="C1032" s="243"/>
      <c r="D1032" s="244" t="s">
        <v>155</v>
      </c>
      <c r="E1032" s="245" t="s">
        <v>1</v>
      </c>
      <c r="F1032" s="246" t="s">
        <v>1168</v>
      </c>
      <c r="G1032" s="243"/>
      <c r="H1032" s="245" t="s">
        <v>1</v>
      </c>
      <c r="I1032" s="247"/>
      <c r="J1032" s="243"/>
      <c r="K1032" s="243"/>
      <c r="L1032" s="248"/>
      <c r="M1032" s="249"/>
      <c r="N1032" s="250"/>
      <c r="O1032" s="250"/>
      <c r="P1032" s="250"/>
      <c r="Q1032" s="250"/>
      <c r="R1032" s="250"/>
      <c r="S1032" s="250"/>
      <c r="T1032" s="251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2" t="s">
        <v>155</v>
      </c>
      <c r="AU1032" s="252" t="s">
        <v>148</v>
      </c>
      <c r="AV1032" s="13" t="s">
        <v>85</v>
      </c>
      <c r="AW1032" s="13" t="s">
        <v>36</v>
      </c>
      <c r="AX1032" s="13" t="s">
        <v>80</v>
      </c>
      <c r="AY1032" s="252" t="s">
        <v>140</v>
      </c>
    </row>
    <row r="1033" spans="1:51" s="13" customFormat="1" ht="12">
      <c r="A1033" s="13"/>
      <c r="B1033" s="242"/>
      <c r="C1033" s="243"/>
      <c r="D1033" s="244" t="s">
        <v>155</v>
      </c>
      <c r="E1033" s="245" t="s">
        <v>1</v>
      </c>
      <c r="F1033" s="246" t="s">
        <v>1055</v>
      </c>
      <c r="G1033" s="243"/>
      <c r="H1033" s="245" t="s">
        <v>1</v>
      </c>
      <c r="I1033" s="247"/>
      <c r="J1033" s="243"/>
      <c r="K1033" s="243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155</v>
      </c>
      <c r="AU1033" s="252" t="s">
        <v>148</v>
      </c>
      <c r="AV1033" s="13" t="s">
        <v>85</v>
      </c>
      <c r="AW1033" s="13" t="s">
        <v>36</v>
      </c>
      <c r="AX1033" s="13" t="s">
        <v>80</v>
      </c>
      <c r="AY1033" s="252" t="s">
        <v>140</v>
      </c>
    </row>
    <row r="1034" spans="1:51" s="13" customFormat="1" ht="12">
      <c r="A1034" s="13"/>
      <c r="B1034" s="242"/>
      <c r="C1034" s="243"/>
      <c r="D1034" s="244" t="s">
        <v>155</v>
      </c>
      <c r="E1034" s="245" t="s">
        <v>1</v>
      </c>
      <c r="F1034" s="246" t="s">
        <v>510</v>
      </c>
      <c r="G1034" s="243"/>
      <c r="H1034" s="245" t="s">
        <v>1</v>
      </c>
      <c r="I1034" s="247"/>
      <c r="J1034" s="243"/>
      <c r="K1034" s="243"/>
      <c r="L1034" s="248"/>
      <c r="M1034" s="249"/>
      <c r="N1034" s="250"/>
      <c r="O1034" s="250"/>
      <c r="P1034" s="250"/>
      <c r="Q1034" s="250"/>
      <c r="R1034" s="250"/>
      <c r="S1034" s="250"/>
      <c r="T1034" s="25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52" t="s">
        <v>155</v>
      </c>
      <c r="AU1034" s="252" t="s">
        <v>148</v>
      </c>
      <c r="AV1034" s="13" t="s">
        <v>85</v>
      </c>
      <c r="AW1034" s="13" t="s">
        <v>36</v>
      </c>
      <c r="AX1034" s="13" t="s">
        <v>80</v>
      </c>
      <c r="AY1034" s="252" t="s">
        <v>140</v>
      </c>
    </row>
    <row r="1035" spans="1:51" s="14" customFormat="1" ht="12">
      <c r="A1035" s="14"/>
      <c r="B1035" s="253"/>
      <c r="C1035" s="254"/>
      <c r="D1035" s="244" t="s">
        <v>155</v>
      </c>
      <c r="E1035" s="255" t="s">
        <v>1</v>
      </c>
      <c r="F1035" s="256" t="s">
        <v>1157</v>
      </c>
      <c r="G1035" s="254"/>
      <c r="H1035" s="257">
        <v>662.76</v>
      </c>
      <c r="I1035" s="258"/>
      <c r="J1035" s="254"/>
      <c r="K1035" s="254"/>
      <c r="L1035" s="259"/>
      <c r="M1035" s="260"/>
      <c r="N1035" s="261"/>
      <c r="O1035" s="261"/>
      <c r="P1035" s="261"/>
      <c r="Q1035" s="261"/>
      <c r="R1035" s="261"/>
      <c r="S1035" s="261"/>
      <c r="T1035" s="262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3" t="s">
        <v>155</v>
      </c>
      <c r="AU1035" s="263" t="s">
        <v>148</v>
      </c>
      <c r="AV1035" s="14" t="s">
        <v>148</v>
      </c>
      <c r="AW1035" s="14" t="s">
        <v>36</v>
      </c>
      <c r="AX1035" s="14" t="s">
        <v>80</v>
      </c>
      <c r="AY1035" s="263" t="s">
        <v>140</v>
      </c>
    </row>
    <row r="1036" spans="1:51" s="14" customFormat="1" ht="12">
      <c r="A1036" s="14"/>
      <c r="B1036" s="253"/>
      <c r="C1036" s="254"/>
      <c r="D1036" s="244" t="s">
        <v>155</v>
      </c>
      <c r="E1036" s="255" t="s">
        <v>1</v>
      </c>
      <c r="F1036" s="256" t="s">
        <v>1158</v>
      </c>
      <c r="G1036" s="254"/>
      <c r="H1036" s="257">
        <v>-12.974</v>
      </c>
      <c r="I1036" s="258"/>
      <c r="J1036" s="254"/>
      <c r="K1036" s="254"/>
      <c r="L1036" s="259"/>
      <c r="M1036" s="260"/>
      <c r="N1036" s="261"/>
      <c r="O1036" s="261"/>
      <c r="P1036" s="261"/>
      <c r="Q1036" s="261"/>
      <c r="R1036" s="261"/>
      <c r="S1036" s="261"/>
      <c r="T1036" s="262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3" t="s">
        <v>155</v>
      </c>
      <c r="AU1036" s="263" t="s">
        <v>148</v>
      </c>
      <c r="AV1036" s="14" t="s">
        <v>148</v>
      </c>
      <c r="AW1036" s="14" t="s">
        <v>36</v>
      </c>
      <c r="AX1036" s="14" t="s">
        <v>80</v>
      </c>
      <c r="AY1036" s="263" t="s">
        <v>140</v>
      </c>
    </row>
    <row r="1037" spans="1:51" s="13" customFormat="1" ht="12">
      <c r="A1037" s="13"/>
      <c r="B1037" s="242"/>
      <c r="C1037" s="243"/>
      <c r="D1037" s="244" t="s">
        <v>155</v>
      </c>
      <c r="E1037" s="245" t="s">
        <v>1</v>
      </c>
      <c r="F1037" s="246" t="s">
        <v>955</v>
      </c>
      <c r="G1037" s="243"/>
      <c r="H1037" s="245" t="s">
        <v>1</v>
      </c>
      <c r="I1037" s="247"/>
      <c r="J1037" s="243"/>
      <c r="K1037" s="243"/>
      <c r="L1037" s="248"/>
      <c r="M1037" s="249"/>
      <c r="N1037" s="250"/>
      <c r="O1037" s="250"/>
      <c r="P1037" s="250"/>
      <c r="Q1037" s="250"/>
      <c r="R1037" s="250"/>
      <c r="S1037" s="250"/>
      <c r="T1037" s="251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2" t="s">
        <v>155</v>
      </c>
      <c r="AU1037" s="252" t="s">
        <v>148</v>
      </c>
      <c r="AV1037" s="13" t="s">
        <v>85</v>
      </c>
      <c r="AW1037" s="13" t="s">
        <v>36</v>
      </c>
      <c r="AX1037" s="13" t="s">
        <v>80</v>
      </c>
      <c r="AY1037" s="252" t="s">
        <v>140</v>
      </c>
    </row>
    <row r="1038" spans="1:51" s="14" customFormat="1" ht="12">
      <c r="A1038" s="14"/>
      <c r="B1038" s="253"/>
      <c r="C1038" s="254"/>
      <c r="D1038" s="244" t="s">
        <v>155</v>
      </c>
      <c r="E1038" s="255" t="s">
        <v>1</v>
      </c>
      <c r="F1038" s="256" t="s">
        <v>693</v>
      </c>
      <c r="G1038" s="254"/>
      <c r="H1038" s="257">
        <v>284.553</v>
      </c>
      <c r="I1038" s="258"/>
      <c r="J1038" s="254"/>
      <c r="K1038" s="254"/>
      <c r="L1038" s="259"/>
      <c r="M1038" s="260"/>
      <c r="N1038" s="261"/>
      <c r="O1038" s="261"/>
      <c r="P1038" s="261"/>
      <c r="Q1038" s="261"/>
      <c r="R1038" s="261"/>
      <c r="S1038" s="261"/>
      <c r="T1038" s="262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3" t="s">
        <v>155</v>
      </c>
      <c r="AU1038" s="263" t="s">
        <v>148</v>
      </c>
      <c r="AV1038" s="14" t="s">
        <v>148</v>
      </c>
      <c r="AW1038" s="14" t="s">
        <v>36</v>
      </c>
      <c r="AX1038" s="14" t="s">
        <v>80</v>
      </c>
      <c r="AY1038" s="263" t="s">
        <v>140</v>
      </c>
    </row>
    <row r="1039" spans="1:51" s="13" customFormat="1" ht="12">
      <c r="A1039" s="13"/>
      <c r="B1039" s="242"/>
      <c r="C1039" s="243"/>
      <c r="D1039" s="244" t="s">
        <v>155</v>
      </c>
      <c r="E1039" s="245" t="s">
        <v>1</v>
      </c>
      <c r="F1039" s="246" t="s">
        <v>956</v>
      </c>
      <c r="G1039" s="243"/>
      <c r="H1039" s="245" t="s">
        <v>1</v>
      </c>
      <c r="I1039" s="247"/>
      <c r="J1039" s="243"/>
      <c r="K1039" s="243"/>
      <c r="L1039" s="248"/>
      <c r="M1039" s="249"/>
      <c r="N1039" s="250"/>
      <c r="O1039" s="250"/>
      <c r="P1039" s="250"/>
      <c r="Q1039" s="250"/>
      <c r="R1039" s="250"/>
      <c r="S1039" s="250"/>
      <c r="T1039" s="25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2" t="s">
        <v>155</v>
      </c>
      <c r="AU1039" s="252" t="s">
        <v>148</v>
      </c>
      <c r="AV1039" s="13" t="s">
        <v>85</v>
      </c>
      <c r="AW1039" s="13" t="s">
        <v>36</v>
      </c>
      <c r="AX1039" s="13" t="s">
        <v>80</v>
      </c>
      <c r="AY1039" s="252" t="s">
        <v>140</v>
      </c>
    </row>
    <row r="1040" spans="1:51" s="14" customFormat="1" ht="12">
      <c r="A1040" s="14"/>
      <c r="B1040" s="253"/>
      <c r="C1040" s="254"/>
      <c r="D1040" s="244" t="s">
        <v>155</v>
      </c>
      <c r="E1040" s="255" t="s">
        <v>1</v>
      </c>
      <c r="F1040" s="256" t="s">
        <v>957</v>
      </c>
      <c r="G1040" s="254"/>
      <c r="H1040" s="257">
        <v>344.148</v>
      </c>
      <c r="I1040" s="258"/>
      <c r="J1040" s="254"/>
      <c r="K1040" s="254"/>
      <c r="L1040" s="259"/>
      <c r="M1040" s="260"/>
      <c r="N1040" s="261"/>
      <c r="O1040" s="261"/>
      <c r="P1040" s="261"/>
      <c r="Q1040" s="261"/>
      <c r="R1040" s="261"/>
      <c r="S1040" s="261"/>
      <c r="T1040" s="26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3" t="s">
        <v>155</v>
      </c>
      <c r="AU1040" s="263" t="s">
        <v>148</v>
      </c>
      <c r="AV1040" s="14" t="s">
        <v>148</v>
      </c>
      <c r="AW1040" s="14" t="s">
        <v>36</v>
      </c>
      <c r="AX1040" s="14" t="s">
        <v>80</v>
      </c>
      <c r="AY1040" s="263" t="s">
        <v>140</v>
      </c>
    </row>
    <row r="1041" spans="1:51" s="13" customFormat="1" ht="12">
      <c r="A1041" s="13"/>
      <c r="B1041" s="242"/>
      <c r="C1041" s="243"/>
      <c r="D1041" s="244" t="s">
        <v>155</v>
      </c>
      <c r="E1041" s="245" t="s">
        <v>1</v>
      </c>
      <c r="F1041" s="246" t="s">
        <v>958</v>
      </c>
      <c r="G1041" s="243"/>
      <c r="H1041" s="245" t="s">
        <v>1</v>
      </c>
      <c r="I1041" s="247"/>
      <c r="J1041" s="243"/>
      <c r="K1041" s="243"/>
      <c r="L1041" s="248"/>
      <c r="M1041" s="249"/>
      <c r="N1041" s="250"/>
      <c r="O1041" s="250"/>
      <c r="P1041" s="250"/>
      <c r="Q1041" s="250"/>
      <c r="R1041" s="250"/>
      <c r="S1041" s="250"/>
      <c r="T1041" s="25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2" t="s">
        <v>155</v>
      </c>
      <c r="AU1041" s="252" t="s">
        <v>148</v>
      </c>
      <c r="AV1041" s="13" t="s">
        <v>85</v>
      </c>
      <c r="AW1041" s="13" t="s">
        <v>36</v>
      </c>
      <c r="AX1041" s="13" t="s">
        <v>80</v>
      </c>
      <c r="AY1041" s="252" t="s">
        <v>140</v>
      </c>
    </row>
    <row r="1042" spans="1:51" s="14" customFormat="1" ht="12">
      <c r="A1042" s="14"/>
      <c r="B1042" s="253"/>
      <c r="C1042" s="254"/>
      <c r="D1042" s="244" t="s">
        <v>155</v>
      </c>
      <c r="E1042" s="255" t="s">
        <v>1</v>
      </c>
      <c r="F1042" s="256" t="s">
        <v>959</v>
      </c>
      <c r="G1042" s="254"/>
      <c r="H1042" s="257">
        <v>226.535</v>
      </c>
      <c r="I1042" s="258"/>
      <c r="J1042" s="254"/>
      <c r="K1042" s="254"/>
      <c r="L1042" s="259"/>
      <c r="M1042" s="260"/>
      <c r="N1042" s="261"/>
      <c r="O1042" s="261"/>
      <c r="P1042" s="261"/>
      <c r="Q1042" s="261"/>
      <c r="R1042" s="261"/>
      <c r="S1042" s="261"/>
      <c r="T1042" s="262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3" t="s">
        <v>155</v>
      </c>
      <c r="AU1042" s="263" t="s">
        <v>148</v>
      </c>
      <c r="AV1042" s="14" t="s">
        <v>148</v>
      </c>
      <c r="AW1042" s="14" t="s">
        <v>36</v>
      </c>
      <c r="AX1042" s="14" t="s">
        <v>80</v>
      </c>
      <c r="AY1042" s="263" t="s">
        <v>140</v>
      </c>
    </row>
    <row r="1043" spans="1:51" s="13" customFormat="1" ht="12">
      <c r="A1043" s="13"/>
      <c r="B1043" s="242"/>
      <c r="C1043" s="243"/>
      <c r="D1043" s="244" t="s">
        <v>155</v>
      </c>
      <c r="E1043" s="245" t="s">
        <v>1</v>
      </c>
      <c r="F1043" s="246" t="s">
        <v>1054</v>
      </c>
      <c r="G1043" s="243"/>
      <c r="H1043" s="245" t="s">
        <v>1</v>
      </c>
      <c r="I1043" s="247"/>
      <c r="J1043" s="243"/>
      <c r="K1043" s="243"/>
      <c r="L1043" s="248"/>
      <c r="M1043" s="249"/>
      <c r="N1043" s="250"/>
      <c r="O1043" s="250"/>
      <c r="P1043" s="250"/>
      <c r="Q1043" s="250"/>
      <c r="R1043" s="250"/>
      <c r="S1043" s="250"/>
      <c r="T1043" s="251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52" t="s">
        <v>155</v>
      </c>
      <c r="AU1043" s="252" t="s">
        <v>148</v>
      </c>
      <c r="AV1043" s="13" t="s">
        <v>85</v>
      </c>
      <c r="AW1043" s="13" t="s">
        <v>36</v>
      </c>
      <c r="AX1043" s="13" t="s">
        <v>80</v>
      </c>
      <c r="AY1043" s="252" t="s">
        <v>140</v>
      </c>
    </row>
    <row r="1044" spans="1:51" s="14" customFormat="1" ht="12">
      <c r="A1044" s="14"/>
      <c r="B1044" s="253"/>
      <c r="C1044" s="254"/>
      <c r="D1044" s="244" t="s">
        <v>155</v>
      </c>
      <c r="E1044" s="255" t="s">
        <v>1</v>
      </c>
      <c r="F1044" s="256" t="s">
        <v>1056</v>
      </c>
      <c r="G1044" s="254"/>
      <c r="H1044" s="257">
        <v>165.01</v>
      </c>
      <c r="I1044" s="258"/>
      <c r="J1044" s="254"/>
      <c r="K1044" s="254"/>
      <c r="L1044" s="259"/>
      <c r="M1044" s="260"/>
      <c r="N1044" s="261"/>
      <c r="O1044" s="261"/>
      <c r="P1044" s="261"/>
      <c r="Q1044" s="261"/>
      <c r="R1044" s="261"/>
      <c r="S1044" s="261"/>
      <c r="T1044" s="262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63" t="s">
        <v>155</v>
      </c>
      <c r="AU1044" s="263" t="s">
        <v>148</v>
      </c>
      <c r="AV1044" s="14" t="s">
        <v>148</v>
      </c>
      <c r="AW1044" s="14" t="s">
        <v>36</v>
      </c>
      <c r="AX1044" s="14" t="s">
        <v>80</v>
      </c>
      <c r="AY1044" s="263" t="s">
        <v>140</v>
      </c>
    </row>
    <row r="1045" spans="1:51" s="15" customFormat="1" ht="12">
      <c r="A1045" s="15"/>
      <c r="B1045" s="264"/>
      <c r="C1045" s="265"/>
      <c r="D1045" s="244" t="s">
        <v>155</v>
      </c>
      <c r="E1045" s="266" t="s">
        <v>1</v>
      </c>
      <c r="F1045" s="267" t="s">
        <v>167</v>
      </c>
      <c r="G1045" s="265"/>
      <c r="H1045" s="268">
        <v>1670.0320000000002</v>
      </c>
      <c r="I1045" s="269"/>
      <c r="J1045" s="265"/>
      <c r="K1045" s="265"/>
      <c r="L1045" s="270"/>
      <c r="M1045" s="271"/>
      <c r="N1045" s="272"/>
      <c r="O1045" s="272"/>
      <c r="P1045" s="272"/>
      <c r="Q1045" s="272"/>
      <c r="R1045" s="272"/>
      <c r="S1045" s="272"/>
      <c r="T1045" s="273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74" t="s">
        <v>155</v>
      </c>
      <c r="AU1045" s="274" t="s">
        <v>148</v>
      </c>
      <c r="AV1045" s="15" t="s">
        <v>147</v>
      </c>
      <c r="AW1045" s="15" t="s">
        <v>36</v>
      </c>
      <c r="AX1045" s="15" t="s">
        <v>85</v>
      </c>
      <c r="AY1045" s="274" t="s">
        <v>140</v>
      </c>
    </row>
    <row r="1046" spans="1:65" s="2" customFormat="1" ht="21.75" customHeight="1">
      <c r="A1046" s="39"/>
      <c r="B1046" s="40"/>
      <c r="C1046" s="275" t="s">
        <v>1169</v>
      </c>
      <c r="D1046" s="275" t="s">
        <v>208</v>
      </c>
      <c r="E1046" s="276" t="s">
        <v>1170</v>
      </c>
      <c r="F1046" s="277" t="s">
        <v>1171</v>
      </c>
      <c r="G1046" s="278" t="s">
        <v>152</v>
      </c>
      <c r="H1046" s="279">
        <v>1920.537</v>
      </c>
      <c r="I1046" s="280"/>
      <c r="J1046" s="281">
        <f>ROUND(I1046*H1046,2)</f>
        <v>0</v>
      </c>
      <c r="K1046" s="277" t="s">
        <v>153</v>
      </c>
      <c r="L1046" s="282"/>
      <c r="M1046" s="283" t="s">
        <v>1</v>
      </c>
      <c r="N1046" s="284" t="s">
        <v>46</v>
      </c>
      <c r="O1046" s="92"/>
      <c r="P1046" s="238">
        <f>O1046*H1046</f>
        <v>0</v>
      </c>
      <c r="Q1046" s="238">
        <v>0.0003</v>
      </c>
      <c r="R1046" s="238">
        <f>Q1046*H1046</f>
        <v>0.5761611</v>
      </c>
      <c r="S1046" s="238">
        <v>0</v>
      </c>
      <c r="T1046" s="239">
        <f>S1046*H1046</f>
        <v>0</v>
      </c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R1046" s="240" t="s">
        <v>391</v>
      </c>
      <c r="AT1046" s="240" t="s">
        <v>208</v>
      </c>
      <c r="AU1046" s="240" t="s">
        <v>148</v>
      </c>
      <c r="AY1046" s="18" t="s">
        <v>140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8" t="s">
        <v>148</v>
      </c>
      <c r="BK1046" s="241">
        <f>ROUND(I1046*H1046,2)</f>
        <v>0</v>
      </c>
      <c r="BL1046" s="18" t="s">
        <v>237</v>
      </c>
      <c r="BM1046" s="240" t="s">
        <v>1172</v>
      </c>
    </row>
    <row r="1047" spans="1:51" s="14" customFormat="1" ht="12">
      <c r="A1047" s="14"/>
      <c r="B1047" s="253"/>
      <c r="C1047" s="254"/>
      <c r="D1047" s="244" t="s">
        <v>155</v>
      </c>
      <c r="E1047" s="255" t="s">
        <v>1</v>
      </c>
      <c r="F1047" s="256" t="s">
        <v>1173</v>
      </c>
      <c r="G1047" s="254"/>
      <c r="H1047" s="257">
        <v>1920.537</v>
      </c>
      <c r="I1047" s="258"/>
      <c r="J1047" s="254"/>
      <c r="K1047" s="254"/>
      <c r="L1047" s="259"/>
      <c r="M1047" s="260"/>
      <c r="N1047" s="261"/>
      <c r="O1047" s="261"/>
      <c r="P1047" s="261"/>
      <c r="Q1047" s="261"/>
      <c r="R1047" s="261"/>
      <c r="S1047" s="261"/>
      <c r="T1047" s="262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3" t="s">
        <v>155</v>
      </c>
      <c r="AU1047" s="263" t="s">
        <v>148</v>
      </c>
      <c r="AV1047" s="14" t="s">
        <v>148</v>
      </c>
      <c r="AW1047" s="14" t="s">
        <v>36</v>
      </c>
      <c r="AX1047" s="14" t="s">
        <v>85</v>
      </c>
      <c r="AY1047" s="263" t="s">
        <v>140</v>
      </c>
    </row>
    <row r="1048" spans="1:65" s="2" customFormat="1" ht="21.75" customHeight="1">
      <c r="A1048" s="39"/>
      <c r="B1048" s="40"/>
      <c r="C1048" s="229" t="s">
        <v>1174</v>
      </c>
      <c r="D1048" s="229" t="s">
        <v>142</v>
      </c>
      <c r="E1048" s="230" t="s">
        <v>1175</v>
      </c>
      <c r="F1048" s="231" t="s">
        <v>1176</v>
      </c>
      <c r="G1048" s="232" t="s">
        <v>197</v>
      </c>
      <c r="H1048" s="233">
        <v>6.579</v>
      </c>
      <c r="I1048" s="234"/>
      <c r="J1048" s="235">
        <f>ROUND(I1048*H1048,2)</f>
        <v>0</v>
      </c>
      <c r="K1048" s="231" t="s">
        <v>153</v>
      </c>
      <c r="L1048" s="45"/>
      <c r="M1048" s="236" t="s">
        <v>1</v>
      </c>
      <c r="N1048" s="237" t="s">
        <v>46</v>
      </c>
      <c r="O1048" s="92"/>
      <c r="P1048" s="238">
        <f>O1048*H1048</f>
        <v>0</v>
      </c>
      <c r="Q1048" s="238">
        <v>0</v>
      </c>
      <c r="R1048" s="238">
        <f>Q1048*H1048</f>
        <v>0</v>
      </c>
      <c r="S1048" s="238">
        <v>0</v>
      </c>
      <c r="T1048" s="239">
        <f>S1048*H1048</f>
        <v>0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40" t="s">
        <v>237</v>
      </c>
      <c r="AT1048" s="240" t="s">
        <v>142</v>
      </c>
      <c r="AU1048" s="240" t="s">
        <v>148</v>
      </c>
      <c r="AY1048" s="18" t="s">
        <v>140</v>
      </c>
      <c r="BE1048" s="241">
        <f>IF(N1048="základní",J1048,0)</f>
        <v>0</v>
      </c>
      <c r="BF1048" s="241">
        <f>IF(N1048="snížená",J1048,0)</f>
        <v>0</v>
      </c>
      <c r="BG1048" s="241">
        <f>IF(N1048="zákl. přenesená",J1048,0)</f>
        <v>0</v>
      </c>
      <c r="BH1048" s="241">
        <f>IF(N1048="sníž. přenesená",J1048,0)</f>
        <v>0</v>
      </c>
      <c r="BI1048" s="241">
        <f>IF(N1048="nulová",J1048,0)</f>
        <v>0</v>
      </c>
      <c r="BJ1048" s="18" t="s">
        <v>148</v>
      </c>
      <c r="BK1048" s="241">
        <f>ROUND(I1048*H1048,2)</f>
        <v>0</v>
      </c>
      <c r="BL1048" s="18" t="s">
        <v>237</v>
      </c>
      <c r="BM1048" s="240" t="s">
        <v>1177</v>
      </c>
    </row>
    <row r="1049" spans="1:63" s="12" customFormat="1" ht="22.8" customHeight="1">
      <c r="A1049" s="12"/>
      <c r="B1049" s="213"/>
      <c r="C1049" s="214"/>
      <c r="D1049" s="215" t="s">
        <v>79</v>
      </c>
      <c r="E1049" s="227" t="s">
        <v>1178</v>
      </c>
      <c r="F1049" s="227" t="s">
        <v>1179</v>
      </c>
      <c r="G1049" s="214"/>
      <c r="H1049" s="214"/>
      <c r="I1049" s="217"/>
      <c r="J1049" s="228">
        <f>BK1049</f>
        <v>0</v>
      </c>
      <c r="K1049" s="214"/>
      <c r="L1049" s="219"/>
      <c r="M1049" s="220"/>
      <c r="N1049" s="221"/>
      <c r="O1049" s="221"/>
      <c r="P1049" s="222">
        <f>SUM(P1050:P1126)</f>
        <v>0</v>
      </c>
      <c r="Q1049" s="221"/>
      <c r="R1049" s="222">
        <f>SUM(R1050:R1126)</f>
        <v>14.673170299999999</v>
      </c>
      <c r="S1049" s="221"/>
      <c r="T1049" s="223">
        <f>SUM(T1050:T1126)</f>
        <v>1.496663</v>
      </c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R1049" s="224" t="s">
        <v>148</v>
      </c>
      <c r="AT1049" s="225" t="s">
        <v>79</v>
      </c>
      <c r="AU1049" s="225" t="s">
        <v>85</v>
      </c>
      <c r="AY1049" s="224" t="s">
        <v>140</v>
      </c>
      <c r="BK1049" s="226">
        <f>SUM(BK1050:BK1126)</f>
        <v>0</v>
      </c>
    </row>
    <row r="1050" spans="1:65" s="2" customFormat="1" ht="21.75" customHeight="1">
      <c r="A1050" s="39"/>
      <c r="B1050" s="40"/>
      <c r="C1050" s="229" t="s">
        <v>1180</v>
      </c>
      <c r="D1050" s="229" t="s">
        <v>142</v>
      </c>
      <c r="E1050" s="230" t="s">
        <v>1181</v>
      </c>
      <c r="F1050" s="231" t="s">
        <v>1182</v>
      </c>
      <c r="G1050" s="232" t="s">
        <v>152</v>
      </c>
      <c r="H1050" s="233">
        <v>855.236</v>
      </c>
      <c r="I1050" s="234"/>
      <c r="J1050" s="235">
        <f>ROUND(I1050*H1050,2)</f>
        <v>0</v>
      </c>
      <c r="K1050" s="231" t="s">
        <v>153</v>
      </c>
      <c r="L1050" s="45"/>
      <c r="M1050" s="236" t="s">
        <v>1</v>
      </c>
      <c r="N1050" s="237" t="s">
        <v>46</v>
      </c>
      <c r="O1050" s="92"/>
      <c r="P1050" s="238">
        <f>O1050*H1050</f>
        <v>0</v>
      </c>
      <c r="Q1050" s="238">
        <v>0</v>
      </c>
      <c r="R1050" s="238">
        <f>Q1050*H1050</f>
        <v>0</v>
      </c>
      <c r="S1050" s="238">
        <v>0.00175</v>
      </c>
      <c r="T1050" s="239">
        <f>S1050*H1050</f>
        <v>1.496663</v>
      </c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R1050" s="240" t="s">
        <v>237</v>
      </c>
      <c r="AT1050" s="240" t="s">
        <v>142</v>
      </c>
      <c r="AU1050" s="240" t="s">
        <v>148</v>
      </c>
      <c r="AY1050" s="18" t="s">
        <v>140</v>
      </c>
      <c r="BE1050" s="241">
        <f>IF(N1050="základní",J1050,0)</f>
        <v>0</v>
      </c>
      <c r="BF1050" s="241">
        <f>IF(N1050="snížená",J1050,0)</f>
        <v>0</v>
      </c>
      <c r="BG1050" s="241">
        <f>IF(N1050="zákl. přenesená",J1050,0)</f>
        <v>0</v>
      </c>
      <c r="BH1050" s="241">
        <f>IF(N1050="sníž. přenesená",J1050,0)</f>
        <v>0</v>
      </c>
      <c r="BI1050" s="241">
        <f>IF(N1050="nulová",J1050,0)</f>
        <v>0</v>
      </c>
      <c r="BJ1050" s="18" t="s">
        <v>148</v>
      </c>
      <c r="BK1050" s="241">
        <f>ROUND(I1050*H1050,2)</f>
        <v>0</v>
      </c>
      <c r="BL1050" s="18" t="s">
        <v>237</v>
      </c>
      <c r="BM1050" s="240" t="s">
        <v>1183</v>
      </c>
    </row>
    <row r="1051" spans="1:51" s="13" customFormat="1" ht="12">
      <c r="A1051" s="13"/>
      <c r="B1051" s="242"/>
      <c r="C1051" s="243"/>
      <c r="D1051" s="244" t="s">
        <v>155</v>
      </c>
      <c r="E1051" s="245" t="s">
        <v>1</v>
      </c>
      <c r="F1051" s="246" t="s">
        <v>1184</v>
      </c>
      <c r="G1051" s="243"/>
      <c r="H1051" s="245" t="s">
        <v>1</v>
      </c>
      <c r="I1051" s="247"/>
      <c r="J1051" s="243"/>
      <c r="K1051" s="243"/>
      <c r="L1051" s="248"/>
      <c r="M1051" s="249"/>
      <c r="N1051" s="250"/>
      <c r="O1051" s="250"/>
      <c r="P1051" s="250"/>
      <c r="Q1051" s="250"/>
      <c r="R1051" s="250"/>
      <c r="S1051" s="250"/>
      <c r="T1051" s="251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52" t="s">
        <v>155</v>
      </c>
      <c r="AU1051" s="252" t="s">
        <v>148</v>
      </c>
      <c r="AV1051" s="13" t="s">
        <v>85</v>
      </c>
      <c r="AW1051" s="13" t="s">
        <v>36</v>
      </c>
      <c r="AX1051" s="13" t="s">
        <v>80</v>
      </c>
      <c r="AY1051" s="252" t="s">
        <v>140</v>
      </c>
    </row>
    <row r="1052" spans="1:51" s="13" customFormat="1" ht="12">
      <c r="A1052" s="13"/>
      <c r="B1052" s="242"/>
      <c r="C1052" s="243"/>
      <c r="D1052" s="244" t="s">
        <v>155</v>
      </c>
      <c r="E1052" s="245" t="s">
        <v>1</v>
      </c>
      <c r="F1052" s="246" t="s">
        <v>955</v>
      </c>
      <c r="G1052" s="243"/>
      <c r="H1052" s="245" t="s">
        <v>1</v>
      </c>
      <c r="I1052" s="247"/>
      <c r="J1052" s="243"/>
      <c r="K1052" s="243"/>
      <c r="L1052" s="248"/>
      <c r="M1052" s="249"/>
      <c r="N1052" s="250"/>
      <c r="O1052" s="250"/>
      <c r="P1052" s="250"/>
      <c r="Q1052" s="250"/>
      <c r="R1052" s="250"/>
      <c r="S1052" s="250"/>
      <c r="T1052" s="251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2" t="s">
        <v>155</v>
      </c>
      <c r="AU1052" s="252" t="s">
        <v>148</v>
      </c>
      <c r="AV1052" s="13" t="s">
        <v>85</v>
      </c>
      <c r="AW1052" s="13" t="s">
        <v>36</v>
      </c>
      <c r="AX1052" s="13" t="s">
        <v>80</v>
      </c>
      <c r="AY1052" s="252" t="s">
        <v>140</v>
      </c>
    </row>
    <row r="1053" spans="1:51" s="14" customFormat="1" ht="12">
      <c r="A1053" s="14"/>
      <c r="B1053" s="253"/>
      <c r="C1053" s="254"/>
      <c r="D1053" s="244" t="s">
        <v>155</v>
      </c>
      <c r="E1053" s="255" t="s">
        <v>1</v>
      </c>
      <c r="F1053" s="256" t="s">
        <v>693</v>
      </c>
      <c r="G1053" s="254"/>
      <c r="H1053" s="257">
        <v>284.553</v>
      </c>
      <c r="I1053" s="258"/>
      <c r="J1053" s="254"/>
      <c r="K1053" s="254"/>
      <c r="L1053" s="259"/>
      <c r="M1053" s="260"/>
      <c r="N1053" s="261"/>
      <c r="O1053" s="261"/>
      <c r="P1053" s="261"/>
      <c r="Q1053" s="261"/>
      <c r="R1053" s="261"/>
      <c r="S1053" s="261"/>
      <c r="T1053" s="262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3" t="s">
        <v>155</v>
      </c>
      <c r="AU1053" s="263" t="s">
        <v>148</v>
      </c>
      <c r="AV1053" s="14" t="s">
        <v>148</v>
      </c>
      <c r="AW1053" s="14" t="s">
        <v>36</v>
      </c>
      <c r="AX1053" s="14" t="s">
        <v>80</v>
      </c>
      <c r="AY1053" s="263" t="s">
        <v>140</v>
      </c>
    </row>
    <row r="1054" spans="1:51" s="13" customFormat="1" ht="12">
      <c r="A1054" s="13"/>
      <c r="B1054" s="242"/>
      <c r="C1054" s="243"/>
      <c r="D1054" s="244" t="s">
        <v>155</v>
      </c>
      <c r="E1054" s="245" t="s">
        <v>1</v>
      </c>
      <c r="F1054" s="246" t="s">
        <v>956</v>
      </c>
      <c r="G1054" s="243"/>
      <c r="H1054" s="245" t="s">
        <v>1</v>
      </c>
      <c r="I1054" s="247"/>
      <c r="J1054" s="243"/>
      <c r="K1054" s="243"/>
      <c r="L1054" s="248"/>
      <c r="M1054" s="249"/>
      <c r="N1054" s="250"/>
      <c r="O1054" s="250"/>
      <c r="P1054" s="250"/>
      <c r="Q1054" s="250"/>
      <c r="R1054" s="250"/>
      <c r="S1054" s="250"/>
      <c r="T1054" s="251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2" t="s">
        <v>155</v>
      </c>
      <c r="AU1054" s="252" t="s">
        <v>148</v>
      </c>
      <c r="AV1054" s="13" t="s">
        <v>85</v>
      </c>
      <c r="AW1054" s="13" t="s">
        <v>36</v>
      </c>
      <c r="AX1054" s="13" t="s">
        <v>80</v>
      </c>
      <c r="AY1054" s="252" t="s">
        <v>140</v>
      </c>
    </row>
    <row r="1055" spans="1:51" s="14" customFormat="1" ht="12">
      <c r="A1055" s="14"/>
      <c r="B1055" s="253"/>
      <c r="C1055" s="254"/>
      <c r="D1055" s="244" t="s">
        <v>155</v>
      </c>
      <c r="E1055" s="255" t="s">
        <v>1</v>
      </c>
      <c r="F1055" s="256" t="s">
        <v>957</v>
      </c>
      <c r="G1055" s="254"/>
      <c r="H1055" s="257">
        <v>344.148</v>
      </c>
      <c r="I1055" s="258"/>
      <c r="J1055" s="254"/>
      <c r="K1055" s="254"/>
      <c r="L1055" s="259"/>
      <c r="M1055" s="260"/>
      <c r="N1055" s="261"/>
      <c r="O1055" s="261"/>
      <c r="P1055" s="261"/>
      <c r="Q1055" s="261"/>
      <c r="R1055" s="261"/>
      <c r="S1055" s="261"/>
      <c r="T1055" s="262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3" t="s">
        <v>155</v>
      </c>
      <c r="AU1055" s="263" t="s">
        <v>148</v>
      </c>
      <c r="AV1055" s="14" t="s">
        <v>148</v>
      </c>
      <c r="AW1055" s="14" t="s">
        <v>36</v>
      </c>
      <c r="AX1055" s="14" t="s">
        <v>80</v>
      </c>
      <c r="AY1055" s="263" t="s">
        <v>140</v>
      </c>
    </row>
    <row r="1056" spans="1:51" s="13" customFormat="1" ht="12">
      <c r="A1056" s="13"/>
      <c r="B1056" s="242"/>
      <c r="C1056" s="243"/>
      <c r="D1056" s="244" t="s">
        <v>155</v>
      </c>
      <c r="E1056" s="245" t="s">
        <v>1</v>
      </c>
      <c r="F1056" s="246" t="s">
        <v>958</v>
      </c>
      <c r="G1056" s="243"/>
      <c r="H1056" s="245" t="s">
        <v>1</v>
      </c>
      <c r="I1056" s="247"/>
      <c r="J1056" s="243"/>
      <c r="K1056" s="243"/>
      <c r="L1056" s="248"/>
      <c r="M1056" s="249"/>
      <c r="N1056" s="250"/>
      <c r="O1056" s="250"/>
      <c r="P1056" s="250"/>
      <c r="Q1056" s="250"/>
      <c r="R1056" s="250"/>
      <c r="S1056" s="250"/>
      <c r="T1056" s="25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52" t="s">
        <v>155</v>
      </c>
      <c r="AU1056" s="252" t="s">
        <v>148</v>
      </c>
      <c r="AV1056" s="13" t="s">
        <v>85</v>
      </c>
      <c r="AW1056" s="13" t="s">
        <v>36</v>
      </c>
      <c r="AX1056" s="13" t="s">
        <v>80</v>
      </c>
      <c r="AY1056" s="252" t="s">
        <v>140</v>
      </c>
    </row>
    <row r="1057" spans="1:51" s="14" customFormat="1" ht="12">
      <c r="A1057" s="14"/>
      <c r="B1057" s="253"/>
      <c r="C1057" s="254"/>
      <c r="D1057" s="244" t="s">
        <v>155</v>
      </c>
      <c r="E1057" s="255" t="s">
        <v>1</v>
      </c>
      <c r="F1057" s="256" t="s">
        <v>959</v>
      </c>
      <c r="G1057" s="254"/>
      <c r="H1057" s="257">
        <v>226.535</v>
      </c>
      <c r="I1057" s="258"/>
      <c r="J1057" s="254"/>
      <c r="K1057" s="254"/>
      <c r="L1057" s="259"/>
      <c r="M1057" s="260"/>
      <c r="N1057" s="261"/>
      <c r="O1057" s="261"/>
      <c r="P1057" s="261"/>
      <c r="Q1057" s="261"/>
      <c r="R1057" s="261"/>
      <c r="S1057" s="261"/>
      <c r="T1057" s="262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3" t="s">
        <v>155</v>
      </c>
      <c r="AU1057" s="263" t="s">
        <v>148</v>
      </c>
      <c r="AV1057" s="14" t="s">
        <v>148</v>
      </c>
      <c r="AW1057" s="14" t="s">
        <v>36</v>
      </c>
      <c r="AX1057" s="14" t="s">
        <v>80</v>
      </c>
      <c r="AY1057" s="263" t="s">
        <v>140</v>
      </c>
    </row>
    <row r="1058" spans="1:51" s="15" customFormat="1" ht="12">
      <c r="A1058" s="15"/>
      <c r="B1058" s="264"/>
      <c r="C1058" s="265"/>
      <c r="D1058" s="244" t="s">
        <v>155</v>
      </c>
      <c r="E1058" s="266" t="s">
        <v>1</v>
      </c>
      <c r="F1058" s="267" t="s">
        <v>167</v>
      </c>
      <c r="G1058" s="265"/>
      <c r="H1058" s="268">
        <v>855.236</v>
      </c>
      <c r="I1058" s="269"/>
      <c r="J1058" s="265"/>
      <c r="K1058" s="265"/>
      <c r="L1058" s="270"/>
      <c r="M1058" s="271"/>
      <c r="N1058" s="272"/>
      <c r="O1058" s="272"/>
      <c r="P1058" s="272"/>
      <c r="Q1058" s="272"/>
      <c r="R1058" s="272"/>
      <c r="S1058" s="272"/>
      <c r="T1058" s="273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74" t="s">
        <v>155</v>
      </c>
      <c r="AU1058" s="274" t="s">
        <v>148</v>
      </c>
      <c r="AV1058" s="15" t="s">
        <v>147</v>
      </c>
      <c r="AW1058" s="15" t="s">
        <v>36</v>
      </c>
      <c r="AX1058" s="15" t="s">
        <v>85</v>
      </c>
      <c r="AY1058" s="274" t="s">
        <v>140</v>
      </c>
    </row>
    <row r="1059" spans="1:65" s="2" customFormat="1" ht="21.75" customHeight="1">
      <c r="A1059" s="39"/>
      <c r="B1059" s="40"/>
      <c r="C1059" s="229" t="s">
        <v>1185</v>
      </c>
      <c r="D1059" s="229" t="s">
        <v>142</v>
      </c>
      <c r="E1059" s="230" t="s">
        <v>1186</v>
      </c>
      <c r="F1059" s="231" t="s">
        <v>1187</v>
      </c>
      <c r="G1059" s="232" t="s">
        <v>152</v>
      </c>
      <c r="H1059" s="233">
        <v>855.236</v>
      </c>
      <c r="I1059" s="234"/>
      <c r="J1059" s="235">
        <f>ROUND(I1059*H1059,2)</f>
        <v>0</v>
      </c>
      <c r="K1059" s="231" t="s">
        <v>153</v>
      </c>
      <c r="L1059" s="45"/>
      <c r="M1059" s="236" t="s">
        <v>1</v>
      </c>
      <c r="N1059" s="237" t="s">
        <v>46</v>
      </c>
      <c r="O1059" s="92"/>
      <c r="P1059" s="238">
        <f>O1059*H1059</f>
        <v>0</v>
      </c>
      <c r="Q1059" s="238">
        <v>0</v>
      </c>
      <c r="R1059" s="238">
        <f>Q1059*H1059</f>
        <v>0</v>
      </c>
      <c r="S1059" s="238">
        <v>0</v>
      </c>
      <c r="T1059" s="239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40" t="s">
        <v>237</v>
      </c>
      <c r="AT1059" s="240" t="s">
        <v>142</v>
      </c>
      <c r="AU1059" s="240" t="s">
        <v>148</v>
      </c>
      <c r="AY1059" s="18" t="s">
        <v>140</v>
      </c>
      <c r="BE1059" s="241">
        <f>IF(N1059="základní",J1059,0)</f>
        <v>0</v>
      </c>
      <c r="BF1059" s="241">
        <f>IF(N1059="snížená",J1059,0)</f>
        <v>0</v>
      </c>
      <c r="BG1059" s="241">
        <f>IF(N1059="zákl. přenesená",J1059,0)</f>
        <v>0</v>
      </c>
      <c r="BH1059" s="241">
        <f>IF(N1059="sníž. přenesená",J1059,0)</f>
        <v>0</v>
      </c>
      <c r="BI1059" s="241">
        <f>IF(N1059="nulová",J1059,0)</f>
        <v>0</v>
      </c>
      <c r="BJ1059" s="18" t="s">
        <v>148</v>
      </c>
      <c r="BK1059" s="241">
        <f>ROUND(I1059*H1059,2)</f>
        <v>0</v>
      </c>
      <c r="BL1059" s="18" t="s">
        <v>237</v>
      </c>
      <c r="BM1059" s="240" t="s">
        <v>1188</v>
      </c>
    </row>
    <row r="1060" spans="1:51" s="13" customFormat="1" ht="12">
      <c r="A1060" s="13"/>
      <c r="B1060" s="242"/>
      <c r="C1060" s="243"/>
      <c r="D1060" s="244" t="s">
        <v>155</v>
      </c>
      <c r="E1060" s="245" t="s">
        <v>1</v>
      </c>
      <c r="F1060" s="246" t="s">
        <v>1189</v>
      </c>
      <c r="G1060" s="243"/>
      <c r="H1060" s="245" t="s">
        <v>1</v>
      </c>
      <c r="I1060" s="247"/>
      <c r="J1060" s="243"/>
      <c r="K1060" s="243"/>
      <c r="L1060" s="248"/>
      <c r="M1060" s="249"/>
      <c r="N1060" s="250"/>
      <c r="O1060" s="250"/>
      <c r="P1060" s="250"/>
      <c r="Q1060" s="250"/>
      <c r="R1060" s="250"/>
      <c r="S1060" s="250"/>
      <c r="T1060" s="251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52" t="s">
        <v>155</v>
      </c>
      <c r="AU1060" s="252" t="s">
        <v>148</v>
      </c>
      <c r="AV1060" s="13" t="s">
        <v>85</v>
      </c>
      <c r="AW1060" s="13" t="s">
        <v>36</v>
      </c>
      <c r="AX1060" s="13" t="s">
        <v>80</v>
      </c>
      <c r="AY1060" s="252" t="s">
        <v>140</v>
      </c>
    </row>
    <row r="1061" spans="1:51" s="13" customFormat="1" ht="12">
      <c r="A1061" s="13"/>
      <c r="B1061" s="242"/>
      <c r="C1061" s="243"/>
      <c r="D1061" s="244" t="s">
        <v>155</v>
      </c>
      <c r="E1061" s="245" t="s">
        <v>1</v>
      </c>
      <c r="F1061" s="246" t="s">
        <v>859</v>
      </c>
      <c r="G1061" s="243"/>
      <c r="H1061" s="245" t="s">
        <v>1</v>
      </c>
      <c r="I1061" s="247"/>
      <c r="J1061" s="243"/>
      <c r="K1061" s="243"/>
      <c r="L1061" s="248"/>
      <c r="M1061" s="249"/>
      <c r="N1061" s="250"/>
      <c r="O1061" s="250"/>
      <c r="P1061" s="250"/>
      <c r="Q1061" s="250"/>
      <c r="R1061" s="250"/>
      <c r="S1061" s="250"/>
      <c r="T1061" s="251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2" t="s">
        <v>155</v>
      </c>
      <c r="AU1061" s="252" t="s">
        <v>148</v>
      </c>
      <c r="AV1061" s="13" t="s">
        <v>85</v>
      </c>
      <c r="AW1061" s="13" t="s">
        <v>36</v>
      </c>
      <c r="AX1061" s="13" t="s">
        <v>80</v>
      </c>
      <c r="AY1061" s="252" t="s">
        <v>140</v>
      </c>
    </row>
    <row r="1062" spans="1:51" s="13" customFormat="1" ht="12">
      <c r="A1062" s="13"/>
      <c r="B1062" s="242"/>
      <c r="C1062" s="243"/>
      <c r="D1062" s="244" t="s">
        <v>155</v>
      </c>
      <c r="E1062" s="245" t="s">
        <v>1</v>
      </c>
      <c r="F1062" s="246" t="s">
        <v>955</v>
      </c>
      <c r="G1062" s="243"/>
      <c r="H1062" s="245" t="s">
        <v>1</v>
      </c>
      <c r="I1062" s="247"/>
      <c r="J1062" s="243"/>
      <c r="K1062" s="243"/>
      <c r="L1062" s="248"/>
      <c r="M1062" s="249"/>
      <c r="N1062" s="250"/>
      <c r="O1062" s="250"/>
      <c r="P1062" s="250"/>
      <c r="Q1062" s="250"/>
      <c r="R1062" s="250"/>
      <c r="S1062" s="250"/>
      <c r="T1062" s="251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2" t="s">
        <v>155</v>
      </c>
      <c r="AU1062" s="252" t="s">
        <v>148</v>
      </c>
      <c r="AV1062" s="13" t="s">
        <v>85</v>
      </c>
      <c r="AW1062" s="13" t="s">
        <v>36</v>
      </c>
      <c r="AX1062" s="13" t="s">
        <v>80</v>
      </c>
      <c r="AY1062" s="252" t="s">
        <v>140</v>
      </c>
    </row>
    <row r="1063" spans="1:51" s="14" customFormat="1" ht="12">
      <c r="A1063" s="14"/>
      <c r="B1063" s="253"/>
      <c r="C1063" s="254"/>
      <c r="D1063" s="244" t="s">
        <v>155</v>
      </c>
      <c r="E1063" s="255" t="s">
        <v>1</v>
      </c>
      <c r="F1063" s="256" t="s">
        <v>693</v>
      </c>
      <c r="G1063" s="254"/>
      <c r="H1063" s="257">
        <v>284.553</v>
      </c>
      <c r="I1063" s="258"/>
      <c r="J1063" s="254"/>
      <c r="K1063" s="254"/>
      <c r="L1063" s="259"/>
      <c r="M1063" s="260"/>
      <c r="N1063" s="261"/>
      <c r="O1063" s="261"/>
      <c r="P1063" s="261"/>
      <c r="Q1063" s="261"/>
      <c r="R1063" s="261"/>
      <c r="S1063" s="261"/>
      <c r="T1063" s="262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3" t="s">
        <v>155</v>
      </c>
      <c r="AU1063" s="263" t="s">
        <v>148</v>
      </c>
      <c r="AV1063" s="14" t="s">
        <v>148</v>
      </c>
      <c r="AW1063" s="14" t="s">
        <v>36</v>
      </c>
      <c r="AX1063" s="14" t="s">
        <v>80</v>
      </c>
      <c r="AY1063" s="263" t="s">
        <v>140</v>
      </c>
    </row>
    <row r="1064" spans="1:51" s="13" customFormat="1" ht="12">
      <c r="A1064" s="13"/>
      <c r="B1064" s="242"/>
      <c r="C1064" s="243"/>
      <c r="D1064" s="244" t="s">
        <v>155</v>
      </c>
      <c r="E1064" s="245" t="s">
        <v>1</v>
      </c>
      <c r="F1064" s="246" t="s">
        <v>956</v>
      </c>
      <c r="G1064" s="243"/>
      <c r="H1064" s="245" t="s">
        <v>1</v>
      </c>
      <c r="I1064" s="247"/>
      <c r="J1064" s="243"/>
      <c r="K1064" s="243"/>
      <c r="L1064" s="248"/>
      <c r="M1064" s="249"/>
      <c r="N1064" s="250"/>
      <c r="O1064" s="250"/>
      <c r="P1064" s="250"/>
      <c r="Q1064" s="250"/>
      <c r="R1064" s="250"/>
      <c r="S1064" s="250"/>
      <c r="T1064" s="251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2" t="s">
        <v>155</v>
      </c>
      <c r="AU1064" s="252" t="s">
        <v>148</v>
      </c>
      <c r="AV1064" s="13" t="s">
        <v>85</v>
      </c>
      <c r="AW1064" s="13" t="s">
        <v>36</v>
      </c>
      <c r="AX1064" s="13" t="s">
        <v>80</v>
      </c>
      <c r="AY1064" s="252" t="s">
        <v>140</v>
      </c>
    </row>
    <row r="1065" spans="1:51" s="14" customFormat="1" ht="12">
      <c r="A1065" s="14"/>
      <c r="B1065" s="253"/>
      <c r="C1065" s="254"/>
      <c r="D1065" s="244" t="s">
        <v>155</v>
      </c>
      <c r="E1065" s="255" t="s">
        <v>1</v>
      </c>
      <c r="F1065" s="256" t="s">
        <v>957</v>
      </c>
      <c r="G1065" s="254"/>
      <c r="H1065" s="257">
        <v>344.148</v>
      </c>
      <c r="I1065" s="258"/>
      <c r="J1065" s="254"/>
      <c r="K1065" s="254"/>
      <c r="L1065" s="259"/>
      <c r="M1065" s="260"/>
      <c r="N1065" s="261"/>
      <c r="O1065" s="261"/>
      <c r="P1065" s="261"/>
      <c r="Q1065" s="261"/>
      <c r="R1065" s="261"/>
      <c r="S1065" s="261"/>
      <c r="T1065" s="262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3" t="s">
        <v>155</v>
      </c>
      <c r="AU1065" s="263" t="s">
        <v>148</v>
      </c>
      <c r="AV1065" s="14" t="s">
        <v>148</v>
      </c>
      <c r="AW1065" s="14" t="s">
        <v>36</v>
      </c>
      <c r="AX1065" s="14" t="s">
        <v>80</v>
      </c>
      <c r="AY1065" s="263" t="s">
        <v>140</v>
      </c>
    </row>
    <row r="1066" spans="1:51" s="13" customFormat="1" ht="12">
      <c r="A1066" s="13"/>
      <c r="B1066" s="242"/>
      <c r="C1066" s="243"/>
      <c r="D1066" s="244" t="s">
        <v>155</v>
      </c>
      <c r="E1066" s="245" t="s">
        <v>1</v>
      </c>
      <c r="F1066" s="246" t="s">
        <v>958</v>
      </c>
      <c r="G1066" s="243"/>
      <c r="H1066" s="245" t="s">
        <v>1</v>
      </c>
      <c r="I1066" s="247"/>
      <c r="J1066" s="243"/>
      <c r="K1066" s="243"/>
      <c r="L1066" s="248"/>
      <c r="M1066" s="249"/>
      <c r="N1066" s="250"/>
      <c r="O1066" s="250"/>
      <c r="P1066" s="250"/>
      <c r="Q1066" s="250"/>
      <c r="R1066" s="250"/>
      <c r="S1066" s="250"/>
      <c r="T1066" s="251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52" t="s">
        <v>155</v>
      </c>
      <c r="AU1066" s="252" t="s">
        <v>148</v>
      </c>
      <c r="AV1066" s="13" t="s">
        <v>85</v>
      </c>
      <c r="AW1066" s="13" t="s">
        <v>36</v>
      </c>
      <c r="AX1066" s="13" t="s">
        <v>80</v>
      </c>
      <c r="AY1066" s="252" t="s">
        <v>140</v>
      </c>
    </row>
    <row r="1067" spans="1:51" s="14" customFormat="1" ht="12">
      <c r="A1067" s="14"/>
      <c r="B1067" s="253"/>
      <c r="C1067" s="254"/>
      <c r="D1067" s="244" t="s">
        <v>155</v>
      </c>
      <c r="E1067" s="255" t="s">
        <v>1</v>
      </c>
      <c r="F1067" s="256" t="s">
        <v>959</v>
      </c>
      <c r="G1067" s="254"/>
      <c r="H1067" s="257">
        <v>226.535</v>
      </c>
      <c r="I1067" s="258"/>
      <c r="J1067" s="254"/>
      <c r="K1067" s="254"/>
      <c r="L1067" s="259"/>
      <c r="M1067" s="260"/>
      <c r="N1067" s="261"/>
      <c r="O1067" s="261"/>
      <c r="P1067" s="261"/>
      <c r="Q1067" s="261"/>
      <c r="R1067" s="261"/>
      <c r="S1067" s="261"/>
      <c r="T1067" s="262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63" t="s">
        <v>155</v>
      </c>
      <c r="AU1067" s="263" t="s">
        <v>148</v>
      </c>
      <c r="AV1067" s="14" t="s">
        <v>148</v>
      </c>
      <c r="AW1067" s="14" t="s">
        <v>36</v>
      </c>
      <c r="AX1067" s="14" t="s">
        <v>80</v>
      </c>
      <c r="AY1067" s="263" t="s">
        <v>140</v>
      </c>
    </row>
    <row r="1068" spans="1:51" s="15" customFormat="1" ht="12">
      <c r="A1068" s="15"/>
      <c r="B1068" s="264"/>
      <c r="C1068" s="265"/>
      <c r="D1068" s="244" t="s">
        <v>155</v>
      </c>
      <c r="E1068" s="266" t="s">
        <v>1</v>
      </c>
      <c r="F1068" s="267" t="s">
        <v>167</v>
      </c>
      <c r="G1068" s="265"/>
      <c r="H1068" s="268">
        <v>855.236</v>
      </c>
      <c r="I1068" s="269"/>
      <c r="J1068" s="265"/>
      <c r="K1068" s="265"/>
      <c r="L1068" s="270"/>
      <c r="M1068" s="271"/>
      <c r="N1068" s="272"/>
      <c r="O1068" s="272"/>
      <c r="P1068" s="272"/>
      <c r="Q1068" s="272"/>
      <c r="R1068" s="272"/>
      <c r="S1068" s="272"/>
      <c r="T1068" s="273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T1068" s="274" t="s">
        <v>155</v>
      </c>
      <c r="AU1068" s="274" t="s">
        <v>148</v>
      </c>
      <c r="AV1068" s="15" t="s">
        <v>147</v>
      </c>
      <c r="AW1068" s="15" t="s">
        <v>36</v>
      </c>
      <c r="AX1068" s="15" t="s">
        <v>85</v>
      </c>
      <c r="AY1068" s="274" t="s">
        <v>140</v>
      </c>
    </row>
    <row r="1069" spans="1:65" s="2" customFormat="1" ht="21.75" customHeight="1">
      <c r="A1069" s="39"/>
      <c r="B1069" s="40"/>
      <c r="C1069" s="275" t="s">
        <v>1190</v>
      </c>
      <c r="D1069" s="275" t="s">
        <v>208</v>
      </c>
      <c r="E1069" s="276" t="s">
        <v>1191</v>
      </c>
      <c r="F1069" s="277" t="s">
        <v>1192</v>
      </c>
      <c r="G1069" s="278" t="s">
        <v>152</v>
      </c>
      <c r="H1069" s="279">
        <v>1744.681</v>
      </c>
      <c r="I1069" s="280"/>
      <c r="J1069" s="281">
        <f>ROUND(I1069*H1069,2)</f>
        <v>0</v>
      </c>
      <c r="K1069" s="277" t="s">
        <v>153</v>
      </c>
      <c r="L1069" s="282"/>
      <c r="M1069" s="283" t="s">
        <v>1</v>
      </c>
      <c r="N1069" s="284" t="s">
        <v>46</v>
      </c>
      <c r="O1069" s="92"/>
      <c r="P1069" s="238">
        <f>O1069*H1069</f>
        <v>0</v>
      </c>
      <c r="Q1069" s="238">
        <v>0.0036</v>
      </c>
      <c r="R1069" s="238">
        <f>Q1069*H1069</f>
        <v>6.2808516</v>
      </c>
      <c r="S1069" s="238">
        <v>0</v>
      </c>
      <c r="T1069" s="239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40" t="s">
        <v>391</v>
      </c>
      <c r="AT1069" s="240" t="s">
        <v>208</v>
      </c>
      <c r="AU1069" s="240" t="s">
        <v>148</v>
      </c>
      <c r="AY1069" s="18" t="s">
        <v>140</v>
      </c>
      <c r="BE1069" s="241">
        <f>IF(N1069="základní",J1069,0)</f>
        <v>0</v>
      </c>
      <c r="BF1069" s="241">
        <f>IF(N1069="snížená",J1069,0)</f>
        <v>0</v>
      </c>
      <c r="BG1069" s="241">
        <f>IF(N1069="zákl. přenesená",J1069,0)</f>
        <v>0</v>
      </c>
      <c r="BH1069" s="241">
        <f>IF(N1069="sníž. přenesená",J1069,0)</f>
        <v>0</v>
      </c>
      <c r="BI1069" s="241">
        <f>IF(N1069="nulová",J1069,0)</f>
        <v>0</v>
      </c>
      <c r="BJ1069" s="18" t="s">
        <v>148</v>
      </c>
      <c r="BK1069" s="241">
        <f>ROUND(I1069*H1069,2)</f>
        <v>0</v>
      </c>
      <c r="BL1069" s="18" t="s">
        <v>237</v>
      </c>
      <c r="BM1069" s="240" t="s">
        <v>1193</v>
      </c>
    </row>
    <row r="1070" spans="1:51" s="14" customFormat="1" ht="12">
      <c r="A1070" s="14"/>
      <c r="B1070" s="253"/>
      <c r="C1070" s="254"/>
      <c r="D1070" s="244" t="s">
        <v>155</v>
      </c>
      <c r="E1070" s="255" t="s">
        <v>1</v>
      </c>
      <c r="F1070" s="256" t="s">
        <v>1194</v>
      </c>
      <c r="G1070" s="254"/>
      <c r="H1070" s="257">
        <v>1744.681</v>
      </c>
      <c r="I1070" s="258"/>
      <c r="J1070" s="254"/>
      <c r="K1070" s="254"/>
      <c r="L1070" s="259"/>
      <c r="M1070" s="260"/>
      <c r="N1070" s="261"/>
      <c r="O1070" s="261"/>
      <c r="P1070" s="261"/>
      <c r="Q1070" s="261"/>
      <c r="R1070" s="261"/>
      <c r="S1070" s="261"/>
      <c r="T1070" s="262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3" t="s">
        <v>155</v>
      </c>
      <c r="AU1070" s="263" t="s">
        <v>148</v>
      </c>
      <c r="AV1070" s="14" t="s">
        <v>148</v>
      </c>
      <c r="AW1070" s="14" t="s">
        <v>36</v>
      </c>
      <c r="AX1070" s="14" t="s">
        <v>85</v>
      </c>
      <c r="AY1070" s="263" t="s">
        <v>140</v>
      </c>
    </row>
    <row r="1071" spans="1:65" s="2" customFormat="1" ht="21.75" customHeight="1">
      <c r="A1071" s="39"/>
      <c r="B1071" s="40"/>
      <c r="C1071" s="229" t="s">
        <v>1195</v>
      </c>
      <c r="D1071" s="229" t="s">
        <v>142</v>
      </c>
      <c r="E1071" s="230" t="s">
        <v>1186</v>
      </c>
      <c r="F1071" s="231" t="s">
        <v>1187</v>
      </c>
      <c r="G1071" s="232" t="s">
        <v>152</v>
      </c>
      <c r="H1071" s="233">
        <v>649.786</v>
      </c>
      <c r="I1071" s="234"/>
      <c r="J1071" s="235">
        <f>ROUND(I1071*H1071,2)</f>
        <v>0</v>
      </c>
      <c r="K1071" s="231" t="s">
        <v>153</v>
      </c>
      <c r="L1071" s="45"/>
      <c r="M1071" s="236" t="s">
        <v>1</v>
      </c>
      <c r="N1071" s="237" t="s">
        <v>46</v>
      </c>
      <c r="O1071" s="92"/>
      <c r="P1071" s="238">
        <f>O1071*H1071</f>
        <v>0</v>
      </c>
      <c r="Q1071" s="238">
        <v>0</v>
      </c>
      <c r="R1071" s="238">
        <f>Q1071*H1071</f>
        <v>0</v>
      </c>
      <c r="S1071" s="238">
        <v>0</v>
      </c>
      <c r="T1071" s="239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40" t="s">
        <v>237</v>
      </c>
      <c r="AT1071" s="240" t="s">
        <v>142</v>
      </c>
      <c r="AU1071" s="240" t="s">
        <v>148</v>
      </c>
      <c r="AY1071" s="18" t="s">
        <v>140</v>
      </c>
      <c r="BE1071" s="241">
        <f>IF(N1071="základní",J1071,0)</f>
        <v>0</v>
      </c>
      <c r="BF1071" s="241">
        <f>IF(N1071="snížená",J1071,0)</f>
        <v>0</v>
      </c>
      <c r="BG1071" s="241">
        <f>IF(N1071="zákl. přenesená",J1071,0)</f>
        <v>0</v>
      </c>
      <c r="BH1071" s="241">
        <f>IF(N1071="sníž. přenesená",J1071,0)</f>
        <v>0</v>
      </c>
      <c r="BI1071" s="241">
        <f>IF(N1071="nulová",J1071,0)</f>
        <v>0</v>
      </c>
      <c r="BJ1071" s="18" t="s">
        <v>148</v>
      </c>
      <c r="BK1071" s="241">
        <f>ROUND(I1071*H1071,2)</f>
        <v>0</v>
      </c>
      <c r="BL1071" s="18" t="s">
        <v>237</v>
      </c>
      <c r="BM1071" s="240" t="s">
        <v>1196</v>
      </c>
    </row>
    <row r="1072" spans="1:51" s="13" customFormat="1" ht="12">
      <c r="A1072" s="13"/>
      <c r="B1072" s="242"/>
      <c r="C1072" s="243"/>
      <c r="D1072" s="244" t="s">
        <v>155</v>
      </c>
      <c r="E1072" s="245" t="s">
        <v>1</v>
      </c>
      <c r="F1072" s="246" t="s">
        <v>1197</v>
      </c>
      <c r="G1072" s="243"/>
      <c r="H1072" s="245" t="s">
        <v>1</v>
      </c>
      <c r="I1072" s="247"/>
      <c r="J1072" s="243"/>
      <c r="K1072" s="243"/>
      <c r="L1072" s="248"/>
      <c r="M1072" s="249"/>
      <c r="N1072" s="250"/>
      <c r="O1072" s="250"/>
      <c r="P1072" s="250"/>
      <c r="Q1072" s="250"/>
      <c r="R1072" s="250"/>
      <c r="S1072" s="250"/>
      <c r="T1072" s="251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52" t="s">
        <v>155</v>
      </c>
      <c r="AU1072" s="252" t="s">
        <v>148</v>
      </c>
      <c r="AV1072" s="13" t="s">
        <v>85</v>
      </c>
      <c r="AW1072" s="13" t="s">
        <v>36</v>
      </c>
      <c r="AX1072" s="13" t="s">
        <v>80</v>
      </c>
      <c r="AY1072" s="252" t="s">
        <v>140</v>
      </c>
    </row>
    <row r="1073" spans="1:51" s="14" customFormat="1" ht="12">
      <c r="A1073" s="14"/>
      <c r="B1073" s="253"/>
      <c r="C1073" s="254"/>
      <c r="D1073" s="244" t="s">
        <v>155</v>
      </c>
      <c r="E1073" s="255" t="s">
        <v>1</v>
      </c>
      <c r="F1073" s="256" t="s">
        <v>1157</v>
      </c>
      <c r="G1073" s="254"/>
      <c r="H1073" s="257">
        <v>662.76</v>
      </c>
      <c r="I1073" s="258"/>
      <c r="J1073" s="254"/>
      <c r="K1073" s="254"/>
      <c r="L1073" s="259"/>
      <c r="M1073" s="260"/>
      <c r="N1073" s="261"/>
      <c r="O1073" s="261"/>
      <c r="P1073" s="261"/>
      <c r="Q1073" s="261"/>
      <c r="R1073" s="261"/>
      <c r="S1073" s="261"/>
      <c r="T1073" s="262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63" t="s">
        <v>155</v>
      </c>
      <c r="AU1073" s="263" t="s">
        <v>148</v>
      </c>
      <c r="AV1073" s="14" t="s">
        <v>148</v>
      </c>
      <c r="AW1073" s="14" t="s">
        <v>36</v>
      </c>
      <c r="AX1073" s="14" t="s">
        <v>80</v>
      </c>
      <c r="AY1073" s="263" t="s">
        <v>140</v>
      </c>
    </row>
    <row r="1074" spans="1:51" s="14" customFormat="1" ht="12">
      <c r="A1074" s="14"/>
      <c r="B1074" s="253"/>
      <c r="C1074" s="254"/>
      <c r="D1074" s="244" t="s">
        <v>155</v>
      </c>
      <c r="E1074" s="255" t="s">
        <v>1</v>
      </c>
      <c r="F1074" s="256" t="s">
        <v>1158</v>
      </c>
      <c r="G1074" s="254"/>
      <c r="H1074" s="257">
        <v>-12.974</v>
      </c>
      <c r="I1074" s="258"/>
      <c r="J1074" s="254"/>
      <c r="K1074" s="254"/>
      <c r="L1074" s="259"/>
      <c r="M1074" s="260"/>
      <c r="N1074" s="261"/>
      <c r="O1074" s="261"/>
      <c r="P1074" s="261"/>
      <c r="Q1074" s="261"/>
      <c r="R1074" s="261"/>
      <c r="S1074" s="261"/>
      <c r="T1074" s="262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3" t="s">
        <v>155</v>
      </c>
      <c r="AU1074" s="263" t="s">
        <v>148</v>
      </c>
      <c r="AV1074" s="14" t="s">
        <v>148</v>
      </c>
      <c r="AW1074" s="14" t="s">
        <v>36</v>
      </c>
      <c r="AX1074" s="14" t="s">
        <v>80</v>
      </c>
      <c r="AY1074" s="263" t="s">
        <v>140</v>
      </c>
    </row>
    <row r="1075" spans="1:51" s="15" customFormat="1" ht="12">
      <c r="A1075" s="15"/>
      <c r="B1075" s="264"/>
      <c r="C1075" s="265"/>
      <c r="D1075" s="244" t="s">
        <v>155</v>
      </c>
      <c r="E1075" s="266" t="s">
        <v>1</v>
      </c>
      <c r="F1075" s="267" t="s">
        <v>167</v>
      </c>
      <c r="G1075" s="265"/>
      <c r="H1075" s="268">
        <v>649.786</v>
      </c>
      <c r="I1075" s="269"/>
      <c r="J1075" s="265"/>
      <c r="K1075" s="265"/>
      <c r="L1075" s="270"/>
      <c r="M1075" s="271"/>
      <c r="N1075" s="272"/>
      <c r="O1075" s="272"/>
      <c r="P1075" s="272"/>
      <c r="Q1075" s="272"/>
      <c r="R1075" s="272"/>
      <c r="S1075" s="272"/>
      <c r="T1075" s="273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74" t="s">
        <v>155</v>
      </c>
      <c r="AU1075" s="274" t="s">
        <v>148</v>
      </c>
      <c r="AV1075" s="15" t="s">
        <v>147</v>
      </c>
      <c r="AW1075" s="15" t="s">
        <v>36</v>
      </c>
      <c r="AX1075" s="15" t="s">
        <v>85</v>
      </c>
      <c r="AY1075" s="274" t="s">
        <v>140</v>
      </c>
    </row>
    <row r="1076" spans="1:65" s="2" customFormat="1" ht="21.75" customHeight="1">
      <c r="A1076" s="39"/>
      <c r="B1076" s="40"/>
      <c r="C1076" s="275" t="s">
        <v>1198</v>
      </c>
      <c r="D1076" s="275" t="s">
        <v>208</v>
      </c>
      <c r="E1076" s="276" t="s">
        <v>1199</v>
      </c>
      <c r="F1076" s="277" t="s">
        <v>1200</v>
      </c>
      <c r="G1076" s="278" t="s">
        <v>152</v>
      </c>
      <c r="H1076" s="279">
        <v>582.889</v>
      </c>
      <c r="I1076" s="280"/>
      <c r="J1076" s="281">
        <f>ROUND(I1076*H1076,2)</f>
        <v>0</v>
      </c>
      <c r="K1076" s="277" t="s">
        <v>153</v>
      </c>
      <c r="L1076" s="282"/>
      <c r="M1076" s="283" t="s">
        <v>1</v>
      </c>
      <c r="N1076" s="284" t="s">
        <v>46</v>
      </c>
      <c r="O1076" s="92"/>
      <c r="P1076" s="238">
        <f>O1076*H1076</f>
        <v>0</v>
      </c>
      <c r="Q1076" s="238">
        <v>0.0054</v>
      </c>
      <c r="R1076" s="238">
        <f>Q1076*H1076</f>
        <v>3.1476006</v>
      </c>
      <c r="S1076" s="238">
        <v>0</v>
      </c>
      <c r="T1076" s="239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40" t="s">
        <v>391</v>
      </c>
      <c r="AT1076" s="240" t="s">
        <v>208</v>
      </c>
      <c r="AU1076" s="240" t="s">
        <v>148</v>
      </c>
      <c r="AY1076" s="18" t="s">
        <v>140</v>
      </c>
      <c r="BE1076" s="241">
        <f>IF(N1076="základní",J1076,0)</f>
        <v>0</v>
      </c>
      <c r="BF1076" s="241">
        <f>IF(N1076="snížená",J1076,0)</f>
        <v>0</v>
      </c>
      <c r="BG1076" s="241">
        <f>IF(N1076="zákl. přenesená",J1076,0)</f>
        <v>0</v>
      </c>
      <c r="BH1076" s="241">
        <f>IF(N1076="sníž. přenesená",J1076,0)</f>
        <v>0</v>
      </c>
      <c r="BI1076" s="241">
        <f>IF(N1076="nulová",J1076,0)</f>
        <v>0</v>
      </c>
      <c r="BJ1076" s="18" t="s">
        <v>148</v>
      </c>
      <c r="BK1076" s="241">
        <f>ROUND(I1076*H1076,2)</f>
        <v>0</v>
      </c>
      <c r="BL1076" s="18" t="s">
        <v>237</v>
      </c>
      <c r="BM1076" s="240" t="s">
        <v>1201</v>
      </c>
    </row>
    <row r="1077" spans="1:51" s="13" customFormat="1" ht="12">
      <c r="A1077" s="13"/>
      <c r="B1077" s="242"/>
      <c r="C1077" s="243"/>
      <c r="D1077" s="244" t="s">
        <v>155</v>
      </c>
      <c r="E1077" s="245" t="s">
        <v>1</v>
      </c>
      <c r="F1077" s="246" t="s">
        <v>1202</v>
      </c>
      <c r="G1077" s="243"/>
      <c r="H1077" s="245" t="s">
        <v>1</v>
      </c>
      <c r="I1077" s="247"/>
      <c r="J1077" s="243"/>
      <c r="K1077" s="243"/>
      <c r="L1077" s="248"/>
      <c r="M1077" s="249"/>
      <c r="N1077" s="250"/>
      <c r="O1077" s="250"/>
      <c r="P1077" s="250"/>
      <c r="Q1077" s="250"/>
      <c r="R1077" s="250"/>
      <c r="S1077" s="250"/>
      <c r="T1077" s="25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2" t="s">
        <v>155</v>
      </c>
      <c r="AU1077" s="252" t="s">
        <v>148</v>
      </c>
      <c r="AV1077" s="13" t="s">
        <v>85</v>
      </c>
      <c r="AW1077" s="13" t="s">
        <v>36</v>
      </c>
      <c r="AX1077" s="13" t="s">
        <v>80</v>
      </c>
      <c r="AY1077" s="252" t="s">
        <v>140</v>
      </c>
    </row>
    <row r="1078" spans="1:51" s="14" customFormat="1" ht="12">
      <c r="A1078" s="14"/>
      <c r="B1078" s="253"/>
      <c r="C1078" s="254"/>
      <c r="D1078" s="244" t="s">
        <v>155</v>
      </c>
      <c r="E1078" s="255" t="s">
        <v>1</v>
      </c>
      <c r="F1078" s="256" t="s">
        <v>1157</v>
      </c>
      <c r="G1078" s="254"/>
      <c r="H1078" s="257">
        <v>662.76</v>
      </c>
      <c r="I1078" s="258"/>
      <c r="J1078" s="254"/>
      <c r="K1078" s="254"/>
      <c r="L1078" s="259"/>
      <c r="M1078" s="260"/>
      <c r="N1078" s="261"/>
      <c r="O1078" s="261"/>
      <c r="P1078" s="261"/>
      <c r="Q1078" s="261"/>
      <c r="R1078" s="261"/>
      <c r="S1078" s="261"/>
      <c r="T1078" s="262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3" t="s">
        <v>155</v>
      </c>
      <c r="AU1078" s="263" t="s">
        <v>148</v>
      </c>
      <c r="AV1078" s="14" t="s">
        <v>148</v>
      </c>
      <c r="AW1078" s="14" t="s">
        <v>36</v>
      </c>
      <c r="AX1078" s="14" t="s">
        <v>80</v>
      </c>
      <c r="AY1078" s="263" t="s">
        <v>140</v>
      </c>
    </row>
    <row r="1079" spans="1:51" s="14" customFormat="1" ht="12">
      <c r="A1079" s="14"/>
      <c r="B1079" s="253"/>
      <c r="C1079" s="254"/>
      <c r="D1079" s="244" t="s">
        <v>155</v>
      </c>
      <c r="E1079" s="255" t="s">
        <v>1</v>
      </c>
      <c r="F1079" s="256" t="s">
        <v>1203</v>
      </c>
      <c r="G1079" s="254"/>
      <c r="H1079" s="257">
        <v>-79.871</v>
      </c>
      <c r="I1079" s="258"/>
      <c r="J1079" s="254"/>
      <c r="K1079" s="254"/>
      <c r="L1079" s="259"/>
      <c r="M1079" s="260"/>
      <c r="N1079" s="261"/>
      <c r="O1079" s="261"/>
      <c r="P1079" s="261"/>
      <c r="Q1079" s="261"/>
      <c r="R1079" s="261"/>
      <c r="S1079" s="261"/>
      <c r="T1079" s="262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63" t="s">
        <v>155</v>
      </c>
      <c r="AU1079" s="263" t="s">
        <v>148</v>
      </c>
      <c r="AV1079" s="14" t="s">
        <v>148</v>
      </c>
      <c r="AW1079" s="14" t="s">
        <v>36</v>
      </c>
      <c r="AX1079" s="14" t="s">
        <v>80</v>
      </c>
      <c r="AY1079" s="263" t="s">
        <v>140</v>
      </c>
    </row>
    <row r="1080" spans="1:51" s="15" customFormat="1" ht="12">
      <c r="A1080" s="15"/>
      <c r="B1080" s="264"/>
      <c r="C1080" s="265"/>
      <c r="D1080" s="244" t="s">
        <v>155</v>
      </c>
      <c r="E1080" s="266" t="s">
        <v>1</v>
      </c>
      <c r="F1080" s="267" t="s">
        <v>167</v>
      </c>
      <c r="G1080" s="265"/>
      <c r="H1080" s="268">
        <v>582.889</v>
      </c>
      <c r="I1080" s="269"/>
      <c r="J1080" s="265"/>
      <c r="K1080" s="265"/>
      <c r="L1080" s="270"/>
      <c r="M1080" s="271"/>
      <c r="N1080" s="272"/>
      <c r="O1080" s="272"/>
      <c r="P1080" s="272"/>
      <c r="Q1080" s="272"/>
      <c r="R1080" s="272"/>
      <c r="S1080" s="272"/>
      <c r="T1080" s="273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74" t="s">
        <v>155</v>
      </c>
      <c r="AU1080" s="274" t="s">
        <v>148</v>
      </c>
      <c r="AV1080" s="15" t="s">
        <v>147</v>
      </c>
      <c r="AW1080" s="15" t="s">
        <v>36</v>
      </c>
      <c r="AX1080" s="15" t="s">
        <v>85</v>
      </c>
      <c r="AY1080" s="274" t="s">
        <v>140</v>
      </c>
    </row>
    <row r="1081" spans="1:65" s="2" customFormat="1" ht="21.75" customHeight="1">
      <c r="A1081" s="39"/>
      <c r="B1081" s="40"/>
      <c r="C1081" s="275" t="s">
        <v>1204</v>
      </c>
      <c r="D1081" s="275" t="s">
        <v>208</v>
      </c>
      <c r="E1081" s="276" t="s">
        <v>1205</v>
      </c>
      <c r="F1081" s="277" t="s">
        <v>1206</v>
      </c>
      <c r="G1081" s="278" t="s">
        <v>152</v>
      </c>
      <c r="H1081" s="279">
        <v>582.889</v>
      </c>
      <c r="I1081" s="280"/>
      <c r="J1081" s="281">
        <f>ROUND(I1081*H1081,2)</f>
        <v>0</v>
      </c>
      <c r="K1081" s="277" t="s">
        <v>153</v>
      </c>
      <c r="L1081" s="282"/>
      <c r="M1081" s="283" t="s">
        <v>1</v>
      </c>
      <c r="N1081" s="284" t="s">
        <v>46</v>
      </c>
      <c r="O1081" s="92"/>
      <c r="P1081" s="238">
        <f>O1081*H1081</f>
        <v>0</v>
      </c>
      <c r="Q1081" s="238">
        <v>0.003</v>
      </c>
      <c r="R1081" s="238">
        <f>Q1081*H1081</f>
        <v>1.748667</v>
      </c>
      <c r="S1081" s="238">
        <v>0</v>
      </c>
      <c r="T1081" s="239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40" t="s">
        <v>391</v>
      </c>
      <c r="AT1081" s="240" t="s">
        <v>208</v>
      </c>
      <c r="AU1081" s="240" t="s">
        <v>148</v>
      </c>
      <c r="AY1081" s="18" t="s">
        <v>140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8" t="s">
        <v>148</v>
      </c>
      <c r="BK1081" s="241">
        <f>ROUND(I1081*H1081,2)</f>
        <v>0</v>
      </c>
      <c r="BL1081" s="18" t="s">
        <v>237</v>
      </c>
      <c r="BM1081" s="240" t="s">
        <v>1207</v>
      </c>
    </row>
    <row r="1082" spans="1:51" s="13" customFormat="1" ht="12">
      <c r="A1082" s="13"/>
      <c r="B1082" s="242"/>
      <c r="C1082" s="243"/>
      <c r="D1082" s="244" t="s">
        <v>155</v>
      </c>
      <c r="E1082" s="245" t="s">
        <v>1</v>
      </c>
      <c r="F1082" s="246" t="s">
        <v>1202</v>
      </c>
      <c r="G1082" s="243"/>
      <c r="H1082" s="245" t="s">
        <v>1</v>
      </c>
      <c r="I1082" s="247"/>
      <c r="J1082" s="243"/>
      <c r="K1082" s="243"/>
      <c r="L1082" s="248"/>
      <c r="M1082" s="249"/>
      <c r="N1082" s="250"/>
      <c r="O1082" s="250"/>
      <c r="P1082" s="250"/>
      <c r="Q1082" s="250"/>
      <c r="R1082" s="250"/>
      <c r="S1082" s="250"/>
      <c r="T1082" s="251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52" t="s">
        <v>155</v>
      </c>
      <c r="AU1082" s="252" t="s">
        <v>148</v>
      </c>
      <c r="AV1082" s="13" t="s">
        <v>85</v>
      </c>
      <c r="AW1082" s="13" t="s">
        <v>36</v>
      </c>
      <c r="AX1082" s="13" t="s">
        <v>80</v>
      </c>
      <c r="AY1082" s="252" t="s">
        <v>140</v>
      </c>
    </row>
    <row r="1083" spans="1:51" s="14" customFormat="1" ht="12">
      <c r="A1083" s="14"/>
      <c r="B1083" s="253"/>
      <c r="C1083" s="254"/>
      <c r="D1083" s="244" t="s">
        <v>155</v>
      </c>
      <c r="E1083" s="255" t="s">
        <v>1</v>
      </c>
      <c r="F1083" s="256" t="s">
        <v>1157</v>
      </c>
      <c r="G1083" s="254"/>
      <c r="H1083" s="257">
        <v>662.76</v>
      </c>
      <c r="I1083" s="258"/>
      <c r="J1083" s="254"/>
      <c r="K1083" s="254"/>
      <c r="L1083" s="259"/>
      <c r="M1083" s="260"/>
      <c r="N1083" s="261"/>
      <c r="O1083" s="261"/>
      <c r="P1083" s="261"/>
      <c r="Q1083" s="261"/>
      <c r="R1083" s="261"/>
      <c r="S1083" s="261"/>
      <c r="T1083" s="262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63" t="s">
        <v>155</v>
      </c>
      <c r="AU1083" s="263" t="s">
        <v>148</v>
      </c>
      <c r="AV1083" s="14" t="s">
        <v>148</v>
      </c>
      <c r="AW1083" s="14" t="s">
        <v>36</v>
      </c>
      <c r="AX1083" s="14" t="s">
        <v>80</v>
      </c>
      <c r="AY1083" s="263" t="s">
        <v>140</v>
      </c>
    </row>
    <row r="1084" spans="1:51" s="14" customFormat="1" ht="12">
      <c r="A1084" s="14"/>
      <c r="B1084" s="253"/>
      <c r="C1084" s="254"/>
      <c r="D1084" s="244" t="s">
        <v>155</v>
      </c>
      <c r="E1084" s="255" t="s">
        <v>1</v>
      </c>
      <c r="F1084" s="256" t="s">
        <v>1203</v>
      </c>
      <c r="G1084" s="254"/>
      <c r="H1084" s="257">
        <v>-79.871</v>
      </c>
      <c r="I1084" s="258"/>
      <c r="J1084" s="254"/>
      <c r="K1084" s="254"/>
      <c r="L1084" s="259"/>
      <c r="M1084" s="260"/>
      <c r="N1084" s="261"/>
      <c r="O1084" s="261"/>
      <c r="P1084" s="261"/>
      <c r="Q1084" s="261"/>
      <c r="R1084" s="261"/>
      <c r="S1084" s="261"/>
      <c r="T1084" s="262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3" t="s">
        <v>155</v>
      </c>
      <c r="AU1084" s="263" t="s">
        <v>148</v>
      </c>
      <c r="AV1084" s="14" t="s">
        <v>148</v>
      </c>
      <c r="AW1084" s="14" t="s">
        <v>36</v>
      </c>
      <c r="AX1084" s="14" t="s">
        <v>80</v>
      </c>
      <c r="AY1084" s="263" t="s">
        <v>140</v>
      </c>
    </row>
    <row r="1085" spans="1:51" s="15" customFormat="1" ht="12">
      <c r="A1085" s="15"/>
      <c r="B1085" s="264"/>
      <c r="C1085" s="265"/>
      <c r="D1085" s="244" t="s">
        <v>155</v>
      </c>
      <c r="E1085" s="266" t="s">
        <v>1</v>
      </c>
      <c r="F1085" s="267" t="s">
        <v>167</v>
      </c>
      <c r="G1085" s="265"/>
      <c r="H1085" s="268">
        <v>582.889</v>
      </c>
      <c r="I1085" s="269"/>
      <c r="J1085" s="265"/>
      <c r="K1085" s="265"/>
      <c r="L1085" s="270"/>
      <c r="M1085" s="271"/>
      <c r="N1085" s="272"/>
      <c r="O1085" s="272"/>
      <c r="P1085" s="272"/>
      <c r="Q1085" s="272"/>
      <c r="R1085" s="272"/>
      <c r="S1085" s="272"/>
      <c r="T1085" s="273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74" t="s">
        <v>155</v>
      </c>
      <c r="AU1085" s="274" t="s">
        <v>148</v>
      </c>
      <c r="AV1085" s="15" t="s">
        <v>147</v>
      </c>
      <c r="AW1085" s="15" t="s">
        <v>36</v>
      </c>
      <c r="AX1085" s="15" t="s">
        <v>85</v>
      </c>
      <c r="AY1085" s="274" t="s">
        <v>140</v>
      </c>
    </row>
    <row r="1086" spans="1:65" s="2" customFormat="1" ht="21.75" customHeight="1">
      <c r="A1086" s="39"/>
      <c r="B1086" s="40"/>
      <c r="C1086" s="275" t="s">
        <v>1208</v>
      </c>
      <c r="D1086" s="275" t="s">
        <v>208</v>
      </c>
      <c r="E1086" s="276" t="s">
        <v>1191</v>
      </c>
      <c r="F1086" s="277" t="s">
        <v>1192</v>
      </c>
      <c r="G1086" s="278" t="s">
        <v>152</v>
      </c>
      <c r="H1086" s="279">
        <v>66.898</v>
      </c>
      <c r="I1086" s="280"/>
      <c r="J1086" s="281">
        <f>ROUND(I1086*H1086,2)</f>
        <v>0</v>
      </c>
      <c r="K1086" s="277" t="s">
        <v>153</v>
      </c>
      <c r="L1086" s="282"/>
      <c r="M1086" s="283" t="s">
        <v>1</v>
      </c>
      <c r="N1086" s="284" t="s">
        <v>46</v>
      </c>
      <c r="O1086" s="92"/>
      <c r="P1086" s="238">
        <f>O1086*H1086</f>
        <v>0</v>
      </c>
      <c r="Q1086" s="238">
        <v>0.0036</v>
      </c>
      <c r="R1086" s="238">
        <f>Q1086*H1086</f>
        <v>0.24083279999999999</v>
      </c>
      <c r="S1086" s="238">
        <v>0</v>
      </c>
      <c r="T1086" s="239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40" t="s">
        <v>391</v>
      </c>
      <c r="AT1086" s="240" t="s">
        <v>208</v>
      </c>
      <c r="AU1086" s="240" t="s">
        <v>148</v>
      </c>
      <c r="AY1086" s="18" t="s">
        <v>140</v>
      </c>
      <c r="BE1086" s="241">
        <f>IF(N1086="základní",J1086,0)</f>
        <v>0</v>
      </c>
      <c r="BF1086" s="241">
        <f>IF(N1086="snížená",J1086,0)</f>
        <v>0</v>
      </c>
      <c r="BG1086" s="241">
        <f>IF(N1086="zákl. přenesená",J1086,0)</f>
        <v>0</v>
      </c>
      <c r="BH1086" s="241">
        <f>IF(N1086="sníž. přenesená",J1086,0)</f>
        <v>0</v>
      </c>
      <c r="BI1086" s="241">
        <f>IF(N1086="nulová",J1086,0)</f>
        <v>0</v>
      </c>
      <c r="BJ1086" s="18" t="s">
        <v>148</v>
      </c>
      <c r="BK1086" s="241">
        <f>ROUND(I1086*H1086,2)</f>
        <v>0</v>
      </c>
      <c r="BL1086" s="18" t="s">
        <v>237</v>
      </c>
      <c r="BM1086" s="240" t="s">
        <v>1209</v>
      </c>
    </row>
    <row r="1087" spans="1:51" s="13" customFormat="1" ht="12">
      <c r="A1087" s="13"/>
      <c r="B1087" s="242"/>
      <c r="C1087" s="243"/>
      <c r="D1087" s="244" t="s">
        <v>155</v>
      </c>
      <c r="E1087" s="245" t="s">
        <v>1</v>
      </c>
      <c r="F1087" s="246" t="s">
        <v>728</v>
      </c>
      <c r="G1087" s="243"/>
      <c r="H1087" s="245" t="s">
        <v>1</v>
      </c>
      <c r="I1087" s="247"/>
      <c r="J1087" s="243"/>
      <c r="K1087" s="243"/>
      <c r="L1087" s="248"/>
      <c r="M1087" s="249"/>
      <c r="N1087" s="250"/>
      <c r="O1087" s="250"/>
      <c r="P1087" s="250"/>
      <c r="Q1087" s="250"/>
      <c r="R1087" s="250"/>
      <c r="S1087" s="250"/>
      <c r="T1087" s="25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52" t="s">
        <v>155</v>
      </c>
      <c r="AU1087" s="252" t="s">
        <v>148</v>
      </c>
      <c r="AV1087" s="13" t="s">
        <v>85</v>
      </c>
      <c r="AW1087" s="13" t="s">
        <v>36</v>
      </c>
      <c r="AX1087" s="13" t="s">
        <v>80</v>
      </c>
      <c r="AY1087" s="252" t="s">
        <v>140</v>
      </c>
    </row>
    <row r="1088" spans="1:51" s="14" customFormat="1" ht="12">
      <c r="A1088" s="14"/>
      <c r="B1088" s="253"/>
      <c r="C1088" s="254"/>
      <c r="D1088" s="244" t="s">
        <v>155</v>
      </c>
      <c r="E1088" s="255" t="s">
        <v>1</v>
      </c>
      <c r="F1088" s="256" t="s">
        <v>1210</v>
      </c>
      <c r="G1088" s="254"/>
      <c r="H1088" s="257">
        <v>66.898</v>
      </c>
      <c r="I1088" s="258"/>
      <c r="J1088" s="254"/>
      <c r="K1088" s="254"/>
      <c r="L1088" s="259"/>
      <c r="M1088" s="260"/>
      <c r="N1088" s="261"/>
      <c r="O1088" s="261"/>
      <c r="P1088" s="261"/>
      <c r="Q1088" s="261"/>
      <c r="R1088" s="261"/>
      <c r="S1088" s="261"/>
      <c r="T1088" s="262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3" t="s">
        <v>155</v>
      </c>
      <c r="AU1088" s="263" t="s">
        <v>148</v>
      </c>
      <c r="AV1088" s="14" t="s">
        <v>148</v>
      </c>
      <c r="AW1088" s="14" t="s">
        <v>36</v>
      </c>
      <c r="AX1088" s="14" t="s">
        <v>80</v>
      </c>
      <c r="AY1088" s="263" t="s">
        <v>140</v>
      </c>
    </row>
    <row r="1089" spans="1:51" s="15" customFormat="1" ht="12">
      <c r="A1089" s="15"/>
      <c r="B1089" s="264"/>
      <c r="C1089" s="265"/>
      <c r="D1089" s="244" t="s">
        <v>155</v>
      </c>
      <c r="E1089" s="266" t="s">
        <v>1</v>
      </c>
      <c r="F1089" s="267" t="s">
        <v>167</v>
      </c>
      <c r="G1089" s="265"/>
      <c r="H1089" s="268">
        <v>66.898</v>
      </c>
      <c r="I1089" s="269"/>
      <c r="J1089" s="265"/>
      <c r="K1089" s="265"/>
      <c r="L1089" s="270"/>
      <c r="M1089" s="271"/>
      <c r="N1089" s="272"/>
      <c r="O1089" s="272"/>
      <c r="P1089" s="272"/>
      <c r="Q1089" s="272"/>
      <c r="R1089" s="272"/>
      <c r="S1089" s="272"/>
      <c r="T1089" s="273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T1089" s="274" t="s">
        <v>155</v>
      </c>
      <c r="AU1089" s="274" t="s">
        <v>148</v>
      </c>
      <c r="AV1089" s="15" t="s">
        <v>147</v>
      </c>
      <c r="AW1089" s="15" t="s">
        <v>36</v>
      </c>
      <c r="AX1089" s="15" t="s">
        <v>85</v>
      </c>
      <c r="AY1089" s="274" t="s">
        <v>140</v>
      </c>
    </row>
    <row r="1090" spans="1:65" s="2" customFormat="1" ht="21.75" customHeight="1">
      <c r="A1090" s="39"/>
      <c r="B1090" s="40"/>
      <c r="C1090" s="275" t="s">
        <v>1211</v>
      </c>
      <c r="D1090" s="275" t="s">
        <v>208</v>
      </c>
      <c r="E1090" s="276" t="s">
        <v>1205</v>
      </c>
      <c r="F1090" s="277" t="s">
        <v>1206</v>
      </c>
      <c r="G1090" s="278" t="s">
        <v>152</v>
      </c>
      <c r="H1090" s="279">
        <v>66.898</v>
      </c>
      <c r="I1090" s="280"/>
      <c r="J1090" s="281">
        <f>ROUND(I1090*H1090,2)</f>
        <v>0</v>
      </c>
      <c r="K1090" s="277" t="s">
        <v>153</v>
      </c>
      <c r="L1090" s="282"/>
      <c r="M1090" s="283" t="s">
        <v>1</v>
      </c>
      <c r="N1090" s="284" t="s">
        <v>46</v>
      </c>
      <c r="O1090" s="92"/>
      <c r="P1090" s="238">
        <f>O1090*H1090</f>
        <v>0</v>
      </c>
      <c r="Q1090" s="238">
        <v>0.003</v>
      </c>
      <c r="R1090" s="238">
        <f>Q1090*H1090</f>
        <v>0.20069399999999998</v>
      </c>
      <c r="S1090" s="238">
        <v>0</v>
      </c>
      <c r="T1090" s="239">
        <f>S1090*H1090</f>
        <v>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R1090" s="240" t="s">
        <v>391</v>
      </c>
      <c r="AT1090" s="240" t="s">
        <v>208</v>
      </c>
      <c r="AU1090" s="240" t="s">
        <v>148</v>
      </c>
      <c r="AY1090" s="18" t="s">
        <v>140</v>
      </c>
      <c r="BE1090" s="241">
        <f>IF(N1090="základní",J1090,0)</f>
        <v>0</v>
      </c>
      <c r="BF1090" s="241">
        <f>IF(N1090="snížená",J1090,0)</f>
        <v>0</v>
      </c>
      <c r="BG1090" s="241">
        <f>IF(N1090="zákl. přenesená",J1090,0)</f>
        <v>0</v>
      </c>
      <c r="BH1090" s="241">
        <f>IF(N1090="sníž. přenesená",J1090,0)</f>
        <v>0</v>
      </c>
      <c r="BI1090" s="241">
        <f>IF(N1090="nulová",J1090,0)</f>
        <v>0</v>
      </c>
      <c r="BJ1090" s="18" t="s">
        <v>148</v>
      </c>
      <c r="BK1090" s="241">
        <f>ROUND(I1090*H1090,2)</f>
        <v>0</v>
      </c>
      <c r="BL1090" s="18" t="s">
        <v>237</v>
      </c>
      <c r="BM1090" s="240" t="s">
        <v>1212</v>
      </c>
    </row>
    <row r="1091" spans="1:51" s="13" customFormat="1" ht="12">
      <c r="A1091" s="13"/>
      <c r="B1091" s="242"/>
      <c r="C1091" s="243"/>
      <c r="D1091" s="244" t="s">
        <v>155</v>
      </c>
      <c r="E1091" s="245" t="s">
        <v>1</v>
      </c>
      <c r="F1091" s="246" t="s">
        <v>728</v>
      </c>
      <c r="G1091" s="243"/>
      <c r="H1091" s="245" t="s">
        <v>1</v>
      </c>
      <c r="I1091" s="247"/>
      <c r="J1091" s="243"/>
      <c r="K1091" s="243"/>
      <c r="L1091" s="248"/>
      <c r="M1091" s="249"/>
      <c r="N1091" s="250"/>
      <c r="O1091" s="250"/>
      <c r="P1091" s="250"/>
      <c r="Q1091" s="250"/>
      <c r="R1091" s="250"/>
      <c r="S1091" s="250"/>
      <c r="T1091" s="251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52" t="s">
        <v>155</v>
      </c>
      <c r="AU1091" s="252" t="s">
        <v>148</v>
      </c>
      <c r="AV1091" s="13" t="s">
        <v>85</v>
      </c>
      <c r="AW1091" s="13" t="s">
        <v>36</v>
      </c>
      <c r="AX1091" s="13" t="s">
        <v>80</v>
      </c>
      <c r="AY1091" s="252" t="s">
        <v>140</v>
      </c>
    </row>
    <row r="1092" spans="1:51" s="14" customFormat="1" ht="12">
      <c r="A1092" s="14"/>
      <c r="B1092" s="253"/>
      <c r="C1092" s="254"/>
      <c r="D1092" s="244" t="s">
        <v>155</v>
      </c>
      <c r="E1092" s="255" t="s">
        <v>1</v>
      </c>
      <c r="F1092" s="256" t="s">
        <v>1210</v>
      </c>
      <c r="G1092" s="254"/>
      <c r="H1092" s="257">
        <v>66.898</v>
      </c>
      <c r="I1092" s="258"/>
      <c r="J1092" s="254"/>
      <c r="K1092" s="254"/>
      <c r="L1092" s="259"/>
      <c r="M1092" s="260"/>
      <c r="N1092" s="261"/>
      <c r="O1092" s="261"/>
      <c r="P1092" s="261"/>
      <c r="Q1092" s="261"/>
      <c r="R1092" s="261"/>
      <c r="S1092" s="261"/>
      <c r="T1092" s="26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3" t="s">
        <v>155</v>
      </c>
      <c r="AU1092" s="263" t="s">
        <v>148</v>
      </c>
      <c r="AV1092" s="14" t="s">
        <v>148</v>
      </c>
      <c r="AW1092" s="14" t="s">
        <v>36</v>
      </c>
      <c r="AX1092" s="14" t="s">
        <v>80</v>
      </c>
      <c r="AY1092" s="263" t="s">
        <v>140</v>
      </c>
    </row>
    <row r="1093" spans="1:51" s="15" customFormat="1" ht="12">
      <c r="A1093" s="15"/>
      <c r="B1093" s="264"/>
      <c r="C1093" s="265"/>
      <c r="D1093" s="244" t="s">
        <v>155</v>
      </c>
      <c r="E1093" s="266" t="s">
        <v>1</v>
      </c>
      <c r="F1093" s="267" t="s">
        <v>167</v>
      </c>
      <c r="G1093" s="265"/>
      <c r="H1093" s="268">
        <v>66.898</v>
      </c>
      <c r="I1093" s="269"/>
      <c r="J1093" s="265"/>
      <c r="K1093" s="265"/>
      <c r="L1093" s="270"/>
      <c r="M1093" s="271"/>
      <c r="N1093" s="272"/>
      <c r="O1093" s="272"/>
      <c r="P1093" s="272"/>
      <c r="Q1093" s="272"/>
      <c r="R1093" s="272"/>
      <c r="S1093" s="272"/>
      <c r="T1093" s="273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74" t="s">
        <v>155</v>
      </c>
      <c r="AU1093" s="274" t="s">
        <v>148</v>
      </c>
      <c r="AV1093" s="15" t="s">
        <v>147</v>
      </c>
      <c r="AW1093" s="15" t="s">
        <v>36</v>
      </c>
      <c r="AX1093" s="15" t="s">
        <v>85</v>
      </c>
      <c r="AY1093" s="274" t="s">
        <v>140</v>
      </c>
    </row>
    <row r="1094" spans="1:65" s="2" customFormat="1" ht="33" customHeight="1">
      <c r="A1094" s="39"/>
      <c r="B1094" s="40"/>
      <c r="C1094" s="229" t="s">
        <v>1213</v>
      </c>
      <c r="D1094" s="229" t="s">
        <v>142</v>
      </c>
      <c r="E1094" s="230" t="s">
        <v>1214</v>
      </c>
      <c r="F1094" s="231" t="s">
        <v>1215</v>
      </c>
      <c r="G1094" s="232" t="s">
        <v>152</v>
      </c>
      <c r="H1094" s="233">
        <v>582.889</v>
      </c>
      <c r="I1094" s="234"/>
      <c r="J1094" s="235">
        <f>ROUND(I1094*H1094,2)</f>
        <v>0</v>
      </c>
      <c r="K1094" s="231" t="s">
        <v>153</v>
      </c>
      <c r="L1094" s="45"/>
      <c r="M1094" s="236" t="s">
        <v>1</v>
      </c>
      <c r="N1094" s="237" t="s">
        <v>46</v>
      </c>
      <c r="O1094" s="92"/>
      <c r="P1094" s="238">
        <f>O1094*H1094</f>
        <v>0</v>
      </c>
      <c r="Q1094" s="238">
        <v>8E-05</v>
      </c>
      <c r="R1094" s="238">
        <f>Q1094*H1094</f>
        <v>0.046631120000000005</v>
      </c>
      <c r="S1094" s="238">
        <v>0</v>
      </c>
      <c r="T1094" s="239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40" t="s">
        <v>237</v>
      </c>
      <c r="AT1094" s="240" t="s">
        <v>142</v>
      </c>
      <c r="AU1094" s="240" t="s">
        <v>148</v>
      </c>
      <c r="AY1094" s="18" t="s">
        <v>140</v>
      </c>
      <c r="BE1094" s="241">
        <f>IF(N1094="základní",J1094,0)</f>
        <v>0</v>
      </c>
      <c r="BF1094" s="241">
        <f>IF(N1094="snížená",J1094,0)</f>
        <v>0</v>
      </c>
      <c r="BG1094" s="241">
        <f>IF(N1094="zákl. přenesená",J1094,0)</f>
        <v>0</v>
      </c>
      <c r="BH1094" s="241">
        <f>IF(N1094="sníž. přenesená",J1094,0)</f>
        <v>0</v>
      </c>
      <c r="BI1094" s="241">
        <f>IF(N1094="nulová",J1094,0)</f>
        <v>0</v>
      </c>
      <c r="BJ1094" s="18" t="s">
        <v>148</v>
      </c>
      <c r="BK1094" s="241">
        <f>ROUND(I1094*H1094,2)</f>
        <v>0</v>
      </c>
      <c r="BL1094" s="18" t="s">
        <v>237</v>
      </c>
      <c r="BM1094" s="240" t="s">
        <v>1216</v>
      </c>
    </row>
    <row r="1095" spans="1:51" s="13" customFormat="1" ht="12">
      <c r="A1095" s="13"/>
      <c r="B1095" s="242"/>
      <c r="C1095" s="243"/>
      <c r="D1095" s="244" t="s">
        <v>155</v>
      </c>
      <c r="E1095" s="245" t="s">
        <v>1</v>
      </c>
      <c r="F1095" s="246" t="s">
        <v>1202</v>
      </c>
      <c r="G1095" s="243"/>
      <c r="H1095" s="245" t="s">
        <v>1</v>
      </c>
      <c r="I1095" s="247"/>
      <c r="J1095" s="243"/>
      <c r="K1095" s="243"/>
      <c r="L1095" s="248"/>
      <c r="M1095" s="249"/>
      <c r="N1095" s="250"/>
      <c r="O1095" s="250"/>
      <c r="P1095" s="250"/>
      <c r="Q1095" s="250"/>
      <c r="R1095" s="250"/>
      <c r="S1095" s="250"/>
      <c r="T1095" s="251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52" t="s">
        <v>155</v>
      </c>
      <c r="AU1095" s="252" t="s">
        <v>148</v>
      </c>
      <c r="AV1095" s="13" t="s">
        <v>85</v>
      </c>
      <c r="AW1095" s="13" t="s">
        <v>36</v>
      </c>
      <c r="AX1095" s="13" t="s">
        <v>80</v>
      </c>
      <c r="AY1095" s="252" t="s">
        <v>140</v>
      </c>
    </row>
    <row r="1096" spans="1:51" s="14" customFormat="1" ht="12">
      <c r="A1096" s="14"/>
      <c r="B1096" s="253"/>
      <c r="C1096" s="254"/>
      <c r="D1096" s="244" t="s">
        <v>155</v>
      </c>
      <c r="E1096" s="255" t="s">
        <v>1</v>
      </c>
      <c r="F1096" s="256" t="s">
        <v>1157</v>
      </c>
      <c r="G1096" s="254"/>
      <c r="H1096" s="257">
        <v>662.76</v>
      </c>
      <c r="I1096" s="258"/>
      <c r="J1096" s="254"/>
      <c r="K1096" s="254"/>
      <c r="L1096" s="259"/>
      <c r="M1096" s="260"/>
      <c r="N1096" s="261"/>
      <c r="O1096" s="261"/>
      <c r="P1096" s="261"/>
      <c r="Q1096" s="261"/>
      <c r="R1096" s="261"/>
      <c r="S1096" s="261"/>
      <c r="T1096" s="262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63" t="s">
        <v>155</v>
      </c>
      <c r="AU1096" s="263" t="s">
        <v>148</v>
      </c>
      <c r="AV1096" s="14" t="s">
        <v>148</v>
      </c>
      <c r="AW1096" s="14" t="s">
        <v>36</v>
      </c>
      <c r="AX1096" s="14" t="s">
        <v>80</v>
      </c>
      <c r="AY1096" s="263" t="s">
        <v>140</v>
      </c>
    </row>
    <row r="1097" spans="1:51" s="14" customFormat="1" ht="12">
      <c r="A1097" s="14"/>
      <c r="B1097" s="253"/>
      <c r="C1097" s="254"/>
      <c r="D1097" s="244" t="s">
        <v>155</v>
      </c>
      <c r="E1097" s="255" t="s">
        <v>1</v>
      </c>
      <c r="F1097" s="256" t="s">
        <v>1203</v>
      </c>
      <c r="G1097" s="254"/>
      <c r="H1097" s="257">
        <v>-79.871</v>
      </c>
      <c r="I1097" s="258"/>
      <c r="J1097" s="254"/>
      <c r="K1097" s="254"/>
      <c r="L1097" s="259"/>
      <c r="M1097" s="260"/>
      <c r="N1097" s="261"/>
      <c r="O1097" s="261"/>
      <c r="P1097" s="261"/>
      <c r="Q1097" s="261"/>
      <c r="R1097" s="261"/>
      <c r="S1097" s="261"/>
      <c r="T1097" s="262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3" t="s">
        <v>155</v>
      </c>
      <c r="AU1097" s="263" t="s">
        <v>148</v>
      </c>
      <c r="AV1097" s="14" t="s">
        <v>148</v>
      </c>
      <c r="AW1097" s="14" t="s">
        <v>36</v>
      </c>
      <c r="AX1097" s="14" t="s">
        <v>80</v>
      </c>
      <c r="AY1097" s="263" t="s">
        <v>140</v>
      </c>
    </row>
    <row r="1098" spans="1:51" s="15" customFormat="1" ht="12">
      <c r="A1098" s="15"/>
      <c r="B1098" s="264"/>
      <c r="C1098" s="265"/>
      <c r="D1098" s="244" t="s">
        <v>155</v>
      </c>
      <c r="E1098" s="266" t="s">
        <v>1</v>
      </c>
      <c r="F1098" s="267" t="s">
        <v>167</v>
      </c>
      <c r="G1098" s="265"/>
      <c r="H1098" s="268">
        <v>582.889</v>
      </c>
      <c r="I1098" s="269"/>
      <c r="J1098" s="265"/>
      <c r="K1098" s="265"/>
      <c r="L1098" s="270"/>
      <c r="M1098" s="271"/>
      <c r="N1098" s="272"/>
      <c r="O1098" s="272"/>
      <c r="P1098" s="272"/>
      <c r="Q1098" s="272"/>
      <c r="R1098" s="272"/>
      <c r="S1098" s="272"/>
      <c r="T1098" s="273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74" t="s">
        <v>155</v>
      </c>
      <c r="AU1098" s="274" t="s">
        <v>148</v>
      </c>
      <c r="AV1098" s="15" t="s">
        <v>147</v>
      </c>
      <c r="AW1098" s="15" t="s">
        <v>36</v>
      </c>
      <c r="AX1098" s="15" t="s">
        <v>85</v>
      </c>
      <c r="AY1098" s="274" t="s">
        <v>140</v>
      </c>
    </row>
    <row r="1099" spans="1:65" s="2" customFormat="1" ht="21.75" customHeight="1">
      <c r="A1099" s="39"/>
      <c r="B1099" s="40"/>
      <c r="C1099" s="229" t="s">
        <v>1217</v>
      </c>
      <c r="D1099" s="229" t="s">
        <v>142</v>
      </c>
      <c r="E1099" s="230" t="s">
        <v>1218</v>
      </c>
      <c r="F1099" s="231" t="s">
        <v>1219</v>
      </c>
      <c r="G1099" s="232" t="s">
        <v>152</v>
      </c>
      <c r="H1099" s="233">
        <v>66.898</v>
      </c>
      <c r="I1099" s="234"/>
      <c r="J1099" s="235">
        <f>ROUND(I1099*H1099,2)</f>
        <v>0</v>
      </c>
      <c r="K1099" s="231" t="s">
        <v>153</v>
      </c>
      <c r="L1099" s="45"/>
      <c r="M1099" s="236" t="s">
        <v>1</v>
      </c>
      <c r="N1099" s="237" t="s">
        <v>46</v>
      </c>
      <c r="O1099" s="92"/>
      <c r="P1099" s="238">
        <f>O1099*H1099</f>
        <v>0</v>
      </c>
      <c r="Q1099" s="238">
        <v>9E-05</v>
      </c>
      <c r="R1099" s="238">
        <f>Q1099*H1099</f>
        <v>0.00602082</v>
      </c>
      <c r="S1099" s="238">
        <v>0</v>
      </c>
      <c r="T1099" s="239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40" t="s">
        <v>237</v>
      </c>
      <c r="AT1099" s="240" t="s">
        <v>142</v>
      </c>
      <c r="AU1099" s="240" t="s">
        <v>148</v>
      </c>
      <c r="AY1099" s="18" t="s">
        <v>140</v>
      </c>
      <c r="BE1099" s="241">
        <f>IF(N1099="základní",J1099,0)</f>
        <v>0</v>
      </c>
      <c r="BF1099" s="241">
        <f>IF(N1099="snížená",J1099,0)</f>
        <v>0</v>
      </c>
      <c r="BG1099" s="241">
        <f>IF(N1099="zákl. přenesená",J1099,0)</f>
        <v>0</v>
      </c>
      <c r="BH1099" s="241">
        <f>IF(N1099="sníž. přenesená",J1099,0)</f>
        <v>0</v>
      </c>
      <c r="BI1099" s="241">
        <f>IF(N1099="nulová",J1099,0)</f>
        <v>0</v>
      </c>
      <c r="BJ1099" s="18" t="s">
        <v>148</v>
      </c>
      <c r="BK1099" s="241">
        <f>ROUND(I1099*H1099,2)</f>
        <v>0</v>
      </c>
      <c r="BL1099" s="18" t="s">
        <v>237</v>
      </c>
      <c r="BM1099" s="240" t="s">
        <v>1220</v>
      </c>
    </row>
    <row r="1100" spans="1:51" s="13" customFormat="1" ht="12">
      <c r="A1100" s="13"/>
      <c r="B1100" s="242"/>
      <c r="C1100" s="243"/>
      <c r="D1100" s="244" t="s">
        <v>155</v>
      </c>
      <c r="E1100" s="245" t="s">
        <v>1</v>
      </c>
      <c r="F1100" s="246" t="s">
        <v>728</v>
      </c>
      <c r="G1100" s="243"/>
      <c r="H1100" s="245" t="s">
        <v>1</v>
      </c>
      <c r="I1100" s="247"/>
      <c r="J1100" s="243"/>
      <c r="K1100" s="243"/>
      <c r="L1100" s="248"/>
      <c r="M1100" s="249"/>
      <c r="N1100" s="250"/>
      <c r="O1100" s="250"/>
      <c r="P1100" s="250"/>
      <c r="Q1100" s="250"/>
      <c r="R1100" s="250"/>
      <c r="S1100" s="250"/>
      <c r="T1100" s="251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52" t="s">
        <v>155</v>
      </c>
      <c r="AU1100" s="252" t="s">
        <v>148</v>
      </c>
      <c r="AV1100" s="13" t="s">
        <v>85</v>
      </c>
      <c r="AW1100" s="13" t="s">
        <v>36</v>
      </c>
      <c r="AX1100" s="13" t="s">
        <v>80</v>
      </c>
      <c r="AY1100" s="252" t="s">
        <v>140</v>
      </c>
    </row>
    <row r="1101" spans="1:51" s="14" customFormat="1" ht="12">
      <c r="A1101" s="14"/>
      <c r="B1101" s="253"/>
      <c r="C1101" s="254"/>
      <c r="D1101" s="244" t="s">
        <v>155</v>
      </c>
      <c r="E1101" s="255" t="s">
        <v>1</v>
      </c>
      <c r="F1101" s="256" t="s">
        <v>1210</v>
      </c>
      <c r="G1101" s="254"/>
      <c r="H1101" s="257">
        <v>66.898</v>
      </c>
      <c r="I1101" s="258"/>
      <c r="J1101" s="254"/>
      <c r="K1101" s="254"/>
      <c r="L1101" s="259"/>
      <c r="M1101" s="260"/>
      <c r="N1101" s="261"/>
      <c r="O1101" s="261"/>
      <c r="P1101" s="261"/>
      <c r="Q1101" s="261"/>
      <c r="R1101" s="261"/>
      <c r="S1101" s="261"/>
      <c r="T1101" s="262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3" t="s">
        <v>155</v>
      </c>
      <c r="AU1101" s="263" t="s">
        <v>148</v>
      </c>
      <c r="AV1101" s="14" t="s">
        <v>148</v>
      </c>
      <c r="AW1101" s="14" t="s">
        <v>36</v>
      </c>
      <c r="AX1101" s="14" t="s">
        <v>80</v>
      </c>
      <c r="AY1101" s="263" t="s">
        <v>140</v>
      </c>
    </row>
    <row r="1102" spans="1:51" s="15" customFormat="1" ht="12">
      <c r="A1102" s="15"/>
      <c r="B1102" s="264"/>
      <c r="C1102" s="265"/>
      <c r="D1102" s="244" t="s">
        <v>155</v>
      </c>
      <c r="E1102" s="266" t="s">
        <v>1</v>
      </c>
      <c r="F1102" s="267" t="s">
        <v>167</v>
      </c>
      <c r="G1102" s="265"/>
      <c r="H1102" s="268">
        <v>66.898</v>
      </c>
      <c r="I1102" s="269"/>
      <c r="J1102" s="265"/>
      <c r="K1102" s="265"/>
      <c r="L1102" s="270"/>
      <c r="M1102" s="271"/>
      <c r="N1102" s="272"/>
      <c r="O1102" s="272"/>
      <c r="P1102" s="272"/>
      <c r="Q1102" s="272"/>
      <c r="R1102" s="272"/>
      <c r="S1102" s="272"/>
      <c r="T1102" s="273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74" t="s">
        <v>155</v>
      </c>
      <c r="AU1102" s="274" t="s">
        <v>148</v>
      </c>
      <c r="AV1102" s="15" t="s">
        <v>147</v>
      </c>
      <c r="AW1102" s="15" t="s">
        <v>36</v>
      </c>
      <c r="AX1102" s="15" t="s">
        <v>85</v>
      </c>
      <c r="AY1102" s="274" t="s">
        <v>140</v>
      </c>
    </row>
    <row r="1103" spans="1:65" s="2" customFormat="1" ht="21.75" customHeight="1">
      <c r="A1103" s="39"/>
      <c r="B1103" s="40"/>
      <c r="C1103" s="229" t="s">
        <v>1221</v>
      </c>
      <c r="D1103" s="229" t="s">
        <v>142</v>
      </c>
      <c r="E1103" s="230" t="s">
        <v>1222</v>
      </c>
      <c r="F1103" s="231" t="s">
        <v>1223</v>
      </c>
      <c r="G1103" s="232" t="s">
        <v>152</v>
      </c>
      <c r="H1103" s="233">
        <v>855.236</v>
      </c>
      <c r="I1103" s="234"/>
      <c r="J1103" s="235">
        <f>ROUND(I1103*H1103,2)</f>
        <v>0</v>
      </c>
      <c r="K1103" s="231" t="s">
        <v>153</v>
      </c>
      <c r="L1103" s="45"/>
      <c r="M1103" s="236" t="s">
        <v>1</v>
      </c>
      <c r="N1103" s="237" t="s">
        <v>46</v>
      </c>
      <c r="O1103" s="92"/>
      <c r="P1103" s="238">
        <f>O1103*H1103</f>
        <v>0</v>
      </c>
      <c r="Q1103" s="238">
        <v>0.0001</v>
      </c>
      <c r="R1103" s="238">
        <f>Q1103*H1103</f>
        <v>0.0855236</v>
      </c>
      <c r="S1103" s="238">
        <v>0</v>
      </c>
      <c r="T1103" s="239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40" t="s">
        <v>237</v>
      </c>
      <c r="AT1103" s="240" t="s">
        <v>142</v>
      </c>
      <c r="AU1103" s="240" t="s">
        <v>148</v>
      </c>
      <c r="AY1103" s="18" t="s">
        <v>140</v>
      </c>
      <c r="BE1103" s="241">
        <f>IF(N1103="základní",J1103,0)</f>
        <v>0</v>
      </c>
      <c r="BF1103" s="241">
        <f>IF(N1103="snížená",J1103,0)</f>
        <v>0</v>
      </c>
      <c r="BG1103" s="241">
        <f>IF(N1103="zákl. přenesená",J1103,0)</f>
        <v>0</v>
      </c>
      <c r="BH1103" s="241">
        <f>IF(N1103="sníž. přenesená",J1103,0)</f>
        <v>0</v>
      </c>
      <c r="BI1103" s="241">
        <f>IF(N1103="nulová",J1103,0)</f>
        <v>0</v>
      </c>
      <c r="BJ1103" s="18" t="s">
        <v>148</v>
      </c>
      <c r="BK1103" s="241">
        <f>ROUND(I1103*H1103,2)</f>
        <v>0</v>
      </c>
      <c r="BL1103" s="18" t="s">
        <v>237</v>
      </c>
      <c r="BM1103" s="240" t="s">
        <v>1224</v>
      </c>
    </row>
    <row r="1104" spans="1:51" s="13" customFormat="1" ht="12">
      <c r="A1104" s="13"/>
      <c r="B1104" s="242"/>
      <c r="C1104" s="243"/>
      <c r="D1104" s="244" t="s">
        <v>155</v>
      </c>
      <c r="E1104" s="245" t="s">
        <v>1</v>
      </c>
      <c r="F1104" s="246" t="s">
        <v>955</v>
      </c>
      <c r="G1104" s="243"/>
      <c r="H1104" s="245" t="s">
        <v>1</v>
      </c>
      <c r="I1104" s="247"/>
      <c r="J1104" s="243"/>
      <c r="K1104" s="243"/>
      <c r="L1104" s="248"/>
      <c r="M1104" s="249"/>
      <c r="N1104" s="250"/>
      <c r="O1104" s="250"/>
      <c r="P1104" s="250"/>
      <c r="Q1104" s="250"/>
      <c r="R1104" s="250"/>
      <c r="S1104" s="250"/>
      <c r="T1104" s="25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2" t="s">
        <v>155</v>
      </c>
      <c r="AU1104" s="252" t="s">
        <v>148</v>
      </c>
      <c r="AV1104" s="13" t="s">
        <v>85</v>
      </c>
      <c r="AW1104" s="13" t="s">
        <v>36</v>
      </c>
      <c r="AX1104" s="13" t="s">
        <v>80</v>
      </c>
      <c r="AY1104" s="252" t="s">
        <v>140</v>
      </c>
    </row>
    <row r="1105" spans="1:51" s="13" customFormat="1" ht="12">
      <c r="A1105" s="13"/>
      <c r="B1105" s="242"/>
      <c r="C1105" s="243"/>
      <c r="D1105" s="244" t="s">
        <v>155</v>
      </c>
      <c r="E1105" s="245" t="s">
        <v>1</v>
      </c>
      <c r="F1105" s="246" t="s">
        <v>1225</v>
      </c>
      <c r="G1105" s="243"/>
      <c r="H1105" s="245" t="s">
        <v>1</v>
      </c>
      <c r="I1105" s="247"/>
      <c r="J1105" s="243"/>
      <c r="K1105" s="243"/>
      <c r="L1105" s="248"/>
      <c r="M1105" s="249"/>
      <c r="N1105" s="250"/>
      <c r="O1105" s="250"/>
      <c r="P1105" s="250"/>
      <c r="Q1105" s="250"/>
      <c r="R1105" s="250"/>
      <c r="S1105" s="250"/>
      <c r="T1105" s="251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2" t="s">
        <v>155</v>
      </c>
      <c r="AU1105" s="252" t="s">
        <v>148</v>
      </c>
      <c r="AV1105" s="13" t="s">
        <v>85</v>
      </c>
      <c r="AW1105" s="13" t="s">
        <v>36</v>
      </c>
      <c r="AX1105" s="13" t="s">
        <v>80</v>
      </c>
      <c r="AY1105" s="252" t="s">
        <v>140</v>
      </c>
    </row>
    <row r="1106" spans="1:51" s="14" customFormat="1" ht="12">
      <c r="A1106" s="14"/>
      <c r="B1106" s="253"/>
      <c r="C1106" s="254"/>
      <c r="D1106" s="244" t="s">
        <v>155</v>
      </c>
      <c r="E1106" s="255" t="s">
        <v>1</v>
      </c>
      <c r="F1106" s="256" t="s">
        <v>693</v>
      </c>
      <c r="G1106" s="254"/>
      <c r="H1106" s="257">
        <v>284.553</v>
      </c>
      <c r="I1106" s="258"/>
      <c r="J1106" s="254"/>
      <c r="K1106" s="254"/>
      <c r="L1106" s="259"/>
      <c r="M1106" s="260"/>
      <c r="N1106" s="261"/>
      <c r="O1106" s="261"/>
      <c r="P1106" s="261"/>
      <c r="Q1106" s="261"/>
      <c r="R1106" s="261"/>
      <c r="S1106" s="261"/>
      <c r="T1106" s="262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3" t="s">
        <v>155</v>
      </c>
      <c r="AU1106" s="263" t="s">
        <v>148</v>
      </c>
      <c r="AV1106" s="14" t="s">
        <v>148</v>
      </c>
      <c r="AW1106" s="14" t="s">
        <v>36</v>
      </c>
      <c r="AX1106" s="14" t="s">
        <v>80</v>
      </c>
      <c r="AY1106" s="263" t="s">
        <v>140</v>
      </c>
    </row>
    <row r="1107" spans="1:51" s="13" customFormat="1" ht="12">
      <c r="A1107" s="13"/>
      <c r="B1107" s="242"/>
      <c r="C1107" s="243"/>
      <c r="D1107" s="244" t="s">
        <v>155</v>
      </c>
      <c r="E1107" s="245" t="s">
        <v>1</v>
      </c>
      <c r="F1107" s="246" t="s">
        <v>956</v>
      </c>
      <c r="G1107" s="243"/>
      <c r="H1107" s="245" t="s">
        <v>1</v>
      </c>
      <c r="I1107" s="247"/>
      <c r="J1107" s="243"/>
      <c r="K1107" s="243"/>
      <c r="L1107" s="248"/>
      <c r="M1107" s="249"/>
      <c r="N1107" s="250"/>
      <c r="O1107" s="250"/>
      <c r="P1107" s="250"/>
      <c r="Q1107" s="250"/>
      <c r="R1107" s="250"/>
      <c r="S1107" s="250"/>
      <c r="T1107" s="251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52" t="s">
        <v>155</v>
      </c>
      <c r="AU1107" s="252" t="s">
        <v>148</v>
      </c>
      <c r="AV1107" s="13" t="s">
        <v>85</v>
      </c>
      <c r="AW1107" s="13" t="s">
        <v>36</v>
      </c>
      <c r="AX1107" s="13" t="s">
        <v>80</v>
      </c>
      <c r="AY1107" s="252" t="s">
        <v>140</v>
      </c>
    </row>
    <row r="1108" spans="1:51" s="13" customFormat="1" ht="12">
      <c r="A1108" s="13"/>
      <c r="B1108" s="242"/>
      <c r="C1108" s="243"/>
      <c r="D1108" s="244" t="s">
        <v>155</v>
      </c>
      <c r="E1108" s="245" t="s">
        <v>1</v>
      </c>
      <c r="F1108" s="246" t="s">
        <v>1225</v>
      </c>
      <c r="G1108" s="243"/>
      <c r="H1108" s="245" t="s">
        <v>1</v>
      </c>
      <c r="I1108" s="247"/>
      <c r="J1108" s="243"/>
      <c r="K1108" s="243"/>
      <c r="L1108" s="248"/>
      <c r="M1108" s="249"/>
      <c r="N1108" s="250"/>
      <c r="O1108" s="250"/>
      <c r="P1108" s="250"/>
      <c r="Q1108" s="250"/>
      <c r="R1108" s="250"/>
      <c r="S1108" s="250"/>
      <c r="T1108" s="251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2" t="s">
        <v>155</v>
      </c>
      <c r="AU1108" s="252" t="s">
        <v>148</v>
      </c>
      <c r="AV1108" s="13" t="s">
        <v>85</v>
      </c>
      <c r="AW1108" s="13" t="s">
        <v>36</v>
      </c>
      <c r="AX1108" s="13" t="s">
        <v>80</v>
      </c>
      <c r="AY1108" s="252" t="s">
        <v>140</v>
      </c>
    </row>
    <row r="1109" spans="1:51" s="14" customFormat="1" ht="12">
      <c r="A1109" s="14"/>
      <c r="B1109" s="253"/>
      <c r="C1109" s="254"/>
      <c r="D1109" s="244" t="s">
        <v>155</v>
      </c>
      <c r="E1109" s="255" t="s">
        <v>1</v>
      </c>
      <c r="F1109" s="256" t="s">
        <v>957</v>
      </c>
      <c r="G1109" s="254"/>
      <c r="H1109" s="257">
        <v>344.148</v>
      </c>
      <c r="I1109" s="258"/>
      <c r="J1109" s="254"/>
      <c r="K1109" s="254"/>
      <c r="L1109" s="259"/>
      <c r="M1109" s="260"/>
      <c r="N1109" s="261"/>
      <c r="O1109" s="261"/>
      <c r="P1109" s="261"/>
      <c r="Q1109" s="261"/>
      <c r="R1109" s="261"/>
      <c r="S1109" s="261"/>
      <c r="T1109" s="26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3" t="s">
        <v>155</v>
      </c>
      <c r="AU1109" s="263" t="s">
        <v>148</v>
      </c>
      <c r="AV1109" s="14" t="s">
        <v>148</v>
      </c>
      <c r="AW1109" s="14" t="s">
        <v>36</v>
      </c>
      <c r="AX1109" s="14" t="s">
        <v>80</v>
      </c>
      <c r="AY1109" s="263" t="s">
        <v>140</v>
      </c>
    </row>
    <row r="1110" spans="1:51" s="13" customFormat="1" ht="12">
      <c r="A1110" s="13"/>
      <c r="B1110" s="242"/>
      <c r="C1110" s="243"/>
      <c r="D1110" s="244" t="s">
        <v>155</v>
      </c>
      <c r="E1110" s="245" t="s">
        <v>1</v>
      </c>
      <c r="F1110" s="246" t="s">
        <v>958</v>
      </c>
      <c r="G1110" s="243"/>
      <c r="H1110" s="245" t="s">
        <v>1</v>
      </c>
      <c r="I1110" s="247"/>
      <c r="J1110" s="243"/>
      <c r="K1110" s="243"/>
      <c r="L1110" s="248"/>
      <c r="M1110" s="249"/>
      <c r="N1110" s="250"/>
      <c r="O1110" s="250"/>
      <c r="P1110" s="250"/>
      <c r="Q1110" s="250"/>
      <c r="R1110" s="250"/>
      <c r="S1110" s="250"/>
      <c r="T1110" s="251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2" t="s">
        <v>155</v>
      </c>
      <c r="AU1110" s="252" t="s">
        <v>148</v>
      </c>
      <c r="AV1110" s="13" t="s">
        <v>85</v>
      </c>
      <c r="AW1110" s="13" t="s">
        <v>36</v>
      </c>
      <c r="AX1110" s="13" t="s">
        <v>80</v>
      </c>
      <c r="AY1110" s="252" t="s">
        <v>140</v>
      </c>
    </row>
    <row r="1111" spans="1:51" s="13" customFormat="1" ht="12">
      <c r="A1111" s="13"/>
      <c r="B1111" s="242"/>
      <c r="C1111" s="243"/>
      <c r="D1111" s="244" t="s">
        <v>155</v>
      </c>
      <c r="E1111" s="245" t="s">
        <v>1</v>
      </c>
      <c r="F1111" s="246" t="s">
        <v>1226</v>
      </c>
      <c r="G1111" s="243"/>
      <c r="H1111" s="245" t="s">
        <v>1</v>
      </c>
      <c r="I1111" s="247"/>
      <c r="J1111" s="243"/>
      <c r="K1111" s="243"/>
      <c r="L1111" s="248"/>
      <c r="M1111" s="249"/>
      <c r="N1111" s="250"/>
      <c r="O1111" s="250"/>
      <c r="P1111" s="250"/>
      <c r="Q1111" s="250"/>
      <c r="R1111" s="250"/>
      <c r="S1111" s="250"/>
      <c r="T1111" s="251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52" t="s">
        <v>155</v>
      </c>
      <c r="AU1111" s="252" t="s">
        <v>148</v>
      </c>
      <c r="AV1111" s="13" t="s">
        <v>85</v>
      </c>
      <c r="AW1111" s="13" t="s">
        <v>36</v>
      </c>
      <c r="AX1111" s="13" t="s">
        <v>80</v>
      </c>
      <c r="AY1111" s="252" t="s">
        <v>140</v>
      </c>
    </row>
    <row r="1112" spans="1:51" s="14" customFormat="1" ht="12">
      <c r="A1112" s="14"/>
      <c r="B1112" s="253"/>
      <c r="C1112" s="254"/>
      <c r="D1112" s="244" t="s">
        <v>155</v>
      </c>
      <c r="E1112" s="255" t="s">
        <v>1</v>
      </c>
      <c r="F1112" s="256" t="s">
        <v>959</v>
      </c>
      <c r="G1112" s="254"/>
      <c r="H1112" s="257">
        <v>226.535</v>
      </c>
      <c r="I1112" s="258"/>
      <c r="J1112" s="254"/>
      <c r="K1112" s="254"/>
      <c r="L1112" s="259"/>
      <c r="M1112" s="260"/>
      <c r="N1112" s="261"/>
      <c r="O1112" s="261"/>
      <c r="P1112" s="261"/>
      <c r="Q1112" s="261"/>
      <c r="R1112" s="261"/>
      <c r="S1112" s="261"/>
      <c r="T1112" s="262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3" t="s">
        <v>155</v>
      </c>
      <c r="AU1112" s="263" t="s">
        <v>148</v>
      </c>
      <c r="AV1112" s="14" t="s">
        <v>148</v>
      </c>
      <c r="AW1112" s="14" t="s">
        <v>36</v>
      </c>
      <c r="AX1112" s="14" t="s">
        <v>80</v>
      </c>
      <c r="AY1112" s="263" t="s">
        <v>140</v>
      </c>
    </row>
    <row r="1113" spans="1:51" s="15" customFormat="1" ht="12">
      <c r="A1113" s="15"/>
      <c r="B1113" s="264"/>
      <c r="C1113" s="265"/>
      <c r="D1113" s="244" t="s">
        <v>155</v>
      </c>
      <c r="E1113" s="266" t="s">
        <v>1</v>
      </c>
      <c r="F1113" s="267" t="s">
        <v>167</v>
      </c>
      <c r="G1113" s="265"/>
      <c r="H1113" s="268">
        <v>855.236</v>
      </c>
      <c r="I1113" s="269"/>
      <c r="J1113" s="265"/>
      <c r="K1113" s="265"/>
      <c r="L1113" s="270"/>
      <c r="M1113" s="271"/>
      <c r="N1113" s="272"/>
      <c r="O1113" s="272"/>
      <c r="P1113" s="272"/>
      <c r="Q1113" s="272"/>
      <c r="R1113" s="272"/>
      <c r="S1113" s="272"/>
      <c r="T1113" s="273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74" t="s">
        <v>155</v>
      </c>
      <c r="AU1113" s="274" t="s">
        <v>148</v>
      </c>
      <c r="AV1113" s="15" t="s">
        <v>147</v>
      </c>
      <c r="AW1113" s="15" t="s">
        <v>36</v>
      </c>
      <c r="AX1113" s="15" t="s">
        <v>85</v>
      </c>
      <c r="AY1113" s="274" t="s">
        <v>140</v>
      </c>
    </row>
    <row r="1114" spans="1:65" s="2" customFormat="1" ht="21.75" customHeight="1">
      <c r="A1114" s="39"/>
      <c r="B1114" s="40"/>
      <c r="C1114" s="229" t="s">
        <v>1227</v>
      </c>
      <c r="D1114" s="229" t="s">
        <v>142</v>
      </c>
      <c r="E1114" s="230" t="s">
        <v>1228</v>
      </c>
      <c r="F1114" s="231" t="s">
        <v>1229</v>
      </c>
      <c r="G1114" s="232" t="s">
        <v>152</v>
      </c>
      <c r="H1114" s="233">
        <v>855.236</v>
      </c>
      <c r="I1114" s="234"/>
      <c r="J1114" s="235">
        <f>ROUND(I1114*H1114,2)</f>
        <v>0</v>
      </c>
      <c r="K1114" s="231" t="s">
        <v>153</v>
      </c>
      <c r="L1114" s="45"/>
      <c r="M1114" s="236" t="s">
        <v>1</v>
      </c>
      <c r="N1114" s="237" t="s">
        <v>46</v>
      </c>
      <c r="O1114" s="92"/>
      <c r="P1114" s="238">
        <f>O1114*H1114</f>
        <v>0</v>
      </c>
      <c r="Q1114" s="238">
        <v>0.00116</v>
      </c>
      <c r="R1114" s="238">
        <f>Q1114*H1114</f>
        <v>0.99207376</v>
      </c>
      <c r="S1114" s="238">
        <v>0</v>
      </c>
      <c r="T1114" s="239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40" t="s">
        <v>237</v>
      </c>
      <c r="AT1114" s="240" t="s">
        <v>142</v>
      </c>
      <c r="AU1114" s="240" t="s">
        <v>148</v>
      </c>
      <c r="AY1114" s="18" t="s">
        <v>140</v>
      </c>
      <c r="BE1114" s="241">
        <f>IF(N1114="základní",J1114,0)</f>
        <v>0</v>
      </c>
      <c r="BF1114" s="241">
        <f>IF(N1114="snížená",J1114,0)</f>
        <v>0</v>
      </c>
      <c r="BG1114" s="241">
        <f>IF(N1114="zákl. přenesená",J1114,0)</f>
        <v>0</v>
      </c>
      <c r="BH1114" s="241">
        <f>IF(N1114="sníž. přenesená",J1114,0)</f>
        <v>0</v>
      </c>
      <c r="BI1114" s="241">
        <f>IF(N1114="nulová",J1114,0)</f>
        <v>0</v>
      </c>
      <c r="BJ1114" s="18" t="s">
        <v>148</v>
      </c>
      <c r="BK1114" s="241">
        <f>ROUND(I1114*H1114,2)</f>
        <v>0</v>
      </c>
      <c r="BL1114" s="18" t="s">
        <v>237</v>
      </c>
      <c r="BM1114" s="240" t="s">
        <v>1230</v>
      </c>
    </row>
    <row r="1115" spans="1:51" s="13" customFormat="1" ht="12">
      <c r="A1115" s="13"/>
      <c r="B1115" s="242"/>
      <c r="C1115" s="243"/>
      <c r="D1115" s="244" t="s">
        <v>155</v>
      </c>
      <c r="E1115" s="245" t="s">
        <v>1</v>
      </c>
      <c r="F1115" s="246" t="s">
        <v>1231</v>
      </c>
      <c r="G1115" s="243"/>
      <c r="H1115" s="245" t="s">
        <v>1</v>
      </c>
      <c r="I1115" s="247"/>
      <c r="J1115" s="243"/>
      <c r="K1115" s="243"/>
      <c r="L1115" s="248"/>
      <c r="M1115" s="249"/>
      <c r="N1115" s="250"/>
      <c r="O1115" s="250"/>
      <c r="P1115" s="250"/>
      <c r="Q1115" s="250"/>
      <c r="R1115" s="250"/>
      <c r="S1115" s="250"/>
      <c r="T1115" s="251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52" t="s">
        <v>155</v>
      </c>
      <c r="AU1115" s="252" t="s">
        <v>148</v>
      </c>
      <c r="AV1115" s="13" t="s">
        <v>85</v>
      </c>
      <c r="AW1115" s="13" t="s">
        <v>36</v>
      </c>
      <c r="AX1115" s="13" t="s">
        <v>80</v>
      </c>
      <c r="AY1115" s="252" t="s">
        <v>140</v>
      </c>
    </row>
    <row r="1116" spans="1:51" s="13" customFormat="1" ht="12">
      <c r="A1116" s="13"/>
      <c r="B1116" s="242"/>
      <c r="C1116" s="243"/>
      <c r="D1116" s="244" t="s">
        <v>155</v>
      </c>
      <c r="E1116" s="245" t="s">
        <v>1</v>
      </c>
      <c r="F1116" s="246" t="s">
        <v>859</v>
      </c>
      <c r="G1116" s="243"/>
      <c r="H1116" s="245" t="s">
        <v>1</v>
      </c>
      <c r="I1116" s="247"/>
      <c r="J1116" s="243"/>
      <c r="K1116" s="243"/>
      <c r="L1116" s="248"/>
      <c r="M1116" s="249"/>
      <c r="N1116" s="250"/>
      <c r="O1116" s="250"/>
      <c r="P1116" s="250"/>
      <c r="Q1116" s="250"/>
      <c r="R1116" s="250"/>
      <c r="S1116" s="250"/>
      <c r="T1116" s="251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52" t="s">
        <v>155</v>
      </c>
      <c r="AU1116" s="252" t="s">
        <v>148</v>
      </c>
      <c r="AV1116" s="13" t="s">
        <v>85</v>
      </c>
      <c r="AW1116" s="13" t="s">
        <v>36</v>
      </c>
      <c r="AX1116" s="13" t="s">
        <v>80</v>
      </c>
      <c r="AY1116" s="252" t="s">
        <v>140</v>
      </c>
    </row>
    <row r="1117" spans="1:51" s="13" customFormat="1" ht="12">
      <c r="A1117" s="13"/>
      <c r="B1117" s="242"/>
      <c r="C1117" s="243"/>
      <c r="D1117" s="244" t="s">
        <v>155</v>
      </c>
      <c r="E1117" s="245" t="s">
        <v>1</v>
      </c>
      <c r="F1117" s="246" t="s">
        <v>955</v>
      </c>
      <c r="G1117" s="243"/>
      <c r="H1117" s="245" t="s">
        <v>1</v>
      </c>
      <c r="I1117" s="247"/>
      <c r="J1117" s="243"/>
      <c r="K1117" s="243"/>
      <c r="L1117" s="248"/>
      <c r="M1117" s="249"/>
      <c r="N1117" s="250"/>
      <c r="O1117" s="250"/>
      <c r="P1117" s="250"/>
      <c r="Q1117" s="250"/>
      <c r="R1117" s="250"/>
      <c r="S1117" s="250"/>
      <c r="T1117" s="25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2" t="s">
        <v>155</v>
      </c>
      <c r="AU1117" s="252" t="s">
        <v>148</v>
      </c>
      <c r="AV1117" s="13" t="s">
        <v>85</v>
      </c>
      <c r="AW1117" s="13" t="s">
        <v>36</v>
      </c>
      <c r="AX1117" s="13" t="s">
        <v>80</v>
      </c>
      <c r="AY1117" s="252" t="s">
        <v>140</v>
      </c>
    </row>
    <row r="1118" spans="1:51" s="14" customFormat="1" ht="12">
      <c r="A1118" s="14"/>
      <c r="B1118" s="253"/>
      <c r="C1118" s="254"/>
      <c r="D1118" s="244" t="s">
        <v>155</v>
      </c>
      <c r="E1118" s="255" t="s">
        <v>1</v>
      </c>
      <c r="F1118" s="256" t="s">
        <v>693</v>
      </c>
      <c r="G1118" s="254"/>
      <c r="H1118" s="257">
        <v>284.553</v>
      </c>
      <c r="I1118" s="258"/>
      <c r="J1118" s="254"/>
      <c r="K1118" s="254"/>
      <c r="L1118" s="259"/>
      <c r="M1118" s="260"/>
      <c r="N1118" s="261"/>
      <c r="O1118" s="261"/>
      <c r="P1118" s="261"/>
      <c r="Q1118" s="261"/>
      <c r="R1118" s="261"/>
      <c r="S1118" s="261"/>
      <c r="T1118" s="262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63" t="s">
        <v>155</v>
      </c>
      <c r="AU1118" s="263" t="s">
        <v>148</v>
      </c>
      <c r="AV1118" s="14" t="s">
        <v>148</v>
      </c>
      <c r="AW1118" s="14" t="s">
        <v>36</v>
      </c>
      <c r="AX1118" s="14" t="s">
        <v>80</v>
      </c>
      <c r="AY1118" s="263" t="s">
        <v>140</v>
      </c>
    </row>
    <row r="1119" spans="1:51" s="13" customFormat="1" ht="12">
      <c r="A1119" s="13"/>
      <c r="B1119" s="242"/>
      <c r="C1119" s="243"/>
      <c r="D1119" s="244" t="s">
        <v>155</v>
      </c>
      <c r="E1119" s="245" t="s">
        <v>1</v>
      </c>
      <c r="F1119" s="246" t="s">
        <v>956</v>
      </c>
      <c r="G1119" s="243"/>
      <c r="H1119" s="245" t="s">
        <v>1</v>
      </c>
      <c r="I1119" s="247"/>
      <c r="J1119" s="243"/>
      <c r="K1119" s="243"/>
      <c r="L1119" s="248"/>
      <c r="M1119" s="249"/>
      <c r="N1119" s="250"/>
      <c r="O1119" s="250"/>
      <c r="P1119" s="250"/>
      <c r="Q1119" s="250"/>
      <c r="R1119" s="250"/>
      <c r="S1119" s="250"/>
      <c r="T1119" s="251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52" t="s">
        <v>155</v>
      </c>
      <c r="AU1119" s="252" t="s">
        <v>148</v>
      </c>
      <c r="AV1119" s="13" t="s">
        <v>85</v>
      </c>
      <c r="AW1119" s="13" t="s">
        <v>36</v>
      </c>
      <c r="AX1119" s="13" t="s">
        <v>80</v>
      </c>
      <c r="AY1119" s="252" t="s">
        <v>140</v>
      </c>
    </row>
    <row r="1120" spans="1:51" s="14" customFormat="1" ht="12">
      <c r="A1120" s="14"/>
      <c r="B1120" s="253"/>
      <c r="C1120" s="254"/>
      <c r="D1120" s="244" t="s">
        <v>155</v>
      </c>
      <c r="E1120" s="255" t="s">
        <v>1</v>
      </c>
      <c r="F1120" s="256" t="s">
        <v>957</v>
      </c>
      <c r="G1120" s="254"/>
      <c r="H1120" s="257">
        <v>344.148</v>
      </c>
      <c r="I1120" s="258"/>
      <c r="J1120" s="254"/>
      <c r="K1120" s="254"/>
      <c r="L1120" s="259"/>
      <c r="M1120" s="260"/>
      <c r="N1120" s="261"/>
      <c r="O1120" s="261"/>
      <c r="P1120" s="261"/>
      <c r="Q1120" s="261"/>
      <c r="R1120" s="261"/>
      <c r="S1120" s="261"/>
      <c r="T1120" s="262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3" t="s">
        <v>155</v>
      </c>
      <c r="AU1120" s="263" t="s">
        <v>148</v>
      </c>
      <c r="AV1120" s="14" t="s">
        <v>148</v>
      </c>
      <c r="AW1120" s="14" t="s">
        <v>36</v>
      </c>
      <c r="AX1120" s="14" t="s">
        <v>80</v>
      </c>
      <c r="AY1120" s="263" t="s">
        <v>140</v>
      </c>
    </row>
    <row r="1121" spans="1:51" s="13" customFormat="1" ht="12">
      <c r="A1121" s="13"/>
      <c r="B1121" s="242"/>
      <c r="C1121" s="243"/>
      <c r="D1121" s="244" t="s">
        <v>155</v>
      </c>
      <c r="E1121" s="245" t="s">
        <v>1</v>
      </c>
      <c r="F1121" s="246" t="s">
        <v>958</v>
      </c>
      <c r="G1121" s="243"/>
      <c r="H1121" s="245" t="s">
        <v>1</v>
      </c>
      <c r="I1121" s="247"/>
      <c r="J1121" s="243"/>
      <c r="K1121" s="243"/>
      <c r="L1121" s="248"/>
      <c r="M1121" s="249"/>
      <c r="N1121" s="250"/>
      <c r="O1121" s="250"/>
      <c r="P1121" s="250"/>
      <c r="Q1121" s="250"/>
      <c r="R1121" s="250"/>
      <c r="S1121" s="250"/>
      <c r="T1121" s="25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2" t="s">
        <v>155</v>
      </c>
      <c r="AU1121" s="252" t="s">
        <v>148</v>
      </c>
      <c r="AV1121" s="13" t="s">
        <v>85</v>
      </c>
      <c r="AW1121" s="13" t="s">
        <v>36</v>
      </c>
      <c r="AX1121" s="13" t="s">
        <v>80</v>
      </c>
      <c r="AY1121" s="252" t="s">
        <v>140</v>
      </c>
    </row>
    <row r="1122" spans="1:51" s="14" customFormat="1" ht="12">
      <c r="A1122" s="14"/>
      <c r="B1122" s="253"/>
      <c r="C1122" s="254"/>
      <c r="D1122" s="244" t="s">
        <v>155</v>
      </c>
      <c r="E1122" s="255" t="s">
        <v>1</v>
      </c>
      <c r="F1122" s="256" t="s">
        <v>959</v>
      </c>
      <c r="G1122" s="254"/>
      <c r="H1122" s="257">
        <v>226.535</v>
      </c>
      <c r="I1122" s="258"/>
      <c r="J1122" s="254"/>
      <c r="K1122" s="254"/>
      <c r="L1122" s="259"/>
      <c r="M1122" s="260"/>
      <c r="N1122" s="261"/>
      <c r="O1122" s="261"/>
      <c r="P1122" s="261"/>
      <c r="Q1122" s="261"/>
      <c r="R1122" s="261"/>
      <c r="S1122" s="261"/>
      <c r="T1122" s="26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3" t="s">
        <v>155</v>
      </c>
      <c r="AU1122" s="263" t="s">
        <v>148</v>
      </c>
      <c r="AV1122" s="14" t="s">
        <v>148</v>
      </c>
      <c r="AW1122" s="14" t="s">
        <v>36</v>
      </c>
      <c r="AX1122" s="14" t="s">
        <v>80</v>
      </c>
      <c r="AY1122" s="263" t="s">
        <v>140</v>
      </c>
    </row>
    <row r="1123" spans="1:51" s="15" customFormat="1" ht="12">
      <c r="A1123" s="15"/>
      <c r="B1123" s="264"/>
      <c r="C1123" s="265"/>
      <c r="D1123" s="244" t="s">
        <v>155</v>
      </c>
      <c r="E1123" s="266" t="s">
        <v>1</v>
      </c>
      <c r="F1123" s="267" t="s">
        <v>167</v>
      </c>
      <c r="G1123" s="265"/>
      <c r="H1123" s="268">
        <v>855.236</v>
      </c>
      <c r="I1123" s="269"/>
      <c r="J1123" s="265"/>
      <c r="K1123" s="265"/>
      <c r="L1123" s="270"/>
      <c r="M1123" s="271"/>
      <c r="N1123" s="272"/>
      <c r="O1123" s="272"/>
      <c r="P1123" s="272"/>
      <c r="Q1123" s="272"/>
      <c r="R1123" s="272"/>
      <c r="S1123" s="272"/>
      <c r="T1123" s="273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T1123" s="274" t="s">
        <v>155</v>
      </c>
      <c r="AU1123" s="274" t="s">
        <v>148</v>
      </c>
      <c r="AV1123" s="15" t="s">
        <v>147</v>
      </c>
      <c r="AW1123" s="15" t="s">
        <v>36</v>
      </c>
      <c r="AX1123" s="15" t="s">
        <v>85</v>
      </c>
      <c r="AY1123" s="274" t="s">
        <v>140</v>
      </c>
    </row>
    <row r="1124" spans="1:65" s="2" customFormat="1" ht="16.5" customHeight="1">
      <c r="A1124" s="39"/>
      <c r="B1124" s="40"/>
      <c r="C1124" s="275" t="s">
        <v>1232</v>
      </c>
      <c r="D1124" s="275" t="s">
        <v>208</v>
      </c>
      <c r="E1124" s="276" t="s">
        <v>1233</v>
      </c>
      <c r="F1124" s="277" t="s">
        <v>1234</v>
      </c>
      <c r="G1124" s="278" t="s">
        <v>170</v>
      </c>
      <c r="H1124" s="279">
        <v>76.971</v>
      </c>
      <c r="I1124" s="280"/>
      <c r="J1124" s="281">
        <f>ROUND(I1124*H1124,2)</f>
        <v>0</v>
      </c>
      <c r="K1124" s="277" t="s">
        <v>153</v>
      </c>
      <c r="L1124" s="282"/>
      <c r="M1124" s="283" t="s">
        <v>1</v>
      </c>
      <c r="N1124" s="284" t="s">
        <v>46</v>
      </c>
      <c r="O1124" s="92"/>
      <c r="P1124" s="238">
        <f>O1124*H1124</f>
        <v>0</v>
      </c>
      <c r="Q1124" s="238">
        <v>0.025</v>
      </c>
      <c r="R1124" s="238">
        <f>Q1124*H1124</f>
        <v>1.9242750000000002</v>
      </c>
      <c r="S1124" s="238">
        <v>0</v>
      </c>
      <c r="T1124" s="239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40" t="s">
        <v>391</v>
      </c>
      <c r="AT1124" s="240" t="s">
        <v>208</v>
      </c>
      <c r="AU1124" s="240" t="s">
        <v>148</v>
      </c>
      <c r="AY1124" s="18" t="s">
        <v>140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8" t="s">
        <v>148</v>
      </c>
      <c r="BK1124" s="241">
        <f>ROUND(I1124*H1124,2)</f>
        <v>0</v>
      </c>
      <c r="BL1124" s="18" t="s">
        <v>237</v>
      </c>
      <c r="BM1124" s="240" t="s">
        <v>1235</v>
      </c>
    </row>
    <row r="1125" spans="1:51" s="14" customFormat="1" ht="12">
      <c r="A1125" s="14"/>
      <c r="B1125" s="253"/>
      <c r="C1125" s="254"/>
      <c r="D1125" s="244" t="s">
        <v>155</v>
      </c>
      <c r="E1125" s="255" t="s">
        <v>1</v>
      </c>
      <c r="F1125" s="256" t="s">
        <v>1236</v>
      </c>
      <c r="G1125" s="254"/>
      <c r="H1125" s="257">
        <v>76.971</v>
      </c>
      <c r="I1125" s="258"/>
      <c r="J1125" s="254"/>
      <c r="K1125" s="254"/>
      <c r="L1125" s="259"/>
      <c r="M1125" s="260"/>
      <c r="N1125" s="261"/>
      <c r="O1125" s="261"/>
      <c r="P1125" s="261"/>
      <c r="Q1125" s="261"/>
      <c r="R1125" s="261"/>
      <c r="S1125" s="261"/>
      <c r="T1125" s="262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63" t="s">
        <v>155</v>
      </c>
      <c r="AU1125" s="263" t="s">
        <v>148</v>
      </c>
      <c r="AV1125" s="14" t="s">
        <v>148</v>
      </c>
      <c r="AW1125" s="14" t="s">
        <v>36</v>
      </c>
      <c r="AX1125" s="14" t="s">
        <v>85</v>
      </c>
      <c r="AY1125" s="263" t="s">
        <v>140</v>
      </c>
    </row>
    <row r="1126" spans="1:65" s="2" customFormat="1" ht="21.75" customHeight="1">
      <c r="A1126" s="39"/>
      <c r="B1126" s="40"/>
      <c r="C1126" s="229" t="s">
        <v>1237</v>
      </c>
      <c r="D1126" s="229" t="s">
        <v>142</v>
      </c>
      <c r="E1126" s="230" t="s">
        <v>1238</v>
      </c>
      <c r="F1126" s="231" t="s">
        <v>1239</v>
      </c>
      <c r="G1126" s="232" t="s">
        <v>197</v>
      </c>
      <c r="H1126" s="233">
        <v>14.673</v>
      </c>
      <c r="I1126" s="234"/>
      <c r="J1126" s="235">
        <f>ROUND(I1126*H1126,2)</f>
        <v>0</v>
      </c>
      <c r="K1126" s="231" t="s">
        <v>153</v>
      </c>
      <c r="L1126" s="45"/>
      <c r="M1126" s="236" t="s">
        <v>1</v>
      </c>
      <c r="N1126" s="237" t="s">
        <v>46</v>
      </c>
      <c r="O1126" s="92"/>
      <c r="P1126" s="238">
        <f>O1126*H1126</f>
        <v>0</v>
      </c>
      <c r="Q1126" s="238">
        <v>0</v>
      </c>
      <c r="R1126" s="238">
        <f>Q1126*H1126</f>
        <v>0</v>
      </c>
      <c r="S1126" s="238">
        <v>0</v>
      </c>
      <c r="T1126" s="239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40" t="s">
        <v>237</v>
      </c>
      <c r="AT1126" s="240" t="s">
        <v>142</v>
      </c>
      <c r="AU1126" s="240" t="s">
        <v>148</v>
      </c>
      <c r="AY1126" s="18" t="s">
        <v>140</v>
      </c>
      <c r="BE1126" s="241">
        <f>IF(N1126="základní",J1126,0)</f>
        <v>0</v>
      </c>
      <c r="BF1126" s="241">
        <f>IF(N1126="snížená",J1126,0)</f>
        <v>0</v>
      </c>
      <c r="BG1126" s="241">
        <f>IF(N1126="zákl. přenesená",J1126,0)</f>
        <v>0</v>
      </c>
      <c r="BH1126" s="241">
        <f>IF(N1126="sníž. přenesená",J1126,0)</f>
        <v>0</v>
      </c>
      <c r="BI1126" s="241">
        <f>IF(N1126="nulová",J1126,0)</f>
        <v>0</v>
      </c>
      <c r="BJ1126" s="18" t="s">
        <v>148</v>
      </c>
      <c r="BK1126" s="241">
        <f>ROUND(I1126*H1126,2)</f>
        <v>0</v>
      </c>
      <c r="BL1126" s="18" t="s">
        <v>237</v>
      </c>
      <c r="BM1126" s="240" t="s">
        <v>1240</v>
      </c>
    </row>
    <row r="1127" spans="1:63" s="12" customFormat="1" ht="22.8" customHeight="1">
      <c r="A1127" s="12"/>
      <c r="B1127" s="213"/>
      <c r="C1127" s="214"/>
      <c r="D1127" s="215" t="s">
        <v>79</v>
      </c>
      <c r="E1127" s="227" t="s">
        <v>1241</v>
      </c>
      <c r="F1127" s="227" t="s">
        <v>1242</v>
      </c>
      <c r="G1127" s="214"/>
      <c r="H1127" s="214"/>
      <c r="I1127" s="217"/>
      <c r="J1127" s="228">
        <f>BK1127</f>
        <v>0</v>
      </c>
      <c r="K1127" s="214"/>
      <c r="L1127" s="219"/>
      <c r="M1127" s="220"/>
      <c r="N1127" s="221"/>
      <c r="O1127" s="221"/>
      <c r="P1127" s="222">
        <f>SUM(P1128:P1154)</f>
        <v>0</v>
      </c>
      <c r="Q1127" s="221"/>
      <c r="R1127" s="222">
        <f>SUM(R1128:R1154)</f>
        <v>0.09856</v>
      </c>
      <c r="S1127" s="221"/>
      <c r="T1127" s="223">
        <f>SUM(T1128:T1154)</f>
        <v>0.9512</v>
      </c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R1127" s="224" t="s">
        <v>148</v>
      </c>
      <c r="AT1127" s="225" t="s">
        <v>79</v>
      </c>
      <c r="AU1127" s="225" t="s">
        <v>85</v>
      </c>
      <c r="AY1127" s="224" t="s">
        <v>140</v>
      </c>
      <c r="BK1127" s="226">
        <f>SUM(BK1128:BK1154)</f>
        <v>0</v>
      </c>
    </row>
    <row r="1128" spans="1:65" s="2" customFormat="1" ht="16.5" customHeight="1">
      <c r="A1128" s="39"/>
      <c r="B1128" s="40"/>
      <c r="C1128" s="229" t="s">
        <v>1243</v>
      </c>
      <c r="D1128" s="229" t="s">
        <v>142</v>
      </c>
      <c r="E1128" s="230" t="s">
        <v>1244</v>
      </c>
      <c r="F1128" s="231" t="s">
        <v>1245</v>
      </c>
      <c r="G1128" s="232" t="s">
        <v>252</v>
      </c>
      <c r="H1128" s="233">
        <v>32</v>
      </c>
      <c r="I1128" s="234"/>
      <c r="J1128" s="235">
        <f>ROUND(I1128*H1128,2)</f>
        <v>0</v>
      </c>
      <c r="K1128" s="231" t="s">
        <v>153</v>
      </c>
      <c r="L1128" s="45"/>
      <c r="M1128" s="236" t="s">
        <v>1</v>
      </c>
      <c r="N1128" s="237" t="s">
        <v>46</v>
      </c>
      <c r="O1128" s="92"/>
      <c r="P1128" s="238">
        <f>O1128*H1128</f>
        <v>0</v>
      </c>
      <c r="Q1128" s="238">
        <v>0</v>
      </c>
      <c r="R1128" s="238">
        <f>Q1128*H1128</f>
        <v>0</v>
      </c>
      <c r="S1128" s="238">
        <v>0.01492</v>
      </c>
      <c r="T1128" s="239">
        <f>S1128*H1128</f>
        <v>0.47744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240" t="s">
        <v>237</v>
      </c>
      <c r="AT1128" s="240" t="s">
        <v>142</v>
      </c>
      <c r="AU1128" s="240" t="s">
        <v>148</v>
      </c>
      <c r="AY1128" s="18" t="s">
        <v>140</v>
      </c>
      <c r="BE1128" s="241">
        <f>IF(N1128="základní",J1128,0)</f>
        <v>0</v>
      </c>
      <c r="BF1128" s="241">
        <f>IF(N1128="snížená",J1128,0)</f>
        <v>0</v>
      </c>
      <c r="BG1128" s="241">
        <f>IF(N1128="zákl. přenesená",J1128,0)</f>
        <v>0</v>
      </c>
      <c r="BH1128" s="241">
        <f>IF(N1128="sníž. přenesená",J1128,0)</f>
        <v>0</v>
      </c>
      <c r="BI1128" s="241">
        <f>IF(N1128="nulová",J1128,0)</f>
        <v>0</v>
      </c>
      <c r="BJ1128" s="18" t="s">
        <v>148</v>
      </c>
      <c r="BK1128" s="241">
        <f>ROUND(I1128*H1128,2)</f>
        <v>0</v>
      </c>
      <c r="BL1128" s="18" t="s">
        <v>237</v>
      </c>
      <c r="BM1128" s="240" t="s">
        <v>1246</v>
      </c>
    </row>
    <row r="1129" spans="1:51" s="13" customFormat="1" ht="12">
      <c r="A1129" s="13"/>
      <c r="B1129" s="242"/>
      <c r="C1129" s="243"/>
      <c r="D1129" s="244" t="s">
        <v>155</v>
      </c>
      <c r="E1129" s="245" t="s">
        <v>1</v>
      </c>
      <c r="F1129" s="246" t="s">
        <v>1247</v>
      </c>
      <c r="G1129" s="243"/>
      <c r="H1129" s="245" t="s">
        <v>1</v>
      </c>
      <c r="I1129" s="247"/>
      <c r="J1129" s="243"/>
      <c r="K1129" s="243"/>
      <c r="L1129" s="248"/>
      <c r="M1129" s="249"/>
      <c r="N1129" s="250"/>
      <c r="O1129" s="250"/>
      <c r="P1129" s="250"/>
      <c r="Q1129" s="250"/>
      <c r="R1129" s="250"/>
      <c r="S1129" s="250"/>
      <c r="T1129" s="25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52" t="s">
        <v>155</v>
      </c>
      <c r="AU1129" s="252" t="s">
        <v>148</v>
      </c>
      <c r="AV1129" s="13" t="s">
        <v>85</v>
      </c>
      <c r="AW1129" s="13" t="s">
        <v>36</v>
      </c>
      <c r="AX1129" s="13" t="s">
        <v>80</v>
      </c>
      <c r="AY1129" s="252" t="s">
        <v>140</v>
      </c>
    </row>
    <row r="1130" spans="1:51" s="14" customFormat="1" ht="12">
      <c r="A1130" s="14"/>
      <c r="B1130" s="253"/>
      <c r="C1130" s="254"/>
      <c r="D1130" s="244" t="s">
        <v>155</v>
      </c>
      <c r="E1130" s="255" t="s">
        <v>1</v>
      </c>
      <c r="F1130" s="256" t="s">
        <v>1248</v>
      </c>
      <c r="G1130" s="254"/>
      <c r="H1130" s="257">
        <v>32</v>
      </c>
      <c r="I1130" s="258"/>
      <c r="J1130" s="254"/>
      <c r="K1130" s="254"/>
      <c r="L1130" s="259"/>
      <c r="M1130" s="260"/>
      <c r="N1130" s="261"/>
      <c r="O1130" s="261"/>
      <c r="P1130" s="261"/>
      <c r="Q1130" s="261"/>
      <c r="R1130" s="261"/>
      <c r="S1130" s="261"/>
      <c r="T1130" s="262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63" t="s">
        <v>155</v>
      </c>
      <c r="AU1130" s="263" t="s">
        <v>148</v>
      </c>
      <c r="AV1130" s="14" t="s">
        <v>148</v>
      </c>
      <c r="AW1130" s="14" t="s">
        <v>36</v>
      </c>
      <c r="AX1130" s="14" t="s">
        <v>85</v>
      </c>
      <c r="AY1130" s="263" t="s">
        <v>140</v>
      </c>
    </row>
    <row r="1131" spans="1:65" s="2" customFormat="1" ht="16.5" customHeight="1">
      <c r="A1131" s="39"/>
      <c r="B1131" s="40"/>
      <c r="C1131" s="229" t="s">
        <v>1249</v>
      </c>
      <c r="D1131" s="229" t="s">
        <v>142</v>
      </c>
      <c r="E1131" s="230" t="s">
        <v>1250</v>
      </c>
      <c r="F1131" s="231" t="s">
        <v>1251</v>
      </c>
      <c r="G1131" s="232" t="s">
        <v>252</v>
      </c>
      <c r="H1131" s="233">
        <v>32</v>
      </c>
      <c r="I1131" s="234"/>
      <c r="J1131" s="235">
        <f>ROUND(I1131*H1131,2)</f>
        <v>0</v>
      </c>
      <c r="K1131" s="231" t="s">
        <v>153</v>
      </c>
      <c r="L1131" s="45"/>
      <c r="M1131" s="236" t="s">
        <v>1</v>
      </c>
      <c r="N1131" s="237" t="s">
        <v>46</v>
      </c>
      <c r="O1131" s="92"/>
      <c r="P1131" s="238">
        <f>O1131*H1131</f>
        <v>0</v>
      </c>
      <c r="Q1131" s="238">
        <v>0.00187</v>
      </c>
      <c r="R1131" s="238">
        <f>Q1131*H1131</f>
        <v>0.05984</v>
      </c>
      <c r="S1131" s="238">
        <v>0</v>
      </c>
      <c r="T1131" s="239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40" t="s">
        <v>237</v>
      </c>
      <c r="AT1131" s="240" t="s">
        <v>142</v>
      </c>
      <c r="AU1131" s="240" t="s">
        <v>148</v>
      </c>
      <c r="AY1131" s="18" t="s">
        <v>140</v>
      </c>
      <c r="BE1131" s="241">
        <f>IF(N1131="základní",J1131,0)</f>
        <v>0</v>
      </c>
      <c r="BF1131" s="241">
        <f>IF(N1131="snížená",J1131,0)</f>
        <v>0</v>
      </c>
      <c r="BG1131" s="241">
        <f>IF(N1131="zákl. přenesená",J1131,0)</f>
        <v>0</v>
      </c>
      <c r="BH1131" s="241">
        <f>IF(N1131="sníž. přenesená",J1131,0)</f>
        <v>0</v>
      </c>
      <c r="BI1131" s="241">
        <f>IF(N1131="nulová",J1131,0)</f>
        <v>0</v>
      </c>
      <c r="BJ1131" s="18" t="s">
        <v>148</v>
      </c>
      <c r="BK1131" s="241">
        <f>ROUND(I1131*H1131,2)</f>
        <v>0</v>
      </c>
      <c r="BL1131" s="18" t="s">
        <v>237</v>
      </c>
      <c r="BM1131" s="240" t="s">
        <v>1252</v>
      </c>
    </row>
    <row r="1132" spans="1:51" s="13" customFormat="1" ht="12">
      <c r="A1132" s="13"/>
      <c r="B1132" s="242"/>
      <c r="C1132" s="243"/>
      <c r="D1132" s="244" t="s">
        <v>155</v>
      </c>
      <c r="E1132" s="245" t="s">
        <v>1</v>
      </c>
      <c r="F1132" s="246" t="s">
        <v>1253</v>
      </c>
      <c r="G1132" s="243"/>
      <c r="H1132" s="245" t="s">
        <v>1</v>
      </c>
      <c r="I1132" s="247"/>
      <c r="J1132" s="243"/>
      <c r="K1132" s="243"/>
      <c r="L1132" s="248"/>
      <c r="M1132" s="249"/>
      <c r="N1132" s="250"/>
      <c r="O1132" s="250"/>
      <c r="P1132" s="250"/>
      <c r="Q1132" s="250"/>
      <c r="R1132" s="250"/>
      <c r="S1132" s="250"/>
      <c r="T1132" s="251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2" t="s">
        <v>155</v>
      </c>
      <c r="AU1132" s="252" t="s">
        <v>148</v>
      </c>
      <c r="AV1132" s="13" t="s">
        <v>85</v>
      </c>
      <c r="AW1132" s="13" t="s">
        <v>36</v>
      </c>
      <c r="AX1132" s="13" t="s">
        <v>80</v>
      </c>
      <c r="AY1132" s="252" t="s">
        <v>140</v>
      </c>
    </row>
    <row r="1133" spans="1:51" s="14" customFormat="1" ht="12">
      <c r="A1133" s="14"/>
      <c r="B1133" s="253"/>
      <c r="C1133" s="254"/>
      <c r="D1133" s="244" t="s">
        <v>155</v>
      </c>
      <c r="E1133" s="255" t="s">
        <v>1</v>
      </c>
      <c r="F1133" s="256" t="s">
        <v>1248</v>
      </c>
      <c r="G1133" s="254"/>
      <c r="H1133" s="257">
        <v>32</v>
      </c>
      <c r="I1133" s="258"/>
      <c r="J1133" s="254"/>
      <c r="K1133" s="254"/>
      <c r="L1133" s="259"/>
      <c r="M1133" s="260"/>
      <c r="N1133" s="261"/>
      <c r="O1133" s="261"/>
      <c r="P1133" s="261"/>
      <c r="Q1133" s="261"/>
      <c r="R1133" s="261"/>
      <c r="S1133" s="261"/>
      <c r="T1133" s="262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3" t="s">
        <v>155</v>
      </c>
      <c r="AU1133" s="263" t="s">
        <v>148</v>
      </c>
      <c r="AV1133" s="14" t="s">
        <v>148</v>
      </c>
      <c r="AW1133" s="14" t="s">
        <v>36</v>
      </c>
      <c r="AX1133" s="14" t="s">
        <v>85</v>
      </c>
      <c r="AY1133" s="263" t="s">
        <v>140</v>
      </c>
    </row>
    <row r="1134" spans="1:65" s="2" customFormat="1" ht="21.75" customHeight="1">
      <c r="A1134" s="39"/>
      <c r="B1134" s="40"/>
      <c r="C1134" s="229" t="s">
        <v>1254</v>
      </c>
      <c r="D1134" s="229" t="s">
        <v>142</v>
      </c>
      <c r="E1134" s="230" t="s">
        <v>1255</v>
      </c>
      <c r="F1134" s="231" t="s">
        <v>1256</v>
      </c>
      <c r="G1134" s="232" t="s">
        <v>145</v>
      </c>
      <c r="H1134" s="233">
        <v>16</v>
      </c>
      <c r="I1134" s="234"/>
      <c r="J1134" s="235">
        <f>ROUND(I1134*H1134,2)</f>
        <v>0</v>
      </c>
      <c r="K1134" s="231" t="s">
        <v>153</v>
      </c>
      <c r="L1134" s="45"/>
      <c r="M1134" s="236" t="s">
        <v>1</v>
      </c>
      <c r="N1134" s="237" t="s">
        <v>46</v>
      </c>
      <c r="O1134" s="92"/>
      <c r="P1134" s="238">
        <f>O1134*H1134</f>
        <v>0</v>
      </c>
      <c r="Q1134" s="238">
        <v>0</v>
      </c>
      <c r="R1134" s="238">
        <f>Q1134*H1134</f>
        <v>0</v>
      </c>
      <c r="S1134" s="238">
        <v>0.02961</v>
      </c>
      <c r="T1134" s="239">
        <f>S1134*H1134</f>
        <v>0.47376</v>
      </c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R1134" s="240" t="s">
        <v>237</v>
      </c>
      <c r="AT1134" s="240" t="s">
        <v>142</v>
      </c>
      <c r="AU1134" s="240" t="s">
        <v>148</v>
      </c>
      <c r="AY1134" s="18" t="s">
        <v>140</v>
      </c>
      <c r="BE1134" s="241">
        <f>IF(N1134="základní",J1134,0)</f>
        <v>0</v>
      </c>
      <c r="BF1134" s="241">
        <f>IF(N1134="snížená",J1134,0)</f>
        <v>0</v>
      </c>
      <c r="BG1134" s="241">
        <f>IF(N1134="zákl. přenesená",J1134,0)</f>
        <v>0</v>
      </c>
      <c r="BH1134" s="241">
        <f>IF(N1134="sníž. přenesená",J1134,0)</f>
        <v>0</v>
      </c>
      <c r="BI1134" s="241">
        <f>IF(N1134="nulová",J1134,0)</f>
        <v>0</v>
      </c>
      <c r="BJ1134" s="18" t="s">
        <v>148</v>
      </c>
      <c r="BK1134" s="241">
        <f>ROUND(I1134*H1134,2)</f>
        <v>0</v>
      </c>
      <c r="BL1134" s="18" t="s">
        <v>237</v>
      </c>
      <c r="BM1134" s="240" t="s">
        <v>1257</v>
      </c>
    </row>
    <row r="1135" spans="1:65" s="2" customFormat="1" ht="21.75" customHeight="1">
      <c r="A1135" s="39"/>
      <c r="B1135" s="40"/>
      <c r="C1135" s="229" t="s">
        <v>1258</v>
      </c>
      <c r="D1135" s="229" t="s">
        <v>142</v>
      </c>
      <c r="E1135" s="230" t="s">
        <v>1259</v>
      </c>
      <c r="F1135" s="231" t="s">
        <v>1260</v>
      </c>
      <c r="G1135" s="232" t="s">
        <v>145</v>
      </c>
      <c r="H1135" s="233">
        <v>16</v>
      </c>
      <c r="I1135" s="234"/>
      <c r="J1135" s="235">
        <f>ROUND(I1135*H1135,2)</f>
        <v>0</v>
      </c>
      <c r="K1135" s="231" t="s">
        <v>153</v>
      </c>
      <c r="L1135" s="45"/>
      <c r="M1135" s="236" t="s">
        <v>1</v>
      </c>
      <c r="N1135" s="237" t="s">
        <v>46</v>
      </c>
      <c r="O1135" s="92"/>
      <c r="P1135" s="238">
        <f>O1135*H1135</f>
        <v>0</v>
      </c>
      <c r="Q1135" s="238">
        <v>0.00212</v>
      </c>
      <c r="R1135" s="238">
        <f>Q1135*H1135</f>
        <v>0.03392</v>
      </c>
      <c r="S1135" s="238">
        <v>0</v>
      </c>
      <c r="T1135" s="239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40" t="s">
        <v>237</v>
      </c>
      <c r="AT1135" s="240" t="s">
        <v>142</v>
      </c>
      <c r="AU1135" s="240" t="s">
        <v>148</v>
      </c>
      <c r="AY1135" s="18" t="s">
        <v>140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8" t="s">
        <v>148</v>
      </c>
      <c r="BK1135" s="241">
        <f>ROUND(I1135*H1135,2)</f>
        <v>0</v>
      </c>
      <c r="BL1135" s="18" t="s">
        <v>237</v>
      </c>
      <c r="BM1135" s="240" t="s">
        <v>1261</v>
      </c>
    </row>
    <row r="1136" spans="1:51" s="13" customFormat="1" ht="12">
      <c r="A1136" s="13"/>
      <c r="B1136" s="242"/>
      <c r="C1136" s="243"/>
      <c r="D1136" s="244" t="s">
        <v>155</v>
      </c>
      <c r="E1136" s="245" t="s">
        <v>1</v>
      </c>
      <c r="F1136" s="246" t="s">
        <v>265</v>
      </c>
      <c r="G1136" s="243"/>
      <c r="H1136" s="245" t="s">
        <v>1</v>
      </c>
      <c r="I1136" s="247"/>
      <c r="J1136" s="243"/>
      <c r="K1136" s="243"/>
      <c r="L1136" s="248"/>
      <c r="M1136" s="249"/>
      <c r="N1136" s="250"/>
      <c r="O1136" s="250"/>
      <c r="P1136" s="250"/>
      <c r="Q1136" s="250"/>
      <c r="R1136" s="250"/>
      <c r="S1136" s="250"/>
      <c r="T1136" s="25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2" t="s">
        <v>155</v>
      </c>
      <c r="AU1136" s="252" t="s">
        <v>148</v>
      </c>
      <c r="AV1136" s="13" t="s">
        <v>85</v>
      </c>
      <c r="AW1136" s="13" t="s">
        <v>36</v>
      </c>
      <c r="AX1136" s="13" t="s">
        <v>80</v>
      </c>
      <c r="AY1136" s="252" t="s">
        <v>140</v>
      </c>
    </row>
    <row r="1137" spans="1:51" s="13" customFormat="1" ht="12">
      <c r="A1137" s="13"/>
      <c r="B1137" s="242"/>
      <c r="C1137" s="243"/>
      <c r="D1137" s="244" t="s">
        <v>155</v>
      </c>
      <c r="E1137" s="245" t="s">
        <v>1</v>
      </c>
      <c r="F1137" s="246" t="s">
        <v>266</v>
      </c>
      <c r="G1137" s="243"/>
      <c r="H1137" s="245" t="s">
        <v>1</v>
      </c>
      <c r="I1137" s="247"/>
      <c r="J1137" s="243"/>
      <c r="K1137" s="243"/>
      <c r="L1137" s="248"/>
      <c r="M1137" s="249"/>
      <c r="N1137" s="250"/>
      <c r="O1137" s="250"/>
      <c r="P1137" s="250"/>
      <c r="Q1137" s="250"/>
      <c r="R1137" s="250"/>
      <c r="S1137" s="250"/>
      <c r="T1137" s="251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2" t="s">
        <v>155</v>
      </c>
      <c r="AU1137" s="252" t="s">
        <v>148</v>
      </c>
      <c r="AV1137" s="13" t="s">
        <v>85</v>
      </c>
      <c r="AW1137" s="13" t="s">
        <v>36</v>
      </c>
      <c r="AX1137" s="13" t="s">
        <v>80</v>
      </c>
      <c r="AY1137" s="252" t="s">
        <v>140</v>
      </c>
    </row>
    <row r="1138" spans="1:51" s="14" customFormat="1" ht="12">
      <c r="A1138" s="14"/>
      <c r="B1138" s="253"/>
      <c r="C1138" s="254"/>
      <c r="D1138" s="244" t="s">
        <v>155</v>
      </c>
      <c r="E1138" s="255" t="s">
        <v>1</v>
      </c>
      <c r="F1138" s="256" t="s">
        <v>147</v>
      </c>
      <c r="G1138" s="254"/>
      <c r="H1138" s="257">
        <v>4</v>
      </c>
      <c r="I1138" s="258"/>
      <c r="J1138" s="254"/>
      <c r="K1138" s="254"/>
      <c r="L1138" s="259"/>
      <c r="M1138" s="260"/>
      <c r="N1138" s="261"/>
      <c r="O1138" s="261"/>
      <c r="P1138" s="261"/>
      <c r="Q1138" s="261"/>
      <c r="R1138" s="261"/>
      <c r="S1138" s="261"/>
      <c r="T1138" s="262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3" t="s">
        <v>155</v>
      </c>
      <c r="AU1138" s="263" t="s">
        <v>148</v>
      </c>
      <c r="AV1138" s="14" t="s">
        <v>148</v>
      </c>
      <c r="AW1138" s="14" t="s">
        <v>36</v>
      </c>
      <c r="AX1138" s="14" t="s">
        <v>80</v>
      </c>
      <c r="AY1138" s="263" t="s">
        <v>140</v>
      </c>
    </row>
    <row r="1139" spans="1:51" s="13" customFormat="1" ht="12">
      <c r="A1139" s="13"/>
      <c r="B1139" s="242"/>
      <c r="C1139" s="243"/>
      <c r="D1139" s="244" t="s">
        <v>155</v>
      </c>
      <c r="E1139" s="245" t="s">
        <v>1</v>
      </c>
      <c r="F1139" s="246" t="s">
        <v>268</v>
      </c>
      <c r="G1139" s="243"/>
      <c r="H1139" s="245" t="s">
        <v>1</v>
      </c>
      <c r="I1139" s="247"/>
      <c r="J1139" s="243"/>
      <c r="K1139" s="243"/>
      <c r="L1139" s="248"/>
      <c r="M1139" s="249"/>
      <c r="N1139" s="250"/>
      <c r="O1139" s="250"/>
      <c r="P1139" s="250"/>
      <c r="Q1139" s="250"/>
      <c r="R1139" s="250"/>
      <c r="S1139" s="250"/>
      <c r="T1139" s="251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52" t="s">
        <v>155</v>
      </c>
      <c r="AU1139" s="252" t="s">
        <v>148</v>
      </c>
      <c r="AV1139" s="13" t="s">
        <v>85</v>
      </c>
      <c r="AW1139" s="13" t="s">
        <v>36</v>
      </c>
      <c r="AX1139" s="13" t="s">
        <v>80</v>
      </c>
      <c r="AY1139" s="252" t="s">
        <v>140</v>
      </c>
    </row>
    <row r="1140" spans="1:51" s="14" customFormat="1" ht="12">
      <c r="A1140" s="14"/>
      <c r="B1140" s="253"/>
      <c r="C1140" s="254"/>
      <c r="D1140" s="244" t="s">
        <v>155</v>
      </c>
      <c r="E1140" s="255" t="s">
        <v>1</v>
      </c>
      <c r="F1140" s="256" t="s">
        <v>173</v>
      </c>
      <c r="G1140" s="254"/>
      <c r="H1140" s="257">
        <v>5</v>
      </c>
      <c r="I1140" s="258"/>
      <c r="J1140" s="254"/>
      <c r="K1140" s="254"/>
      <c r="L1140" s="259"/>
      <c r="M1140" s="260"/>
      <c r="N1140" s="261"/>
      <c r="O1140" s="261"/>
      <c r="P1140" s="261"/>
      <c r="Q1140" s="261"/>
      <c r="R1140" s="261"/>
      <c r="S1140" s="261"/>
      <c r="T1140" s="262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3" t="s">
        <v>155</v>
      </c>
      <c r="AU1140" s="263" t="s">
        <v>148</v>
      </c>
      <c r="AV1140" s="14" t="s">
        <v>148</v>
      </c>
      <c r="AW1140" s="14" t="s">
        <v>36</v>
      </c>
      <c r="AX1140" s="14" t="s">
        <v>80</v>
      </c>
      <c r="AY1140" s="263" t="s">
        <v>140</v>
      </c>
    </row>
    <row r="1141" spans="1:51" s="13" customFormat="1" ht="12">
      <c r="A1141" s="13"/>
      <c r="B1141" s="242"/>
      <c r="C1141" s="243"/>
      <c r="D1141" s="244" t="s">
        <v>155</v>
      </c>
      <c r="E1141" s="245" t="s">
        <v>1</v>
      </c>
      <c r="F1141" s="246" t="s">
        <v>270</v>
      </c>
      <c r="G1141" s="243"/>
      <c r="H1141" s="245" t="s">
        <v>1</v>
      </c>
      <c r="I1141" s="247"/>
      <c r="J1141" s="243"/>
      <c r="K1141" s="243"/>
      <c r="L1141" s="248"/>
      <c r="M1141" s="249"/>
      <c r="N1141" s="250"/>
      <c r="O1141" s="250"/>
      <c r="P1141" s="250"/>
      <c r="Q1141" s="250"/>
      <c r="R1141" s="250"/>
      <c r="S1141" s="250"/>
      <c r="T1141" s="25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52" t="s">
        <v>155</v>
      </c>
      <c r="AU1141" s="252" t="s">
        <v>148</v>
      </c>
      <c r="AV1141" s="13" t="s">
        <v>85</v>
      </c>
      <c r="AW1141" s="13" t="s">
        <v>36</v>
      </c>
      <c r="AX1141" s="13" t="s">
        <v>80</v>
      </c>
      <c r="AY1141" s="252" t="s">
        <v>140</v>
      </c>
    </row>
    <row r="1142" spans="1:51" s="14" customFormat="1" ht="12">
      <c r="A1142" s="14"/>
      <c r="B1142" s="253"/>
      <c r="C1142" s="254"/>
      <c r="D1142" s="244" t="s">
        <v>155</v>
      </c>
      <c r="E1142" s="255" t="s">
        <v>1</v>
      </c>
      <c r="F1142" s="256" t="s">
        <v>186</v>
      </c>
      <c r="G1142" s="254"/>
      <c r="H1142" s="257">
        <v>7</v>
      </c>
      <c r="I1142" s="258"/>
      <c r="J1142" s="254"/>
      <c r="K1142" s="254"/>
      <c r="L1142" s="259"/>
      <c r="M1142" s="260"/>
      <c r="N1142" s="261"/>
      <c r="O1142" s="261"/>
      <c r="P1142" s="261"/>
      <c r="Q1142" s="261"/>
      <c r="R1142" s="261"/>
      <c r="S1142" s="261"/>
      <c r="T1142" s="262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63" t="s">
        <v>155</v>
      </c>
      <c r="AU1142" s="263" t="s">
        <v>148</v>
      </c>
      <c r="AV1142" s="14" t="s">
        <v>148</v>
      </c>
      <c r="AW1142" s="14" t="s">
        <v>36</v>
      </c>
      <c r="AX1142" s="14" t="s">
        <v>80</v>
      </c>
      <c r="AY1142" s="263" t="s">
        <v>140</v>
      </c>
    </row>
    <row r="1143" spans="1:51" s="15" customFormat="1" ht="12">
      <c r="A1143" s="15"/>
      <c r="B1143" s="264"/>
      <c r="C1143" s="265"/>
      <c r="D1143" s="244" t="s">
        <v>155</v>
      </c>
      <c r="E1143" s="266" t="s">
        <v>1</v>
      </c>
      <c r="F1143" s="267" t="s">
        <v>167</v>
      </c>
      <c r="G1143" s="265"/>
      <c r="H1143" s="268">
        <v>16</v>
      </c>
      <c r="I1143" s="269"/>
      <c r="J1143" s="265"/>
      <c r="K1143" s="265"/>
      <c r="L1143" s="270"/>
      <c r="M1143" s="271"/>
      <c r="N1143" s="272"/>
      <c r="O1143" s="272"/>
      <c r="P1143" s="272"/>
      <c r="Q1143" s="272"/>
      <c r="R1143" s="272"/>
      <c r="S1143" s="272"/>
      <c r="T1143" s="273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T1143" s="274" t="s">
        <v>155</v>
      </c>
      <c r="AU1143" s="274" t="s">
        <v>148</v>
      </c>
      <c r="AV1143" s="15" t="s">
        <v>147</v>
      </c>
      <c r="AW1143" s="15" t="s">
        <v>36</v>
      </c>
      <c r="AX1143" s="15" t="s">
        <v>85</v>
      </c>
      <c r="AY1143" s="274" t="s">
        <v>140</v>
      </c>
    </row>
    <row r="1144" spans="1:65" s="2" customFormat="1" ht="16.5" customHeight="1">
      <c r="A1144" s="39"/>
      <c r="B1144" s="40"/>
      <c r="C1144" s="229" t="s">
        <v>1262</v>
      </c>
      <c r="D1144" s="229" t="s">
        <v>142</v>
      </c>
      <c r="E1144" s="230" t="s">
        <v>1263</v>
      </c>
      <c r="F1144" s="231" t="s">
        <v>1264</v>
      </c>
      <c r="G1144" s="232" t="s">
        <v>145</v>
      </c>
      <c r="H1144" s="233">
        <v>30</v>
      </c>
      <c r="I1144" s="234"/>
      <c r="J1144" s="235">
        <f>ROUND(I1144*H1144,2)</f>
        <v>0</v>
      </c>
      <c r="K1144" s="231" t="s">
        <v>153</v>
      </c>
      <c r="L1144" s="45"/>
      <c r="M1144" s="236" t="s">
        <v>1</v>
      </c>
      <c r="N1144" s="237" t="s">
        <v>46</v>
      </c>
      <c r="O1144" s="92"/>
      <c r="P1144" s="238">
        <f>O1144*H1144</f>
        <v>0</v>
      </c>
      <c r="Q1144" s="238">
        <v>0.00016</v>
      </c>
      <c r="R1144" s="238">
        <f>Q1144*H1144</f>
        <v>0.0048000000000000004</v>
      </c>
      <c r="S1144" s="238">
        <v>0</v>
      </c>
      <c r="T1144" s="239">
        <f>S1144*H1144</f>
        <v>0</v>
      </c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R1144" s="240" t="s">
        <v>237</v>
      </c>
      <c r="AT1144" s="240" t="s">
        <v>142</v>
      </c>
      <c r="AU1144" s="240" t="s">
        <v>148</v>
      </c>
      <c r="AY1144" s="18" t="s">
        <v>140</v>
      </c>
      <c r="BE1144" s="241">
        <f>IF(N1144="základní",J1144,0)</f>
        <v>0</v>
      </c>
      <c r="BF1144" s="241">
        <f>IF(N1144="snížená",J1144,0)</f>
        <v>0</v>
      </c>
      <c r="BG1144" s="241">
        <f>IF(N1144="zákl. přenesená",J1144,0)</f>
        <v>0</v>
      </c>
      <c r="BH1144" s="241">
        <f>IF(N1144="sníž. přenesená",J1144,0)</f>
        <v>0</v>
      </c>
      <c r="BI1144" s="241">
        <f>IF(N1144="nulová",J1144,0)</f>
        <v>0</v>
      </c>
      <c r="BJ1144" s="18" t="s">
        <v>148</v>
      </c>
      <c r="BK1144" s="241">
        <f>ROUND(I1144*H1144,2)</f>
        <v>0</v>
      </c>
      <c r="BL1144" s="18" t="s">
        <v>237</v>
      </c>
      <c r="BM1144" s="240" t="s">
        <v>1265</v>
      </c>
    </row>
    <row r="1145" spans="1:65" s="2" customFormat="1" ht="21.75" customHeight="1">
      <c r="A1145" s="39"/>
      <c r="B1145" s="40"/>
      <c r="C1145" s="229" t="s">
        <v>1266</v>
      </c>
      <c r="D1145" s="229" t="s">
        <v>142</v>
      </c>
      <c r="E1145" s="230" t="s">
        <v>1267</v>
      </c>
      <c r="F1145" s="231" t="s">
        <v>1268</v>
      </c>
      <c r="G1145" s="232" t="s">
        <v>252</v>
      </c>
      <c r="H1145" s="233">
        <v>221</v>
      </c>
      <c r="I1145" s="234"/>
      <c r="J1145" s="235">
        <f>ROUND(I1145*H1145,2)</f>
        <v>0</v>
      </c>
      <c r="K1145" s="231" t="s">
        <v>146</v>
      </c>
      <c r="L1145" s="45"/>
      <c r="M1145" s="236" t="s">
        <v>1</v>
      </c>
      <c r="N1145" s="237" t="s">
        <v>46</v>
      </c>
      <c r="O1145" s="92"/>
      <c r="P1145" s="238">
        <f>O1145*H1145</f>
        <v>0</v>
      </c>
      <c r="Q1145" s="238">
        <v>0</v>
      </c>
      <c r="R1145" s="238">
        <f>Q1145*H1145</f>
        <v>0</v>
      </c>
      <c r="S1145" s="238">
        <v>0</v>
      </c>
      <c r="T1145" s="239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40" t="s">
        <v>237</v>
      </c>
      <c r="AT1145" s="240" t="s">
        <v>142</v>
      </c>
      <c r="AU1145" s="240" t="s">
        <v>148</v>
      </c>
      <c r="AY1145" s="18" t="s">
        <v>140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8" t="s">
        <v>148</v>
      </c>
      <c r="BK1145" s="241">
        <f>ROUND(I1145*H1145,2)</f>
        <v>0</v>
      </c>
      <c r="BL1145" s="18" t="s">
        <v>237</v>
      </c>
      <c r="BM1145" s="240" t="s">
        <v>1269</v>
      </c>
    </row>
    <row r="1146" spans="1:51" s="13" customFormat="1" ht="12">
      <c r="A1146" s="13"/>
      <c r="B1146" s="242"/>
      <c r="C1146" s="243"/>
      <c r="D1146" s="244" t="s">
        <v>155</v>
      </c>
      <c r="E1146" s="245" t="s">
        <v>1</v>
      </c>
      <c r="F1146" s="246" t="s">
        <v>1270</v>
      </c>
      <c r="G1146" s="243"/>
      <c r="H1146" s="245" t="s">
        <v>1</v>
      </c>
      <c r="I1146" s="247"/>
      <c r="J1146" s="243"/>
      <c r="K1146" s="243"/>
      <c r="L1146" s="248"/>
      <c r="M1146" s="249"/>
      <c r="N1146" s="250"/>
      <c r="O1146" s="250"/>
      <c r="P1146" s="250"/>
      <c r="Q1146" s="250"/>
      <c r="R1146" s="250"/>
      <c r="S1146" s="250"/>
      <c r="T1146" s="251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2" t="s">
        <v>155</v>
      </c>
      <c r="AU1146" s="252" t="s">
        <v>148</v>
      </c>
      <c r="AV1146" s="13" t="s">
        <v>85</v>
      </c>
      <c r="AW1146" s="13" t="s">
        <v>36</v>
      </c>
      <c r="AX1146" s="13" t="s">
        <v>80</v>
      </c>
      <c r="AY1146" s="252" t="s">
        <v>140</v>
      </c>
    </row>
    <row r="1147" spans="1:51" s="13" customFormat="1" ht="12">
      <c r="A1147" s="13"/>
      <c r="B1147" s="242"/>
      <c r="C1147" s="243"/>
      <c r="D1147" s="244" t="s">
        <v>155</v>
      </c>
      <c r="E1147" s="245" t="s">
        <v>1</v>
      </c>
      <c r="F1147" s="246" t="s">
        <v>266</v>
      </c>
      <c r="G1147" s="243"/>
      <c r="H1147" s="245" t="s">
        <v>1</v>
      </c>
      <c r="I1147" s="247"/>
      <c r="J1147" s="243"/>
      <c r="K1147" s="243"/>
      <c r="L1147" s="248"/>
      <c r="M1147" s="249"/>
      <c r="N1147" s="250"/>
      <c r="O1147" s="250"/>
      <c r="P1147" s="250"/>
      <c r="Q1147" s="250"/>
      <c r="R1147" s="250"/>
      <c r="S1147" s="250"/>
      <c r="T1147" s="251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52" t="s">
        <v>155</v>
      </c>
      <c r="AU1147" s="252" t="s">
        <v>148</v>
      </c>
      <c r="AV1147" s="13" t="s">
        <v>85</v>
      </c>
      <c r="AW1147" s="13" t="s">
        <v>36</v>
      </c>
      <c r="AX1147" s="13" t="s">
        <v>80</v>
      </c>
      <c r="AY1147" s="252" t="s">
        <v>140</v>
      </c>
    </row>
    <row r="1148" spans="1:51" s="14" customFormat="1" ht="12">
      <c r="A1148" s="14"/>
      <c r="B1148" s="253"/>
      <c r="C1148" s="254"/>
      <c r="D1148" s="244" t="s">
        <v>155</v>
      </c>
      <c r="E1148" s="255" t="s">
        <v>1</v>
      </c>
      <c r="F1148" s="256" t="s">
        <v>267</v>
      </c>
      <c r="G1148" s="254"/>
      <c r="H1148" s="257">
        <v>80.8</v>
      </c>
      <c r="I1148" s="258"/>
      <c r="J1148" s="254"/>
      <c r="K1148" s="254"/>
      <c r="L1148" s="259"/>
      <c r="M1148" s="260"/>
      <c r="N1148" s="261"/>
      <c r="O1148" s="261"/>
      <c r="P1148" s="261"/>
      <c r="Q1148" s="261"/>
      <c r="R1148" s="261"/>
      <c r="S1148" s="261"/>
      <c r="T1148" s="262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63" t="s">
        <v>155</v>
      </c>
      <c r="AU1148" s="263" t="s">
        <v>148</v>
      </c>
      <c r="AV1148" s="14" t="s">
        <v>148</v>
      </c>
      <c r="AW1148" s="14" t="s">
        <v>36</v>
      </c>
      <c r="AX1148" s="14" t="s">
        <v>80</v>
      </c>
      <c r="AY1148" s="263" t="s">
        <v>140</v>
      </c>
    </row>
    <row r="1149" spans="1:51" s="13" customFormat="1" ht="12">
      <c r="A1149" s="13"/>
      <c r="B1149" s="242"/>
      <c r="C1149" s="243"/>
      <c r="D1149" s="244" t="s">
        <v>155</v>
      </c>
      <c r="E1149" s="245" t="s">
        <v>1</v>
      </c>
      <c r="F1149" s="246" t="s">
        <v>268</v>
      </c>
      <c r="G1149" s="243"/>
      <c r="H1149" s="245" t="s">
        <v>1</v>
      </c>
      <c r="I1149" s="247"/>
      <c r="J1149" s="243"/>
      <c r="K1149" s="243"/>
      <c r="L1149" s="248"/>
      <c r="M1149" s="249"/>
      <c r="N1149" s="250"/>
      <c r="O1149" s="250"/>
      <c r="P1149" s="250"/>
      <c r="Q1149" s="250"/>
      <c r="R1149" s="250"/>
      <c r="S1149" s="250"/>
      <c r="T1149" s="251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52" t="s">
        <v>155</v>
      </c>
      <c r="AU1149" s="252" t="s">
        <v>148</v>
      </c>
      <c r="AV1149" s="13" t="s">
        <v>85</v>
      </c>
      <c r="AW1149" s="13" t="s">
        <v>36</v>
      </c>
      <c r="AX1149" s="13" t="s">
        <v>80</v>
      </c>
      <c r="AY1149" s="252" t="s">
        <v>140</v>
      </c>
    </row>
    <row r="1150" spans="1:51" s="14" customFormat="1" ht="12">
      <c r="A1150" s="14"/>
      <c r="B1150" s="253"/>
      <c r="C1150" s="254"/>
      <c r="D1150" s="244" t="s">
        <v>155</v>
      </c>
      <c r="E1150" s="255" t="s">
        <v>1</v>
      </c>
      <c r="F1150" s="256" t="s">
        <v>269</v>
      </c>
      <c r="G1150" s="254"/>
      <c r="H1150" s="257">
        <v>48.5</v>
      </c>
      <c r="I1150" s="258"/>
      <c r="J1150" s="254"/>
      <c r="K1150" s="254"/>
      <c r="L1150" s="259"/>
      <c r="M1150" s="260"/>
      <c r="N1150" s="261"/>
      <c r="O1150" s="261"/>
      <c r="P1150" s="261"/>
      <c r="Q1150" s="261"/>
      <c r="R1150" s="261"/>
      <c r="S1150" s="261"/>
      <c r="T1150" s="262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63" t="s">
        <v>155</v>
      </c>
      <c r="AU1150" s="263" t="s">
        <v>148</v>
      </c>
      <c r="AV1150" s="14" t="s">
        <v>148</v>
      </c>
      <c r="AW1150" s="14" t="s">
        <v>36</v>
      </c>
      <c r="AX1150" s="14" t="s">
        <v>80</v>
      </c>
      <c r="AY1150" s="263" t="s">
        <v>140</v>
      </c>
    </row>
    <row r="1151" spans="1:51" s="13" customFormat="1" ht="12">
      <c r="A1151" s="13"/>
      <c r="B1151" s="242"/>
      <c r="C1151" s="243"/>
      <c r="D1151" s="244" t="s">
        <v>155</v>
      </c>
      <c r="E1151" s="245" t="s">
        <v>1</v>
      </c>
      <c r="F1151" s="246" t="s">
        <v>270</v>
      </c>
      <c r="G1151" s="243"/>
      <c r="H1151" s="245" t="s">
        <v>1</v>
      </c>
      <c r="I1151" s="247"/>
      <c r="J1151" s="243"/>
      <c r="K1151" s="243"/>
      <c r="L1151" s="248"/>
      <c r="M1151" s="249"/>
      <c r="N1151" s="250"/>
      <c r="O1151" s="250"/>
      <c r="P1151" s="250"/>
      <c r="Q1151" s="250"/>
      <c r="R1151" s="250"/>
      <c r="S1151" s="250"/>
      <c r="T1151" s="251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52" t="s">
        <v>155</v>
      </c>
      <c r="AU1151" s="252" t="s">
        <v>148</v>
      </c>
      <c r="AV1151" s="13" t="s">
        <v>85</v>
      </c>
      <c r="AW1151" s="13" t="s">
        <v>36</v>
      </c>
      <c r="AX1151" s="13" t="s">
        <v>80</v>
      </c>
      <c r="AY1151" s="252" t="s">
        <v>140</v>
      </c>
    </row>
    <row r="1152" spans="1:51" s="14" customFormat="1" ht="12">
      <c r="A1152" s="14"/>
      <c r="B1152" s="253"/>
      <c r="C1152" s="254"/>
      <c r="D1152" s="244" t="s">
        <v>155</v>
      </c>
      <c r="E1152" s="255" t="s">
        <v>1</v>
      </c>
      <c r="F1152" s="256" t="s">
        <v>271</v>
      </c>
      <c r="G1152" s="254"/>
      <c r="H1152" s="257">
        <v>91.7</v>
      </c>
      <c r="I1152" s="258"/>
      <c r="J1152" s="254"/>
      <c r="K1152" s="254"/>
      <c r="L1152" s="259"/>
      <c r="M1152" s="260"/>
      <c r="N1152" s="261"/>
      <c r="O1152" s="261"/>
      <c r="P1152" s="261"/>
      <c r="Q1152" s="261"/>
      <c r="R1152" s="261"/>
      <c r="S1152" s="261"/>
      <c r="T1152" s="262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63" t="s">
        <v>155</v>
      </c>
      <c r="AU1152" s="263" t="s">
        <v>148</v>
      </c>
      <c r="AV1152" s="14" t="s">
        <v>148</v>
      </c>
      <c r="AW1152" s="14" t="s">
        <v>36</v>
      </c>
      <c r="AX1152" s="14" t="s">
        <v>80</v>
      </c>
      <c r="AY1152" s="263" t="s">
        <v>140</v>
      </c>
    </row>
    <row r="1153" spans="1:51" s="15" customFormat="1" ht="12">
      <c r="A1153" s="15"/>
      <c r="B1153" s="264"/>
      <c r="C1153" s="265"/>
      <c r="D1153" s="244" t="s">
        <v>155</v>
      </c>
      <c r="E1153" s="266" t="s">
        <v>1</v>
      </c>
      <c r="F1153" s="267" t="s">
        <v>167</v>
      </c>
      <c r="G1153" s="265"/>
      <c r="H1153" s="268">
        <v>221</v>
      </c>
      <c r="I1153" s="269"/>
      <c r="J1153" s="265"/>
      <c r="K1153" s="265"/>
      <c r="L1153" s="270"/>
      <c r="M1153" s="271"/>
      <c r="N1153" s="272"/>
      <c r="O1153" s="272"/>
      <c r="P1153" s="272"/>
      <c r="Q1153" s="272"/>
      <c r="R1153" s="272"/>
      <c r="S1153" s="272"/>
      <c r="T1153" s="273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T1153" s="274" t="s">
        <v>155</v>
      </c>
      <c r="AU1153" s="274" t="s">
        <v>148</v>
      </c>
      <c r="AV1153" s="15" t="s">
        <v>147</v>
      </c>
      <c r="AW1153" s="15" t="s">
        <v>36</v>
      </c>
      <c r="AX1153" s="15" t="s">
        <v>85</v>
      </c>
      <c r="AY1153" s="274" t="s">
        <v>140</v>
      </c>
    </row>
    <row r="1154" spans="1:65" s="2" customFormat="1" ht="21.75" customHeight="1">
      <c r="A1154" s="39"/>
      <c r="B1154" s="40"/>
      <c r="C1154" s="229" t="s">
        <v>1271</v>
      </c>
      <c r="D1154" s="229" t="s">
        <v>142</v>
      </c>
      <c r="E1154" s="230" t="s">
        <v>1272</v>
      </c>
      <c r="F1154" s="231" t="s">
        <v>1273</v>
      </c>
      <c r="G1154" s="232" t="s">
        <v>197</v>
      </c>
      <c r="H1154" s="233">
        <v>0.099</v>
      </c>
      <c r="I1154" s="234"/>
      <c r="J1154" s="235">
        <f>ROUND(I1154*H1154,2)</f>
        <v>0</v>
      </c>
      <c r="K1154" s="231" t="s">
        <v>153</v>
      </c>
      <c r="L1154" s="45"/>
      <c r="M1154" s="236" t="s">
        <v>1</v>
      </c>
      <c r="N1154" s="237" t="s">
        <v>46</v>
      </c>
      <c r="O1154" s="92"/>
      <c r="P1154" s="238">
        <f>O1154*H1154</f>
        <v>0</v>
      </c>
      <c r="Q1154" s="238">
        <v>0</v>
      </c>
      <c r="R1154" s="238">
        <f>Q1154*H1154</f>
        <v>0</v>
      </c>
      <c r="S1154" s="238">
        <v>0</v>
      </c>
      <c r="T1154" s="239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40" t="s">
        <v>237</v>
      </c>
      <c r="AT1154" s="240" t="s">
        <v>142</v>
      </c>
      <c r="AU1154" s="240" t="s">
        <v>148</v>
      </c>
      <c r="AY1154" s="18" t="s">
        <v>140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8" t="s">
        <v>148</v>
      </c>
      <c r="BK1154" s="241">
        <f>ROUND(I1154*H1154,2)</f>
        <v>0</v>
      </c>
      <c r="BL1154" s="18" t="s">
        <v>237</v>
      </c>
      <c r="BM1154" s="240" t="s">
        <v>1274</v>
      </c>
    </row>
    <row r="1155" spans="1:63" s="12" customFormat="1" ht="22.8" customHeight="1">
      <c r="A1155" s="12"/>
      <c r="B1155" s="213"/>
      <c r="C1155" s="214"/>
      <c r="D1155" s="215" t="s">
        <v>79</v>
      </c>
      <c r="E1155" s="227" t="s">
        <v>1275</v>
      </c>
      <c r="F1155" s="227" t="s">
        <v>1276</v>
      </c>
      <c r="G1155" s="214"/>
      <c r="H1155" s="214"/>
      <c r="I1155" s="217"/>
      <c r="J1155" s="228">
        <f>BK1155</f>
        <v>0</v>
      </c>
      <c r="K1155" s="214"/>
      <c r="L1155" s="219"/>
      <c r="M1155" s="220"/>
      <c r="N1155" s="221"/>
      <c r="O1155" s="221"/>
      <c r="P1155" s="222">
        <f>SUM(P1156:P1172)</f>
        <v>0</v>
      </c>
      <c r="Q1155" s="221"/>
      <c r="R1155" s="222">
        <f>SUM(R1156:R1172)</f>
        <v>0.0168</v>
      </c>
      <c r="S1155" s="221"/>
      <c r="T1155" s="223">
        <f>SUM(T1156:T1172)</f>
        <v>0.197764</v>
      </c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R1155" s="224" t="s">
        <v>148</v>
      </c>
      <c r="AT1155" s="225" t="s">
        <v>79</v>
      </c>
      <c r="AU1155" s="225" t="s">
        <v>85</v>
      </c>
      <c r="AY1155" s="224" t="s">
        <v>140</v>
      </c>
      <c r="BK1155" s="226">
        <f>SUM(BK1156:BK1172)</f>
        <v>0</v>
      </c>
    </row>
    <row r="1156" spans="1:65" s="2" customFormat="1" ht="21.75" customHeight="1">
      <c r="A1156" s="39"/>
      <c r="B1156" s="40"/>
      <c r="C1156" s="229" t="s">
        <v>1277</v>
      </c>
      <c r="D1156" s="229" t="s">
        <v>142</v>
      </c>
      <c r="E1156" s="230" t="s">
        <v>1278</v>
      </c>
      <c r="F1156" s="231" t="s">
        <v>1279</v>
      </c>
      <c r="G1156" s="232" t="s">
        <v>145</v>
      </c>
      <c r="H1156" s="233">
        <v>4</v>
      </c>
      <c r="I1156" s="234"/>
      <c r="J1156" s="235">
        <f>ROUND(I1156*H1156,2)</f>
        <v>0</v>
      </c>
      <c r="K1156" s="231" t="s">
        <v>153</v>
      </c>
      <c r="L1156" s="45"/>
      <c r="M1156" s="236" t="s">
        <v>1</v>
      </c>
      <c r="N1156" s="237" t="s">
        <v>46</v>
      </c>
      <c r="O1156" s="92"/>
      <c r="P1156" s="238">
        <f>O1156*H1156</f>
        <v>0</v>
      </c>
      <c r="Q1156" s="238">
        <v>0</v>
      </c>
      <c r="R1156" s="238">
        <f>Q1156*H1156</f>
        <v>0</v>
      </c>
      <c r="S1156" s="238">
        <v>0</v>
      </c>
      <c r="T1156" s="239">
        <f>S1156*H1156</f>
        <v>0</v>
      </c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R1156" s="240" t="s">
        <v>237</v>
      </c>
      <c r="AT1156" s="240" t="s">
        <v>142</v>
      </c>
      <c r="AU1156" s="240" t="s">
        <v>148</v>
      </c>
      <c r="AY1156" s="18" t="s">
        <v>140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8" t="s">
        <v>148</v>
      </c>
      <c r="BK1156" s="241">
        <f>ROUND(I1156*H1156,2)</f>
        <v>0</v>
      </c>
      <c r="BL1156" s="18" t="s">
        <v>237</v>
      </c>
      <c r="BM1156" s="240" t="s">
        <v>1280</v>
      </c>
    </row>
    <row r="1157" spans="1:51" s="13" customFormat="1" ht="12">
      <c r="A1157" s="13"/>
      <c r="B1157" s="242"/>
      <c r="C1157" s="243"/>
      <c r="D1157" s="244" t="s">
        <v>155</v>
      </c>
      <c r="E1157" s="245" t="s">
        <v>1</v>
      </c>
      <c r="F1157" s="246" t="s">
        <v>1281</v>
      </c>
      <c r="G1157" s="243"/>
      <c r="H1157" s="245" t="s">
        <v>1</v>
      </c>
      <c r="I1157" s="247"/>
      <c r="J1157" s="243"/>
      <c r="K1157" s="243"/>
      <c r="L1157" s="248"/>
      <c r="M1157" s="249"/>
      <c r="N1157" s="250"/>
      <c r="O1157" s="250"/>
      <c r="P1157" s="250"/>
      <c r="Q1157" s="250"/>
      <c r="R1157" s="250"/>
      <c r="S1157" s="250"/>
      <c r="T1157" s="251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52" t="s">
        <v>155</v>
      </c>
      <c r="AU1157" s="252" t="s">
        <v>148</v>
      </c>
      <c r="AV1157" s="13" t="s">
        <v>85</v>
      </c>
      <c r="AW1157" s="13" t="s">
        <v>36</v>
      </c>
      <c r="AX1157" s="13" t="s">
        <v>80</v>
      </c>
      <c r="AY1157" s="252" t="s">
        <v>140</v>
      </c>
    </row>
    <row r="1158" spans="1:51" s="13" customFormat="1" ht="12">
      <c r="A1158" s="13"/>
      <c r="B1158" s="242"/>
      <c r="C1158" s="243"/>
      <c r="D1158" s="244" t="s">
        <v>155</v>
      </c>
      <c r="E1158" s="245" t="s">
        <v>1</v>
      </c>
      <c r="F1158" s="246" t="s">
        <v>1282</v>
      </c>
      <c r="G1158" s="243"/>
      <c r="H1158" s="245" t="s">
        <v>1</v>
      </c>
      <c r="I1158" s="247"/>
      <c r="J1158" s="243"/>
      <c r="K1158" s="243"/>
      <c r="L1158" s="248"/>
      <c r="M1158" s="249"/>
      <c r="N1158" s="250"/>
      <c r="O1158" s="250"/>
      <c r="P1158" s="250"/>
      <c r="Q1158" s="250"/>
      <c r="R1158" s="250"/>
      <c r="S1158" s="250"/>
      <c r="T1158" s="25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2" t="s">
        <v>155</v>
      </c>
      <c r="AU1158" s="252" t="s">
        <v>148</v>
      </c>
      <c r="AV1158" s="13" t="s">
        <v>85</v>
      </c>
      <c r="AW1158" s="13" t="s">
        <v>36</v>
      </c>
      <c r="AX1158" s="13" t="s">
        <v>80</v>
      </c>
      <c r="AY1158" s="252" t="s">
        <v>140</v>
      </c>
    </row>
    <row r="1159" spans="1:51" s="14" customFormat="1" ht="12">
      <c r="A1159" s="14"/>
      <c r="B1159" s="253"/>
      <c r="C1159" s="254"/>
      <c r="D1159" s="244" t="s">
        <v>155</v>
      </c>
      <c r="E1159" s="255" t="s">
        <v>1</v>
      </c>
      <c r="F1159" s="256" t="s">
        <v>147</v>
      </c>
      <c r="G1159" s="254"/>
      <c r="H1159" s="257">
        <v>4</v>
      </c>
      <c r="I1159" s="258"/>
      <c r="J1159" s="254"/>
      <c r="K1159" s="254"/>
      <c r="L1159" s="259"/>
      <c r="M1159" s="260"/>
      <c r="N1159" s="261"/>
      <c r="O1159" s="261"/>
      <c r="P1159" s="261"/>
      <c r="Q1159" s="261"/>
      <c r="R1159" s="261"/>
      <c r="S1159" s="261"/>
      <c r="T1159" s="262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3" t="s">
        <v>155</v>
      </c>
      <c r="AU1159" s="263" t="s">
        <v>148</v>
      </c>
      <c r="AV1159" s="14" t="s">
        <v>148</v>
      </c>
      <c r="AW1159" s="14" t="s">
        <v>36</v>
      </c>
      <c r="AX1159" s="14" t="s">
        <v>85</v>
      </c>
      <c r="AY1159" s="263" t="s">
        <v>140</v>
      </c>
    </row>
    <row r="1160" spans="1:65" s="2" customFormat="1" ht="21.75" customHeight="1">
      <c r="A1160" s="39"/>
      <c r="B1160" s="40"/>
      <c r="C1160" s="275" t="s">
        <v>1283</v>
      </c>
      <c r="D1160" s="275" t="s">
        <v>208</v>
      </c>
      <c r="E1160" s="276" t="s">
        <v>1284</v>
      </c>
      <c r="F1160" s="277" t="s">
        <v>1285</v>
      </c>
      <c r="G1160" s="278" t="s">
        <v>145</v>
      </c>
      <c r="H1160" s="279">
        <v>4</v>
      </c>
      <c r="I1160" s="280"/>
      <c r="J1160" s="281">
        <f>ROUND(I1160*H1160,2)</f>
        <v>0</v>
      </c>
      <c r="K1160" s="277" t="s">
        <v>153</v>
      </c>
      <c r="L1160" s="282"/>
      <c r="M1160" s="283" t="s">
        <v>1</v>
      </c>
      <c r="N1160" s="284" t="s">
        <v>46</v>
      </c>
      <c r="O1160" s="92"/>
      <c r="P1160" s="238">
        <f>O1160*H1160</f>
        <v>0</v>
      </c>
      <c r="Q1160" s="238">
        <v>0.0042</v>
      </c>
      <c r="R1160" s="238">
        <f>Q1160*H1160</f>
        <v>0.0168</v>
      </c>
      <c r="S1160" s="238">
        <v>0</v>
      </c>
      <c r="T1160" s="23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40" t="s">
        <v>391</v>
      </c>
      <c r="AT1160" s="240" t="s">
        <v>208</v>
      </c>
      <c r="AU1160" s="240" t="s">
        <v>148</v>
      </c>
      <c r="AY1160" s="18" t="s">
        <v>140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8" t="s">
        <v>148</v>
      </c>
      <c r="BK1160" s="241">
        <f>ROUND(I1160*H1160,2)</f>
        <v>0</v>
      </c>
      <c r="BL1160" s="18" t="s">
        <v>237</v>
      </c>
      <c r="BM1160" s="240" t="s">
        <v>1286</v>
      </c>
    </row>
    <row r="1161" spans="1:65" s="2" customFormat="1" ht="21.75" customHeight="1">
      <c r="A1161" s="39"/>
      <c r="B1161" s="40"/>
      <c r="C1161" s="229" t="s">
        <v>1287</v>
      </c>
      <c r="D1161" s="229" t="s">
        <v>142</v>
      </c>
      <c r="E1161" s="230" t="s">
        <v>1288</v>
      </c>
      <c r="F1161" s="231" t="s">
        <v>1289</v>
      </c>
      <c r="G1161" s="232" t="s">
        <v>252</v>
      </c>
      <c r="H1161" s="233">
        <v>357.31</v>
      </c>
      <c r="I1161" s="234"/>
      <c r="J1161" s="235">
        <f>ROUND(I1161*H1161,2)</f>
        <v>0</v>
      </c>
      <c r="K1161" s="231" t="s">
        <v>153</v>
      </c>
      <c r="L1161" s="45"/>
      <c r="M1161" s="236" t="s">
        <v>1</v>
      </c>
      <c r="N1161" s="237" t="s">
        <v>46</v>
      </c>
      <c r="O1161" s="92"/>
      <c r="P1161" s="238">
        <f>O1161*H1161</f>
        <v>0</v>
      </c>
      <c r="Q1161" s="238">
        <v>0</v>
      </c>
      <c r="R1161" s="238">
        <f>Q1161*H1161</f>
        <v>0</v>
      </c>
      <c r="S1161" s="238">
        <v>0.0004</v>
      </c>
      <c r="T1161" s="239">
        <f>S1161*H1161</f>
        <v>0.142924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40" t="s">
        <v>237</v>
      </c>
      <c r="AT1161" s="240" t="s">
        <v>142</v>
      </c>
      <c r="AU1161" s="240" t="s">
        <v>148</v>
      </c>
      <c r="AY1161" s="18" t="s">
        <v>140</v>
      </c>
      <c r="BE1161" s="241">
        <f>IF(N1161="základní",J1161,0)</f>
        <v>0</v>
      </c>
      <c r="BF1161" s="241">
        <f>IF(N1161="snížená",J1161,0)</f>
        <v>0</v>
      </c>
      <c r="BG1161" s="241">
        <f>IF(N1161="zákl. přenesená",J1161,0)</f>
        <v>0</v>
      </c>
      <c r="BH1161" s="241">
        <f>IF(N1161="sníž. přenesená",J1161,0)</f>
        <v>0</v>
      </c>
      <c r="BI1161" s="241">
        <f>IF(N1161="nulová",J1161,0)</f>
        <v>0</v>
      </c>
      <c r="BJ1161" s="18" t="s">
        <v>148</v>
      </c>
      <c r="BK1161" s="241">
        <f>ROUND(I1161*H1161,2)</f>
        <v>0</v>
      </c>
      <c r="BL1161" s="18" t="s">
        <v>237</v>
      </c>
      <c r="BM1161" s="240" t="s">
        <v>1290</v>
      </c>
    </row>
    <row r="1162" spans="1:51" s="13" customFormat="1" ht="12">
      <c r="A1162" s="13"/>
      <c r="B1162" s="242"/>
      <c r="C1162" s="243"/>
      <c r="D1162" s="244" t="s">
        <v>155</v>
      </c>
      <c r="E1162" s="245" t="s">
        <v>1</v>
      </c>
      <c r="F1162" s="246" t="s">
        <v>510</v>
      </c>
      <c r="G1162" s="243"/>
      <c r="H1162" s="245" t="s">
        <v>1</v>
      </c>
      <c r="I1162" s="247"/>
      <c r="J1162" s="243"/>
      <c r="K1162" s="243"/>
      <c r="L1162" s="248"/>
      <c r="M1162" s="249"/>
      <c r="N1162" s="250"/>
      <c r="O1162" s="250"/>
      <c r="P1162" s="250"/>
      <c r="Q1162" s="250"/>
      <c r="R1162" s="250"/>
      <c r="S1162" s="250"/>
      <c r="T1162" s="251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2" t="s">
        <v>155</v>
      </c>
      <c r="AU1162" s="252" t="s">
        <v>148</v>
      </c>
      <c r="AV1162" s="13" t="s">
        <v>85</v>
      </c>
      <c r="AW1162" s="13" t="s">
        <v>36</v>
      </c>
      <c r="AX1162" s="13" t="s">
        <v>80</v>
      </c>
      <c r="AY1162" s="252" t="s">
        <v>140</v>
      </c>
    </row>
    <row r="1163" spans="1:51" s="14" customFormat="1" ht="12">
      <c r="A1163" s="14"/>
      <c r="B1163" s="253"/>
      <c r="C1163" s="254"/>
      <c r="D1163" s="244" t="s">
        <v>155</v>
      </c>
      <c r="E1163" s="255" t="s">
        <v>1</v>
      </c>
      <c r="F1163" s="256" t="s">
        <v>1291</v>
      </c>
      <c r="G1163" s="254"/>
      <c r="H1163" s="257">
        <v>280.28</v>
      </c>
      <c r="I1163" s="258"/>
      <c r="J1163" s="254"/>
      <c r="K1163" s="254"/>
      <c r="L1163" s="259"/>
      <c r="M1163" s="260"/>
      <c r="N1163" s="261"/>
      <c r="O1163" s="261"/>
      <c r="P1163" s="261"/>
      <c r="Q1163" s="261"/>
      <c r="R1163" s="261"/>
      <c r="S1163" s="261"/>
      <c r="T1163" s="262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63" t="s">
        <v>155</v>
      </c>
      <c r="AU1163" s="263" t="s">
        <v>148</v>
      </c>
      <c r="AV1163" s="14" t="s">
        <v>148</v>
      </c>
      <c r="AW1163" s="14" t="s">
        <v>36</v>
      </c>
      <c r="AX1163" s="14" t="s">
        <v>80</v>
      </c>
      <c r="AY1163" s="263" t="s">
        <v>140</v>
      </c>
    </row>
    <row r="1164" spans="1:51" s="13" customFormat="1" ht="12">
      <c r="A1164" s="13"/>
      <c r="B1164" s="242"/>
      <c r="C1164" s="243"/>
      <c r="D1164" s="244" t="s">
        <v>155</v>
      </c>
      <c r="E1164" s="245" t="s">
        <v>1</v>
      </c>
      <c r="F1164" s="246" t="s">
        <v>523</v>
      </c>
      <c r="G1164" s="243"/>
      <c r="H1164" s="245" t="s">
        <v>1</v>
      </c>
      <c r="I1164" s="247"/>
      <c r="J1164" s="243"/>
      <c r="K1164" s="243"/>
      <c r="L1164" s="248"/>
      <c r="M1164" s="249"/>
      <c r="N1164" s="250"/>
      <c r="O1164" s="250"/>
      <c r="P1164" s="250"/>
      <c r="Q1164" s="250"/>
      <c r="R1164" s="250"/>
      <c r="S1164" s="250"/>
      <c r="T1164" s="25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2" t="s">
        <v>155</v>
      </c>
      <c r="AU1164" s="252" t="s">
        <v>148</v>
      </c>
      <c r="AV1164" s="13" t="s">
        <v>85</v>
      </c>
      <c r="AW1164" s="13" t="s">
        <v>36</v>
      </c>
      <c r="AX1164" s="13" t="s">
        <v>80</v>
      </c>
      <c r="AY1164" s="252" t="s">
        <v>140</v>
      </c>
    </row>
    <row r="1165" spans="1:51" s="14" customFormat="1" ht="12">
      <c r="A1165" s="14"/>
      <c r="B1165" s="253"/>
      <c r="C1165" s="254"/>
      <c r="D1165" s="244" t="s">
        <v>155</v>
      </c>
      <c r="E1165" s="255" t="s">
        <v>1</v>
      </c>
      <c r="F1165" s="256" t="s">
        <v>1292</v>
      </c>
      <c r="G1165" s="254"/>
      <c r="H1165" s="257">
        <v>77.03</v>
      </c>
      <c r="I1165" s="258"/>
      <c r="J1165" s="254"/>
      <c r="K1165" s="254"/>
      <c r="L1165" s="259"/>
      <c r="M1165" s="260"/>
      <c r="N1165" s="261"/>
      <c r="O1165" s="261"/>
      <c r="P1165" s="261"/>
      <c r="Q1165" s="261"/>
      <c r="R1165" s="261"/>
      <c r="S1165" s="261"/>
      <c r="T1165" s="262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63" t="s">
        <v>155</v>
      </c>
      <c r="AU1165" s="263" t="s">
        <v>148</v>
      </c>
      <c r="AV1165" s="14" t="s">
        <v>148</v>
      </c>
      <c r="AW1165" s="14" t="s">
        <v>36</v>
      </c>
      <c r="AX1165" s="14" t="s">
        <v>80</v>
      </c>
      <c r="AY1165" s="263" t="s">
        <v>140</v>
      </c>
    </row>
    <row r="1166" spans="1:51" s="15" customFormat="1" ht="12">
      <c r="A1166" s="15"/>
      <c r="B1166" s="264"/>
      <c r="C1166" s="265"/>
      <c r="D1166" s="244" t="s">
        <v>155</v>
      </c>
      <c r="E1166" s="266" t="s">
        <v>1</v>
      </c>
      <c r="F1166" s="267" t="s">
        <v>167</v>
      </c>
      <c r="G1166" s="265"/>
      <c r="H1166" s="268">
        <v>357.30999999999995</v>
      </c>
      <c r="I1166" s="269"/>
      <c r="J1166" s="265"/>
      <c r="K1166" s="265"/>
      <c r="L1166" s="270"/>
      <c r="M1166" s="271"/>
      <c r="N1166" s="272"/>
      <c r="O1166" s="272"/>
      <c r="P1166" s="272"/>
      <c r="Q1166" s="272"/>
      <c r="R1166" s="272"/>
      <c r="S1166" s="272"/>
      <c r="T1166" s="273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74" t="s">
        <v>155</v>
      </c>
      <c r="AU1166" s="274" t="s">
        <v>148</v>
      </c>
      <c r="AV1166" s="15" t="s">
        <v>147</v>
      </c>
      <c r="AW1166" s="15" t="s">
        <v>36</v>
      </c>
      <c r="AX1166" s="15" t="s">
        <v>85</v>
      </c>
      <c r="AY1166" s="274" t="s">
        <v>140</v>
      </c>
    </row>
    <row r="1167" spans="1:65" s="2" customFormat="1" ht="21.75" customHeight="1">
      <c r="A1167" s="39"/>
      <c r="B1167" s="40"/>
      <c r="C1167" s="229" t="s">
        <v>1293</v>
      </c>
      <c r="D1167" s="229" t="s">
        <v>142</v>
      </c>
      <c r="E1167" s="230" t="s">
        <v>1294</v>
      </c>
      <c r="F1167" s="231" t="s">
        <v>1295</v>
      </c>
      <c r="G1167" s="232" t="s">
        <v>252</v>
      </c>
      <c r="H1167" s="233">
        <v>137.1</v>
      </c>
      <c r="I1167" s="234"/>
      <c r="J1167" s="235">
        <f>ROUND(I1167*H1167,2)</f>
        <v>0</v>
      </c>
      <c r="K1167" s="231" t="s">
        <v>153</v>
      </c>
      <c r="L1167" s="45"/>
      <c r="M1167" s="236" t="s">
        <v>1</v>
      </c>
      <c r="N1167" s="237" t="s">
        <v>46</v>
      </c>
      <c r="O1167" s="92"/>
      <c r="P1167" s="238">
        <f>O1167*H1167</f>
        <v>0</v>
      </c>
      <c r="Q1167" s="238">
        <v>0</v>
      </c>
      <c r="R1167" s="238">
        <f>Q1167*H1167</f>
        <v>0</v>
      </c>
      <c r="S1167" s="238">
        <v>0.0004</v>
      </c>
      <c r="T1167" s="239">
        <f>S1167*H1167</f>
        <v>0.05484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40" t="s">
        <v>237</v>
      </c>
      <c r="AT1167" s="240" t="s">
        <v>142</v>
      </c>
      <c r="AU1167" s="240" t="s">
        <v>148</v>
      </c>
      <c r="AY1167" s="18" t="s">
        <v>140</v>
      </c>
      <c r="BE1167" s="241">
        <f>IF(N1167="základní",J1167,0)</f>
        <v>0</v>
      </c>
      <c r="BF1167" s="241">
        <f>IF(N1167="snížená",J1167,0)</f>
        <v>0</v>
      </c>
      <c r="BG1167" s="241">
        <f>IF(N1167="zákl. přenesená",J1167,0)</f>
        <v>0</v>
      </c>
      <c r="BH1167" s="241">
        <f>IF(N1167="sníž. přenesená",J1167,0)</f>
        <v>0</v>
      </c>
      <c r="BI1167" s="241">
        <f>IF(N1167="nulová",J1167,0)</f>
        <v>0</v>
      </c>
      <c r="BJ1167" s="18" t="s">
        <v>148</v>
      </c>
      <c r="BK1167" s="241">
        <f>ROUND(I1167*H1167,2)</f>
        <v>0</v>
      </c>
      <c r="BL1167" s="18" t="s">
        <v>237</v>
      </c>
      <c r="BM1167" s="240" t="s">
        <v>1296</v>
      </c>
    </row>
    <row r="1168" spans="1:51" s="13" customFormat="1" ht="12">
      <c r="A1168" s="13"/>
      <c r="B1168" s="242"/>
      <c r="C1168" s="243"/>
      <c r="D1168" s="244" t="s">
        <v>155</v>
      </c>
      <c r="E1168" s="245" t="s">
        <v>1</v>
      </c>
      <c r="F1168" s="246" t="s">
        <v>510</v>
      </c>
      <c r="G1168" s="243"/>
      <c r="H1168" s="245" t="s">
        <v>1</v>
      </c>
      <c r="I1168" s="247"/>
      <c r="J1168" s="243"/>
      <c r="K1168" s="243"/>
      <c r="L1168" s="248"/>
      <c r="M1168" s="249"/>
      <c r="N1168" s="250"/>
      <c r="O1168" s="250"/>
      <c r="P1168" s="250"/>
      <c r="Q1168" s="250"/>
      <c r="R1168" s="250"/>
      <c r="S1168" s="250"/>
      <c r="T1168" s="25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52" t="s">
        <v>155</v>
      </c>
      <c r="AU1168" s="252" t="s">
        <v>148</v>
      </c>
      <c r="AV1168" s="13" t="s">
        <v>85</v>
      </c>
      <c r="AW1168" s="13" t="s">
        <v>36</v>
      </c>
      <c r="AX1168" s="13" t="s">
        <v>80</v>
      </c>
      <c r="AY1168" s="252" t="s">
        <v>140</v>
      </c>
    </row>
    <row r="1169" spans="1:51" s="14" customFormat="1" ht="12">
      <c r="A1169" s="14"/>
      <c r="B1169" s="253"/>
      <c r="C1169" s="254"/>
      <c r="D1169" s="244" t="s">
        <v>155</v>
      </c>
      <c r="E1169" s="255" t="s">
        <v>1</v>
      </c>
      <c r="F1169" s="256" t="s">
        <v>1297</v>
      </c>
      <c r="G1169" s="254"/>
      <c r="H1169" s="257">
        <v>83.6</v>
      </c>
      <c r="I1169" s="258"/>
      <c r="J1169" s="254"/>
      <c r="K1169" s="254"/>
      <c r="L1169" s="259"/>
      <c r="M1169" s="260"/>
      <c r="N1169" s="261"/>
      <c r="O1169" s="261"/>
      <c r="P1169" s="261"/>
      <c r="Q1169" s="261"/>
      <c r="R1169" s="261"/>
      <c r="S1169" s="261"/>
      <c r="T1169" s="262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3" t="s">
        <v>155</v>
      </c>
      <c r="AU1169" s="263" t="s">
        <v>148</v>
      </c>
      <c r="AV1169" s="14" t="s">
        <v>148</v>
      </c>
      <c r="AW1169" s="14" t="s">
        <v>36</v>
      </c>
      <c r="AX1169" s="14" t="s">
        <v>80</v>
      </c>
      <c r="AY1169" s="263" t="s">
        <v>140</v>
      </c>
    </row>
    <row r="1170" spans="1:51" s="13" customFormat="1" ht="12">
      <c r="A1170" s="13"/>
      <c r="B1170" s="242"/>
      <c r="C1170" s="243"/>
      <c r="D1170" s="244" t="s">
        <v>155</v>
      </c>
      <c r="E1170" s="245" t="s">
        <v>1</v>
      </c>
      <c r="F1170" s="246" t="s">
        <v>523</v>
      </c>
      <c r="G1170" s="243"/>
      <c r="H1170" s="245" t="s">
        <v>1</v>
      </c>
      <c r="I1170" s="247"/>
      <c r="J1170" s="243"/>
      <c r="K1170" s="243"/>
      <c r="L1170" s="248"/>
      <c r="M1170" s="249"/>
      <c r="N1170" s="250"/>
      <c r="O1170" s="250"/>
      <c r="P1170" s="250"/>
      <c r="Q1170" s="250"/>
      <c r="R1170" s="250"/>
      <c r="S1170" s="250"/>
      <c r="T1170" s="25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2" t="s">
        <v>155</v>
      </c>
      <c r="AU1170" s="252" t="s">
        <v>148</v>
      </c>
      <c r="AV1170" s="13" t="s">
        <v>85</v>
      </c>
      <c r="AW1170" s="13" t="s">
        <v>36</v>
      </c>
      <c r="AX1170" s="13" t="s">
        <v>80</v>
      </c>
      <c r="AY1170" s="252" t="s">
        <v>140</v>
      </c>
    </row>
    <row r="1171" spans="1:51" s="14" customFormat="1" ht="12">
      <c r="A1171" s="14"/>
      <c r="B1171" s="253"/>
      <c r="C1171" s="254"/>
      <c r="D1171" s="244" t="s">
        <v>155</v>
      </c>
      <c r="E1171" s="255" t="s">
        <v>1</v>
      </c>
      <c r="F1171" s="256" t="s">
        <v>1298</v>
      </c>
      <c r="G1171" s="254"/>
      <c r="H1171" s="257">
        <v>53.5</v>
      </c>
      <c r="I1171" s="258"/>
      <c r="J1171" s="254"/>
      <c r="K1171" s="254"/>
      <c r="L1171" s="259"/>
      <c r="M1171" s="260"/>
      <c r="N1171" s="261"/>
      <c r="O1171" s="261"/>
      <c r="P1171" s="261"/>
      <c r="Q1171" s="261"/>
      <c r="R1171" s="261"/>
      <c r="S1171" s="261"/>
      <c r="T1171" s="262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63" t="s">
        <v>155</v>
      </c>
      <c r="AU1171" s="263" t="s">
        <v>148</v>
      </c>
      <c r="AV1171" s="14" t="s">
        <v>148</v>
      </c>
      <c r="AW1171" s="14" t="s">
        <v>36</v>
      </c>
      <c r="AX1171" s="14" t="s">
        <v>80</v>
      </c>
      <c r="AY1171" s="263" t="s">
        <v>140</v>
      </c>
    </row>
    <row r="1172" spans="1:51" s="15" customFormat="1" ht="12">
      <c r="A1172" s="15"/>
      <c r="B1172" s="264"/>
      <c r="C1172" s="265"/>
      <c r="D1172" s="244" t="s">
        <v>155</v>
      </c>
      <c r="E1172" s="266" t="s">
        <v>1</v>
      </c>
      <c r="F1172" s="267" t="s">
        <v>167</v>
      </c>
      <c r="G1172" s="265"/>
      <c r="H1172" s="268">
        <v>137.1</v>
      </c>
      <c r="I1172" s="269"/>
      <c r="J1172" s="265"/>
      <c r="K1172" s="265"/>
      <c r="L1172" s="270"/>
      <c r="M1172" s="271"/>
      <c r="N1172" s="272"/>
      <c r="O1172" s="272"/>
      <c r="P1172" s="272"/>
      <c r="Q1172" s="272"/>
      <c r="R1172" s="272"/>
      <c r="S1172" s="272"/>
      <c r="T1172" s="273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74" t="s">
        <v>155</v>
      </c>
      <c r="AU1172" s="274" t="s">
        <v>148</v>
      </c>
      <c r="AV1172" s="15" t="s">
        <v>147</v>
      </c>
      <c r="AW1172" s="15" t="s">
        <v>36</v>
      </c>
      <c r="AX1172" s="15" t="s">
        <v>85</v>
      </c>
      <c r="AY1172" s="274" t="s">
        <v>140</v>
      </c>
    </row>
    <row r="1173" spans="1:63" s="12" customFormat="1" ht="22.8" customHeight="1">
      <c r="A1173" s="12"/>
      <c r="B1173" s="213"/>
      <c r="C1173" s="214"/>
      <c r="D1173" s="215" t="s">
        <v>79</v>
      </c>
      <c r="E1173" s="227" t="s">
        <v>1299</v>
      </c>
      <c r="F1173" s="227" t="s">
        <v>1300</v>
      </c>
      <c r="G1173" s="214"/>
      <c r="H1173" s="214"/>
      <c r="I1173" s="217"/>
      <c r="J1173" s="228">
        <f>BK1173</f>
        <v>0</v>
      </c>
      <c r="K1173" s="214"/>
      <c r="L1173" s="219"/>
      <c r="M1173" s="220"/>
      <c r="N1173" s="221"/>
      <c r="O1173" s="221"/>
      <c r="P1173" s="222">
        <f>SUM(P1174:P1200)</f>
        <v>0</v>
      </c>
      <c r="Q1173" s="221"/>
      <c r="R1173" s="222">
        <f>SUM(R1174:R1200)</f>
        <v>4.14531558</v>
      </c>
      <c r="S1173" s="221"/>
      <c r="T1173" s="223">
        <f>SUM(T1174:T1200)</f>
        <v>26.641916</v>
      </c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R1173" s="224" t="s">
        <v>148</v>
      </c>
      <c r="AT1173" s="225" t="s">
        <v>79</v>
      </c>
      <c r="AU1173" s="225" t="s">
        <v>85</v>
      </c>
      <c r="AY1173" s="224" t="s">
        <v>140</v>
      </c>
      <c r="BK1173" s="226">
        <f>SUM(BK1174:BK1200)</f>
        <v>0</v>
      </c>
    </row>
    <row r="1174" spans="1:65" s="2" customFormat="1" ht="21.75" customHeight="1">
      <c r="A1174" s="39"/>
      <c r="B1174" s="40"/>
      <c r="C1174" s="229" t="s">
        <v>1301</v>
      </c>
      <c r="D1174" s="229" t="s">
        <v>142</v>
      </c>
      <c r="E1174" s="230" t="s">
        <v>1302</v>
      </c>
      <c r="F1174" s="231" t="s">
        <v>1303</v>
      </c>
      <c r="G1174" s="232" t="s">
        <v>152</v>
      </c>
      <c r="H1174" s="233">
        <v>199.175</v>
      </c>
      <c r="I1174" s="234"/>
      <c r="J1174" s="235">
        <f>ROUND(I1174*H1174,2)</f>
        <v>0</v>
      </c>
      <c r="K1174" s="231" t="s">
        <v>153</v>
      </c>
      <c r="L1174" s="45"/>
      <c r="M1174" s="236" t="s">
        <v>1</v>
      </c>
      <c r="N1174" s="237" t="s">
        <v>46</v>
      </c>
      <c r="O1174" s="92"/>
      <c r="P1174" s="238">
        <f>O1174*H1174</f>
        <v>0</v>
      </c>
      <c r="Q1174" s="238">
        <v>0.01434</v>
      </c>
      <c r="R1174" s="238">
        <f>Q1174*H1174</f>
        <v>2.8561695</v>
      </c>
      <c r="S1174" s="238">
        <v>0</v>
      </c>
      <c r="T1174" s="239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40" t="s">
        <v>237</v>
      </c>
      <c r="AT1174" s="240" t="s">
        <v>142</v>
      </c>
      <c r="AU1174" s="240" t="s">
        <v>148</v>
      </c>
      <c r="AY1174" s="18" t="s">
        <v>140</v>
      </c>
      <c r="BE1174" s="241">
        <f>IF(N1174="základní",J1174,0)</f>
        <v>0</v>
      </c>
      <c r="BF1174" s="241">
        <f>IF(N1174="snížená",J1174,0)</f>
        <v>0</v>
      </c>
      <c r="BG1174" s="241">
        <f>IF(N1174="zákl. přenesená",J1174,0)</f>
        <v>0</v>
      </c>
      <c r="BH1174" s="241">
        <f>IF(N1174="sníž. přenesená",J1174,0)</f>
        <v>0</v>
      </c>
      <c r="BI1174" s="241">
        <f>IF(N1174="nulová",J1174,0)</f>
        <v>0</v>
      </c>
      <c r="BJ1174" s="18" t="s">
        <v>148</v>
      </c>
      <c r="BK1174" s="241">
        <f>ROUND(I1174*H1174,2)</f>
        <v>0</v>
      </c>
      <c r="BL1174" s="18" t="s">
        <v>237</v>
      </c>
      <c r="BM1174" s="240" t="s">
        <v>1304</v>
      </c>
    </row>
    <row r="1175" spans="1:51" s="13" customFormat="1" ht="12">
      <c r="A1175" s="13"/>
      <c r="B1175" s="242"/>
      <c r="C1175" s="243"/>
      <c r="D1175" s="244" t="s">
        <v>155</v>
      </c>
      <c r="E1175" s="245" t="s">
        <v>1</v>
      </c>
      <c r="F1175" s="246" t="s">
        <v>1305</v>
      </c>
      <c r="G1175" s="243"/>
      <c r="H1175" s="245" t="s">
        <v>1</v>
      </c>
      <c r="I1175" s="247"/>
      <c r="J1175" s="243"/>
      <c r="K1175" s="243"/>
      <c r="L1175" s="248"/>
      <c r="M1175" s="249"/>
      <c r="N1175" s="250"/>
      <c r="O1175" s="250"/>
      <c r="P1175" s="250"/>
      <c r="Q1175" s="250"/>
      <c r="R1175" s="250"/>
      <c r="S1175" s="250"/>
      <c r="T1175" s="251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2" t="s">
        <v>155</v>
      </c>
      <c r="AU1175" s="252" t="s">
        <v>148</v>
      </c>
      <c r="AV1175" s="13" t="s">
        <v>85</v>
      </c>
      <c r="AW1175" s="13" t="s">
        <v>36</v>
      </c>
      <c r="AX1175" s="13" t="s">
        <v>80</v>
      </c>
      <c r="AY1175" s="252" t="s">
        <v>140</v>
      </c>
    </row>
    <row r="1176" spans="1:51" s="14" customFormat="1" ht="12">
      <c r="A1176" s="14"/>
      <c r="B1176" s="253"/>
      <c r="C1176" s="254"/>
      <c r="D1176" s="244" t="s">
        <v>155</v>
      </c>
      <c r="E1176" s="255" t="s">
        <v>1</v>
      </c>
      <c r="F1176" s="256" t="s">
        <v>1306</v>
      </c>
      <c r="G1176" s="254"/>
      <c r="H1176" s="257">
        <v>199.175</v>
      </c>
      <c r="I1176" s="258"/>
      <c r="J1176" s="254"/>
      <c r="K1176" s="254"/>
      <c r="L1176" s="259"/>
      <c r="M1176" s="260"/>
      <c r="N1176" s="261"/>
      <c r="O1176" s="261"/>
      <c r="P1176" s="261"/>
      <c r="Q1176" s="261"/>
      <c r="R1176" s="261"/>
      <c r="S1176" s="261"/>
      <c r="T1176" s="262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3" t="s">
        <v>155</v>
      </c>
      <c r="AU1176" s="263" t="s">
        <v>148</v>
      </c>
      <c r="AV1176" s="14" t="s">
        <v>148</v>
      </c>
      <c r="AW1176" s="14" t="s">
        <v>36</v>
      </c>
      <c r="AX1176" s="14" t="s">
        <v>85</v>
      </c>
      <c r="AY1176" s="263" t="s">
        <v>140</v>
      </c>
    </row>
    <row r="1177" spans="1:65" s="2" customFormat="1" ht="21.75" customHeight="1">
      <c r="A1177" s="39"/>
      <c r="B1177" s="40"/>
      <c r="C1177" s="229" t="s">
        <v>1307</v>
      </c>
      <c r="D1177" s="229" t="s">
        <v>142</v>
      </c>
      <c r="E1177" s="230" t="s">
        <v>1308</v>
      </c>
      <c r="F1177" s="231" t="s">
        <v>1309</v>
      </c>
      <c r="G1177" s="232" t="s">
        <v>152</v>
      </c>
      <c r="H1177" s="233">
        <v>8.64</v>
      </c>
      <c r="I1177" s="234"/>
      <c r="J1177" s="235">
        <f>ROUND(I1177*H1177,2)</f>
        <v>0</v>
      </c>
      <c r="K1177" s="231" t="s">
        <v>153</v>
      </c>
      <c r="L1177" s="45"/>
      <c r="M1177" s="236" t="s">
        <v>1</v>
      </c>
      <c r="N1177" s="237" t="s">
        <v>46</v>
      </c>
      <c r="O1177" s="92"/>
      <c r="P1177" s="238">
        <f>O1177*H1177</f>
        <v>0</v>
      </c>
      <c r="Q1177" s="238">
        <v>0.03129</v>
      </c>
      <c r="R1177" s="238">
        <f>Q1177*H1177</f>
        <v>0.2703456</v>
      </c>
      <c r="S1177" s="238">
        <v>0</v>
      </c>
      <c r="T1177" s="239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40" t="s">
        <v>237</v>
      </c>
      <c r="AT1177" s="240" t="s">
        <v>142</v>
      </c>
      <c r="AU1177" s="240" t="s">
        <v>148</v>
      </c>
      <c r="AY1177" s="18" t="s">
        <v>140</v>
      </c>
      <c r="BE1177" s="241">
        <f>IF(N1177="základní",J1177,0)</f>
        <v>0</v>
      </c>
      <c r="BF1177" s="241">
        <f>IF(N1177="snížená",J1177,0)</f>
        <v>0</v>
      </c>
      <c r="BG1177" s="241">
        <f>IF(N1177="zákl. přenesená",J1177,0)</f>
        <v>0</v>
      </c>
      <c r="BH1177" s="241">
        <f>IF(N1177="sníž. přenesená",J1177,0)</f>
        <v>0</v>
      </c>
      <c r="BI1177" s="241">
        <f>IF(N1177="nulová",J1177,0)</f>
        <v>0</v>
      </c>
      <c r="BJ1177" s="18" t="s">
        <v>148</v>
      </c>
      <c r="BK1177" s="241">
        <f>ROUND(I1177*H1177,2)</f>
        <v>0</v>
      </c>
      <c r="BL1177" s="18" t="s">
        <v>237</v>
      </c>
      <c r="BM1177" s="240" t="s">
        <v>1310</v>
      </c>
    </row>
    <row r="1178" spans="1:51" s="13" customFormat="1" ht="12">
      <c r="A1178" s="13"/>
      <c r="B1178" s="242"/>
      <c r="C1178" s="243"/>
      <c r="D1178" s="244" t="s">
        <v>155</v>
      </c>
      <c r="E1178" s="245" t="s">
        <v>1</v>
      </c>
      <c r="F1178" s="246" t="s">
        <v>1311</v>
      </c>
      <c r="G1178" s="243"/>
      <c r="H1178" s="245" t="s">
        <v>1</v>
      </c>
      <c r="I1178" s="247"/>
      <c r="J1178" s="243"/>
      <c r="K1178" s="243"/>
      <c r="L1178" s="248"/>
      <c r="M1178" s="249"/>
      <c r="N1178" s="250"/>
      <c r="O1178" s="250"/>
      <c r="P1178" s="250"/>
      <c r="Q1178" s="250"/>
      <c r="R1178" s="250"/>
      <c r="S1178" s="250"/>
      <c r="T1178" s="25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52" t="s">
        <v>155</v>
      </c>
      <c r="AU1178" s="252" t="s">
        <v>148</v>
      </c>
      <c r="AV1178" s="13" t="s">
        <v>85</v>
      </c>
      <c r="AW1178" s="13" t="s">
        <v>36</v>
      </c>
      <c r="AX1178" s="13" t="s">
        <v>80</v>
      </c>
      <c r="AY1178" s="252" t="s">
        <v>140</v>
      </c>
    </row>
    <row r="1179" spans="1:51" s="14" customFormat="1" ht="12">
      <c r="A1179" s="14"/>
      <c r="B1179" s="253"/>
      <c r="C1179" s="254"/>
      <c r="D1179" s="244" t="s">
        <v>155</v>
      </c>
      <c r="E1179" s="255" t="s">
        <v>1</v>
      </c>
      <c r="F1179" s="256" t="s">
        <v>1312</v>
      </c>
      <c r="G1179" s="254"/>
      <c r="H1179" s="257">
        <v>8.64</v>
      </c>
      <c r="I1179" s="258"/>
      <c r="J1179" s="254"/>
      <c r="K1179" s="254"/>
      <c r="L1179" s="259"/>
      <c r="M1179" s="260"/>
      <c r="N1179" s="261"/>
      <c r="O1179" s="261"/>
      <c r="P1179" s="261"/>
      <c r="Q1179" s="261"/>
      <c r="R1179" s="261"/>
      <c r="S1179" s="261"/>
      <c r="T1179" s="262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3" t="s">
        <v>155</v>
      </c>
      <c r="AU1179" s="263" t="s">
        <v>148</v>
      </c>
      <c r="AV1179" s="14" t="s">
        <v>148</v>
      </c>
      <c r="AW1179" s="14" t="s">
        <v>36</v>
      </c>
      <c r="AX1179" s="14" t="s">
        <v>85</v>
      </c>
      <c r="AY1179" s="263" t="s">
        <v>140</v>
      </c>
    </row>
    <row r="1180" spans="1:65" s="2" customFormat="1" ht="16.5" customHeight="1">
      <c r="A1180" s="39"/>
      <c r="B1180" s="40"/>
      <c r="C1180" s="229" t="s">
        <v>1313</v>
      </c>
      <c r="D1180" s="229" t="s">
        <v>142</v>
      </c>
      <c r="E1180" s="230" t="s">
        <v>1314</v>
      </c>
      <c r="F1180" s="231" t="s">
        <v>1315</v>
      </c>
      <c r="G1180" s="232" t="s">
        <v>152</v>
      </c>
      <c r="H1180" s="233">
        <v>8.64</v>
      </c>
      <c r="I1180" s="234"/>
      <c r="J1180" s="235">
        <f>ROUND(I1180*H1180,2)</f>
        <v>0</v>
      </c>
      <c r="K1180" s="231" t="s">
        <v>153</v>
      </c>
      <c r="L1180" s="45"/>
      <c r="M1180" s="236" t="s">
        <v>1</v>
      </c>
      <c r="N1180" s="237" t="s">
        <v>46</v>
      </c>
      <c r="O1180" s="92"/>
      <c r="P1180" s="238">
        <f>O1180*H1180</f>
        <v>0</v>
      </c>
      <c r="Q1180" s="238">
        <v>0</v>
      </c>
      <c r="R1180" s="238">
        <f>Q1180*H1180</f>
        <v>0</v>
      </c>
      <c r="S1180" s="238">
        <v>0.015</v>
      </c>
      <c r="T1180" s="239">
        <f>S1180*H1180</f>
        <v>0.1296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40" t="s">
        <v>237</v>
      </c>
      <c r="AT1180" s="240" t="s">
        <v>142</v>
      </c>
      <c r="AU1180" s="240" t="s">
        <v>148</v>
      </c>
      <c r="AY1180" s="18" t="s">
        <v>140</v>
      </c>
      <c r="BE1180" s="241">
        <f>IF(N1180="základní",J1180,0)</f>
        <v>0</v>
      </c>
      <c r="BF1180" s="241">
        <f>IF(N1180="snížená",J1180,0)</f>
        <v>0</v>
      </c>
      <c r="BG1180" s="241">
        <f>IF(N1180="zákl. přenesená",J1180,0)</f>
        <v>0</v>
      </c>
      <c r="BH1180" s="241">
        <f>IF(N1180="sníž. přenesená",J1180,0)</f>
        <v>0</v>
      </c>
      <c r="BI1180" s="241">
        <f>IF(N1180="nulová",J1180,0)</f>
        <v>0</v>
      </c>
      <c r="BJ1180" s="18" t="s">
        <v>148</v>
      </c>
      <c r="BK1180" s="241">
        <f>ROUND(I1180*H1180,2)</f>
        <v>0</v>
      </c>
      <c r="BL1180" s="18" t="s">
        <v>237</v>
      </c>
      <c r="BM1180" s="240" t="s">
        <v>1316</v>
      </c>
    </row>
    <row r="1181" spans="1:51" s="13" customFormat="1" ht="12">
      <c r="A1181" s="13"/>
      <c r="B1181" s="242"/>
      <c r="C1181" s="243"/>
      <c r="D1181" s="244" t="s">
        <v>155</v>
      </c>
      <c r="E1181" s="245" t="s">
        <v>1</v>
      </c>
      <c r="F1181" s="246" t="s">
        <v>1317</v>
      </c>
      <c r="G1181" s="243"/>
      <c r="H1181" s="245" t="s">
        <v>1</v>
      </c>
      <c r="I1181" s="247"/>
      <c r="J1181" s="243"/>
      <c r="K1181" s="243"/>
      <c r="L1181" s="248"/>
      <c r="M1181" s="249"/>
      <c r="N1181" s="250"/>
      <c r="O1181" s="250"/>
      <c r="P1181" s="250"/>
      <c r="Q1181" s="250"/>
      <c r="R1181" s="250"/>
      <c r="S1181" s="250"/>
      <c r="T1181" s="251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52" t="s">
        <v>155</v>
      </c>
      <c r="AU1181" s="252" t="s">
        <v>148</v>
      </c>
      <c r="AV1181" s="13" t="s">
        <v>85</v>
      </c>
      <c r="AW1181" s="13" t="s">
        <v>36</v>
      </c>
      <c r="AX1181" s="13" t="s">
        <v>80</v>
      </c>
      <c r="AY1181" s="252" t="s">
        <v>140</v>
      </c>
    </row>
    <row r="1182" spans="1:51" s="14" customFormat="1" ht="12">
      <c r="A1182" s="14"/>
      <c r="B1182" s="253"/>
      <c r="C1182" s="254"/>
      <c r="D1182" s="244" t="s">
        <v>155</v>
      </c>
      <c r="E1182" s="255" t="s">
        <v>1</v>
      </c>
      <c r="F1182" s="256" t="s">
        <v>1312</v>
      </c>
      <c r="G1182" s="254"/>
      <c r="H1182" s="257">
        <v>8.64</v>
      </c>
      <c r="I1182" s="258"/>
      <c r="J1182" s="254"/>
      <c r="K1182" s="254"/>
      <c r="L1182" s="259"/>
      <c r="M1182" s="260"/>
      <c r="N1182" s="261"/>
      <c r="O1182" s="261"/>
      <c r="P1182" s="261"/>
      <c r="Q1182" s="261"/>
      <c r="R1182" s="261"/>
      <c r="S1182" s="261"/>
      <c r="T1182" s="262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63" t="s">
        <v>155</v>
      </c>
      <c r="AU1182" s="263" t="s">
        <v>148</v>
      </c>
      <c r="AV1182" s="14" t="s">
        <v>148</v>
      </c>
      <c r="AW1182" s="14" t="s">
        <v>36</v>
      </c>
      <c r="AX1182" s="14" t="s">
        <v>85</v>
      </c>
      <c r="AY1182" s="263" t="s">
        <v>140</v>
      </c>
    </row>
    <row r="1183" spans="1:65" s="2" customFormat="1" ht="16.5" customHeight="1">
      <c r="A1183" s="39"/>
      <c r="B1183" s="40"/>
      <c r="C1183" s="229" t="s">
        <v>1318</v>
      </c>
      <c r="D1183" s="229" t="s">
        <v>142</v>
      </c>
      <c r="E1183" s="230" t="s">
        <v>1319</v>
      </c>
      <c r="F1183" s="231" t="s">
        <v>1320</v>
      </c>
      <c r="G1183" s="232" t="s">
        <v>152</v>
      </c>
      <c r="H1183" s="233">
        <v>855.236</v>
      </c>
      <c r="I1183" s="234"/>
      <c r="J1183" s="235">
        <f>ROUND(I1183*H1183,2)</f>
        <v>0</v>
      </c>
      <c r="K1183" s="231" t="s">
        <v>153</v>
      </c>
      <c r="L1183" s="45"/>
      <c r="M1183" s="236" t="s">
        <v>1</v>
      </c>
      <c r="N1183" s="237" t="s">
        <v>46</v>
      </c>
      <c r="O1183" s="92"/>
      <c r="P1183" s="238">
        <f>O1183*H1183</f>
        <v>0</v>
      </c>
      <c r="Q1183" s="238">
        <v>0</v>
      </c>
      <c r="R1183" s="238">
        <f>Q1183*H1183</f>
        <v>0</v>
      </c>
      <c r="S1183" s="238">
        <v>0.031</v>
      </c>
      <c r="T1183" s="239">
        <f>S1183*H1183</f>
        <v>26.512316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40" t="s">
        <v>237</v>
      </c>
      <c r="AT1183" s="240" t="s">
        <v>142</v>
      </c>
      <c r="AU1183" s="240" t="s">
        <v>148</v>
      </c>
      <c r="AY1183" s="18" t="s">
        <v>140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8" t="s">
        <v>148</v>
      </c>
      <c r="BK1183" s="241">
        <f>ROUND(I1183*H1183,2)</f>
        <v>0</v>
      </c>
      <c r="BL1183" s="18" t="s">
        <v>237</v>
      </c>
      <c r="BM1183" s="240" t="s">
        <v>1321</v>
      </c>
    </row>
    <row r="1184" spans="1:51" s="13" customFormat="1" ht="12">
      <c r="A1184" s="13"/>
      <c r="B1184" s="242"/>
      <c r="C1184" s="243"/>
      <c r="D1184" s="244" t="s">
        <v>155</v>
      </c>
      <c r="E1184" s="245" t="s">
        <v>1</v>
      </c>
      <c r="F1184" s="246" t="s">
        <v>1322</v>
      </c>
      <c r="G1184" s="243"/>
      <c r="H1184" s="245" t="s">
        <v>1</v>
      </c>
      <c r="I1184" s="247"/>
      <c r="J1184" s="243"/>
      <c r="K1184" s="243"/>
      <c r="L1184" s="248"/>
      <c r="M1184" s="249"/>
      <c r="N1184" s="250"/>
      <c r="O1184" s="250"/>
      <c r="P1184" s="250"/>
      <c r="Q1184" s="250"/>
      <c r="R1184" s="250"/>
      <c r="S1184" s="250"/>
      <c r="T1184" s="251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2" t="s">
        <v>155</v>
      </c>
      <c r="AU1184" s="252" t="s">
        <v>148</v>
      </c>
      <c r="AV1184" s="13" t="s">
        <v>85</v>
      </c>
      <c r="AW1184" s="13" t="s">
        <v>36</v>
      </c>
      <c r="AX1184" s="13" t="s">
        <v>80</v>
      </c>
      <c r="AY1184" s="252" t="s">
        <v>140</v>
      </c>
    </row>
    <row r="1185" spans="1:51" s="13" customFormat="1" ht="12">
      <c r="A1185" s="13"/>
      <c r="B1185" s="242"/>
      <c r="C1185" s="243"/>
      <c r="D1185" s="244" t="s">
        <v>155</v>
      </c>
      <c r="E1185" s="245" t="s">
        <v>1</v>
      </c>
      <c r="F1185" s="246" t="s">
        <v>1323</v>
      </c>
      <c r="G1185" s="243"/>
      <c r="H1185" s="245" t="s">
        <v>1</v>
      </c>
      <c r="I1185" s="247"/>
      <c r="J1185" s="243"/>
      <c r="K1185" s="243"/>
      <c r="L1185" s="248"/>
      <c r="M1185" s="249"/>
      <c r="N1185" s="250"/>
      <c r="O1185" s="250"/>
      <c r="P1185" s="250"/>
      <c r="Q1185" s="250"/>
      <c r="R1185" s="250"/>
      <c r="S1185" s="250"/>
      <c r="T1185" s="251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52" t="s">
        <v>155</v>
      </c>
      <c r="AU1185" s="252" t="s">
        <v>148</v>
      </c>
      <c r="AV1185" s="13" t="s">
        <v>85</v>
      </c>
      <c r="AW1185" s="13" t="s">
        <v>36</v>
      </c>
      <c r="AX1185" s="13" t="s">
        <v>80</v>
      </c>
      <c r="AY1185" s="252" t="s">
        <v>140</v>
      </c>
    </row>
    <row r="1186" spans="1:51" s="13" customFormat="1" ht="12">
      <c r="A1186" s="13"/>
      <c r="B1186" s="242"/>
      <c r="C1186" s="243"/>
      <c r="D1186" s="244" t="s">
        <v>155</v>
      </c>
      <c r="E1186" s="245" t="s">
        <v>1</v>
      </c>
      <c r="F1186" s="246" t="s">
        <v>956</v>
      </c>
      <c r="G1186" s="243"/>
      <c r="H1186" s="245" t="s">
        <v>1</v>
      </c>
      <c r="I1186" s="247"/>
      <c r="J1186" s="243"/>
      <c r="K1186" s="243"/>
      <c r="L1186" s="248"/>
      <c r="M1186" s="249"/>
      <c r="N1186" s="250"/>
      <c r="O1186" s="250"/>
      <c r="P1186" s="250"/>
      <c r="Q1186" s="250"/>
      <c r="R1186" s="250"/>
      <c r="S1186" s="250"/>
      <c r="T1186" s="251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2" t="s">
        <v>155</v>
      </c>
      <c r="AU1186" s="252" t="s">
        <v>148</v>
      </c>
      <c r="AV1186" s="13" t="s">
        <v>85</v>
      </c>
      <c r="AW1186" s="13" t="s">
        <v>36</v>
      </c>
      <c r="AX1186" s="13" t="s">
        <v>80</v>
      </c>
      <c r="AY1186" s="252" t="s">
        <v>140</v>
      </c>
    </row>
    <row r="1187" spans="1:51" s="14" customFormat="1" ht="12">
      <c r="A1187" s="14"/>
      <c r="B1187" s="253"/>
      <c r="C1187" s="254"/>
      <c r="D1187" s="244" t="s">
        <v>155</v>
      </c>
      <c r="E1187" s="255" t="s">
        <v>1</v>
      </c>
      <c r="F1187" s="256" t="s">
        <v>957</v>
      </c>
      <c r="G1187" s="254"/>
      <c r="H1187" s="257">
        <v>344.148</v>
      </c>
      <c r="I1187" s="258"/>
      <c r="J1187" s="254"/>
      <c r="K1187" s="254"/>
      <c r="L1187" s="259"/>
      <c r="M1187" s="260"/>
      <c r="N1187" s="261"/>
      <c r="O1187" s="261"/>
      <c r="P1187" s="261"/>
      <c r="Q1187" s="261"/>
      <c r="R1187" s="261"/>
      <c r="S1187" s="261"/>
      <c r="T1187" s="262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3" t="s">
        <v>155</v>
      </c>
      <c r="AU1187" s="263" t="s">
        <v>148</v>
      </c>
      <c r="AV1187" s="14" t="s">
        <v>148</v>
      </c>
      <c r="AW1187" s="14" t="s">
        <v>36</v>
      </c>
      <c r="AX1187" s="14" t="s">
        <v>80</v>
      </c>
      <c r="AY1187" s="263" t="s">
        <v>140</v>
      </c>
    </row>
    <row r="1188" spans="1:51" s="13" customFormat="1" ht="12">
      <c r="A1188" s="13"/>
      <c r="B1188" s="242"/>
      <c r="C1188" s="243"/>
      <c r="D1188" s="244" t="s">
        <v>155</v>
      </c>
      <c r="E1188" s="245" t="s">
        <v>1</v>
      </c>
      <c r="F1188" s="246" t="s">
        <v>1324</v>
      </c>
      <c r="G1188" s="243"/>
      <c r="H1188" s="245" t="s">
        <v>1</v>
      </c>
      <c r="I1188" s="247"/>
      <c r="J1188" s="243"/>
      <c r="K1188" s="243"/>
      <c r="L1188" s="248"/>
      <c r="M1188" s="249"/>
      <c r="N1188" s="250"/>
      <c r="O1188" s="250"/>
      <c r="P1188" s="250"/>
      <c r="Q1188" s="250"/>
      <c r="R1188" s="250"/>
      <c r="S1188" s="250"/>
      <c r="T1188" s="251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52" t="s">
        <v>155</v>
      </c>
      <c r="AU1188" s="252" t="s">
        <v>148</v>
      </c>
      <c r="AV1188" s="13" t="s">
        <v>85</v>
      </c>
      <c r="AW1188" s="13" t="s">
        <v>36</v>
      </c>
      <c r="AX1188" s="13" t="s">
        <v>80</v>
      </c>
      <c r="AY1188" s="252" t="s">
        <v>140</v>
      </c>
    </row>
    <row r="1189" spans="1:51" s="14" customFormat="1" ht="12">
      <c r="A1189" s="14"/>
      <c r="B1189" s="253"/>
      <c r="C1189" s="254"/>
      <c r="D1189" s="244" t="s">
        <v>155</v>
      </c>
      <c r="E1189" s="255" t="s">
        <v>1</v>
      </c>
      <c r="F1189" s="256" t="s">
        <v>693</v>
      </c>
      <c r="G1189" s="254"/>
      <c r="H1189" s="257">
        <v>284.553</v>
      </c>
      <c r="I1189" s="258"/>
      <c r="J1189" s="254"/>
      <c r="K1189" s="254"/>
      <c r="L1189" s="259"/>
      <c r="M1189" s="260"/>
      <c r="N1189" s="261"/>
      <c r="O1189" s="261"/>
      <c r="P1189" s="261"/>
      <c r="Q1189" s="261"/>
      <c r="R1189" s="261"/>
      <c r="S1189" s="261"/>
      <c r="T1189" s="262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63" t="s">
        <v>155</v>
      </c>
      <c r="AU1189" s="263" t="s">
        <v>148</v>
      </c>
      <c r="AV1189" s="14" t="s">
        <v>148</v>
      </c>
      <c r="AW1189" s="14" t="s">
        <v>36</v>
      </c>
      <c r="AX1189" s="14" t="s">
        <v>80</v>
      </c>
      <c r="AY1189" s="263" t="s">
        <v>140</v>
      </c>
    </row>
    <row r="1190" spans="1:51" s="13" customFormat="1" ht="12">
      <c r="A1190" s="13"/>
      <c r="B1190" s="242"/>
      <c r="C1190" s="243"/>
      <c r="D1190" s="244" t="s">
        <v>155</v>
      </c>
      <c r="E1190" s="245" t="s">
        <v>1</v>
      </c>
      <c r="F1190" s="246" t="s">
        <v>958</v>
      </c>
      <c r="G1190" s="243"/>
      <c r="H1190" s="245" t="s">
        <v>1</v>
      </c>
      <c r="I1190" s="247"/>
      <c r="J1190" s="243"/>
      <c r="K1190" s="243"/>
      <c r="L1190" s="248"/>
      <c r="M1190" s="249"/>
      <c r="N1190" s="250"/>
      <c r="O1190" s="250"/>
      <c r="P1190" s="250"/>
      <c r="Q1190" s="250"/>
      <c r="R1190" s="250"/>
      <c r="S1190" s="250"/>
      <c r="T1190" s="251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52" t="s">
        <v>155</v>
      </c>
      <c r="AU1190" s="252" t="s">
        <v>148</v>
      </c>
      <c r="AV1190" s="13" t="s">
        <v>85</v>
      </c>
      <c r="AW1190" s="13" t="s">
        <v>36</v>
      </c>
      <c r="AX1190" s="13" t="s">
        <v>80</v>
      </c>
      <c r="AY1190" s="252" t="s">
        <v>140</v>
      </c>
    </row>
    <row r="1191" spans="1:51" s="14" customFormat="1" ht="12">
      <c r="A1191" s="14"/>
      <c r="B1191" s="253"/>
      <c r="C1191" s="254"/>
      <c r="D1191" s="244" t="s">
        <v>155</v>
      </c>
      <c r="E1191" s="255" t="s">
        <v>1</v>
      </c>
      <c r="F1191" s="256" t="s">
        <v>959</v>
      </c>
      <c r="G1191" s="254"/>
      <c r="H1191" s="257">
        <v>226.535</v>
      </c>
      <c r="I1191" s="258"/>
      <c r="J1191" s="254"/>
      <c r="K1191" s="254"/>
      <c r="L1191" s="259"/>
      <c r="M1191" s="260"/>
      <c r="N1191" s="261"/>
      <c r="O1191" s="261"/>
      <c r="P1191" s="261"/>
      <c r="Q1191" s="261"/>
      <c r="R1191" s="261"/>
      <c r="S1191" s="261"/>
      <c r="T1191" s="262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63" t="s">
        <v>155</v>
      </c>
      <c r="AU1191" s="263" t="s">
        <v>148</v>
      </c>
      <c r="AV1191" s="14" t="s">
        <v>148</v>
      </c>
      <c r="AW1191" s="14" t="s">
        <v>36</v>
      </c>
      <c r="AX1191" s="14" t="s">
        <v>80</v>
      </c>
      <c r="AY1191" s="263" t="s">
        <v>140</v>
      </c>
    </row>
    <row r="1192" spans="1:51" s="15" customFormat="1" ht="12">
      <c r="A1192" s="15"/>
      <c r="B1192" s="264"/>
      <c r="C1192" s="265"/>
      <c r="D1192" s="244" t="s">
        <v>155</v>
      </c>
      <c r="E1192" s="266" t="s">
        <v>1</v>
      </c>
      <c r="F1192" s="267" t="s">
        <v>167</v>
      </c>
      <c r="G1192" s="265"/>
      <c r="H1192" s="268">
        <v>855.236</v>
      </c>
      <c r="I1192" s="269"/>
      <c r="J1192" s="265"/>
      <c r="K1192" s="265"/>
      <c r="L1192" s="270"/>
      <c r="M1192" s="271"/>
      <c r="N1192" s="272"/>
      <c r="O1192" s="272"/>
      <c r="P1192" s="272"/>
      <c r="Q1192" s="272"/>
      <c r="R1192" s="272"/>
      <c r="S1192" s="272"/>
      <c r="T1192" s="273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74" t="s">
        <v>155</v>
      </c>
      <c r="AU1192" s="274" t="s">
        <v>148</v>
      </c>
      <c r="AV1192" s="15" t="s">
        <v>147</v>
      </c>
      <c r="AW1192" s="15" t="s">
        <v>36</v>
      </c>
      <c r="AX1192" s="15" t="s">
        <v>85</v>
      </c>
      <c r="AY1192" s="274" t="s">
        <v>140</v>
      </c>
    </row>
    <row r="1193" spans="1:65" s="2" customFormat="1" ht="21.75" customHeight="1">
      <c r="A1193" s="39"/>
      <c r="B1193" s="40"/>
      <c r="C1193" s="229" t="s">
        <v>1325</v>
      </c>
      <c r="D1193" s="229" t="s">
        <v>142</v>
      </c>
      <c r="E1193" s="230" t="s">
        <v>1326</v>
      </c>
      <c r="F1193" s="231" t="s">
        <v>1327</v>
      </c>
      <c r="G1193" s="232" t="s">
        <v>152</v>
      </c>
      <c r="H1193" s="233">
        <v>119.505</v>
      </c>
      <c r="I1193" s="234"/>
      <c r="J1193" s="235">
        <f>ROUND(I1193*H1193,2)</f>
        <v>0</v>
      </c>
      <c r="K1193" s="231" t="s">
        <v>153</v>
      </c>
      <c r="L1193" s="45"/>
      <c r="M1193" s="236" t="s">
        <v>1</v>
      </c>
      <c r="N1193" s="237" t="s">
        <v>46</v>
      </c>
      <c r="O1193" s="92"/>
      <c r="P1193" s="238">
        <f>O1193*H1193</f>
        <v>0</v>
      </c>
      <c r="Q1193" s="238">
        <v>0</v>
      </c>
      <c r="R1193" s="238">
        <f>Q1193*H1193</f>
        <v>0</v>
      </c>
      <c r="S1193" s="238">
        <v>0</v>
      </c>
      <c r="T1193" s="239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40" t="s">
        <v>237</v>
      </c>
      <c r="AT1193" s="240" t="s">
        <v>142</v>
      </c>
      <c r="AU1193" s="240" t="s">
        <v>148</v>
      </c>
      <c r="AY1193" s="18" t="s">
        <v>140</v>
      </c>
      <c r="BE1193" s="241">
        <f>IF(N1193="základní",J1193,0)</f>
        <v>0</v>
      </c>
      <c r="BF1193" s="241">
        <f>IF(N1193="snížená",J1193,0)</f>
        <v>0</v>
      </c>
      <c r="BG1193" s="241">
        <f>IF(N1193="zákl. přenesená",J1193,0)</f>
        <v>0</v>
      </c>
      <c r="BH1193" s="241">
        <f>IF(N1193="sníž. přenesená",J1193,0)</f>
        <v>0</v>
      </c>
      <c r="BI1193" s="241">
        <f>IF(N1193="nulová",J1193,0)</f>
        <v>0</v>
      </c>
      <c r="BJ1193" s="18" t="s">
        <v>148</v>
      </c>
      <c r="BK1193" s="241">
        <f>ROUND(I1193*H1193,2)</f>
        <v>0</v>
      </c>
      <c r="BL1193" s="18" t="s">
        <v>237</v>
      </c>
      <c r="BM1193" s="240" t="s">
        <v>1328</v>
      </c>
    </row>
    <row r="1194" spans="1:51" s="13" customFormat="1" ht="12">
      <c r="A1194" s="13"/>
      <c r="B1194" s="242"/>
      <c r="C1194" s="243"/>
      <c r="D1194" s="244" t="s">
        <v>155</v>
      </c>
      <c r="E1194" s="245" t="s">
        <v>1</v>
      </c>
      <c r="F1194" s="246" t="s">
        <v>1329</v>
      </c>
      <c r="G1194" s="243"/>
      <c r="H1194" s="245" t="s">
        <v>1</v>
      </c>
      <c r="I1194" s="247"/>
      <c r="J1194" s="243"/>
      <c r="K1194" s="243"/>
      <c r="L1194" s="248"/>
      <c r="M1194" s="249"/>
      <c r="N1194" s="250"/>
      <c r="O1194" s="250"/>
      <c r="P1194" s="250"/>
      <c r="Q1194" s="250"/>
      <c r="R1194" s="250"/>
      <c r="S1194" s="250"/>
      <c r="T1194" s="251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2" t="s">
        <v>155</v>
      </c>
      <c r="AU1194" s="252" t="s">
        <v>148</v>
      </c>
      <c r="AV1194" s="13" t="s">
        <v>85</v>
      </c>
      <c r="AW1194" s="13" t="s">
        <v>36</v>
      </c>
      <c r="AX1194" s="13" t="s">
        <v>80</v>
      </c>
      <c r="AY1194" s="252" t="s">
        <v>140</v>
      </c>
    </row>
    <row r="1195" spans="1:51" s="14" customFormat="1" ht="12">
      <c r="A1195" s="14"/>
      <c r="B1195" s="253"/>
      <c r="C1195" s="254"/>
      <c r="D1195" s="244" t="s">
        <v>155</v>
      </c>
      <c r="E1195" s="255" t="s">
        <v>1</v>
      </c>
      <c r="F1195" s="256" t="s">
        <v>1330</v>
      </c>
      <c r="G1195" s="254"/>
      <c r="H1195" s="257">
        <v>119.505</v>
      </c>
      <c r="I1195" s="258"/>
      <c r="J1195" s="254"/>
      <c r="K1195" s="254"/>
      <c r="L1195" s="259"/>
      <c r="M1195" s="260"/>
      <c r="N1195" s="261"/>
      <c r="O1195" s="261"/>
      <c r="P1195" s="261"/>
      <c r="Q1195" s="261"/>
      <c r="R1195" s="261"/>
      <c r="S1195" s="261"/>
      <c r="T1195" s="262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63" t="s">
        <v>155</v>
      </c>
      <c r="AU1195" s="263" t="s">
        <v>148</v>
      </c>
      <c r="AV1195" s="14" t="s">
        <v>148</v>
      </c>
      <c r="AW1195" s="14" t="s">
        <v>36</v>
      </c>
      <c r="AX1195" s="14" t="s">
        <v>85</v>
      </c>
      <c r="AY1195" s="263" t="s">
        <v>140</v>
      </c>
    </row>
    <row r="1196" spans="1:65" s="2" customFormat="1" ht="16.5" customHeight="1">
      <c r="A1196" s="39"/>
      <c r="B1196" s="40"/>
      <c r="C1196" s="275" t="s">
        <v>1331</v>
      </c>
      <c r="D1196" s="275" t="s">
        <v>208</v>
      </c>
      <c r="E1196" s="276" t="s">
        <v>1332</v>
      </c>
      <c r="F1196" s="277" t="s">
        <v>1333</v>
      </c>
      <c r="G1196" s="278" t="s">
        <v>170</v>
      </c>
      <c r="H1196" s="279">
        <v>1.593</v>
      </c>
      <c r="I1196" s="280"/>
      <c r="J1196" s="281">
        <f>ROUND(I1196*H1196,2)</f>
        <v>0</v>
      </c>
      <c r="K1196" s="277" t="s">
        <v>153</v>
      </c>
      <c r="L1196" s="282"/>
      <c r="M1196" s="283" t="s">
        <v>1</v>
      </c>
      <c r="N1196" s="284" t="s">
        <v>46</v>
      </c>
      <c r="O1196" s="92"/>
      <c r="P1196" s="238">
        <f>O1196*H1196</f>
        <v>0</v>
      </c>
      <c r="Q1196" s="238">
        <v>0.55</v>
      </c>
      <c r="R1196" s="238">
        <f>Q1196*H1196</f>
        <v>0.8761500000000001</v>
      </c>
      <c r="S1196" s="238">
        <v>0</v>
      </c>
      <c r="T1196" s="239">
        <f>S1196*H1196</f>
        <v>0</v>
      </c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R1196" s="240" t="s">
        <v>391</v>
      </c>
      <c r="AT1196" s="240" t="s">
        <v>208</v>
      </c>
      <c r="AU1196" s="240" t="s">
        <v>148</v>
      </c>
      <c r="AY1196" s="18" t="s">
        <v>140</v>
      </c>
      <c r="BE1196" s="241">
        <f>IF(N1196="základní",J1196,0)</f>
        <v>0</v>
      </c>
      <c r="BF1196" s="241">
        <f>IF(N1196="snížená",J1196,0)</f>
        <v>0</v>
      </c>
      <c r="BG1196" s="241">
        <f>IF(N1196="zákl. přenesená",J1196,0)</f>
        <v>0</v>
      </c>
      <c r="BH1196" s="241">
        <f>IF(N1196="sníž. přenesená",J1196,0)</f>
        <v>0</v>
      </c>
      <c r="BI1196" s="241">
        <f>IF(N1196="nulová",J1196,0)</f>
        <v>0</v>
      </c>
      <c r="BJ1196" s="18" t="s">
        <v>148</v>
      </c>
      <c r="BK1196" s="241">
        <f>ROUND(I1196*H1196,2)</f>
        <v>0</v>
      </c>
      <c r="BL1196" s="18" t="s">
        <v>237</v>
      </c>
      <c r="BM1196" s="240" t="s">
        <v>1334</v>
      </c>
    </row>
    <row r="1197" spans="1:51" s="14" customFormat="1" ht="12">
      <c r="A1197" s="14"/>
      <c r="B1197" s="253"/>
      <c r="C1197" s="254"/>
      <c r="D1197" s="244" t="s">
        <v>155</v>
      </c>
      <c r="E1197" s="255" t="s">
        <v>1</v>
      </c>
      <c r="F1197" s="256" t="s">
        <v>1335</v>
      </c>
      <c r="G1197" s="254"/>
      <c r="H1197" s="257">
        <v>1.593</v>
      </c>
      <c r="I1197" s="258"/>
      <c r="J1197" s="254"/>
      <c r="K1197" s="254"/>
      <c r="L1197" s="259"/>
      <c r="M1197" s="260"/>
      <c r="N1197" s="261"/>
      <c r="O1197" s="261"/>
      <c r="P1197" s="261"/>
      <c r="Q1197" s="261"/>
      <c r="R1197" s="261"/>
      <c r="S1197" s="261"/>
      <c r="T1197" s="262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3" t="s">
        <v>155</v>
      </c>
      <c r="AU1197" s="263" t="s">
        <v>148</v>
      </c>
      <c r="AV1197" s="14" t="s">
        <v>148</v>
      </c>
      <c r="AW1197" s="14" t="s">
        <v>36</v>
      </c>
      <c r="AX1197" s="14" t="s">
        <v>85</v>
      </c>
      <c r="AY1197" s="263" t="s">
        <v>140</v>
      </c>
    </row>
    <row r="1198" spans="1:65" s="2" customFormat="1" ht="21.75" customHeight="1">
      <c r="A1198" s="39"/>
      <c r="B1198" s="40"/>
      <c r="C1198" s="229" t="s">
        <v>1336</v>
      </c>
      <c r="D1198" s="229" t="s">
        <v>142</v>
      </c>
      <c r="E1198" s="230" t="s">
        <v>1337</v>
      </c>
      <c r="F1198" s="231" t="s">
        <v>1338</v>
      </c>
      <c r="G1198" s="232" t="s">
        <v>170</v>
      </c>
      <c r="H1198" s="233">
        <v>6.104</v>
      </c>
      <c r="I1198" s="234"/>
      <c r="J1198" s="235">
        <f>ROUND(I1198*H1198,2)</f>
        <v>0</v>
      </c>
      <c r="K1198" s="231" t="s">
        <v>153</v>
      </c>
      <c r="L1198" s="45"/>
      <c r="M1198" s="236" t="s">
        <v>1</v>
      </c>
      <c r="N1198" s="237" t="s">
        <v>46</v>
      </c>
      <c r="O1198" s="92"/>
      <c r="P1198" s="238">
        <f>O1198*H1198</f>
        <v>0</v>
      </c>
      <c r="Q1198" s="238">
        <v>0.02337</v>
      </c>
      <c r="R1198" s="238">
        <f>Q1198*H1198</f>
        <v>0.14265048</v>
      </c>
      <c r="S1198" s="238">
        <v>0</v>
      </c>
      <c r="T1198" s="239">
        <f>S1198*H1198</f>
        <v>0</v>
      </c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R1198" s="240" t="s">
        <v>237</v>
      </c>
      <c r="AT1198" s="240" t="s">
        <v>142</v>
      </c>
      <c r="AU1198" s="240" t="s">
        <v>148</v>
      </c>
      <c r="AY1198" s="18" t="s">
        <v>140</v>
      </c>
      <c r="BE1198" s="241">
        <f>IF(N1198="základní",J1198,0)</f>
        <v>0</v>
      </c>
      <c r="BF1198" s="241">
        <f>IF(N1198="snížená",J1198,0)</f>
        <v>0</v>
      </c>
      <c r="BG1198" s="241">
        <f>IF(N1198="zákl. přenesená",J1198,0)</f>
        <v>0</v>
      </c>
      <c r="BH1198" s="241">
        <f>IF(N1198="sníž. přenesená",J1198,0)</f>
        <v>0</v>
      </c>
      <c r="BI1198" s="241">
        <f>IF(N1198="nulová",J1198,0)</f>
        <v>0</v>
      </c>
      <c r="BJ1198" s="18" t="s">
        <v>148</v>
      </c>
      <c r="BK1198" s="241">
        <f>ROUND(I1198*H1198,2)</f>
        <v>0</v>
      </c>
      <c r="BL1198" s="18" t="s">
        <v>237</v>
      </c>
      <c r="BM1198" s="240" t="s">
        <v>1339</v>
      </c>
    </row>
    <row r="1199" spans="1:51" s="14" customFormat="1" ht="12">
      <c r="A1199" s="14"/>
      <c r="B1199" s="253"/>
      <c r="C1199" s="254"/>
      <c r="D1199" s="244" t="s">
        <v>155</v>
      </c>
      <c r="E1199" s="255" t="s">
        <v>1</v>
      </c>
      <c r="F1199" s="256" t="s">
        <v>1340</v>
      </c>
      <c r="G1199" s="254"/>
      <c r="H1199" s="257">
        <v>6.104</v>
      </c>
      <c r="I1199" s="258"/>
      <c r="J1199" s="254"/>
      <c r="K1199" s="254"/>
      <c r="L1199" s="259"/>
      <c r="M1199" s="260"/>
      <c r="N1199" s="261"/>
      <c r="O1199" s="261"/>
      <c r="P1199" s="261"/>
      <c r="Q1199" s="261"/>
      <c r="R1199" s="261"/>
      <c r="S1199" s="261"/>
      <c r="T1199" s="262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63" t="s">
        <v>155</v>
      </c>
      <c r="AU1199" s="263" t="s">
        <v>148</v>
      </c>
      <c r="AV1199" s="14" t="s">
        <v>148</v>
      </c>
      <c r="AW1199" s="14" t="s">
        <v>36</v>
      </c>
      <c r="AX1199" s="14" t="s">
        <v>85</v>
      </c>
      <c r="AY1199" s="263" t="s">
        <v>140</v>
      </c>
    </row>
    <row r="1200" spans="1:65" s="2" customFormat="1" ht="21.75" customHeight="1">
      <c r="A1200" s="39"/>
      <c r="B1200" s="40"/>
      <c r="C1200" s="229" t="s">
        <v>1341</v>
      </c>
      <c r="D1200" s="229" t="s">
        <v>142</v>
      </c>
      <c r="E1200" s="230" t="s">
        <v>1342</v>
      </c>
      <c r="F1200" s="231" t="s">
        <v>1343</v>
      </c>
      <c r="G1200" s="232" t="s">
        <v>197</v>
      </c>
      <c r="H1200" s="233">
        <v>4.145</v>
      </c>
      <c r="I1200" s="234"/>
      <c r="J1200" s="235">
        <f>ROUND(I1200*H1200,2)</f>
        <v>0</v>
      </c>
      <c r="K1200" s="231" t="s">
        <v>153</v>
      </c>
      <c r="L1200" s="45"/>
      <c r="M1200" s="236" t="s">
        <v>1</v>
      </c>
      <c r="N1200" s="237" t="s">
        <v>46</v>
      </c>
      <c r="O1200" s="92"/>
      <c r="P1200" s="238">
        <f>O1200*H1200</f>
        <v>0</v>
      </c>
      <c r="Q1200" s="238">
        <v>0</v>
      </c>
      <c r="R1200" s="238">
        <f>Q1200*H1200</f>
        <v>0</v>
      </c>
      <c r="S1200" s="238">
        <v>0</v>
      </c>
      <c r="T1200" s="239">
        <f>S1200*H1200</f>
        <v>0</v>
      </c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R1200" s="240" t="s">
        <v>237</v>
      </c>
      <c r="AT1200" s="240" t="s">
        <v>142</v>
      </c>
      <c r="AU1200" s="240" t="s">
        <v>148</v>
      </c>
      <c r="AY1200" s="18" t="s">
        <v>140</v>
      </c>
      <c r="BE1200" s="241">
        <f>IF(N1200="základní",J1200,0)</f>
        <v>0</v>
      </c>
      <c r="BF1200" s="241">
        <f>IF(N1200="snížená",J1200,0)</f>
        <v>0</v>
      </c>
      <c r="BG1200" s="241">
        <f>IF(N1200="zákl. přenesená",J1200,0)</f>
        <v>0</v>
      </c>
      <c r="BH1200" s="241">
        <f>IF(N1200="sníž. přenesená",J1200,0)</f>
        <v>0</v>
      </c>
      <c r="BI1200" s="241">
        <f>IF(N1200="nulová",J1200,0)</f>
        <v>0</v>
      </c>
      <c r="BJ1200" s="18" t="s">
        <v>148</v>
      </c>
      <c r="BK1200" s="241">
        <f>ROUND(I1200*H1200,2)</f>
        <v>0</v>
      </c>
      <c r="BL1200" s="18" t="s">
        <v>237</v>
      </c>
      <c r="BM1200" s="240" t="s">
        <v>1344</v>
      </c>
    </row>
    <row r="1201" spans="1:63" s="12" customFormat="1" ht="22.8" customHeight="1">
      <c r="A1201" s="12"/>
      <c r="B1201" s="213"/>
      <c r="C1201" s="214"/>
      <c r="D1201" s="215" t="s">
        <v>79</v>
      </c>
      <c r="E1201" s="227" t="s">
        <v>1345</v>
      </c>
      <c r="F1201" s="227" t="s">
        <v>1346</v>
      </c>
      <c r="G1201" s="214"/>
      <c r="H1201" s="214"/>
      <c r="I1201" s="217"/>
      <c r="J1201" s="228">
        <f>BK1201</f>
        <v>0</v>
      </c>
      <c r="K1201" s="214"/>
      <c r="L1201" s="219"/>
      <c r="M1201" s="220"/>
      <c r="N1201" s="221"/>
      <c r="O1201" s="221"/>
      <c r="P1201" s="222">
        <f>SUM(P1202:P1332)</f>
        <v>0</v>
      </c>
      <c r="Q1201" s="221"/>
      <c r="R1201" s="222">
        <f>SUM(R1202:R1332)</f>
        <v>3.54253494</v>
      </c>
      <c r="S1201" s="221"/>
      <c r="T1201" s="223">
        <f>SUM(T1202:T1332)</f>
        <v>3.6702825700000004</v>
      </c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R1201" s="224" t="s">
        <v>148</v>
      </c>
      <c r="AT1201" s="225" t="s">
        <v>79</v>
      </c>
      <c r="AU1201" s="225" t="s">
        <v>85</v>
      </c>
      <c r="AY1201" s="224" t="s">
        <v>140</v>
      </c>
      <c r="BK1201" s="226">
        <f>SUM(BK1202:BK1332)</f>
        <v>0</v>
      </c>
    </row>
    <row r="1202" spans="1:65" s="2" customFormat="1" ht="16.5" customHeight="1">
      <c r="A1202" s="39"/>
      <c r="B1202" s="40"/>
      <c r="C1202" s="229" t="s">
        <v>1347</v>
      </c>
      <c r="D1202" s="229" t="s">
        <v>142</v>
      </c>
      <c r="E1202" s="230" t="s">
        <v>1348</v>
      </c>
      <c r="F1202" s="231" t="s">
        <v>1349</v>
      </c>
      <c r="G1202" s="232" t="s">
        <v>152</v>
      </c>
      <c r="H1202" s="233">
        <v>370.983</v>
      </c>
      <c r="I1202" s="234"/>
      <c r="J1202" s="235">
        <f>ROUND(I1202*H1202,2)</f>
        <v>0</v>
      </c>
      <c r="K1202" s="231" t="s">
        <v>153</v>
      </c>
      <c r="L1202" s="45"/>
      <c r="M1202" s="236" t="s">
        <v>1</v>
      </c>
      <c r="N1202" s="237" t="s">
        <v>46</v>
      </c>
      <c r="O1202" s="92"/>
      <c r="P1202" s="238">
        <f>O1202*H1202</f>
        <v>0</v>
      </c>
      <c r="Q1202" s="238">
        <v>0</v>
      </c>
      <c r="R1202" s="238">
        <f>Q1202*H1202</f>
        <v>0</v>
      </c>
      <c r="S1202" s="238">
        <v>0.00594</v>
      </c>
      <c r="T1202" s="239">
        <f>S1202*H1202</f>
        <v>2.2036390200000002</v>
      </c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R1202" s="240" t="s">
        <v>237</v>
      </c>
      <c r="AT1202" s="240" t="s">
        <v>142</v>
      </c>
      <c r="AU1202" s="240" t="s">
        <v>148</v>
      </c>
      <c r="AY1202" s="18" t="s">
        <v>140</v>
      </c>
      <c r="BE1202" s="241">
        <f>IF(N1202="základní",J1202,0)</f>
        <v>0</v>
      </c>
      <c r="BF1202" s="241">
        <f>IF(N1202="snížená",J1202,0)</f>
        <v>0</v>
      </c>
      <c r="BG1202" s="241">
        <f>IF(N1202="zákl. přenesená",J1202,0)</f>
        <v>0</v>
      </c>
      <c r="BH1202" s="241">
        <f>IF(N1202="sníž. přenesená",J1202,0)</f>
        <v>0</v>
      </c>
      <c r="BI1202" s="241">
        <f>IF(N1202="nulová",J1202,0)</f>
        <v>0</v>
      </c>
      <c r="BJ1202" s="18" t="s">
        <v>148</v>
      </c>
      <c r="BK1202" s="241">
        <f>ROUND(I1202*H1202,2)</f>
        <v>0</v>
      </c>
      <c r="BL1202" s="18" t="s">
        <v>237</v>
      </c>
      <c r="BM1202" s="240" t="s">
        <v>1350</v>
      </c>
    </row>
    <row r="1203" spans="1:51" s="13" customFormat="1" ht="12">
      <c r="A1203" s="13"/>
      <c r="B1203" s="242"/>
      <c r="C1203" s="243"/>
      <c r="D1203" s="244" t="s">
        <v>155</v>
      </c>
      <c r="E1203" s="245" t="s">
        <v>1</v>
      </c>
      <c r="F1203" s="246" t="s">
        <v>1351</v>
      </c>
      <c r="G1203" s="243"/>
      <c r="H1203" s="245" t="s">
        <v>1</v>
      </c>
      <c r="I1203" s="247"/>
      <c r="J1203" s="243"/>
      <c r="K1203" s="243"/>
      <c r="L1203" s="248"/>
      <c r="M1203" s="249"/>
      <c r="N1203" s="250"/>
      <c r="O1203" s="250"/>
      <c r="P1203" s="250"/>
      <c r="Q1203" s="250"/>
      <c r="R1203" s="250"/>
      <c r="S1203" s="250"/>
      <c r="T1203" s="251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2" t="s">
        <v>155</v>
      </c>
      <c r="AU1203" s="252" t="s">
        <v>148</v>
      </c>
      <c r="AV1203" s="13" t="s">
        <v>85</v>
      </c>
      <c r="AW1203" s="13" t="s">
        <v>36</v>
      </c>
      <c r="AX1203" s="13" t="s">
        <v>80</v>
      </c>
      <c r="AY1203" s="252" t="s">
        <v>140</v>
      </c>
    </row>
    <row r="1204" spans="1:51" s="14" customFormat="1" ht="12">
      <c r="A1204" s="14"/>
      <c r="B1204" s="253"/>
      <c r="C1204" s="254"/>
      <c r="D1204" s="244" t="s">
        <v>155</v>
      </c>
      <c r="E1204" s="255" t="s">
        <v>1</v>
      </c>
      <c r="F1204" s="256" t="s">
        <v>1352</v>
      </c>
      <c r="G1204" s="254"/>
      <c r="H1204" s="257">
        <v>124.44</v>
      </c>
      <c r="I1204" s="258"/>
      <c r="J1204" s="254"/>
      <c r="K1204" s="254"/>
      <c r="L1204" s="259"/>
      <c r="M1204" s="260"/>
      <c r="N1204" s="261"/>
      <c r="O1204" s="261"/>
      <c r="P1204" s="261"/>
      <c r="Q1204" s="261"/>
      <c r="R1204" s="261"/>
      <c r="S1204" s="261"/>
      <c r="T1204" s="262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63" t="s">
        <v>155</v>
      </c>
      <c r="AU1204" s="263" t="s">
        <v>148</v>
      </c>
      <c r="AV1204" s="14" t="s">
        <v>148</v>
      </c>
      <c r="AW1204" s="14" t="s">
        <v>36</v>
      </c>
      <c r="AX1204" s="14" t="s">
        <v>80</v>
      </c>
      <c r="AY1204" s="263" t="s">
        <v>140</v>
      </c>
    </row>
    <row r="1205" spans="1:51" s="13" customFormat="1" ht="12">
      <c r="A1205" s="13"/>
      <c r="B1205" s="242"/>
      <c r="C1205" s="243"/>
      <c r="D1205" s="244" t="s">
        <v>155</v>
      </c>
      <c r="E1205" s="245" t="s">
        <v>1</v>
      </c>
      <c r="F1205" s="246" t="s">
        <v>1353</v>
      </c>
      <c r="G1205" s="243"/>
      <c r="H1205" s="245" t="s">
        <v>1</v>
      </c>
      <c r="I1205" s="247"/>
      <c r="J1205" s="243"/>
      <c r="K1205" s="243"/>
      <c r="L1205" s="248"/>
      <c r="M1205" s="249"/>
      <c r="N1205" s="250"/>
      <c r="O1205" s="250"/>
      <c r="P1205" s="250"/>
      <c r="Q1205" s="250"/>
      <c r="R1205" s="250"/>
      <c r="S1205" s="250"/>
      <c r="T1205" s="25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52" t="s">
        <v>155</v>
      </c>
      <c r="AU1205" s="252" t="s">
        <v>148</v>
      </c>
      <c r="AV1205" s="13" t="s">
        <v>85</v>
      </c>
      <c r="AW1205" s="13" t="s">
        <v>36</v>
      </c>
      <c r="AX1205" s="13" t="s">
        <v>80</v>
      </c>
      <c r="AY1205" s="252" t="s">
        <v>140</v>
      </c>
    </row>
    <row r="1206" spans="1:51" s="14" customFormat="1" ht="12">
      <c r="A1206" s="14"/>
      <c r="B1206" s="253"/>
      <c r="C1206" s="254"/>
      <c r="D1206" s="244" t="s">
        <v>155</v>
      </c>
      <c r="E1206" s="255" t="s">
        <v>1</v>
      </c>
      <c r="F1206" s="256" t="s">
        <v>1354</v>
      </c>
      <c r="G1206" s="254"/>
      <c r="H1206" s="257">
        <v>211.995</v>
      </c>
      <c r="I1206" s="258"/>
      <c r="J1206" s="254"/>
      <c r="K1206" s="254"/>
      <c r="L1206" s="259"/>
      <c r="M1206" s="260"/>
      <c r="N1206" s="261"/>
      <c r="O1206" s="261"/>
      <c r="P1206" s="261"/>
      <c r="Q1206" s="261"/>
      <c r="R1206" s="261"/>
      <c r="S1206" s="261"/>
      <c r="T1206" s="262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63" t="s">
        <v>155</v>
      </c>
      <c r="AU1206" s="263" t="s">
        <v>148</v>
      </c>
      <c r="AV1206" s="14" t="s">
        <v>148</v>
      </c>
      <c r="AW1206" s="14" t="s">
        <v>36</v>
      </c>
      <c r="AX1206" s="14" t="s">
        <v>80</v>
      </c>
      <c r="AY1206" s="263" t="s">
        <v>140</v>
      </c>
    </row>
    <row r="1207" spans="1:51" s="13" customFormat="1" ht="12">
      <c r="A1207" s="13"/>
      <c r="B1207" s="242"/>
      <c r="C1207" s="243"/>
      <c r="D1207" s="244" t="s">
        <v>155</v>
      </c>
      <c r="E1207" s="245" t="s">
        <v>1</v>
      </c>
      <c r="F1207" s="246" t="s">
        <v>1355</v>
      </c>
      <c r="G1207" s="243"/>
      <c r="H1207" s="245" t="s">
        <v>1</v>
      </c>
      <c r="I1207" s="247"/>
      <c r="J1207" s="243"/>
      <c r="K1207" s="243"/>
      <c r="L1207" s="248"/>
      <c r="M1207" s="249"/>
      <c r="N1207" s="250"/>
      <c r="O1207" s="250"/>
      <c r="P1207" s="250"/>
      <c r="Q1207" s="250"/>
      <c r="R1207" s="250"/>
      <c r="S1207" s="250"/>
      <c r="T1207" s="251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52" t="s">
        <v>155</v>
      </c>
      <c r="AU1207" s="252" t="s">
        <v>148</v>
      </c>
      <c r="AV1207" s="13" t="s">
        <v>85</v>
      </c>
      <c r="AW1207" s="13" t="s">
        <v>36</v>
      </c>
      <c r="AX1207" s="13" t="s">
        <v>80</v>
      </c>
      <c r="AY1207" s="252" t="s">
        <v>140</v>
      </c>
    </row>
    <row r="1208" spans="1:51" s="14" customFormat="1" ht="12">
      <c r="A1208" s="14"/>
      <c r="B1208" s="253"/>
      <c r="C1208" s="254"/>
      <c r="D1208" s="244" t="s">
        <v>155</v>
      </c>
      <c r="E1208" s="255" t="s">
        <v>1</v>
      </c>
      <c r="F1208" s="256" t="s">
        <v>1356</v>
      </c>
      <c r="G1208" s="254"/>
      <c r="H1208" s="257">
        <v>19.848</v>
      </c>
      <c r="I1208" s="258"/>
      <c r="J1208" s="254"/>
      <c r="K1208" s="254"/>
      <c r="L1208" s="259"/>
      <c r="M1208" s="260"/>
      <c r="N1208" s="261"/>
      <c r="O1208" s="261"/>
      <c r="P1208" s="261"/>
      <c r="Q1208" s="261"/>
      <c r="R1208" s="261"/>
      <c r="S1208" s="261"/>
      <c r="T1208" s="262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63" t="s">
        <v>155</v>
      </c>
      <c r="AU1208" s="263" t="s">
        <v>148</v>
      </c>
      <c r="AV1208" s="14" t="s">
        <v>148</v>
      </c>
      <c r="AW1208" s="14" t="s">
        <v>36</v>
      </c>
      <c r="AX1208" s="14" t="s">
        <v>80</v>
      </c>
      <c r="AY1208" s="263" t="s">
        <v>140</v>
      </c>
    </row>
    <row r="1209" spans="1:51" s="13" customFormat="1" ht="12">
      <c r="A1209" s="13"/>
      <c r="B1209" s="242"/>
      <c r="C1209" s="243"/>
      <c r="D1209" s="244" t="s">
        <v>155</v>
      </c>
      <c r="E1209" s="245" t="s">
        <v>1</v>
      </c>
      <c r="F1209" s="246" t="s">
        <v>1357</v>
      </c>
      <c r="G1209" s="243"/>
      <c r="H1209" s="245" t="s">
        <v>1</v>
      </c>
      <c r="I1209" s="247"/>
      <c r="J1209" s="243"/>
      <c r="K1209" s="243"/>
      <c r="L1209" s="248"/>
      <c r="M1209" s="249"/>
      <c r="N1209" s="250"/>
      <c r="O1209" s="250"/>
      <c r="P1209" s="250"/>
      <c r="Q1209" s="250"/>
      <c r="R1209" s="250"/>
      <c r="S1209" s="250"/>
      <c r="T1209" s="251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2" t="s">
        <v>155</v>
      </c>
      <c r="AU1209" s="252" t="s">
        <v>148</v>
      </c>
      <c r="AV1209" s="13" t="s">
        <v>85</v>
      </c>
      <c r="AW1209" s="13" t="s">
        <v>36</v>
      </c>
      <c r="AX1209" s="13" t="s">
        <v>80</v>
      </c>
      <c r="AY1209" s="252" t="s">
        <v>140</v>
      </c>
    </row>
    <row r="1210" spans="1:51" s="14" customFormat="1" ht="12">
      <c r="A1210" s="14"/>
      <c r="B1210" s="253"/>
      <c r="C1210" s="254"/>
      <c r="D1210" s="244" t="s">
        <v>155</v>
      </c>
      <c r="E1210" s="255" t="s">
        <v>1</v>
      </c>
      <c r="F1210" s="256" t="s">
        <v>1358</v>
      </c>
      <c r="G1210" s="254"/>
      <c r="H1210" s="257">
        <v>7.2</v>
      </c>
      <c r="I1210" s="258"/>
      <c r="J1210" s="254"/>
      <c r="K1210" s="254"/>
      <c r="L1210" s="259"/>
      <c r="M1210" s="260"/>
      <c r="N1210" s="261"/>
      <c r="O1210" s="261"/>
      <c r="P1210" s="261"/>
      <c r="Q1210" s="261"/>
      <c r="R1210" s="261"/>
      <c r="S1210" s="261"/>
      <c r="T1210" s="262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63" t="s">
        <v>155</v>
      </c>
      <c r="AU1210" s="263" t="s">
        <v>148</v>
      </c>
      <c r="AV1210" s="14" t="s">
        <v>148</v>
      </c>
      <c r="AW1210" s="14" t="s">
        <v>36</v>
      </c>
      <c r="AX1210" s="14" t="s">
        <v>80</v>
      </c>
      <c r="AY1210" s="263" t="s">
        <v>140</v>
      </c>
    </row>
    <row r="1211" spans="1:51" s="13" customFormat="1" ht="12">
      <c r="A1211" s="13"/>
      <c r="B1211" s="242"/>
      <c r="C1211" s="243"/>
      <c r="D1211" s="244" t="s">
        <v>155</v>
      </c>
      <c r="E1211" s="245" t="s">
        <v>1</v>
      </c>
      <c r="F1211" s="246" t="s">
        <v>1359</v>
      </c>
      <c r="G1211" s="243"/>
      <c r="H1211" s="245" t="s">
        <v>1</v>
      </c>
      <c r="I1211" s="247"/>
      <c r="J1211" s="243"/>
      <c r="K1211" s="243"/>
      <c r="L1211" s="248"/>
      <c r="M1211" s="249"/>
      <c r="N1211" s="250"/>
      <c r="O1211" s="250"/>
      <c r="P1211" s="250"/>
      <c r="Q1211" s="250"/>
      <c r="R1211" s="250"/>
      <c r="S1211" s="250"/>
      <c r="T1211" s="25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52" t="s">
        <v>155</v>
      </c>
      <c r="AU1211" s="252" t="s">
        <v>148</v>
      </c>
      <c r="AV1211" s="13" t="s">
        <v>85</v>
      </c>
      <c r="AW1211" s="13" t="s">
        <v>36</v>
      </c>
      <c r="AX1211" s="13" t="s">
        <v>80</v>
      </c>
      <c r="AY1211" s="252" t="s">
        <v>140</v>
      </c>
    </row>
    <row r="1212" spans="1:51" s="14" customFormat="1" ht="12">
      <c r="A1212" s="14"/>
      <c r="B1212" s="253"/>
      <c r="C1212" s="254"/>
      <c r="D1212" s="244" t="s">
        <v>155</v>
      </c>
      <c r="E1212" s="255" t="s">
        <v>1</v>
      </c>
      <c r="F1212" s="256" t="s">
        <v>1360</v>
      </c>
      <c r="G1212" s="254"/>
      <c r="H1212" s="257">
        <v>7.5</v>
      </c>
      <c r="I1212" s="258"/>
      <c r="J1212" s="254"/>
      <c r="K1212" s="254"/>
      <c r="L1212" s="259"/>
      <c r="M1212" s="260"/>
      <c r="N1212" s="261"/>
      <c r="O1212" s="261"/>
      <c r="P1212" s="261"/>
      <c r="Q1212" s="261"/>
      <c r="R1212" s="261"/>
      <c r="S1212" s="261"/>
      <c r="T1212" s="262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63" t="s">
        <v>155</v>
      </c>
      <c r="AU1212" s="263" t="s">
        <v>148</v>
      </c>
      <c r="AV1212" s="14" t="s">
        <v>148</v>
      </c>
      <c r="AW1212" s="14" t="s">
        <v>36</v>
      </c>
      <c r="AX1212" s="14" t="s">
        <v>80</v>
      </c>
      <c r="AY1212" s="263" t="s">
        <v>140</v>
      </c>
    </row>
    <row r="1213" spans="1:51" s="15" customFormat="1" ht="12">
      <c r="A1213" s="15"/>
      <c r="B1213" s="264"/>
      <c r="C1213" s="265"/>
      <c r="D1213" s="244" t="s">
        <v>155</v>
      </c>
      <c r="E1213" s="266" t="s">
        <v>1</v>
      </c>
      <c r="F1213" s="267" t="s">
        <v>167</v>
      </c>
      <c r="G1213" s="265"/>
      <c r="H1213" s="268">
        <v>370.983</v>
      </c>
      <c r="I1213" s="269"/>
      <c r="J1213" s="265"/>
      <c r="K1213" s="265"/>
      <c r="L1213" s="270"/>
      <c r="M1213" s="271"/>
      <c r="N1213" s="272"/>
      <c r="O1213" s="272"/>
      <c r="P1213" s="272"/>
      <c r="Q1213" s="272"/>
      <c r="R1213" s="272"/>
      <c r="S1213" s="272"/>
      <c r="T1213" s="273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T1213" s="274" t="s">
        <v>155</v>
      </c>
      <c r="AU1213" s="274" t="s">
        <v>148</v>
      </c>
      <c r="AV1213" s="15" t="s">
        <v>147</v>
      </c>
      <c r="AW1213" s="15" t="s">
        <v>36</v>
      </c>
      <c r="AX1213" s="15" t="s">
        <v>85</v>
      </c>
      <c r="AY1213" s="274" t="s">
        <v>140</v>
      </c>
    </row>
    <row r="1214" spans="1:65" s="2" customFormat="1" ht="16.5" customHeight="1">
      <c r="A1214" s="39"/>
      <c r="B1214" s="40"/>
      <c r="C1214" s="229" t="s">
        <v>1361</v>
      </c>
      <c r="D1214" s="229" t="s">
        <v>142</v>
      </c>
      <c r="E1214" s="230" t="s">
        <v>1362</v>
      </c>
      <c r="F1214" s="231" t="s">
        <v>1363</v>
      </c>
      <c r="G1214" s="232" t="s">
        <v>252</v>
      </c>
      <c r="H1214" s="233">
        <v>73.64</v>
      </c>
      <c r="I1214" s="234"/>
      <c r="J1214" s="235">
        <f>ROUND(I1214*H1214,2)</f>
        <v>0</v>
      </c>
      <c r="K1214" s="231" t="s">
        <v>153</v>
      </c>
      <c r="L1214" s="45"/>
      <c r="M1214" s="236" t="s">
        <v>1</v>
      </c>
      <c r="N1214" s="237" t="s">
        <v>46</v>
      </c>
      <c r="O1214" s="92"/>
      <c r="P1214" s="238">
        <f>O1214*H1214</f>
        <v>0</v>
      </c>
      <c r="Q1214" s="238">
        <v>0</v>
      </c>
      <c r="R1214" s="238">
        <f>Q1214*H1214</f>
        <v>0</v>
      </c>
      <c r="S1214" s="238">
        <v>0.0017</v>
      </c>
      <c r="T1214" s="239">
        <f>S1214*H1214</f>
        <v>0.125188</v>
      </c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R1214" s="240" t="s">
        <v>237</v>
      </c>
      <c r="AT1214" s="240" t="s">
        <v>142</v>
      </c>
      <c r="AU1214" s="240" t="s">
        <v>148</v>
      </c>
      <c r="AY1214" s="18" t="s">
        <v>140</v>
      </c>
      <c r="BE1214" s="241">
        <f>IF(N1214="základní",J1214,0)</f>
        <v>0</v>
      </c>
      <c r="BF1214" s="241">
        <f>IF(N1214="snížená",J1214,0)</f>
        <v>0</v>
      </c>
      <c r="BG1214" s="241">
        <f>IF(N1214="zákl. přenesená",J1214,0)</f>
        <v>0</v>
      </c>
      <c r="BH1214" s="241">
        <f>IF(N1214="sníž. přenesená",J1214,0)</f>
        <v>0</v>
      </c>
      <c r="BI1214" s="241">
        <f>IF(N1214="nulová",J1214,0)</f>
        <v>0</v>
      </c>
      <c r="BJ1214" s="18" t="s">
        <v>148</v>
      </c>
      <c r="BK1214" s="241">
        <f>ROUND(I1214*H1214,2)</f>
        <v>0</v>
      </c>
      <c r="BL1214" s="18" t="s">
        <v>237</v>
      </c>
      <c r="BM1214" s="240" t="s">
        <v>1364</v>
      </c>
    </row>
    <row r="1215" spans="1:51" s="13" customFormat="1" ht="12">
      <c r="A1215" s="13"/>
      <c r="B1215" s="242"/>
      <c r="C1215" s="243"/>
      <c r="D1215" s="244" t="s">
        <v>155</v>
      </c>
      <c r="E1215" s="245" t="s">
        <v>1</v>
      </c>
      <c r="F1215" s="246" t="s">
        <v>1365</v>
      </c>
      <c r="G1215" s="243"/>
      <c r="H1215" s="245" t="s">
        <v>1</v>
      </c>
      <c r="I1215" s="247"/>
      <c r="J1215" s="243"/>
      <c r="K1215" s="243"/>
      <c r="L1215" s="248"/>
      <c r="M1215" s="249"/>
      <c r="N1215" s="250"/>
      <c r="O1215" s="250"/>
      <c r="P1215" s="250"/>
      <c r="Q1215" s="250"/>
      <c r="R1215" s="250"/>
      <c r="S1215" s="250"/>
      <c r="T1215" s="251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2" t="s">
        <v>155</v>
      </c>
      <c r="AU1215" s="252" t="s">
        <v>148</v>
      </c>
      <c r="AV1215" s="13" t="s">
        <v>85</v>
      </c>
      <c r="AW1215" s="13" t="s">
        <v>36</v>
      </c>
      <c r="AX1215" s="13" t="s">
        <v>80</v>
      </c>
      <c r="AY1215" s="252" t="s">
        <v>140</v>
      </c>
    </row>
    <row r="1216" spans="1:51" s="14" customFormat="1" ht="12">
      <c r="A1216" s="14"/>
      <c r="B1216" s="253"/>
      <c r="C1216" s="254"/>
      <c r="D1216" s="244" t="s">
        <v>155</v>
      </c>
      <c r="E1216" s="255" t="s">
        <v>1</v>
      </c>
      <c r="F1216" s="256" t="s">
        <v>1366</v>
      </c>
      <c r="G1216" s="254"/>
      <c r="H1216" s="257">
        <v>73.64</v>
      </c>
      <c r="I1216" s="258"/>
      <c r="J1216" s="254"/>
      <c r="K1216" s="254"/>
      <c r="L1216" s="259"/>
      <c r="M1216" s="260"/>
      <c r="N1216" s="261"/>
      <c r="O1216" s="261"/>
      <c r="P1216" s="261"/>
      <c r="Q1216" s="261"/>
      <c r="R1216" s="261"/>
      <c r="S1216" s="261"/>
      <c r="T1216" s="262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63" t="s">
        <v>155</v>
      </c>
      <c r="AU1216" s="263" t="s">
        <v>148</v>
      </c>
      <c r="AV1216" s="14" t="s">
        <v>148</v>
      </c>
      <c r="AW1216" s="14" t="s">
        <v>36</v>
      </c>
      <c r="AX1216" s="14" t="s">
        <v>85</v>
      </c>
      <c r="AY1216" s="263" t="s">
        <v>140</v>
      </c>
    </row>
    <row r="1217" spans="1:65" s="2" customFormat="1" ht="21.75" customHeight="1">
      <c r="A1217" s="39"/>
      <c r="B1217" s="40"/>
      <c r="C1217" s="229" t="s">
        <v>1367</v>
      </c>
      <c r="D1217" s="229" t="s">
        <v>142</v>
      </c>
      <c r="E1217" s="230" t="s">
        <v>1368</v>
      </c>
      <c r="F1217" s="231" t="s">
        <v>1369</v>
      </c>
      <c r="G1217" s="232" t="s">
        <v>252</v>
      </c>
      <c r="H1217" s="233">
        <v>297.385</v>
      </c>
      <c r="I1217" s="234"/>
      <c r="J1217" s="235">
        <f>ROUND(I1217*H1217,2)</f>
        <v>0</v>
      </c>
      <c r="K1217" s="231" t="s">
        <v>153</v>
      </c>
      <c r="L1217" s="45"/>
      <c r="M1217" s="236" t="s">
        <v>1</v>
      </c>
      <c r="N1217" s="237" t="s">
        <v>46</v>
      </c>
      <c r="O1217" s="92"/>
      <c r="P1217" s="238">
        <f>O1217*H1217</f>
        <v>0</v>
      </c>
      <c r="Q1217" s="238">
        <v>0</v>
      </c>
      <c r="R1217" s="238">
        <f>Q1217*H1217</f>
        <v>0</v>
      </c>
      <c r="S1217" s="238">
        <v>0.00191</v>
      </c>
      <c r="T1217" s="239">
        <f>S1217*H1217</f>
        <v>0.56800535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40" t="s">
        <v>237</v>
      </c>
      <c r="AT1217" s="240" t="s">
        <v>142</v>
      </c>
      <c r="AU1217" s="240" t="s">
        <v>148</v>
      </c>
      <c r="AY1217" s="18" t="s">
        <v>140</v>
      </c>
      <c r="BE1217" s="241">
        <f>IF(N1217="základní",J1217,0)</f>
        <v>0</v>
      </c>
      <c r="BF1217" s="241">
        <f>IF(N1217="snížená",J1217,0)</f>
        <v>0</v>
      </c>
      <c r="BG1217" s="241">
        <f>IF(N1217="zákl. přenesená",J1217,0)</f>
        <v>0</v>
      </c>
      <c r="BH1217" s="241">
        <f>IF(N1217="sníž. přenesená",J1217,0)</f>
        <v>0</v>
      </c>
      <c r="BI1217" s="241">
        <f>IF(N1217="nulová",J1217,0)</f>
        <v>0</v>
      </c>
      <c r="BJ1217" s="18" t="s">
        <v>148</v>
      </c>
      <c r="BK1217" s="241">
        <f>ROUND(I1217*H1217,2)</f>
        <v>0</v>
      </c>
      <c r="BL1217" s="18" t="s">
        <v>237</v>
      </c>
      <c r="BM1217" s="240" t="s">
        <v>1370</v>
      </c>
    </row>
    <row r="1218" spans="1:51" s="13" customFormat="1" ht="12">
      <c r="A1218" s="13"/>
      <c r="B1218" s="242"/>
      <c r="C1218" s="243"/>
      <c r="D1218" s="244" t="s">
        <v>155</v>
      </c>
      <c r="E1218" s="245" t="s">
        <v>1</v>
      </c>
      <c r="F1218" s="246" t="s">
        <v>1371</v>
      </c>
      <c r="G1218" s="243"/>
      <c r="H1218" s="245" t="s">
        <v>1</v>
      </c>
      <c r="I1218" s="247"/>
      <c r="J1218" s="243"/>
      <c r="K1218" s="243"/>
      <c r="L1218" s="248"/>
      <c r="M1218" s="249"/>
      <c r="N1218" s="250"/>
      <c r="O1218" s="250"/>
      <c r="P1218" s="250"/>
      <c r="Q1218" s="250"/>
      <c r="R1218" s="250"/>
      <c r="S1218" s="250"/>
      <c r="T1218" s="251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2" t="s">
        <v>155</v>
      </c>
      <c r="AU1218" s="252" t="s">
        <v>148</v>
      </c>
      <c r="AV1218" s="13" t="s">
        <v>85</v>
      </c>
      <c r="AW1218" s="13" t="s">
        <v>36</v>
      </c>
      <c r="AX1218" s="13" t="s">
        <v>80</v>
      </c>
      <c r="AY1218" s="252" t="s">
        <v>140</v>
      </c>
    </row>
    <row r="1219" spans="1:51" s="14" customFormat="1" ht="12">
      <c r="A1219" s="14"/>
      <c r="B1219" s="253"/>
      <c r="C1219" s="254"/>
      <c r="D1219" s="244" t="s">
        <v>155</v>
      </c>
      <c r="E1219" s="255" t="s">
        <v>1</v>
      </c>
      <c r="F1219" s="256" t="s">
        <v>1372</v>
      </c>
      <c r="G1219" s="254"/>
      <c r="H1219" s="257">
        <v>121.91</v>
      </c>
      <c r="I1219" s="258"/>
      <c r="J1219" s="254"/>
      <c r="K1219" s="254"/>
      <c r="L1219" s="259"/>
      <c r="M1219" s="260"/>
      <c r="N1219" s="261"/>
      <c r="O1219" s="261"/>
      <c r="P1219" s="261"/>
      <c r="Q1219" s="261"/>
      <c r="R1219" s="261"/>
      <c r="S1219" s="261"/>
      <c r="T1219" s="262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63" t="s">
        <v>155</v>
      </c>
      <c r="AU1219" s="263" t="s">
        <v>148</v>
      </c>
      <c r="AV1219" s="14" t="s">
        <v>148</v>
      </c>
      <c r="AW1219" s="14" t="s">
        <v>36</v>
      </c>
      <c r="AX1219" s="14" t="s">
        <v>80</v>
      </c>
      <c r="AY1219" s="263" t="s">
        <v>140</v>
      </c>
    </row>
    <row r="1220" spans="1:51" s="13" customFormat="1" ht="12">
      <c r="A1220" s="13"/>
      <c r="B1220" s="242"/>
      <c r="C1220" s="243"/>
      <c r="D1220" s="244" t="s">
        <v>155</v>
      </c>
      <c r="E1220" s="245" t="s">
        <v>1</v>
      </c>
      <c r="F1220" s="246" t="s">
        <v>1373</v>
      </c>
      <c r="G1220" s="243"/>
      <c r="H1220" s="245" t="s">
        <v>1</v>
      </c>
      <c r="I1220" s="247"/>
      <c r="J1220" s="243"/>
      <c r="K1220" s="243"/>
      <c r="L1220" s="248"/>
      <c r="M1220" s="249"/>
      <c r="N1220" s="250"/>
      <c r="O1220" s="250"/>
      <c r="P1220" s="250"/>
      <c r="Q1220" s="250"/>
      <c r="R1220" s="250"/>
      <c r="S1220" s="250"/>
      <c r="T1220" s="25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2" t="s">
        <v>155</v>
      </c>
      <c r="AU1220" s="252" t="s">
        <v>148</v>
      </c>
      <c r="AV1220" s="13" t="s">
        <v>85</v>
      </c>
      <c r="AW1220" s="13" t="s">
        <v>36</v>
      </c>
      <c r="AX1220" s="13" t="s">
        <v>80</v>
      </c>
      <c r="AY1220" s="252" t="s">
        <v>140</v>
      </c>
    </row>
    <row r="1221" spans="1:51" s="14" customFormat="1" ht="12">
      <c r="A1221" s="14"/>
      <c r="B1221" s="253"/>
      <c r="C1221" s="254"/>
      <c r="D1221" s="244" t="s">
        <v>155</v>
      </c>
      <c r="E1221" s="255" t="s">
        <v>1</v>
      </c>
      <c r="F1221" s="256" t="s">
        <v>1374</v>
      </c>
      <c r="G1221" s="254"/>
      <c r="H1221" s="257">
        <v>126.275</v>
      </c>
      <c r="I1221" s="258"/>
      <c r="J1221" s="254"/>
      <c r="K1221" s="254"/>
      <c r="L1221" s="259"/>
      <c r="M1221" s="260"/>
      <c r="N1221" s="261"/>
      <c r="O1221" s="261"/>
      <c r="P1221" s="261"/>
      <c r="Q1221" s="261"/>
      <c r="R1221" s="261"/>
      <c r="S1221" s="261"/>
      <c r="T1221" s="262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3" t="s">
        <v>155</v>
      </c>
      <c r="AU1221" s="263" t="s">
        <v>148</v>
      </c>
      <c r="AV1221" s="14" t="s">
        <v>148</v>
      </c>
      <c r="AW1221" s="14" t="s">
        <v>36</v>
      </c>
      <c r="AX1221" s="14" t="s">
        <v>80</v>
      </c>
      <c r="AY1221" s="263" t="s">
        <v>140</v>
      </c>
    </row>
    <row r="1222" spans="1:51" s="13" customFormat="1" ht="12">
      <c r="A1222" s="13"/>
      <c r="B1222" s="242"/>
      <c r="C1222" s="243"/>
      <c r="D1222" s="244" t="s">
        <v>155</v>
      </c>
      <c r="E1222" s="245" t="s">
        <v>1</v>
      </c>
      <c r="F1222" s="246" t="s">
        <v>1375</v>
      </c>
      <c r="G1222" s="243"/>
      <c r="H1222" s="245" t="s">
        <v>1</v>
      </c>
      <c r="I1222" s="247"/>
      <c r="J1222" s="243"/>
      <c r="K1222" s="243"/>
      <c r="L1222" s="248"/>
      <c r="M1222" s="249"/>
      <c r="N1222" s="250"/>
      <c r="O1222" s="250"/>
      <c r="P1222" s="250"/>
      <c r="Q1222" s="250"/>
      <c r="R1222" s="250"/>
      <c r="S1222" s="250"/>
      <c r="T1222" s="25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2" t="s">
        <v>155</v>
      </c>
      <c r="AU1222" s="252" t="s">
        <v>148</v>
      </c>
      <c r="AV1222" s="13" t="s">
        <v>85</v>
      </c>
      <c r="AW1222" s="13" t="s">
        <v>36</v>
      </c>
      <c r="AX1222" s="13" t="s">
        <v>80</v>
      </c>
      <c r="AY1222" s="252" t="s">
        <v>140</v>
      </c>
    </row>
    <row r="1223" spans="1:51" s="14" customFormat="1" ht="12">
      <c r="A1223" s="14"/>
      <c r="B1223" s="253"/>
      <c r="C1223" s="254"/>
      <c r="D1223" s="244" t="s">
        <v>155</v>
      </c>
      <c r="E1223" s="255" t="s">
        <v>1</v>
      </c>
      <c r="F1223" s="256" t="s">
        <v>1376</v>
      </c>
      <c r="G1223" s="254"/>
      <c r="H1223" s="257">
        <v>36</v>
      </c>
      <c r="I1223" s="258"/>
      <c r="J1223" s="254"/>
      <c r="K1223" s="254"/>
      <c r="L1223" s="259"/>
      <c r="M1223" s="260"/>
      <c r="N1223" s="261"/>
      <c r="O1223" s="261"/>
      <c r="P1223" s="261"/>
      <c r="Q1223" s="261"/>
      <c r="R1223" s="261"/>
      <c r="S1223" s="261"/>
      <c r="T1223" s="26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3" t="s">
        <v>155</v>
      </c>
      <c r="AU1223" s="263" t="s">
        <v>148</v>
      </c>
      <c r="AV1223" s="14" t="s">
        <v>148</v>
      </c>
      <c r="AW1223" s="14" t="s">
        <v>36</v>
      </c>
      <c r="AX1223" s="14" t="s">
        <v>80</v>
      </c>
      <c r="AY1223" s="263" t="s">
        <v>140</v>
      </c>
    </row>
    <row r="1224" spans="1:51" s="13" customFormat="1" ht="12">
      <c r="A1224" s="13"/>
      <c r="B1224" s="242"/>
      <c r="C1224" s="243"/>
      <c r="D1224" s="244" t="s">
        <v>155</v>
      </c>
      <c r="E1224" s="245" t="s">
        <v>1</v>
      </c>
      <c r="F1224" s="246" t="s">
        <v>1377</v>
      </c>
      <c r="G1224" s="243"/>
      <c r="H1224" s="245" t="s">
        <v>1</v>
      </c>
      <c r="I1224" s="247"/>
      <c r="J1224" s="243"/>
      <c r="K1224" s="243"/>
      <c r="L1224" s="248"/>
      <c r="M1224" s="249"/>
      <c r="N1224" s="250"/>
      <c r="O1224" s="250"/>
      <c r="P1224" s="250"/>
      <c r="Q1224" s="250"/>
      <c r="R1224" s="250"/>
      <c r="S1224" s="250"/>
      <c r="T1224" s="251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52" t="s">
        <v>155</v>
      </c>
      <c r="AU1224" s="252" t="s">
        <v>148</v>
      </c>
      <c r="AV1224" s="13" t="s">
        <v>85</v>
      </c>
      <c r="AW1224" s="13" t="s">
        <v>36</v>
      </c>
      <c r="AX1224" s="13" t="s">
        <v>80</v>
      </c>
      <c r="AY1224" s="252" t="s">
        <v>140</v>
      </c>
    </row>
    <row r="1225" spans="1:51" s="14" customFormat="1" ht="12">
      <c r="A1225" s="14"/>
      <c r="B1225" s="253"/>
      <c r="C1225" s="254"/>
      <c r="D1225" s="244" t="s">
        <v>155</v>
      </c>
      <c r="E1225" s="255" t="s">
        <v>1</v>
      </c>
      <c r="F1225" s="256" t="s">
        <v>1378</v>
      </c>
      <c r="G1225" s="254"/>
      <c r="H1225" s="257">
        <v>13.2</v>
      </c>
      <c r="I1225" s="258"/>
      <c r="J1225" s="254"/>
      <c r="K1225" s="254"/>
      <c r="L1225" s="259"/>
      <c r="M1225" s="260"/>
      <c r="N1225" s="261"/>
      <c r="O1225" s="261"/>
      <c r="P1225" s="261"/>
      <c r="Q1225" s="261"/>
      <c r="R1225" s="261"/>
      <c r="S1225" s="261"/>
      <c r="T1225" s="262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63" t="s">
        <v>155</v>
      </c>
      <c r="AU1225" s="263" t="s">
        <v>148</v>
      </c>
      <c r="AV1225" s="14" t="s">
        <v>148</v>
      </c>
      <c r="AW1225" s="14" t="s">
        <v>36</v>
      </c>
      <c r="AX1225" s="14" t="s">
        <v>80</v>
      </c>
      <c r="AY1225" s="263" t="s">
        <v>140</v>
      </c>
    </row>
    <row r="1226" spans="1:51" s="15" customFormat="1" ht="12">
      <c r="A1226" s="15"/>
      <c r="B1226" s="264"/>
      <c r="C1226" s="265"/>
      <c r="D1226" s="244" t="s">
        <v>155</v>
      </c>
      <c r="E1226" s="266" t="s">
        <v>1</v>
      </c>
      <c r="F1226" s="267" t="s">
        <v>167</v>
      </c>
      <c r="G1226" s="265"/>
      <c r="H1226" s="268">
        <v>297.385</v>
      </c>
      <c r="I1226" s="269"/>
      <c r="J1226" s="265"/>
      <c r="K1226" s="265"/>
      <c r="L1226" s="270"/>
      <c r="M1226" s="271"/>
      <c r="N1226" s="272"/>
      <c r="O1226" s="272"/>
      <c r="P1226" s="272"/>
      <c r="Q1226" s="272"/>
      <c r="R1226" s="272"/>
      <c r="S1226" s="272"/>
      <c r="T1226" s="273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T1226" s="274" t="s">
        <v>155</v>
      </c>
      <c r="AU1226" s="274" t="s">
        <v>148</v>
      </c>
      <c r="AV1226" s="15" t="s">
        <v>147</v>
      </c>
      <c r="AW1226" s="15" t="s">
        <v>36</v>
      </c>
      <c r="AX1226" s="15" t="s">
        <v>85</v>
      </c>
      <c r="AY1226" s="274" t="s">
        <v>140</v>
      </c>
    </row>
    <row r="1227" spans="1:65" s="2" customFormat="1" ht="16.5" customHeight="1">
      <c r="A1227" s="39"/>
      <c r="B1227" s="40"/>
      <c r="C1227" s="229" t="s">
        <v>1379</v>
      </c>
      <c r="D1227" s="229" t="s">
        <v>142</v>
      </c>
      <c r="E1227" s="230" t="s">
        <v>1380</v>
      </c>
      <c r="F1227" s="231" t="s">
        <v>1381</v>
      </c>
      <c r="G1227" s="232" t="s">
        <v>252</v>
      </c>
      <c r="H1227" s="233">
        <v>345.9</v>
      </c>
      <c r="I1227" s="234"/>
      <c r="J1227" s="235">
        <f>ROUND(I1227*H1227,2)</f>
        <v>0</v>
      </c>
      <c r="K1227" s="231" t="s">
        <v>153</v>
      </c>
      <c r="L1227" s="45"/>
      <c r="M1227" s="236" t="s">
        <v>1</v>
      </c>
      <c r="N1227" s="237" t="s">
        <v>46</v>
      </c>
      <c r="O1227" s="92"/>
      <c r="P1227" s="238">
        <f>O1227*H1227</f>
        <v>0</v>
      </c>
      <c r="Q1227" s="238">
        <v>0</v>
      </c>
      <c r="R1227" s="238">
        <f>Q1227*H1227</f>
        <v>0</v>
      </c>
      <c r="S1227" s="238">
        <v>0.00167</v>
      </c>
      <c r="T1227" s="239">
        <f>S1227*H1227</f>
        <v>0.577653</v>
      </c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R1227" s="240" t="s">
        <v>237</v>
      </c>
      <c r="AT1227" s="240" t="s">
        <v>142</v>
      </c>
      <c r="AU1227" s="240" t="s">
        <v>148</v>
      </c>
      <c r="AY1227" s="18" t="s">
        <v>140</v>
      </c>
      <c r="BE1227" s="241">
        <f>IF(N1227="základní",J1227,0)</f>
        <v>0</v>
      </c>
      <c r="BF1227" s="241">
        <f>IF(N1227="snížená",J1227,0)</f>
        <v>0</v>
      </c>
      <c r="BG1227" s="241">
        <f>IF(N1227="zákl. přenesená",J1227,0)</f>
        <v>0</v>
      </c>
      <c r="BH1227" s="241">
        <f>IF(N1227="sníž. přenesená",J1227,0)</f>
        <v>0</v>
      </c>
      <c r="BI1227" s="241">
        <f>IF(N1227="nulová",J1227,0)</f>
        <v>0</v>
      </c>
      <c r="BJ1227" s="18" t="s">
        <v>148</v>
      </c>
      <c r="BK1227" s="241">
        <f>ROUND(I1227*H1227,2)</f>
        <v>0</v>
      </c>
      <c r="BL1227" s="18" t="s">
        <v>237</v>
      </c>
      <c r="BM1227" s="240" t="s">
        <v>1382</v>
      </c>
    </row>
    <row r="1228" spans="1:51" s="13" customFormat="1" ht="12">
      <c r="A1228" s="13"/>
      <c r="B1228" s="242"/>
      <c r="C1228" s="243"/>
      <c r="D1228" s="244" t="s">
        <v>155</v>
      </c>
      <c r="E1228" s="245" t="s">
        <v>1</v>
      </c>
      <c r="F1228" s="246" t="s">
        <v>1383</v>
      </c>
      <c r="G1228" s="243"/>
      <c r="H1228" s="245" t="s">
        <v>1</v>
      </c>
      <c r="I1228" s="247"/>
      <c r="J1228" s="243"/>
      <c r="K1228" s="243"/>
      <c r="L1228" s="248"/>
      <c r="M1228" s="249"/>
      <c r="N1228" s="250"/>
      <c r="O1228" s="250"/>
      <c r="P1228" s="250"/>
      <c r="Q1228" s="250"/>
      <c r="R1228" s="250"/>
      <c r="S1228" s="250"/>
      <c r="T1228" s="251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2" t="s">
        <v>155</v>
      </c>
      <c r="AU1228" s="252" t="s">
        <v>148</v>
      </c>
      <c r="AV1228" s="13" t="s">
        <v>85</v>
      </c>
      <c r="AW1228" s="13" t="s">
        <v>36</v>
      </c>
      <c r="AX1228" s="13" t="s">
        <v>80</v>
      </c>
      <c r="AY1228" s="252" t="s">
        <v>140</v>
      </c>
    </row>
    <row r="1229" spans="1:51" s="14" customFormat="1" ht="12">
      <c r="A1229" s="14"/>
      <c r="B1229" s="253"/>
      <c r="C1229" s="254"/>
      <c r="D1229" s="244" t="s">
        <v>155</v>
      </c>
      <c r="E1229" s="255" t="s">
        <v>1</v>
      </c>
      <c r="F1229" s="256" t="s">
        <v>619</v>
      </c>
      <c r="G1229" s="254"/>
      <c r="H1229" s="257">
        <v>345.9</v>
      </c>
      <c r="I1229" s="258"/>
      <c r="J1229" s="254"/>
      <c r="K1229" s="254"/>
      <c r="L1229" s="259"/>
      <c r="M1229" s="260"/>
      <c r="N1229" s="261"/>
      <c r="O1229" s="261"/>
      <c r="P1229" s="261"/>
      <c r="Q1229" s="261"/>
      <c r="R1229" s="261"/>
      <c r="S1229" s="261"/>
      <c r="T1229" s="26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3" t="s">
        <v>155</v>
      </c>
      <c r="AU1229" s="263" t="s">
        <v>148</v>
      </c>
      <c r="AV1229" s="14" t="s">
        <v>148</v>
      </c>
      <c r="AW1229" s="14" t="s">
        <v>36</v>
      </c>
      <c r="AX1229" s="14" t="s">
        <v>85</v>
      </c>
      <c r="AY1229" s="263" t="s">
        <v>140</v>
      </c>
    </row>
    <row r="1230" spans="1:65" s="2" customFormat="1" ht="16.5" customHeight="1">
      <c r="A1230" s="39"/>
      <c r="B1230" s="40"/>
      <c r="C1230" s="229" t="s">
        <v>1384</v>
      </c>
      <c r="D1230" s="229" t="s">
        <v>142</v>
      </c>
      <c r="E1230" s="230" t="s">
        <v>1385</v>
      </c>
      <c r="F1230" s="231" t="s">
        <v>1386</v>
      </c>
      <c r="G1230" s="232" t="s">
        <v>252</v>
      </c>
      <c r="H1230" s="233">
        <v>31.44</v>
      </c>
      <c r="I1230" s="234"/>
      <c r="J1230" s="235">
        <f>ROUND(I1230*H1230,2)</f>
        <v>0</v>
      </c>
      <c r="K1230" s="231" t="s">
        <v>153</v>
      </c>
      <c r="L1230" s="45"/>
      <c r="M1230" s="236" t="s">
        <v>1</v>
      </c>
      <c r="N1230" s="237" t="s">
        <v>46</v>
      </c>
      <c r="O1230" s="92"/>
      <c r="P1230" s="238">
        <f>O1230*H1230</f>
        <v>0</v>
      </c>
      <c r="Q1230" s="238">
        <v>0</v>
      </c>
      <c r="R1230" s="238">
        <f>Q1230*H1230</f>
        <v>0</v>
      </c>
      <c r="S1230" s="238">
        <v>0.00223</v>
      </c>
      <c r="T1230" s="239">
        <f>S1230*H1230</f>
        <v>0.07011120000000001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40" t="s">
        <v>237</v>
      </c>
      <c r="AT1230" s="240" t="s">
        <v>142</v>
      </c>
      <c r="AU1230" s="240" t="s">
        <v>148</v>
      </c>
      <c r="AY1230" s="18" t="s">
        <v>140</v>
      </c>
      <c r="BE1230" s="241">
        <f>IF(N1230="základní",J1230,0)</f>
        <v>0</v>
      </c>
      <c r="BF1230" s="241">
        <f>IF(N1230="snížená",J1230,0)</f>
        <v>0</v>
      </c>
      <c r="BG1230" s="241">
        <f>IF(N1230="zákl. přenesená",J1230,0)</f>
        <v>0</v>
      </c>
      <c r="BH1230" s="241">
        <f>IF(N1230="sníž. přenesená",J1230,0)</f>
        <v>0</v>
      </c>
      <c r="BI1230" s="241">
        <f>IF(N1230="nulová",J1230,0)</f>
        <v>0</v>
      </c>
      <c r="BJ1230" s="18" t="s">
        <v>148</v>
      </c>
      <c r="BK1230" s="241">
        <f>ROUND(I1230*H1230,2)</f>
        <v>0</v>
      </c>
      <c r="BL1230" s="18" t="s">
        <v>237</v>
      </c>
      <c r="BM1230" s="240" t="s">
        <v>1387</v>
      </c>
    </row>
    <row r="1231" spans="1:51" s="13" customFormat="1" ht="12">
      <c r="A1231" s="13"/>
      <c r="B1231" s="242"/>
      <c r="C1231" s="243"/>
      <c r="D1231" s="244" t="s">
        <v>155</v>
      </c>
      <c r="E1231" s="245" t="s">
        <v>1</v>
      </c>
      <c r="F1231" s="246" t="s">
        <v>1388</v>
      </c>
      <c r="G1231" s="243"/>
      <c r="H1231" s="245" t="s">
        <v>1</v>
      </c>
      <c r="I1231" s="247"/>
      <c r="J1231" s="243"/>
      <c r="K1231" s="243"/>
      <c r="L1231" s="248"/>
      <c r="M1231" s="249"/>
      <c r="N1231" s="250"/>
      <c r="O1231" s="250"/>
      <c r="P1231" s="250"/>
      <c r="Q1231" s="250"/>
      <c r="R1231" s="250"/>
      <c r="S1231" s="250"/>
      <c r="T1231" s="251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2" t="s">
        <v>155</v>
      </c>
      <c r="AU1231" s="252" t="s">
        <v>148</v>
      </c>
      <c r="AV1231" s="13" t="s">
        <v>85</v>
      </c>
      <c r="AW1231" s="13" t="s">
        <v>36</v>
      </c>
      <c r="AX1231" s="13" t="s">
        <v>80</v>
      </c>
      <c r="AY1231" s="252" t="s">
        <v>140</v>
      </c>
    </row>
    <row r="1232" spans="1:51" s="14" customFormat="1" ht="12">
      <c r="A1232" s="14"/>
      <c r="B1232" s="253"/>
      <c r="C1232" s="254"/>
      <c r="D1232" s="244" t="s">
        <v>155</v>
      </c>
      <c r="E1232" s="255" t="s">
        <v>1</v>
      </c>
      <c r="F1232" s="256" t="s">
        <v>1087</v>
      </c>
      <c r="G1232" s="254"/>
      <c r="H1232" s="257">
        <v>31.44</v>
      </c>
      <c r="I1232" s="258"/>
      <c r="J1232" s="254"/>
      <c r="K1232" s="254"/>
      <c r="L1232" s="259"/>
      <c r="M1232" s="260"/>
      <c r="N1232" s="261"/>
      <c r="O1232" s="261"/>
      <c r="P1232" s="261"/>
      <c r="Q1232" s="261"/>
      <c r="R1232" s="261"/>
      <c r="S1232" s="261"/>
      <c r="T1232" s="262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3" t="s">
        <v>155</v>
      </c>
      <c r="AU1232" s="263" t="s">
        <v>148</v>
      </c>
      <c r="AV1232" s="14" t="s">
        <v>148</v>
      </c>
      <c r="AW1232" s="14" t="s">
        <v>36</v>
      </c>
      <c r="AX1232" s="14" t="s">
        <v>85</v>
      </c>
      <c r="AY1232" s="263" t="s">
        <v>140</v>
      </c>
    </row>
    <row r="1233" spans="1:65" s="2" customFormat="1" ht="16.5" customHeight="1">
      <c r="A1233" s="39"/>
      <c r="B1233" s="40"/>
      <c r="C1233" s="229" t="s">
        <v>1389</v>
      </c>
      <c r="D1233" s="229" t="s">
        <v>142</v>
      </c>
      <c r="E1233" s="230" t="s">
        <v>1390</v>
      </c>
      <c r="F1233" s="231" t="s">
        <v>1391</v>
      </c>
      <c r="G1233" s="232" t="s">
        <v>252</v>
      </c>
      <c r="H1233" s="233">
        <v>31.9</v>
      </c>
      <c r="I1233" s="234"/>
      <c r="J1233" s="235">
        <f>ROUND(I1233*H1233,2)</f>
        <v>0</v>
      </c>
      <c r="K1233" s="231" t="s">
        <v>153</v>
      </c>
      <c r="L1233" s="45"/>
      <c r="M1233" s="236" t="s">
        <v>1</v>
      </c>
      <c r="N1233" s="237" t="s">
        <v>46</v>
      </c>
      <c r="O1233" s="92"/>
      <c r="P1233" s="238">
        <f>O1233*H1233</f>
        <v>0</v>
      </c>
      <c r="Q1233" s="238">
        <v>0</v>
      </c>
      <c r="R1233" s="238">
        <f>Q1233*H1233</f>
        <v>0</v>
      </c>
      <c r="S1233" s="238">
        <v>0.00394</v>
      </c>
      <c r="T1233" s="239">
        <f>S1233*H1233</f>
        <v>0.125686</v>
      </c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R1233" s="240" t="s">
        <v>237</v>
      </c>
      <c r="AT1233" s="240" t="s">
        <v>142</v>
      </c>
      <c r="AU1233" s="240" t="s">
        <v>148</v>
      </c>
      <c r="AY1233" s="18" t="s">
        <v>140</v>
      </c>
      <c r="BE1233" s="241">
        <f>IF(N1233="základní",J1233,0)</f>
        <v>0</v>
      </c>
      <c r="BF1233" s="241">
        <f>IF(N1233="snížená",J1233,0)</f>
        <v>0</v>
      </c>
      <c r="BG1233" s="241">
        <f>IF(N1233="zákl. přenesená",J1233,0)</f>
        <v>0</v>
      </c>
      <c r="BH1233" s="241">
        <f>IF(N1233="sníž. přenesená",J1233,0)</f>
        <v>0</v>
      </c>
      <c r="BI1233" s="241">
        <f>IF(N1233="nulová",J1233,0)</f>
        <v>0</v>
      </c>
      <c r="BJ1233" s="18" t="s">
        <v>148</v>
      </c>
      <c r="BK1233" s="241">
        <f>ROUND(I1233*H1233,2)</f>
        <v>0</v>
      </c>
      <c r="BL1233" s="18" t="s">
        <v>237</v>
      </c>
      <c r="BM1233" s="240" t="s">
        <v>1392</v>
      </c>
    </row>
    <row r="1234" spans="1:51" s="13" customFormat="1" ht="12">
      <c r="A1234" s="13"/>
      <c r="B1234" s="242"/>
      <c r="C1234" s="243"/>
      <c r="D1234" s="244" t="s">
        <v>155</v>
      </c>
      <c r="E1234" s="245" t="s">
        <v>1</v>
      </c>
      <c r="F1234" s="246" t="s">
        <v>1393</v>
      </c>
      <c r="G1234" s="243"/>
      <c r="H1234" s="245" t="s">
        <v>1</v>
      </c>
      <c r="I1234" s="247"/>
      <c r="J1234" s="243"/>
      <c r="K1234" s="243"/>
      <c r="L1234" s="248"/>
      <c r="M1234" s="249"/>
      <c r="N1234" s="250"/>
      <c r="O1234" s="250"/>
      <c r="P1234" s="250"/>
      <c r="Q1234" s="250"/>
      <c r="R1234" s="250"/>
      <c r="S1234" s="250"/>
      <c r="T1234" s="25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2" t="s">
        <v>155</v>
      </c>
      <c r="AU1234" s="252" t="s">
        <v>148</v>
      </c>
      <c r="AV1234" s="13" t="s">
        <v>85</v>
      </c>
      <c r="AW1234" s="13" t="s">
        <v>36</v>
      </c>
      <c r="AX1234" s="13" t="s">
        <v>80</v>
      </c>
      <c r="AY1234" s="252" t="s">
        <v>140</v>
      </c>
    </row>
    <row r="1235" spans="1:51" s="14" customFormat="1" ht="12">
      <c r="A1235" s="14"/>
      <c r="B1235" s="253"/>
      <c r="C1235" s="254"/>
      <c r="D1235" s="244" t="s">
        <v>155</v>
      </c>
      <c r="E1235" s="255" t="s">
        <v>1</v>
      </c>
      <c r="F1235" s="256" t="s">
        <v>1394</v>
      </c>
      <c r="G1235" s="254"/>
      <c r="H1235" s="257">
        <v>23.3</v>
      </c>
      <c r="I1235" s="258"/>
      <c r="J1235" s="254"/>
      <c r="K1235" s="254"/>
      <c r="L1235" s="259"/>
      <c r="M1235" s="260"/>
      <c r="N1235" s="261"/>
      <c r="O1235" s="261"/>
      <c r="P1235" s="261"/>
      <c r="Q1235" s="261"/>
      <c r="R1235" s="261"/>
      <c r="S1235" s="261"/>
      <c r="T1235" s="26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3" t="s">
        <v>155</v>
      </c>
      <c r="AU1235" s="263" t="s">
        <v>148</v>
      </c>
      <c r="AV1235" s="14" t="s">
        <v>148</v>
      </c>
      <c r="AW1235" s="14" t="s">
        <v>36</v>
      </c>
      <c r="AX1235" s="14" t="s">
        <v>80</v>
      </c>
      <c r="AY1235" s="263" t="s">
        <v>140</v>
      </c>
    </row>
    <row r="1236" spans="1:51" s="14" customFormat="1" ht="12">
      <c r="A1236" s="14"/>
      <c r="B1236" s="253"/>
      <c r="C1236" s="254"/>
      <c r="D1236" s="244" t="s">
        <v>155</v>
      </c>
      <c r="E1236" s="255" t="s">
        <v>1</v>
      </c>
      <c r="F1236" s="256" t="s">
        <v>1395</v>
      </c>
      <c r="G1236" s="254"/>
      <c r="H1236" s="257">
        <v>8.6</v>
      </c>
      <c r="I1236" s="258"/>
      <c r="J1236" s="254"/>
      <c r="K1236" s="254"/>
      <c r="L1236" s="259"/>
      <c r="M1236" s="260"/>
      <c r="N1236" s="261"/>
      <c r="O1236" s="261"/>
      <c r="P1236" s="261"/>
      <c r="Q1236" s="261"/>
      <c r="R1236" s="261"/>
      <c r="S1236" s="261"/>
      <c r="T1236" s="262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3" t="s">
        <v>155</v>
      </c>
      <c r="AU1236" s="263" t="s">
        <v>148</v>
      </c>
      <c r="AV1236" s="14" t="s">
        <v>148</v>
      </c>
      <c r="AW1236" s="14" t="s">
        <v>36</v>
      </c>
      <c r="AX1236" s="14" t="s">
        <v>80</v>
      </c>
      <c r="AY1236" s="263" t="s">
        <v>140</v>
      </c>
    </row>
    <row r="1237" spans="1:51" s="15" customFormat="1" ht="12">
      <c r="A1237" s="15"/>
      <c r="B1237" s="264"/>
      <c r="C1237" s="265"/>
      <c r="D1237" s="244" t="s">
        <v>155</v>
      </c>
      <c r="E1237" s="266" t="s">
        <v>1</v>
      </c>
      <c r="F1237" s="267" t="s">
        <v>167</v>
      </c>
      <c r="G1237" s="265"/>
      <c r="H1237" s="268">
        <v>31.9</v>
      </c>
      <c r="I1237" s="269"/>
      <c r="J1237" s="265"/>
      <c r="K1237" s="265"/>
      <c r="L1237" s="270"/>
      <c r="M1237" s="271"/>
      <c r="N1237" s="272"/>
      <c r="O1237" s="272"/>
      <c r="P1237" s="272"/>
      <c r="Q1237" s="272"/>
      <c r="R1237" s="272"/>
      <c r="S1237" s="272"/>
      <c r="T1237" s="273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T1237" s="274" t="s">
        <v>155</v>
      </c>
      <c r="AU1237" s="274" t="s">
        <v>148</v>
      </c>
      <c r="AV1237" s="15" t="s">
        <v>147</v>
      </c>
      <c r="AW1237" s="15" t="s">
        <v>36</v>
      </c>
      <c r="AX1237" s="15" t="s">
        <v>85</v>
      </c>
      <c r="AY1237" s="274" t="s">
        <v>140</v>
      </c>
    </row>
    <row r="1238" spans="1:65" s="2" customFormat="1" ht="21.75" customHeight="1">
      <c r="A1238" s="39"/>
      <c r="B1238" s="40"/>
      <c r="C1238" s="229" t="s">
        <v>1396</v>
      </c>
      <c r="D1238" s="229" t="s">
        <v>142</v>
      </c>
      <c r="E1238" s="230" t="s">
        <v>1397</v>
      </c>
      <c r="F1238" s="231" t="s">
        <v>1398</v>
      </c>
      <c r="G1238" s="232" t="s">
        <v>252</v>
      </c>
      <c r="H1238" s="233">
        <v>31.1</v>
      </c>
      <c r="I1238" s="234"/>
      <c r="J1238" s="235">
        <f>ROUND(I1238*H1238,2)</f>
        <v>0</v>
      </c>
      <c r="K1238" s="231" t="s">
        <v>153</v>
      </c>
      <c r="L1238" s="45"/>
      <c r="M1238" s="236" t="s">
        <v>1</v>
      </c>
      <c r="N1238" s="237" t="s">
        <v>46</v>
      </c>
      <c r="O1238" s="92"/>
      <c r="P1238" s="238">
        <f>O1238*H1238</f>
        <v>0</v>
      </c>
      <c r="Q1238" s="238">
        <v>0.00106</v>
      </c>
      <c r="R1238" s="238">
        <f>Q1238*H1238</f>
        <v>0.032966</v>
      </c>
      <c r="S1238" s="238">
        <v>0</v>
      </c>
      <c r="T1238" s="239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40" t="s">
        <v>237</v>
      </c>
      <c r="AT1238" s="240" t="s">
        <v>142</v>
      </c>
      <c r="AU1238" s="240" t="s">
        <v>148</v>
      </c>
      <c r="AY1238" s="18" t="s">
        <v>140</v>
      </c>
      <c r="BE1238" s="241">
        <f>IF(N1238="základní",J1238,0)</f>
        <v>0</v>
      </c>
      <c r="BF1238" s="241">
        <f>IF(N1238="snížená",J1238,0)</f>
        <v>0</v>
      </c>
      <c r="BG1238" s="241">
        <f>IF(N1238="zákl. přenesená",J1238,0)</f>
        <v>0</v>
      </c>
      <c r="BH1238" s="241">
        <f>IF(N1238="sníž. přenesená",J1238,0)</f>
        <v>0</v>
      </c>
      <c r="BI1238" s="241">
        <f>IF(N1238="nulová",J1238,0)</f>
        <v>0</v>
      </c>
      <c r="BJ1238" s="18" t="s">
        <v>148</v>
      </c>
      <c r="BK1238" s="241">
        <f>ROUND(I1238*H1238,2)</f>
        <v>0</v>
      </c>
      <c r="BL1238" s="18" t="s">
        <v>237</v>
      </c>
      <c r="BM1238" s="240" t="s">
        <v>1399</v>
      </c>
    </row>
    <row r="1239" spans="1:51" s="13" customFormat="1" ht="12">
      <c r="A1239" s="13"/>
      <c r="B1239" s="242"/>
      <c r="C1239" s="243"/>
      <c r="D1239" s="244" t="s">
        <v>155</v>
      </c>
      <c r="E1239" s="245" t="s">
        <v>1</v>
      </c>
      <c r="F1239" s="246" t="s">
        <v>1400</v>
      </c>
      <c r="G1239" s="243"/>
      <c r="H1239" s="245" t="s">
        <v>1</v>
      </c>
      <c r="I1239" s="247"/>
      <c r="J1239" s="243"/>
      <c r="K1239" s="243"/>
      <c r="L1239" s="248"/>
      <c r="M1239" s="249"/>
      <c r="N1239" s="250"/>
      <c r="O1239" s="250"/>
      <c r="P1239" s="250"/>
      <c r="Q1239" s="250"/>
      <c r="R1239" s="250"/>
      <c r="S1239" s="250"/>
      <c r="T1239" s="251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2" t="s">
        <v>155</v>
      </c>
      <c r="AU1239" s="252" t="s">
        <v>148</v>
      </c>
      <c r="AV1239" s="13" t="s">
        <v>85</v>
      </c>
      <c r="AW1239" s="13" t="s">
        <v>36</v>
      </c>
      <c r="AX1239" s="13" t="s">
        <v>80</v>
      </c>
      <c r="AY1239" s="252" t="s">
        <v>140</v>
      </c>
    </row>
    <row r="1240" spans="1:51" s="14" customFormat="1" ht="12">
      <c r="A1240" s="14"/>
      <c r="B1240" s="253"/>
      <c r="C1240" s="254"/>
      <c r="D1240" s="244" t="s">
        <v>155</v>
      </c>
      <c r="E1240" s="255" t="s">
        <v>1</v>
      </c>
      <c r="F1240" s="256" t="s">
        <v>1401</v>
      </c>
      <c r="G1240" s="254"/>
      <c r="H1240" s="257">
        <v>31.1</v>
      </c>
      <c r="I1240" s="258"/>
      <c r="J1240" s="254"/>
      <c r="K1240" s="254"/>
      <c r="L1240" s="259"/>
      <c r="M1240" s="260"/>
      <c r="N1240" s="261"/>
      <c r="O1240" s="261"/>
      <c r="P1240" s="261"/>
      <c r="Q1240" s="261"/>
      <c r="R1240" s="261"/>
      <c r="S1240" s="261"/>
      <c r="T1240" s="262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3" t="s">
        <v>155</v>
      </c>
      <c r="AU1240" s="263" t="s">
        <v>148</v>
      </c>
      <c r="AV1240" s="14" t="s">
        <v>148</v>
      </c>
      <c r="AW1240" s="14" t="s">
        <v>36</v>
      </c>
      <c r="AX1240" s="14" t="s">
        <v>85</v>
      </c>
      <c r="AY1240" s="263" t="s">
        <v>140</v>
      </c>
    </row>
    <row r="1241" spans="1:65" s="2" customFormat="1" ht="21.75" customHeight="1">
      <c r="A1241" s="39"/>
      <c r="B1241" s="40"/>
      <c r="C1241" s="229" t="s">
        <v>1402</v>
      </c>
      <c r="D1241" s="229" t="s">
        <v>142</v>
      </c>
      <c r="E1241" s="230" t="s">
        <v>1403</v>
      </c>
      <c r="F1241" s="231" t="s">
        <v>1404</v>
      </c>
      <c r="G1241" s="232" t="s">
        <v>252</v>
      </c>
      <c r="H1241" s="233">
        <v>12</v>
      </c>
      <c r="I1241" s="234"/>
      <c r="J1241" s="235">
        <f>ROUND(I1241*H1241,2)</f>
        <v>0</v>
      </c>
      <c r="K1241" s="231" t="s">
        <v>153</v>
      </c>
      <c r="L1241" s="45"/>
      <c r="M1241" s="236" t="s">
        <v>1</v>
      </c>
      <c r="N1241" s="237" t="s">
        <v>46</v>
      </c>
      <c r="O1241" s="92"/>
      <c r="P1241" s="238">
        <f>O1241*H1241</f>
        <v>0</v>
      </c>
      <c r="Q1241" s="238">
        <v>0.00136</v>
      </c>
      <c r="R1241" s="238">
        <f>Q1241*H1241</f>
        <v>0.01632</v>
      </c>
      <c r="S1241" s="238">
        <v>0</v>
      </c>
      <c r="T1241" s="239">
        <f>S1241*H1241</f>
        <v>0</v>
      </c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R1241" s="240" t="s">
        <v>237</v>
      </c>
      <c r="AT1241" s="240" t="s">
        <v>142</v>
      </c>
      <c r="AU1241" s="240" t="s">
        <v>148</v>
      </c>
      <c r="AY1241" s="18" t="s">
        <v>140</v>
      </c>
      <c r="BE1241" s="241">
        <f>IF(N1241="základní",J1241,0)</f>
        <v>0</v>
      </c>
      <c r="BF1241" s="241">
        <f>IF(N1241="snížená",J1241,0)</f>
        <v>0</v>
      </c>
      <c r="BG1241" s="241">
        <f>IF(N1241="zákl. přenesená",J1241,0)</f>
        <v>0</v>
      </c>
      <c r="BH1241" s="241">
        <f>IF(N1241="sníž. přenesená",J1241,0)</f>
        <v>0</v>
      </c>
      <c r="BI1241" s="241">
        <f>IF(N1241="nulová",J1241,0)</f>
        <v>0</v>
      </c>
      <c r="BJ1241" s="18" t="s">
        <v>148</v>
      </c>
      <c r="BK1241" s="241">
        <f>ROUND(I1241*H1241,2)</f>
        <v>0</v>
      </c>
      <c r="BL1241" s="18" t="s">
        <v>237</v>
      </c>
      <c r="BM1241" s="240" t="s">
        <v>1405</v>
      </c>
    </row>
    <row r="1242" spans="1:51" s="13" customFormat="1" ht="12">
      <c r="A1242" s="13"/>
      <c r="B1242" s="242"/>
      <c r="C1242" s="243"/>
      <c r="D1242" s="244" t="s">
        <v>155</v>
      </c>
      <c r="E1242" s="245" t="s">
        <v>1</v>
      </c>
      <c r="F1242" s="246" t="s">
        <v>1406</v>
      </c>
      <c r="G1242" s="243"/>
      <c r="H1242" s="245" t="s">
        <v>1</v>
      </c>
      <c r="I1242" s="247"/>
      <c r="J1242" s="243"/>
      <c r="K1242" s="243"/>
      <c r="L1242" s="248"/>
      <c r="M1242" s="249"/>
      <c r="N1242" s="250"/>
      <c r="O1242" s="250"/>
      <c r="P1242" s="250"/>
      <c r="Q1242" s="250"/>
      <c r="R1242" s="250"/>
      <c r="S1242" s="250"/>
      <c r="T1242" s="25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2" t="s">
        <v>155</v>
      </c>
      <c r="AU1242" s="252" t="s">
        <v>148</v>
      </c>
      <c r="AV1242" s="13" t="s">
        <v>85</v>
      </c>
      <c r="AW1242" s="13" t="s">
        <v>36</v>
      </c>
      <c r="AX1242" s="13" t="s">
        <v>80</v>
      </c>
      <c r="AY1242" s="252" t="s">
        <v>140</v>
      </c>
    </row>
    <row r="1243" spans="1:51" s="14" customFormat="1" ht="12">
      <c r="A1243" s="14"/>
      <c r="B1243" s="253"/>
      <c r="C1243" s="254"/>
      <c r="D1243" s="244" t="s">
        <v>155</v>
      </c>
      <c r="E1243" s="255" t="s">
        <v>1</v>
      </c>
      <c r="F1243" s="256" t="s">
        <v>1407</v>
      </c>
      <c r="G1243" s="254"/>
      <c r="H1243" s="257">
        <v>12</v>
      </c>
      <c r="I1243" s="258"/>
      <c r="J1243" s="254"/>
      <c r="K1243" s="254"/>
      <c r="L1243" s="259"/>
      <c r="M1243" s="260"/>
      <c r="N1243" s="261"/>
      <c r="O1243" s="261"/>
      <c r="P1243" s="261"/>
      <c r="Q1243" s="261"/>
      <c r="R1243" s="261"/>
      <c r="S1243" s="261"/>
      <c r="T1243" s="26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3" t="s">
        <v>155</v>
      </c>
      <c r="AU1243" s="263" t="s">
        <v>148</v>
      </c>
      <c r="AV1243" s="14" t="s">
        <v>148</v>
      </c>
      <c r="AW1243" s="14" t="s">
        <v>36</v>
      </c>
      <c r="AX1243" s="14" t="s">
        <v>85</v>
      </c>
      <c r="AY1243" s="263" t="s">
        <v>140</v>
      </c>
    </row>
    <row r="1244" spans="1:65" s="2" customFormat="1" ht="21.75" customHeight="1">
      <c r="A1244" s="39"/>
      <c r="B1244" s="40"/>
      <c r="C1244" s="229" t="s">
        <v>1408</v>
      </c>
      <c r="D1244" s="229" t="s">
        <v>142</v>
      </c>
      <c r="E1244" s="230" t="s">
        <v>1409</v>
      </c>
      <c r="F1244" s="231" t="s">
        <v>1410</v>
      </c>
      <c r="G1244" s="232" t="s">
        <v>252</v>
      </c>
      <c r="H1244" s="233">
        <v>19.46</v>
      </c>
      <c r="I1244" s="234"/>
      <c r="J1244" s="235">
        <f>ROUND(I1244*H1244,2)</f>
        <v>0</v>
      </c>
      <c r="K1244" s="231" t="s">
        <v>153</v>
      </c>
      <c r="L1244" s="45"/>
      <c r="M1244" s="236" t="s">
        <v>1</v>
      </c>
      <c r="N1244" s="237" t="s">
        <v>46</v>
      </c>
      <c r="O1244" s="92"/>
      <c r="P1244" s="238">
        <f>O1244*H1244</f>
        <v>0</v>
      </c>
      <c r="Q1244" s="238">
        <v>0.00225</v>
      </c>
      <c r="R1244" s="238">
        <f>Q1244*H1244</f>
        <v>0.043785</v>
      </c>
      <c r="S1244" s="238">
        <v>0</v>
      </c>
      <c r="T1244" s="239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40" t="s">
        <v>237</v>
      </c>
      <c r="AT1244" s="240" t="s">
        <v>142</v>
      </c>
      <c r="AU1244" s="240" t="s">
        <v>148</v>
      </c>
      <c r="AY1244" s="18" t="s">
        <v>140</v>
      </c>
      <c r="BE1244" s="241">
        <f>IF(N1244="základní",J1244,0)</f>
        <v>0</v>
      </c>
      <c r="BF1244" s="241">
        <f>IF(N1244="snížená",J1244,0)</f>
        <v>0</v>
      </c>
      <c r="BG1244" s="241">
        <f>IF(N1244="zákl. přenesená",J1244,0)</f>
        <v>0</v>
      </c>
      <c r="BH1244" s="241">
        <f>IF(N1244="sníž. přenesená",J1244,0)</f>
        <v>0</v>
      </c>
      <c r="BI1244" s="241">
        <f>IF(N1244="nulová",J1244,0)</f>
        <v>0</v>
      </c>
      <c r="BJ1244" s="18" t="s">
        <v>148</v>
      </c>
      <c r="BK1244" s="241">
        <f>ROUND(I1244*H1244,2)</f>
        <v>0</v>
      </c>
      <c r="BL1244" s="18" t="s">
        <v>237</v>
      </c>
      <c r="BM1244" s="240" t="s">
        <v>1411</v>
      </c>
    </row>
    <row r="1245" spans="1:51" s="13" customFormat="1" ht="12">
      <c r="A1245" s="13"/>
      <c r="B1245" s="242"/>
      <c r="C1245" s="243"/>
      <c r="D1245" s="244" t="s">
        <v>155</v>
      </c>
      <c r="E1245" s="245" t="s">
        <v>1</v>
      </c>
      <c r="F1245" s="246" t="s">
        <v>1412</v>
      </c>
      <c r="G1245" s="243"/>
      <c r="H1245" s="245" t="s">
        <v>1</v>
      </c>
      <c r="I1245" s="247"/>
      <c r="J1245" s="243"/>
      <c r="K1245" s="243"/>
      <c r="L1245" s="248"/>
      <c r="M1245" s="249"/>
      <c r="N1245" s="250"/>
      <c r="O1245" s="250"/>
      <c r="P1245" s="250"/>
      <c r="Q1245" s="250"/>
      <c r="R1245" s="250"/>
      <c r="S1245" s="250"/>
      <c r="T1245" s="251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52" t="s">
        <v>155</v>
      </c>
      <c r="AU1245" s="252" t="s">
        <v>148</v>
      </c>
      <c r="AV1245" s="13" t="s">
        <v>85</v>
      </c>
      <c r="AW1245" s="13" t="s">
        <v>36</v>
      </c>
      <c r="AX1245" s="13" t="s">
        <v>80</v>
      </c>
      <c r="AY1245" s="252" t="s">
        <v>140</v>
      </c>
    </row>
    <row r="1246" spans="1:51" s="13" customFormat="1" ht="12">
      <c r="A1246" s="13"/>
      <c r="B1246" s="242"/>
      <c r="C1246" s="243"/>
      <c r="D1246" s="244" t="s">
        <v>155</v>
      </c>
      <c r="E1246" s="245" t="s">
        <v>1</v>
      </c>
      <c r="F1246" s="246" t="s">
        <v>859</v>
      </c>
      <c r="G1246" s="243"/>
      <c r="H1246" s="245" t="s">
        <v>1</v>
      </c>
      <c r="I1246" s="247"/>
      <c r="J1246" s="243"/>
      <c r="K1246" s="243"/>
      <c r="L1246" s="248"/>
      <c r="M1246" s="249"/>
      <c r="N1246" s="250"/>
      <c r="O1246" s="250"/>
      <c r="P1246" s="250"/>
      <c r="Q1246" s="250"/>
      <c r="R1246" s="250"/>
      <c r="S1246" s="250"/>
      <c r="T1246" s="251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2" t="s">
        <v>155</v>
      </c>
      <c r="AU1246" s="252" t="s">
        <v>148</v>
      </c>
      <c r="AV1246" s="13" t="s">
        <v>85</v>
      </c>
      <c r="AW1246" s="13" t="s">
        <v>36</v>
      </c>
      <c r="AX1246" s="13" t="s">
        <v>80</v>
      </c>
      <c r="AY1246" s="252" t="s">
        <v>140</v>
      </c>
    </row>
    <row r="1247" spans="1:51" s="13" customFormat="1" ht="12">
      <c r="A1247" s="13"/>
      <c r="B1247" s="242"/>
      <c r="C1247" s="243"/>
      <c r="D1247" s="244" t="s">
        <v>155</v>
      </c>
      <c r="E1247" s="245" t="s">
        <v>1</v>
      </c>
      <c r="F1247" s="246" t="s">
        <v>1388</v>
      </c>
      <c r="G1247" s="243"/>
      <c r="H1247" s="245" t="s">
        <v>1</v>
      </c>
      <c r="I1247" s="247"/>
      <c r="J1247" s="243"/>
      <c r="K1247" s="243"/>
      <c r="L1247" s="248"/>
      <c r="M1247" s="249"/>
      <c r="N1247" s="250"/>
      <c r="O1247" s="250"/>
      <c r="P1247" s="250"/>
      <c r="Q1247" s="250"/>
      <c r="R1247" s="250"/>
      <c r="S1247" s="250"/>
      <c r="T1247" s="251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52" t="s">
        <v>155</v>
      </c>
      <c r="AU1247" s="252" t="s">
        <v>148</v>
      </c>
      <c r="AV1247" s="13" t="s">
        <v>85</v>
      </c>
      <c r="AW1247" s="13" t="s">
        <v>36</v>
      </c>
      <c r="AX1247" s="13" t="s">
        <v>80</v>
      </c>
      <c r="AY1247" s="252" t="s">
        <v>140</v>
      </c>
    </row>
    <row r="1248" spans="1:51" s="14" customFormat="1" ht="12">
      <c r="A1248" s="14"/>
      <c r="B1248" s="253"/>
      <c r="C1248" s="254"/>
      <c r="D1248" s="244" t="s">
        <v>155</v>
      </c>
      <c r="E1248" s="255" t="s">
        <v>1</v>
      </c>
      <c r="F1248" s="256" t="s">
        <v>1413</v>
      </c>
      <c r="G1248" s="254"/>
      <c r="H1248" s="257">
        <v>19.46</v>
      </c>
      <c r="I1248" s="258"/>
      <c r="J1248" s="254"/>
      <c r="K1248" s="254"/>
      <c r="L1248" s="259"/>
      <c r="M1248" s="260"/>
      <c r="N1248" s="261"/>
      <c r="O1248" s="261"/>
      <c r="P1248" s="261"/>
      <c r="Q1248" s="261"/>
      <c r="R1248" s="261"/>
      <c r="S1248" s="261"/>
      <c r="T1248" s="26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3" t="s">
        <v>155</v>
      </c>
      <c r="AU1248" s="263" t="s">
        <v>148</v>
      </c>
      <c r="AV1248" s="14" t="s">
        <v>148</v>
      </c>
      <c r="AW1248" s="14" t="s">
        <v>36</v>
      </c>
      <c r="AX1248" s="14" t="s">
        <v>85</v>
      </c>
      <c r="AY1248" s="263" t="s">
        <v>140</v>
      </c>
    </row>
    <row r="1249" spans="1:65" s="2" customFormat="1" ht="21.75" customHeight="1">
      <c r="A1249" s="39"/>
      <c r="B1249" s="40"/>
      <c r="C1249" s="229" t="s">
        <v>1414</v>
      </c>
      <c r="D1249" s="229" t="s">
        <v>142</v>
      </c>
      <c r="E1249" s="230" t="s">
        <v>1415</v>
      </c>
      <c r="F1249" s="231" t="s">
        <v>1416</v>
      </c>
      <c r="G1249" s="232" t="s">
        <v>152</v>
      </c>
      <c r="H1249" s="233">
        <v>159.866</v>
      </c>
      <c r="I1249" s="234"/>
      <c r="J1249" s="235">
        <f>ROUND(I1249*H1249,2)</f>
        <v>0</v>
      </c>
      <c r="K1249" s="231" t="s">
        <v>153</v>
      </c>
      <c r="L1249" s="45"/>
      <c r="M1249" s="236" t="s">
        <v>1</v>
      </c>
      <c r="N1249" s="237" t="s">
        <v>46</v>
      </c>
      <c r="O1249" s="92"/>
      <c r="P1249" s="238">
        <f>O1249*H1249</f>
        <v>0</v>
      </c>
      <c r="Q1249" s="238">
        <v>0.00724</v>
      </c>
      <c r="R1249" s="238">
        <f>Q1249*H1249</f>
        <v>1.15742984</v>
      </c>
      <c r="S1249" s="238">
        <v>0</v>
      </c>
      <c r="T1249" s="239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40" t="s">
        <v>237</v>
      </c>
      <c r="AT1249" s="240" t="s">
        <v>142</v>
      </c>
      <c r="AU1249" s="240" t="s">
        <v>148</v>
      </c>
      <c r="AY1249" s="18" t="s">
        <v>140</v>
      </c>
      <c r="BE1249" s="241">
        <f>IF(N1249="základní",J1249,0)</f>
        <v>0</v>
      </c>
      <c r="BF1249" s="241">
        <f>IF(N1249="snížená",J1249,0)</f>
        <v>0</v>
      </c>
      <c r="BG1249" s="241">
        <f>IF(N1249="zákl. přenesená",J1249,0)</f>
        <v>0</v>
      </c>
      <c r="BH1249" s="241">
        <f>IF(N1249="sníž. přenesená",J1249,0)</f>
        <v>0</v>
      </c>
      <c r="BI1249" s="241">
        <f>IF(N1249="nulová",J1249,0)</f>
        <v>0</v>
      </c>
      <c r="BJ1249" s="18" t="s">
        <v>148</v>
      </c>
      <c r="BK1249" s="241">
        <f>ROUND(I1249*H1249,2)</f>
        <v>0</v>
      </c>
      <c r="BL1249" s="18" t="s">
        <v>237</v>
      </c>
      <c r="BM1249" s="240" t="s">
        <v>1417</v>
      </c>
    </row>
    <row r="1250" spans="1:51" s="13" customFormat="1" ht="12">
      <c r="A1250" s="13"/>
      <c r="B1250" s="242"/>
      <c r="C1250" s="243"/>
      <c r="D1250" s="244" t="s">
        <v>155</v>
      </c>
      <c r="E1250" s="245" t="s">
        <v>1</v>
      </c>
      <c r="F1250" s="246" t="s">
        <v>1418</v>
      </c>
      <c r="G1250" s="243"/>
      <c r="H1250" s="245" t="s">
        <v>1</v>
      </c>
      <c r="I1250" s="247"/>
      <c r="J1250" s="243"/>
      <c r="K1250" s="243"/>
      <c r="L1250" s="248"/>
      <c r="M1250" s="249"/>
      <c r="N1250" s="250"/>
      <c r="O1250" s="250"/>
      <c r="P1250" s="250"/>
      <c r="Q1250" s="250"/>
      <c r="R1250" s="250"/>
      <c r="S1250" s="250"/>
      <c r="T1250" s="25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2" t="s">
        <v>155</v>
      </c>
      <c r="AU1250" s="252" t="s">
        <v>148</v>
      </c>
      <c r="AV1250" s="13" t="s">
        <v>85</v>
      </c>
      <c r="AW1250" s="13" t="s">
        <v>36</v>
      </c>
      <c r="AX1250" s="13" t="s">
        <v>80</v>
      </c>
      <c r="AY1250" s="252" t="s">
        <v>140</v>
      </c>
    </row>
    <row r="1251" spans="1:51" s="13" customFormat="1" ht="12">
      <c r="A1251" s="13"/>
      <c r="B1251" s="242"/>
      <c r="C1251" s="243"/>
      <c r="D1251" s="244" t="s">
        <v>155</v>
      </c>
      <c r="E1251" s="245" t="s">
        <v>1</v>
      </c>
      <c r="F1251" s="246" t="s">
        <v>859</v>
      </c>
      <c r="G1251" s="243"/>
      <c r="H1251" s="245" t="s">
        <v>1</v>
      </c>
      <c r="I1251" s="247"/>
      <c r="J1251" s="243"/>
      <c r="K1251" s="243"/>
      <c r="L1251" s="248"/>
      <c r="M1251" s="249"/>
      <c r="N1251" s="250"/>
      <c r="O1251" s="250"/>
      <c r="P1251" s="250"/>
      <c r="Q1251" s="250"/>
      <c r="R1251" s="250"/>
      <c r="S1251" s="250"/>
      <c r="T1251" s="251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52" t="s">
        <v>155</v>
      </c>
      <c r="AU1251" s="252" t="s">
        <v>148</v>
      </c>
      <c r="AV1251" s="13" t="s">
        <v>85</v>
      </c>
      <c r="AW1251" s="13" t="s">
        <v>36</v>
      </c>
      <c r="AX1251" s="13" t="s">
        <v>80</v>
      </c>
      <c r="AY1251" s="252" t="s">
        <v>140</v>
      </c>
    </row>
    <row r="1252" spans="1:51" s="13" customFormat="1" ht="12">
      <c r="A1252" s="13"/>
      <c r="B1252" s="242"/>
      <c r="C1252" s="243"/>
      <c r="D1252" s="244" t="s">
        <v>155</v>
      </c>
      <c r="E1252" s="245" t="s">
        <v>1</v>
      </c>
      <c r="F1252" s="246" t="s">
        <v>1419</v>
      </c>
      <c r="G1252" s="243"/>
      <c r="H1252" s="245" t="s">
        <v>1</v>
      </c>
      <c r="I1252" s="247"/>
      <c r="J1252" s="243"/>
      <c r="K1252" s="243"/>
      <c r="L1252" s="248"/>
      <c r="M1252" s="249"/>
      <c r="N1252" s="250"/>
      <c r="O1252" s="250"/>
      <c r="P1252" s="250"/>
      <c r="Q1252" s="250"/>
      <c r="R1252" s="250"/>
      <c r="S1252" s="250"/>
      <c r="T1252" s="251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2" t="s">
        <v>155</v>
      </c>
      <c r="AU1252" s="252" t="s">
        <v>148</v>
      </c>
      <c r="AV1252" s="13" t="s">
        <v>85</v>
      </c>
      <c r="AW1252" s="13" t="s">
        <v>36</v>
      </c>
      <c r="AX1252" s="13" t="s">
        <v>80</v>
      </c>
      <c r="AY1252" s="252" t="s">
        <v>140</v>
      </c>
    </row>
    <row r="1253" spans="1:51" s="14" customFormat="1" ht="12">
      <c r="A1253" s="14"/>
      <c r="B1253" s="253"/>
      <c r="C1253" s="254"/>
      <c r="D1253" s="244" t="s">
        <v>155</v>
      </c>
      <c r="E1253" s="255" t="s">
        <v>1</v>
      </c>
      <c r="F1253" s="256" t="s">
        <v>1420</v>
      </c>
      <c r="G1253" s="254"/>
      <c r="H1253" s="257">
        <v>85.553</v>
      </c>
      <c r="I1253" s="258"/>
      <c r="J1253" s="254"/>
      <c r="K1253" s="254"/>
      <c r="L1253" s="259"/>
      <c r="M1253" s="260"/>
      <c r="N1253" s="261"/>
      <c r="O1253" s="261"/>
      <c r="P1253" s="261"/>
      <c r="Q1253" s="261"/>
      <c r="R1253" s="261"/>
      <c r="S1253" s="261"/>
      <c r="T1253" s="262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3" t="s">
        <v>155</v>
      </c>
      <c r="AU1253" s="263" t="s">
        <v>148</v>
      </c>
      <c r="AV1253" s="14" t="s">
        <v>148</v>
      </c>
      <c r="AW1253" s="14" t="s">
        <v>36</v>
      </c>
      <c r="AX1253" s="14" t="s">
        <v>80</v>
      </c>
      <c r="AY1253" s="263" t="s">
        <v>140</v>
      </c>
    </row>
    <row r="1254" spans="1:51" s="13" customFormat="1" ht="12">
      <c r="A1254" s="13"/>
      <c r="B1254" s="242"/>
      <c r="C1254" s="243"/>
      <c r="D1254" s="244" t="s">
        <v>155</v>
      </c>
      <c r="E1254" s="245" t="s">
        <v>1</v>
      </c>
      <c r="F1254" s="246" t="s">
        <v>1421</v>
      </c>
      <c r="G1254" s="243"/>
      <c r="H1254" s="245" t="s">
        <v>1</v>
      </c>
      <c r="I1254" s="247"/>
      <c r="J1254" s="243"/>
      <c r="K1254" s="243"/>
      <c r="L1254" s="248"/>
      <c r="M1254" s="249"/>
      <c r="N1254" s="250"/>
      <c r="O1254" s="250"/>
      <c r="P1254" s="250"/>
      <c r="Q1254" s="250"/>
      <c r="R1254" s="250"/>
      <c r="S1254" s="250"/>
      <c r="T1254" s="251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52" t="s">
        <v>155</v>
      </c>
      <c r="AU1254" s="252" t="s">
        <v>148</v>
      </c>
      <c r="AV1254" s="13" t="s">
        <v>85</v>
      </c>
      <c r="AW1254" s="13" t="s">
        <v>36</v>
      </c>
      <c r="AX1254" s="13" t="s">
        <v>80</v>
      </c>
      <c r="AY1254" s="252" t="s">
        <v>140</v>
      </c>
    </row>
    <row r="1255" spans="1:51" s="14" customFormat="1" ht="12">
      <c r="A1255" s="14"/>
      <c r="B1255" s="253"/>
      <c r="C1255" s="254"/>
      <c r="D1255" s="244" t="s">
        <v>155</v>
      </c>
      <c r="E1255" s="255" t="s">
        <v>1</v>
      </c>
      <c r="F1255" s="256" t="s">
        <v>1422</v>
      </c>
      <c r="G1255" s="254"/>
      <c r="H1255" s="257">
        <v>48.16</v>
      </c>
      <c r="I1255" s="258"/>
      <c r="J1255" s="254"/>
      <c r="K1255" s="254"/>
      <c r="L1255" s="259"/>
      <c r="M1255" s="260"/>
      <c r="N1255" s="261"/>
      <c r="O1255" s="261"/>
      <c r="P1255" s="261"/>
      <c r="Q1255" s="261"/>
      <c r="R1255" s="261"/>
      <c r="S1255" s="261"/>
      <c r="T1255" s="262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63" t="s">
        <v>155</v>
      </c>
      <c r="AU1255" s="263" t="s">
        <v>148</v>
      </c>
      <c r="AV1255" s="14" t="s">
        <v>148</v>
      </c>
      <c r="AW1255" s="14" t="s">
        <v>36</v>
      </c>
      <c r="AX1255" s="14" t="s">
        <v>80</v>
      </c>
      <c r="AY1255" s="263" t="s">
        <v>140</v>
      </c>
    </row>
    <row r="1256" spans="1:51" s="13" customFormat="1" ht="12">
      <c r="A1256" s="13"/>
      <c r="B1256" s="242"/>
      <c r="C1256" s="243"/>
      <c r="D1256" s="244" t="s">
        <v>155</v>
      </c>
      <c r="E1256" s="245" t="s">
        <v>1</v>
      </c>
      <c r="F1256" s="246" t="s">
        <v>1423</v>
      </c>
      <c r="G1256" s="243"/>
      <c r="H1256" s="245" t="s">
        <v>1</v>
      </c>
      <c r="I1256" s="247"/>
      <c r="J1256" s="243"/>
      <c r="K1256" s="243"/>
      <c r="L1256" s="248"/>
      <c r="M1256" s="249"/>
      <c r="N1256" s="250"/>
      <c r="O1256" s="250"/>
      <c r="P1256" s="250"/>
      <c r="Q1256" s="250"/>
      <c r="R1256" s="250"/>
      <c r="S1256" s="250"/>
      <c r="T1256" s="25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2" t="s">
        <v>155</v>
      </c>
      <c r="AU1256" s="252" t="s">
        <v>148</v>
      </c>
      <c r="AV1256" s="13" t="s">
        <v>85</v>
      </c>
      <c r="AW1256" s="13" t="s">
        <v>36</v>
      </c>
      <c r="AX1256" s="13" t="s">
        <v>80</v>
      </c>
      <c r="AY1256" s="252" t="s">
        <v>140</v>
      </c>
    </row>
    <row r="1257" spans="1:51" s="14" customFormat="1" ht="12">
      <c r="A1257" s="14"/>
      <c r="B1257" s="253"/>
      <c r="C1257" s="254"/>
      <c r="D1257" s="244" t="s">
        <v>155</v>
      </c>
      <c r="E1257" s="255" t="s">
        <v>1</v>
      </c>
      <c r="F1257" s="256" t="s">
        <v>1424</v>
      </c>
      <c r="G1257" s="254"/>
      <c r="H1257" s="257">
        <v>11.578</v>
      </c>
      <c r="I1257" s="258"/>
      <c r="J1257" s="254"/>
      <c r="K1257" s="254"/>
      <c r="L1257" s="259"/>
      <c r="M1257" s="260"/>
      <c r="N1257" s="261"/>
      <c r="O1257" s="261"/>
      <c r="P1257" s="261"/>
      <c r="Q1257" s="261"/>
      <c r="R1257" s="261"/>
      <c r="S1257" s="261"/>
      <c r="T1257" s="262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3" t="s">
        <v>155</v>
      </c>
      <c r="AU1257" s="263" t="s">
        <v>148</v>
      </c>
      <c r="AV1257" s="14" t="s">
        <v>148</v>
      </c>
      <c r="AW1257" s="14" t="s">
        <v>36</v>
      </c>
      <c r="AX1257" s="14" t="s">
        <v>80</v>
      </c>
      <c r="AY1257" s="263" t="s">
        <v>140</v>
      </c>
    </row>
    <row r="1258" spans="1:51" s="13" customFormat="1" ht="12">
      <c r="A1258" s="13"/>
      <c r="B1258" s="242"/>
      <c r="C1258" s="243"/>
      <c r="D1258" s="244" t="s">
        <v>155</v>
      </c>
      <c r="E1258" s="245" t="s">
        <v>1</v>
      </c>
      <c r="F1258" s="246" t="s">
        <v>1425</v>
      </c>
      <c r="G1258" s="243"/>
      <c r="H1258" s="245" t="s">
        <v>1</v>
      </c>
      <c r="I1258" s="247"/>
      <c r="J1258" s="243"/>
      <c r="K1258" s="243"/>
      <c r="L1258" s="248"/>
      <c r="M1258" s="249"/>
      <c r="N1258" s="250"/>
      <c r="O1258" s="250"/>
      <c r="P1258" s="250"/>
      <c r="Q1258" s="250"/>
      <c r="R1258" s="250"/>
      <c r="S1258" s="250"/>
      <c r="T1258" s="251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2" t="s">
        <v>155</v>
      </c>
      <c r="AU1258" s="252" t="s">
        <v>148</v>
      </c>
      <c r="AV1258" s="13" t="s">
        <v>85</v>
      </c>
      <c r="AW1258" s="13" t="s">
        <v>36</v>
      </c>
      <c r="AX1258" s="13" t="s">
        <v>80</v>
      </c>
      <c r="AY1258" s="252" t="s">
        <v>140</v>
      </c>
    </row>
    <row r="1259" spans="1:51" s="14" customFormat="1" ht="12">
      <c r="A1259" s="14"/>
      <c r="B1259" s="253"/>
      <c r="C1259" s="254"/>
      <c r="D1259" s="244" t="s">
        <v>155</v>
      </c>
      <c r="E1259" s="255" t="s">
        <v>1</v>
      </c>
      <c r="F1259" s="256" t="s">
        <v>1426</v>
      </c>
      <c r="G1259" s="254"/>
      <c r="H1259" s="257">
        <v>4.2</v>
      </c>
      <c r="I1259" s="258"/>
      <c r="J1259" s="254"/>
      <c r="K1259" s="254"/>
      <c r="L1259" s="259"/>
      <c r="M1259" s="260"/>
      <c r="N1259" s="261"/>
      <c r="O1259" s="261"/>
      <c r="P1259" s="261"/>
      <c r="Q1259" s="261"/>
      <c r="R1259" s="261"/>
      <c r="S1259" s="261"/>
      <c r="T1259" s="262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3" t="s">
        <v>155</v>
      </c>
      <c r="AU1259" s="263" t="s">
        <v>148</v>
      </c>
      <c r="AV1259" s="14" t="s">
        <v>148</v>
      </c>
      <c r="AW1259" s="14" t="s">
        <v>36</v>
      </c>
      <c r="AX1259" s="14" t="s">
        <v>80</v>
      </c>
      <c r="AY1259" s="263" t="s">
        <v>140</v>
      </c>
    </row>
    <row r="1260" spans="1:51" s="13" customFormat="1" ht="12">
      <c r="A1260" s="13"/>
      <c r="B1260" s="242"/>
      <c r="C1260" s="243"/>
      <c r="D1260" s="244" t="s">
        <v>155</v>
      </c>
      <c r="E1260" s="245" t="s">
        <v>1</v>
      </c>
      <c r="F1260" s="246" t="s">
        <v>1427</v>
      </c>
      <c r="G1260" s="243"/>
      <c r="H1260" s="245" t="s">
        <v>1</v>
      </c>
      <c r="I1260" s="247"/>
      <c r="J1260" s="243"/>
      <c r="K1260" s="243"/>
      <c r="L1260" s="248"/>
      <c r="M1260" s="249"/>
      <c r="N1260" s="250"/>
      <c r="O1260" s="250"/>
      <c r="P1260" s="250"/>
      <c r="Q1260" s="250"/>
      <c r="R1260" s="250"/>
      <c r="S1260" s="250"/>
      <c r="T1260" s="25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2" t="s">
        <v>155</v>
      </c>
      <c r="AU1260" s="252" t="s">
        <v>148</v>
      </c>
      <c r="AV1260" s="13" t="s">
        <v>85</v>
      </c>
      <c r="AW1260" s="13" t="s">
        <v>36</v>
      </c>
      <c r="AX1260" s="13" t="s">
        <v>80</v>
      </c>
      <c r="AY1260" s="252" t="s">
        <v>140</v>
      </c>
    </row>
    <row r="1261" spans="1:51" s="14" customFormat="1" ht="12">
      <c r="A1261" s="14"/>
      <c r="B1261" s="253"/>
      <c r="C1261" s="254"/>
      <c r="D1261" s="244" t="s">
        <v>155</v>
      </c>
      <c r="E1261" s="255" t="s">
        <v>1</v>
      </c>
      <c r="F1261" s="256" t="s">
        <v>1428</v>
      </c>
      <c r="G1261" s="254"/>
      <c r="H1261" s="257">
        <v>10.375</v>
      </c>
      <c r="I1261" s="258"/>
      <c r="J1261" s="254"/>
      <c r="K1261" s="254"/>
      <c r="L1261" s="259"/>
      <c r="M1261" s="260"/>
      <c r="N1261" s="261"/>
      <c r="O1261" s="261"/>
      <c r="P1261" s="261"/>
      <c r="Q1261" s="261"/>
      <c r="R1261" s="261"/>
      <c r="S1261" s="261"/>
      <c r="T1261" s="262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3" t="s">
        <v>155</v>
      </c>
      <c r="AU1261" s="263" t="s">
        <v>148</v>
      </c>
      <c r="AV1261" s="14" t="s">
        <v>148</v>
      </c>
      <c r="AW1261" s="14" t="s">
        <v>36</v>
      </c>
      <c r="AX1261" s="14" t="s">
        <v>80</v>
      </c>
      <c r="AY1261" s="263" t="s">
        <v>140</v>
      </c>
    </row>
    <row r="1262" spans="1:51" s="15" customFormat="1" ht="12">
      <c r="A1262" s="15"/>
      <c r="B1262" s="264"/>
      <c r="C1262" s="265"/>
      <c r="D1262" s="244" t="s">
        <v>155</v>
      </c>
      <c r="E1262" s="266" t="s">
        <v>1</v>
      </c>
      <c r="F1262" s="267" t="s">
        <v>167</v>
      </c>
      <c r="G1262" s="265"/>
      <c r="H1262" s="268">
        <v>159.86599999999999</v>
      </c>
      <c r="I1262" s="269"/>
      <c r="J1262" s="265"/>
      <c r="K1262" s="265"/>
      <c r="L1262" s="270"/>
      <c r="M1262" s="271"/>
      <c r="N1262" s="272"/>
      <c r="O1262" s="272"/>
      <c r="P1262" s="272"/>
      <c r="Q1262" s="272"/>
      <c r="R1262" s="272"/>
      <c r="S1262" s="272"/>
      <c r="T1262" s="273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T1262" s="274" t="s">
        <v>155</v>
      </c>
      <c r="AU1262" s="274" t="s">
        <v>148</v>
      </c>
      <c r="AV1262" s="15" t="s">
        <v>147</v>
      </c>
      <c r="AW1262" s="15" t="s">
        <v>36</v>
      </c>
      <c r="AX1262" s="15" t="s">
        <v>85</v>
      </c>
      <c r="AY1262" s="274" t="s">
        <v>140</v>
      </c>
    </row>
    <row r="1263" spans="1:65" s="2" customFormat="1" ht="21.75" customHeight="1">
      <c r="A1263" s="39"/>
      <c r="B1263" s="40"/>
      <c r="C1263" s="229" t="s">
        <v>1429</v>
      </c>
      <c r="D1263" s="229" t="s">
        <v>142</v>
      </c>
      <c r="E1263" s="230" t="s">
        <v>1430</v>
      </c>
      <c r="F1263" s="231" t="s">
        <v>1431</v>
      </c>
      <c r="G1263" s="232" t="s">
        <v>252</v>
      </c>
      <c r="H1263" s="233">
        <v>43.6</v>
      </c>
      <c r="I1263" s="234"/>
      <c r="J1263" s="235">
        <f>ROUND(I1263*H1263,2)</f>
        <v>0</v>
      </c>
      <c r="K1263" s="231" t="s">
        <v>153</v>
      </c>
      <c r="L1263" s="45"/>
      <c r="M1263" s="236" t="s">
        <v>1</v>
      </c>
      <c r="N1263" s="237" t="s">
        <v>46</v>
      </c>
      <c r="O1263" s="92"/>
      <c r="P1263" s="238">
        <f>O1263*H1263</f>
        <v>0</v>
      </c>
      <c r="Q1263" s="238">
        <v>0.0018</v>
      </c>
      <c r="R1263" s="238">
        <f>Q1263*H1263</f>
        <v>0.07848</v>
      </c>
      <c r="S1263" s="238">
        <v>0</v>
      </c>
      <c r="T1263" s="239">
        <f>S1263*H1263</f>
        <v>0</v>
      </c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R1263" s="240" t="s">
        <v>237</v>
      </c>
      <c r="AT1263" s="240" t="s">
        <v>142</v>
      </c>
      <c r="AU1263" s="240" t="s">
        <v>148</v>
      </c>
      <c r="AY1263" s="18" t="s">
        <v>140</v>
      </c>
      <c r="BE1263" s="241">
        <f>IF(N1263="základní",J1263,0)</f>
        <v>0</v>
      </c>
      <c r="BF1263" s="241">
        <f>IF(N1263="snížená",J1263,0)</f>
        <v>0</v>
      </c>
      <c r="BG1263" s="241">
        <f>IF(N1263="zákl. přenesená",J1263,0)</f>
        <v>0</v>
      </c>
      <c r="BH1263" s="241">
        <f>IF(N1263="sníž. přenesená",J1263,0)</f>
        <v>0</v>
      </c>
      <c r="BI1263" s="241">
        <f>IF(N1263="nulová",J1263,0)</f>
        <v>0</v>
      </c>
      <c r="BJ1263" s="18" t="s">
        <v>148</v>
      </c>
      <c r="BK1263" s="241">
        <f>ROUND(I1263*H1263,2)</f>
        <v>0</v>
      </c>
      <c r="BL1263" s="18" t="s">
        <v>237</v>
      </c>
      <c r="BM1263" s="240" t="s">
        <v>1432</v>
      </c>
    </row>
    <row r="1264" spans="1:51" s="13" customFormat="1" ht="12">
      <c r="A1264" s="13"/>
      <c r="B1264" s="242"/>
      <c r="C1264" s="243"/>
      <c r="D1264" s="244" t="s">
        <v>155</v>
      </c>
      <c r="E1264" s="245" t="s">
        <v>1</v>
      </c>
      <c r="F1264" s="246" t="s">
        <v>1433</v>
      </c>
      <c r="G1264" s="243"/>
      <c r="H1264" s="245" t="s">
        <v>1</v>
      </c>
      <c r="I1264" s="247"/>
      <c r="J1264" s="243"/>
      <c r="K1264" s="243"/>
      <c r="L1264" s="248"/>
      <c r="M1264" s="249"/>
      <c r="N1264" s="250"/>
      <c r="O1264" s="250"/>
      <c r="P1264" s="250"/>
      <c r="Q1264" s="250"/>
      <c r="R1264" s="250"/>
      <c r="S1264" s="250"/>
      <c r="T1264" s="251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2" t="s">
        <v>155</v>
      </c>
      <c r="AU1264" s="252" t="s">
        <v>148</v>
      </c>
      <c r="AV1264" s="13" t="s">
        <v>85</v>
      </c>
      <c r="AW1264" s="13" t="s">
        <v>36</v>
      </c>
      <c r="AX1264" s="13" t="s">
        <v>80</v>
      </c>
      <c r="AY1264" s="252" t="s">
        <v>140</v>
      </c>
    </row>
    <row r="1265" spans="1:51" s="14" customFormat="1" ht="12">
      <c r="A1265" s="14"/>
      <c r="B1265" s="253"/>
      <c r="C1265" s="254"/>
      <c r="D1265" s="244" t="s">
        <v>155</v>
      </c>
      <c r="E1265" s="255" t="s">
        <v>1</v>
      </c>
      <c r="F1265" s="256" t="s">
        <v>1434</v>
      </c>
      <c r="G1265" s="254"/>
      <c r="H1265" s="257">
        <v>43.6</v>
      </c>
      <c r="I1265" s="258"/>
      <c r="J1265" s="254"/>
      <c r="K1265" s="254"/>
      <c r="L1265" s="259"/>
      <c r="M1265" s="260"/>
      <c r="N1265" s="261"/>
      <c r="O1265" s="261"/>
      <c r="P1265" s="261"/>
      <c r="Q1265" s="261"/>
      <c r="R1265" s="261"/>
      <c r="S1265" s="261"/>
      <c r="T1265" s="26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3" t="s">
        <v>155</v>
      </c>
      <c r="AU1265" s="263" t="s">
        <v>148</v>
      </c>
      <c r="AV1265" s="14" t="s">
        <v>148</v>
      </c>
      <c r="AW1265" s="14" t="s">
        <v>36</v>
      </c>
      <c r="AX1265" s="14" t="s">
        <v>85</v>
      </c>
      <c r="AY1265" s="263" t="s">
        <v>140</v>
      </c>
    </row>
    <row r="1266" spans="1:65" s="2" customFormat="1" ht="21.75" customHeight="1">
      <c r="A1266" s="39"/>
      <c r="B1266" s="40"/>
      <c r="C1266" s="229" t="s">
        <v>1435</v>
      </c>
      <c r="D1266" s="229" t="s">
        <v>142</v>
      </c>
      <c r="E1266" s="230" t="s">
        <v>1436</v>
      </c>
      <c r="F1266" s="231" t="s">
        <v>1437</v>
      </c>
      <c r="G1266" s="232" t="s">
        <v>252</v>
      </c>
      <c r="H1266" s="233">
        <v>398.335</v>
      </c>
      <c r="I1266" s="234"/>
      <c r="J1266" s="235">
        <f>ROUND(I1266*H1266,2)</f>
        <v>0</v>
      </c>
      <c r="K1266" s="231" t="s">
        <v>153</v>
      </c>
      <c r="L1266" s="45"/>
      <c r="M1266" s="236" t="s">
        <v>1</v>
      </c>
      <c r="N1266" s="237" t="s">
        <v>46</v>
      </c>
      <c r="O1266" s="92"/>
      <c r="P1266" s="238">
        <f>O1266*H1266</f>
        <v>0</v>
      </c>
      <c r="Q1266" s="238">
        <v>0.00226</v>
      </c>
      <c r="R1266" s="238">
        <f>Q1266*H1266</f>
        <v>0.9002370999999999</v>
      </c>
      <c r="S1266" s="238">
        <v>0</v>
      </c>
      <c r="T1266" s="239">
        <f>S1266*H1266</f>
        <v>0</v>
      </c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R1266" s="240" t="s">
        <v>237</v>
      </c>
      <c r="AT1266" s="240" t="s">
        <v>142</v>
      </c>
      <c r="AU1266" s="240" t="s">
        <v>148</v>
      </c>
      <c r="AY1266" s="18" t="s">
        <v>140</v>
      </c>
      <c r="BE1266" s="241">
        <f>IF(N1266="základní",J1266,0)</f>
        <v>0</v>
      </c>
      <c r="BF1266" s="241">
        <f>IF(N1266="snížená",J1266,0)</f>
        <v>0</v>
      </c>
      <c r="BG1266" s="241">
        <f>IF(N1266="zákl. přenesená",J1266,0)</f>
        <v>0</v>
      </c>
      <c r="BH1266" s="241">
        <f>IF(N1266="sníž. přenesená",J1266,0)</f>
        <v>0</v>
      </c>
      <c r="BI1266" s="241">
        <f>IF(N1266="nulová",J1266,0)</f>
        <v>0</v>
      </c>
      <c r="BJ1266" s="18" t="s">
        <v>148</v>
      </c>
      <c r="BK1266" s="241">
        <f>ROUND(I1266*H1266,2)</f>
        <v>0</v>
      </c>
      <c r="BL1266" s="18" t="s">
        <v>237</v>
      </c>
      <c r="BM1266" s="240" t="s">
        <v>1438</v>
      </c>
    </row>
    <row r="1267" spans="1:51" s="13" customFormat="1" ht="12">
      <c r="A1267" s="13"/>
      <c r="B1267" s="242"/>
      <c r="C1267" s="243"/>
      <c r="D1267" s="244" t="s">
        <v>155</v>
      </c>
      <c r="E1267" s="245" t="s">
        <v>1</v>
      </c>
      <c r="F1267" s="246" t="s">
        <v>1439</v>
      </c>
      <c r="G1267" s="243"/>
      <c r="H1267" s="245" t="s">
        <v>1</v>
      </c>
      <c r="I1267" s="247"/>
      <c r="J1267" s="243"/>
      <c r="K1267" s="243"/>
      <c r="L1267" s="248"/>
      <c r="M1267" s="249"/>
      <c r="N1267" s="250"/>
      <c r="O1267" s="250"/>
      <c r="P1267" s="250"/>
      <c r="Q1267" s="250"/>
      <c r="R1267" s="250"/>
      <c r="S1267" s="250"/>
      <c r="T1267" s="251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52" t="s">
        <v>155</v>
      </c>
      <c r="AU1267" s="252" t="s">
        <v>148</v>
      </c>
      <c r="AV1267" s="13" t="s">
        <v>85</v>
      </c>
      <c r="AW1267" s="13" t="s">
        <v>36</v>
      </c>
      <c r="AX1267" s="13" t="s">
        <v>80</v>
      </c>
      <c r="AY1267" s="252" t="s">
        <v>140</v>
      </c>
    </row>
    <row r="1268" spans="1:51" s="13" customFormat="1" ht="12">
      <c r="A1268" s="13"/>
      <c r="B1268" s="242"/>
      <c r="C1268" s="243"/>
      <c r="D1268" s="244" t="s">
        <v>155</v>
      </c>
      <c r="E1268" s="245" t="s">
        <v>1</v>
      </c>
      <c r="F1268" s="246" t="s">
        <v>859</v>
      </c>
      <c r="G1268" s="243"/>
      <c r="H1268" s="245" t="s">
        <v>1</v>
      </c>
      <c r="I1268" s="247"/>
      <c r="J1268" s="243"/>
      <c r="K1268" s="243"/>
      <c r="L1268" s="248"/>
      <c r="M1268" s="249"/>
      <c r="N1268" s="250"/>
      <c r="O1268" s="250"/>
      <c r="P1268" s="250"/>
      <c r="Q1268" s="250"/>
      <c r="R1268" s="250"/>
      <c r="S1268" s="250"/>
      <c r="T1268" s="251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52" t="s">
        <v>155</v>
      </c>
      <c r="AU1268" s="252" t="s">
        <v>148</v>
      </c>
      <c r="AV1268" s="13" t="s">
        <v>85</v>
      </c>
      <c r="AW1268" s="13" t="s">
        <v>36</v>
      </c>
      <c r="AX1268" s="13" t="s">
        <v>80</v>
      </c>
      <c r="AY1268" s="252" t="s">
        <v>140</v>
      </c>
    </row>
    <row r="1269" spans="1:51" s="13" customFormat="1" ht="12">
      <c r="A1269" s="13"/>
      <c r="B1269" s="242"/>
      <c r="C1269" s="243"/>
      <c r="D1269" s="244" t="s">
        <v>155</v>
      </c>
      <c r="E1269" s="245" t="s">
        <v>1</v>
      </c>
      <c r="F1269" s="246" t="s">
        <v>1371</v>
      </c>
      <c r="G1269" s="243"/>
      <c r="H1269" s="245" t="s">
        <v>1</v>
      </c>
      <c r="I1269" s="247"/>
      <c r="J1269" s="243"/>
      <c r="K1269" s="243"/>
      <c r="L1269" s="248"/>
      <c r="M1269" s="249"/>
      <c r="N1269" s="250"/>
      <c r="O1269" s="250"/>
      <c r="P1269" s="250"/>
      <c r="Q1269" s="250"/>
      <c r="R1269" s="250"/>
      <c r="S1269" s="250"/>
      <c r="T1269" s="25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2" t="s">
        <v>155</v>
      </c>
      <c r="AU1269" s="252" t="s">
        <v>148</v>
      </c>
      <c r="AV1269" s="13" t="s">
        <v>85</v>
      </c>
      <c r="AW1269" s="13" t="s">
        <v>36</v>
      </c>
      <c r="AX1269" s="13" t="s">
        <v>80</v>
      </c>
      <c r="AY1269" s="252" t="s">
        <v>140</v>
      </c>
    </row>
    <row r="1270" spans="1:51" s="14" customFormat="1" ht="12">
      <c r="A1270" s="14"/>
      <c r="B1270" s="253"/>
      <c r="C1270" s="254"/>
      <c r="D1270" s="244" t="s">
        <v>155</v>
      </c>
      <c r="E1270" s="255" t="s">
        <v>1</v>
      </c>
      <c r="F1270" s="256" t="s">
        <v>1372</v>
      </c>
      <c r="G1270" s="254"/>
      <c r="H1270" s="257">
        <v>121.91</v>
      </c>
      <c r="I1270" s="258"/>
      <c r="J1270" s="254"/>
      <c r="K1270" s="254"/>
      <c r="L1270" s="259"/>
      <c r="M1270" s="260"/>
      <c r="N1270" s="261"/>
      <c r="O1270" s="261"/>
      <c r="P1270" s="261"/>
      <c r="Q1270" s="261"/>
      <c r="R1270" s="261"/>
      <c r="S1270" s="261"/>
      <c r="T1270" s="26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3" t="s">
        <v>155</v>
      </c>
      <c r="AU1270" s="263" t="s">
        <v>148</v>
      </c>
      <c r="AV1270" s="14" t="s">
        <v>148</v>
      </c>
      <c r="AW1270" s="14" t="s">
        <v>36</v>
      </c>
      <c r="AX1270" s="14" t="s">
        <v>80</v>
      </c>
      <c r="AY1270" s="263" t="s">
        <v>140</v>
      </c>
    </row>
    <row r="1271" spans="1:51" s="13" customFormat="1" ht="12">
      <c r="A1271" s="13"/>
      <c r="B1271" s="242"/>
      <c r="C1271" s="243"/>
      <c r="D1271" s="244" t="s">
        <v>155</v>
      </c>
      <c r="E1271" s="245" t="s">
        <v>1</v>
      </c>
      <c r="F1271" s="246" t="s">
        <v>1440</v>
      </c>
      <c r="G1271" s="243"/>
      <c r="H1271" s="245" t="s">
        <v>1</v>
      </c>
      <c r="I1271" s="247"/>
      <c r="J1271" s="243"/>
      <c r="K1271" s="243"/>
      <c r="L1271" s="248"/>
      <c r="M1271" s="249"/>
      <c r="N1271" s="250"/>
      <c r="O1271" s="250"/>
      <c r="P1271" s="250"/>
      <c r="Q1271" s="250"/>
      <c r="R1271" s="250"/>
      <c r="S1271" s="250"/>
      <c r="T1271" s="251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52" t="s">
        <v>155</v>
      </c>
      <c r="AU1271" s="252" t="s">
        <v>148</v>
      </c>
      <c r="AV1271" s="13" t="s">
        <v>85</v>
      </c>
      <c r="AW1271" s="13" t="s">
        <v>36</v>
      </c>
      <c r="AX1271" s="13" t="s">
        <v>80</v>
      </c>
      <c r="AY1271" s="252" t="s">
        <v>140</v>
      </c>
    </row>
    <row r="1272" spans="1:51" s="14" customFormat="1" ht="12">
      <c r="A1272" s="14"/>
      <c r="B1272" s="253"/>
      <c r="C1272" s="254"/>
      <c r="D1272" s="244" t="s">
        <v>155</v>
      </c>
      <c r="E1272" s="255" t="s">
        <v>1</v>
      </c>
      <c r="F1272" s="256" t="s">
        <v>1441</v>
      </c>
      <c r="G1272" s="254"/>
      <c r="H1272" s="257">
        <v>100.95</v>
      </c>
      <c r="I1272" s="258"/>
      <c r="J1272" s="254"/>
      <c r="K1272" s="254"/>
      <c r="L1272" s="259"/>
      <c r="M1272" s="260"/>
      <c r="N1272" s="261"/>
      <c r="O1272" s="261"/>
      <c r="P1272" s="261"/>
      <c r="Q1272" s="261"/>
      <c r="R1272" s="261"/>
      <c r="S1272" s="261"/>
      <c r="T1272" s="262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63" t="s">
        <v>155</v>
      </c>
      <c r="AU1272" s="263" t="s">
        <v>148</v>
      </c>
      <c r="AV1272" s="14" t="s">
        <v>148</v>
      </c>
      <c r="AW1272" s="14" t="s">
        <v>36</v>
      </c>
      <c r="AX1272" s="14" t="s">
        <v>80</v>
      </c>
      <c r="AY1272" s="263" t="s">
        <v>140</v>
      </c>
    </row>
    <row r="1273" spans="1:51" s="13" customFormat="1" ht="12">
      <c r="A1273" s="13"/>
      <c r="B1273" s="242"/>
      <c r="C1273" s="243"/>
      <c r="D1273" s="244" t="s">
        <v>155</v>
      </c>
      <c r="E1273" s="245" t="s">
        <v>1</v>
      </c>
      <c r="F1273" s="246" t="s">
        <v>1442</v>
      </c>
      <c r="G1273" s="243"/>
      <c r="H1273" s="245" t="s">
        <v>1</v>
      </c>
      <c r="I1273" s="247"/>
      <c r="J1273" s="243"/>
      <c r="K1273" s="243"/>
      <c r="L1273" s="248"/>
      <c r="M1273" s="249"/>
      <c r="N1273" s="250"/>
      <c r="O1273" s="250"/>
      <c r="P1273" s="250"/>
      <c r="Q1273" s="250"/>
      <c r="R1273" s="250"/>
      <c r="S1273" s="250"/>
      <c r="T1273" s="251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52" t="s">
        <v>155</v>
      </c>
      <c r="AU1273" s="252" t="s">
        <v>148</v>
      </c>
      <c r="AV1273" s="13" t="s">
        <v>85</v>
      </c>
      <c r="AW1273" s="13" t="s">
        <v>36</v>
      </c>
      <c r="AX1273" s="13" t="s">
        <v>80</v>
      </c>
      <c r="AY1273" s="252" t="s">
        <v>140</v>
      </c>
    </row>
    <row r="1274" spans="1:51" s="14" customFormat="1" ht="12">
      <c r="A1274" s="14"/>
      <c r="B1274" s="253"/>
      <c r="C1274" s="254"/>
      <c r="D1274" s="244" t="s">
        <v>155</v>
      </c>
      <c r="E1274" s="255" t="s">
        <v>1</v>
      </c>
      <c r="F1274" s="256" t="s">
        <v>1374</v>
      </c>
      <c r="G1274" s="254"/>
      <c r="H1274" s="257">
        <v>126.275</v>
      </c>
      <c r="I1274" s="258"/>
      <c r="J1274" s="254"/>
      <c r="K1274" s="254"/>
      <c r="L1274" s="259"/>
      <c r="M1274" s="260"/>
      <c r="N1274" s="261"/>
      <c r="O1274" s="261"/>
      <c r="P1274" s="261"/>
      <c r="Q1274" s="261"/>
      <c r="R1274" s="261"/>
      <c r="S1274" s="261"/>
      <c r="T1274" s="262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63" t="s">
        <v>155</v>
      </c>
      <c r="AU1274" s="263" t="s">
        <v>148</v>
      </c>
      <c r="AV1274" s="14" t="s">
        <v>148</v>
      </c>
      <c r="AW1274" s="14" t="s">
        <v>36</v>
      </c>
      <c r="AX1274" s="14" t="s">
        <v>80</v>
      </c>
      <c r="AY1274" s="263" t="s">
        <v>140</v>
      </c>
    </row>
    <row r="1275" spans="1:51" s="13" customFormat="1" ht="12">
      <c r="A1275" s="13"/>
      <c r="B1275" s="242"/>
      <c r="C1275" s="243"/>
      <c r="D1275" s="244" t="s">
        <v>155</v>
      </c>
      <c r="E1275" s="245" t="s">
        <v>1</v>
      </c>
      <c r="F1275" s="246" t="s">
        <v>1375</v>
      </c>
      <c r="G1275" s="243"/>
      <c r="H1275" s="245" t="s">
        <v>1</v>
      </c>
      <c r="I1275" s="247"/>
      <c r="J1275" s="243"/>
      <c r="K1275" s="243"/>
      <c r="L1275" s="248"/>
      <c r="M1275" s="249"/>
      <c r="N1275" s="250"/>
      <c r="O1275" s="250"/>
      <c r="P1275" s="250"/>
      <c r="Q1275" s="250"/>
      <c r="R1275" s="250"/>
      <c r="S1275" s="250"/>
      <c r="T1275" s="25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2" t="s">
        <v>155</v>
      </c>
      <c r="AU1275" s="252" t="s">
        <v>148</v>
      </c>
      <c r="AV1275" s="13" t="s">
        <v>85</v>
      </c>
      <c r="AW1275" s="13" t="s">
        <v>36</v>
      </c>
      <c r="AX1275" s="13" t="s">
        <v>80</v>
      </c>
      <c r="AY1275" s="252" t="s">
        <v>140</v>
      </c>
    </row>
    <row r="1276" spans="1:51" s="14" customFormat="1" ht="12">
      <c r="A1276" s="14"/>
      <c r="B1276" s="253"/>
      <c r="C1276" s="254"/>
      <c r="D1276" s="244" t="s">
        <v>155</v>
      </c>
      <c r="E1276" s="255" t="s">
        <v>1</v>
      </c>
      <c r="F1276" s="256" t="s">
        <v>1376</v>
      </c>
      <c r="G1276" s="254"/>
      <c r="H1276" s="257">
        <v>36</v>
      </c>
      <c r="I1276" s="258"/>
      <c r="J1276" s="254"/>
      <c r="K1276" s="254"/>
      <c r="L1276" s="259"/>
      <c r="M1276" s="260"/>
      <c r="N1276" s="261"/>
      <c r="O1276" s="261"/>
      <c r="P1276" s="261"/>
      <c r="Q1276" s="261"/>
      <c r="R1276" s="261"/>
      <c r="S1276" s="261"/>
      <c r="T1276" s="262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63" t="s">
        <v>155</v>
      </c>
      <c r="AU1276" s="263" t="s">
        <v>148</v>
      </c>
      <c r="AV1276" s="14" t="s">
        <v>148</v>
      </c>
      <c r="AW1276" s="14" t="s">
        <v>36</v>
      </c>
      <c r="AX1276" s="14" t="s">
        <v>80</v>
      </c>
      <c r="AY1276" s="263" t="s">
        <v>140</v>
      </c>
    </row>
    <row r="1277" spans="1:51" s="13" customFormat="1" ht="12">
      <c r="A1277" s="13"/>
      <c r="B1277" s="242"/>
      <c r="C1277" s="243"/>
      <c r="D1277" s="244" t="s">
        <v>155</v>
      </c>
      <c r="E1277" s="245" t="s">
        <v>1</v>
      </c>
      <c r="F1277" s="246" t="s">
        <v>1377</v>
      </c>
      <c r="G1277" s="243"/>
      <c r="H1277" s="245" t="s">
        <v>1</v>
      </c>
      <c r="I1277" s="247"/>
      <c r="J1277" s="243"/>
      <c r="K1277" s="243"/>
      <c r="L1277" s="248"/>
      <c r="M1277" s="249"/>
      <c r="N1277" s="250"/>
      <c r="O1277" s="250"/>
      <c r="P1277" s="250"/>
      <c r="Q1277" s="250"/>
      <c r="R1277" s="250"/>
      <c r="S1277" s="250"/>
      <c r="T1277" s="251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52" t="s">
        <v>155</v>
      </c>
      <c r="AU1277" s="252" t="s">
        <v>148</v>
      </c>
      <c r="AV1277" s="13" t="s">
        <v>85</v>
      </c>
      <c r="AW1277" s="13" t="s">
        <v>36</v>
      </c>
      <c r="AX1277" s="13" t="s">
        <v>80</v>
      </c>
      <c r="AY1277" s="252" t="s">
        <v>140</v>
      </c>
    </row>
    <row r="1278" spans="1:51" s="14" customFormat="1" ht="12">
      <c r="A1278" s="14"/>
      <c r="B1278" s="253"/>
      <c r="C1278" s="254"/>
      <c r="D1278" s="244" t="s">
        <v>155</v>
      </c>
      <c r="E1278" s="255" t="s">
        <v>1</v>
      </c>
      <c r="F1278" s="256" t="s">
        <v>1378</v>
      </c>
      <c r="G1278" s="254"/>
      <c r="H1278" s="257">
        <v>13.2</v>
      </c>
      <c r="I1278" s="258"/>
      <c r="J1278" s="254"/>
      <c r="K1278" s="254"/>
      <c r="L1278" s="259"/>
      <c r="M1278" s="260"/>
      <c r="N1278" s="261"/>
      <c r="O1278" s="261"/>
      <c r="P1278" s="261"/>
      <c r="Q1278" s="261"/>
      <c r="R1278" s="261"/>
      <c r="S1278" s="261"/>
      <c r="T1278" s="262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63" t="s">
        <v>155</v>
      </c>
      <c r="AU1278" s="263" t="s">
        <v>148</v>
      </c>
      <c r="AV1278" s="14" t="s">
        <v>148</v>
      </c>
      <c r="AW1278" s="14" t="s">
        <v>36</v>
      </c>
      <c r="AX1278" s="14" t="s">
        <v>80</v>
      </c>
      <c r="AY1278" s="263" t="s">
        <v>140</v>
      </c>
    </row>
    <row r="1279" spans="1:51" s="15" customFormat="1" ht="12">
      <c r="A1279" s="15"/>
      <c r="B1279" s="264"/>
      <c r="C1279" s="265"/>
      <c r="D1279" s="244" t="s">
        <v>155</v>
      </c>
      <c r="E1279" s="266" t="s">
        <v>1</v>
      </c>
      <c r="F1279" s="267" t="s">
        <v>167</v>
      </c>
      <c r="G1279" s="265"/>
      <c r="H1279" s="268">
        <v>398.335</v>
      </c>
      <c r="I1279" s="269"/>
      <c r="J1279" s="265"/>
      <c r="K1279" s="265"/>
      <c r="L1279" s="270"/>
      <c r="M1279" s="271"/>
      <c r="N1279" s="272"/>
      <c r="O1279" s="272"/>
      <c r="P1279" s="272"/>
      <c r="Q1279" s="272"/>
      <c r="R1279" s="272"/>
      <c r="S1279" s="272"/>
      <c r="T1279" s="273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74" t="s">
        <v>155</v>
      </c>
      <c r="AU1279" s="274" t="s">
        <v>148</v>
      </c>
      <c r="AV1279" s="15" t="s">
        <v>147</v>
      </c>
      <c r="AW1279" s="15" t="s">
        <v>36</v>
      </c>
      <c r="AX1279" s="15" t="s">
        <v>85</v>
      </c>
      <c r="AY1279" s="274" t="s">
        <v>140</v>
      </c>
    </row>
    <row r="1280" spans="1:65" s="2" customFormat="1" ht="21.75" customHeight="1">
      <c r="A1280" s="39"/>
      <c r="B1280" s="40"/>
      <c r="C1280" s="229" t="s">
        <v>1443</v>
      </c>
      <c r="D1280" s="229" t="s">
        <v>142</v>
      </c>
      <c r="E1280" s="230" t="s">
        <v>1444</v>
      </c>
      <c r="F1280" s="231" t="s">
        <v>1445</v>
      </c>
      <c r="G1280" s="232" t="s">
        <v>252</v>
      </c>
      <c r="H1280" s="233">
        <v>345.9</v>
      </c>
      <c r="I1280" s="234"/>
      <c r="J1280" s="235">
        <f>ROUND(I1280*H1280,2)</f>
        <v>0</v>
      </c>
      <c r="K1280" s="231" t="s">
        <v>153</v>
      </c>
      <c r="L1280" s="45"/>
      <c r="M1280" s="236" t="s">
        <v>1</v>
      </c>
      <c r="N1280" s="237" t="s">
        <v>46</v>
      </c>
      <c r="O1280" s="92"/>
      <c r="P1280" s="238">
        <f>O1280*H1280</f>
        <v>0</v>
      </c>
      <c r="Q1280" s="238">
        <v>0.00358</v>
      </c>
      <c r="R1280" s="238">
        <f>Q1280*H1280</f>
        <v>1.238322</v>
      </c>
      <c r="S1280" s="238">
        <v>0</v>
      </c>
      <c r="T1280" s="239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40" t="s">
        <v>237</v>
      </c>
      <c r="AT1280" s="240" t="s">
        <v>142</v>
      </c>
      <c r="AU1280" s="240" t="s">
        <v>148</v>
      </c>
      <c r="AY1280" s="18" t="s">
        <v>140</v>
      </c>
      <c r="BE1280" s="241">
        <f>IF(N1280="základní",J1280,0)</f>
        <v>0</v>
      </c>
      <c r="BF1280" s="241">
        <f>IF(N1280="snížená",J1280,0)</f>
        <v>0</v>
      </c>
      <c r="BG1280" s="241">
        <f>IF(N1280="zákl. přenesená",J1280,0)</f>
        <v>0</v>
      </c>
      <c r="BH1280" s="241">
        <f>IF(N1280="sníž. přenesená",J1280,0)</f>
        <v>0</v>
      </c>
      <c r="BI1280" s="241">
        <f>IF(N1280="nulová",J1280,0)</f>
        <v>0</v>
      </c>
      <c r="BJ1280" s="18" t="s">
        <v>148</v>
      </c>
      <c r="BK1280" s="241">
        <f>ROUND(I1280*H1280,2)</f>
        <v>0</v>
      </c>
      <c r="BL1280" s="18" t="s">
        <v>237</v>
      </c>
      <c r="BM1280" s="240" t="s">
        <v>1446</v>
      </c>
    </row>
    <row r="1281" spans="1:51" s="13" customFormat="1" ht="12">
      <c r="A1281" s="13"/>
      <c r="B1281" s="242"/>
      <c r="C1281" s="243"/>
      <c r="D1281" s="244" t="s">
        <v>155</v>
      </c>
      <c r="E1281" s="245" t="s">
        <v>1</v>
      </c>
      <c r="F1281" s="246" t="s">
        <v>1447</v>
      </c>
      <c r="G1281" s="243"/>
      <c r="H1281" s="245" t="s">
        <v>1</v>
      </c>
      <c r="I1281" s="247"/>
      <c r="J1281" s="243"/>
      <c r="K1281" s="243"/>
      <c r="L1281" s="248"/>
      <c r="M1281" s="249"/>
      <c r="N1281" s="250"/>
      <c r="O1281" s="250"/>
      <c r="P1281" s="250"/>
      <c r="Q1281" s="250"/>
      <c r="R1281" s="250"/>
      <c r="S1281" s="250"/>
      <c r="T1281" s="25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2" t="s">
        <v>155</v>
      </c>
      <c r="AU1281" s="252" t="s">
        <v>148</v>
      </c>
      <c r="AV1281" s="13" t="s">
        <v>85</v>
      </c>
      <c r="AW1281" s="13" t="s">
        <v>36</v>
      </c>
      <c r="AX1281" s="13" t="s">
        <v>80</v>
      </c>
      <c r="AY1281" s="252" t="s">
        <v>140</v>
      </c>
    </row>
    <row r="1282" spans="1:51" s="13" customFormat="1" ht="12">
      <c r="A1282" s="13"/>
      <c r="B1282" s="242"/>
      <c r="C1282" s="243"/>
      <c r="D1282" s="244" t="s">
        <v>155</v>
      </c>
      <c r="E1282" s="245" t="s">
        <v>1</v>
      </c>
      <c r="F1282" s="246" t="s">
        <v>859</v>
      </c>
      <c r="G1282" s="243"/>
      <c r="H1282" s="245" t="s">
        <v>1</v>
      </c>
      <c r="I1282" s="247"/>
      <c r="J1282" s="243"/>
      <c r="K1282" s="243"/>
      <c r="L1282" s="248"/>
      <c r="M1282" s="249"/>
      <c r="N1282" s="250"/>
      <c r="O1282" s="250"/>
      <c r="P1282" s="250"/>
      <c r="Q1282" s="250"/>
      <c r="R1282" s="250"/>
      <c r="S1282" s="250"/>
      <c r="T1282" s="251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52" t="s">
        <v>155</v>
      </c>
      <c r="AU1282" s="252" t="s">
        <v>148</v>
      </c>
      <c r="AV1282" s="13" t="s">
        <v>85</v>
      </c>
      <c r="AW1282" s="13" t="s">
        <v>36</v>
      </c>
      <c r="AX1282" s="13" t="s">
        <v>80</v>
      </c>
      <c r="AY1282" s="252" t="s">
        <v>140</v>
      </c>
    </row>
    <row r="1283" spans="1:51" s="13" customFormat="1" ht="12">
      <c r="A1283" s="13"/>
      <c r="B1283" s="242"/>
      <c r="C1283" s="243"/>
      <c r="D1283" s="244" t="s">
        <v>155</v>
      </c>
      <c r="E1283" s="245" t="s">
        <v>1</v>
      </c>
      <c r="F1283" s="246" t="s">
        <v>441</v>
      </c>
      <c r="G1283" s="243"/>
      <c r="H1283" s="245" t="s">
        <v>1</v>
      </c>
      <c r="I1283" s="247"/>
      <c r="J1283" s="243"/>
      <c r="K1283" s="243"/>
      <c r="L1283" s="248"/>
      <c r="M1283" s="249"/>
      <c r="N1283" s="250"/>
      <c r="O1283" s="250"/>
      <c r="P1283" s="250"/>
      <c r="Q1283" s="250"/>
      <c r="R1283" s="250"/>
      <c r="S1283" s="250"/>
      <c r="T1283" s="251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2" t="s">
        <v>155</v>
      </c>
      <c r="AU1283" s="252" t="s">
        <v>148</v>
      </c>
      <c r="AV1283" s="13" t="s">
        <v>85</v>
      </c>
      <c r="AW1283" s="13" t="s">
        <v>36</v>
      </c>
      <c r="AX1283" s="13" t="s">
        <v>80</v>
      </c>
      <c r="AY1283" s="252" t="s">
        <v>140</v>
      </c>
    </row>
    <row r="1284" spans="1:51" s="14" customFormat="1" ht="12">
      <c r="A1284" s="14"/>
      <c r="B1284" s="253"/>
      <c r="C1284" s="254"/>
      <c r="D1284" s="244" t="s">
        <v>155</v>
      </c>
      <c r="E1284" s="255" t="s">
        <v>1</v>
      </c>
      <c r="F1284" s="256" t="s">
        <v>1448</v>
      </c>
      <c r="G1284" s="254"/>
      <c r="H1284" s="257">
        <v>201.6</v>
      </c>
      <c r="I1284" s="258"/>
      <c r="J1284" s="254"/>
      <c r="K1284" s="254"/>
      <c r="L1284" s="259"/>
      <c r="M1284" s="260"/>
      <c r="N1284" s="261"/>
      <c r="O1284" s="261"/>
      <c r="P1284" s="261"/>
      <c r="Q1284" s="261"/>
      <c r="R1284" s="261"/>
      <c r="S1284" s="261"/>
      <c r="T1284" s="262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63" t="s">
        <v>155</v>
      </c>
      <c r="AU1284" s="263" t="s">
        <v>148</v>
      </c>
      <c r="AV1284" s="14" t="s">
        <v>148</v>
      </c>
      <c r="AW1284" s="14" t="s">
        <v>36</v>
      </c>
      <c r="AX1284" s="14" t="s">
        <v>80</v>
      </c>
      <c r="AY1284" s="263" t="s">
        <v>140</v>
      </c>
    </row>
    <row r="1285" spans="1:51" s="13" customFormat="1" ht="12">
      <c r="A1285" s="13"/>
      <c r="B1285" s="242"/>
      <c r="C1285" s="243"/>
      <c r="D1285" s="244" t="s">
        <v>155</v>
      </c>
      <c r="E1285" s="245" t="s">
        <v>1</v>
      </c>
      <c r="F1285" s="246" t="s">
        <v>443</v>
      </c>
      <c r="G1285" s="243"/>
      <c r="H1285" s="245" t="s">
        <v>1</v>
      </c>
      <c r="I1285" s="247"/>
      <c r="J1285" s="243"/>
      <c r="K1285" s="243"/>
      <c r="L1285" s="248"/>
      <c r="M1285" s="249"/>
      <c r="N1285" s="250"/>
      <c r="O1285" s="250"/>
      <c r="P1285" s="250"/>
      <c r="Q1285" s="250"/>
      <c r="R1285" s="250"/>
      <c r="S1285" s="250"/>
      <c r="T1285" s="251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52" t="s">
        <v>155</v>
      </c>
      <c r="AU1285" s="252" t="s">
        <v>148</v>
      </c>
      <c r="AV1285" s="13" t="s">
        <v>85</v>
      </c>
      <c r="AW1285" s="13" t="s">
        <v>36</v>
      </c>
      <c r="AX1285" s="13" t="s">
        <v>80</v>
      </c>
      <c r="AY1285" s="252" t="s">
        <v>140</v>
      </c>
    </row>
    <row r="1286" spans="1:51" s="14" customFormat="1" ht="12">
      <c r="A1286" s="14"/>
      <c r="B1286" s="253"/>
      <c r="C1286" s="254"/>
      <c r="D1286" s="244" t="s">
        <v>155</v>
      </c>
      <c r="E1286" s="255" t="s">
        <v>1</v>
      </c>
      <c r="F1286" s="256" t="s">
        <v>1449</v>
      </c>
      <c r="G1286" s="254"/>
      <c r="H1286" s="257">
        <v>9</v>
      </c>
      <c r="I1286" s="258"/>
      <c r="J1286" s="254"/>
      <c r="K1286" s="254"/>
      <c r="L1286" s="259"/>
      <c r="M1286" s="260"/>
      <c r="N1286" s="261"/>
      <c r="O1286" s="261"/>
      <c r="P1286" s="261"/>
      <c r="Q1286" s="261"/>
      <c r="R1286" s="261"/>
      <c r="S1286" s="261"/>
      <c r="T1286" s="262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63" t="s">
        <v>155</v>
      </c>
      <c r="AU1286" s="263" t="s">
        <v>148</v>
      </c>
      <c r="AV1286" s="14" t="s">
        <v>148</v>
      </c>
      <c r="AW1286" s="14" t="s">
        <v>36</v>
      </c>
      <c r="AX1286" s="14" t="s">
        <v>80</v>
      </c>
      <c r="AY1286" s="263" t="s">
        <v>140</v>
      </c>
    </row>
    <row r="1287" spans="1:51" s="13" customFormat="1" ht="12">
      <c r="A1287" s="13"/>
      <c r="B1287" s="242"/>
      <c r="C1287" s="243"/>
      <c r="D1287" s="244" t="s">
        <v>155</v>
      </c>
      <c r="E1287" s="245" t="s">
        <v>1</v>
      </c>
      <c r="F1287" s="246" t="s">
        <v>546</v>
      </c>
      <c r="G1287" s="243"/>
      <c r="H1287" s="245" t="s">
        <v>1</v>
      </c>
      <c r="I1287" s="247"/>
      <c r="J1287" s="243"/>
      <c r="K1287" s="243"/>
      <c r="L1287" s="248"/>
      <c r="M1287" s="249"/>
      <c r="N1287" s="250"/>
      <c r="O1287" s="250"/>
      <c r="P1287" s="250"/>
      <c r="Q1287" s="250"/>
      <c r="R1287" s="250"/>
      <c r="S1287" s="250"/>
      <c r="T1287" s="251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52" t="s">
        <v>155</v>
      </c>
      <c r="AU1287" s="252" t="s">
        <v>148</v>
      </c>
      <c r="AV1287" s="13" t="s">
        <v>85</v>
      </c>
      <c r="AW1287" s="13" t="s">
        <v>36</v>
      </c>
      <c r="AX1287" s="13" t="s">
        <v>80</v>
      </c>
      <c r="AY1287" s="252" t="s">
        <v>140</v>
      </c>
    </row>
    <row r="1288" spans="1:51" s="14" customFormat="1" ht="12">
      <c r="A1288" s="14"/>
      <c r="B1288" s="253"/>
      <c r="C1288" s="254"/>
      <c r="D1288" s="244" t="s">
        <v>155</v>
      </c>
      <c r="E1288" s="255" t="s">
        <v>1</v>
      </c>
      <c r="F1288" s="256" t="s">
        <v>1450</v>
      </c>
      <c r="G1288" s="254"/>
      <c r="H1288" s="257">
        <v>15</v>
      </c>
      <c r="I1288" s="258"/>
      <c r="J1288" s="254"/>
      <c r="K1288" s="254"/>
      <c r="L1288" s="259"/>
      <c r="M1288" s="260"/>
      <c r="N1288" s="261"/>
      <c r="O1288" s="261"/>
      <c r="P1288" s="261"/>
      <c r="Q1288" s="261"/>
      <c r="R1288" s="261"/>
      <c r="S1288" s="261"/>
      <c r="T1288" s="262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63" t="s">
        <v>155</v>
      </c>
      <c r="AU1288" s="263" t="s">
        <v>148</v>
      </c>
      <c r="AV1288" s="14" t="s">
        <v>148</v>
      </c>
      <c r="AW1288" s="14" t="s">
        <v>36</v>
      </c>
      <c r="AX1288" s="14" t="s">
        <v>80</v>
      </c>
      <c r="AY1288" s="263" t="s">
        <v>140</v>
      </c>
    </row>
    <row r="1289" spans="1:51" s="13" customFormat="1" ht="12">
      <c r="A1289" s="13"/>
      <c r="B1289" s="242"/>
      <c r="C1289" s="243"/>
      <c r="D1289" s="244" t="s">
        <v>155</v>
      </c>
      <c r="E1289" s="245" t="s">
        <v>1</v>
      </c>
      <c r="F1289" s="246" t="s">
        <v>316</v>
      </c>
      <c r="G1289" s="243"/>
      <c r="H1289" s="245" t="s">
        <v>1</v>
      </c>
      <c r="I1289" s="247"/>
      <c r="J1289" s="243"/>
      <c r="K1289" s="243"/>
      <c r="L1289" s="248"/>
      <c r="M1289" s="249"/>
      <c r="N1289" s="250"/>
      <c r="O1289" s="250"/>
      <c r="P1289" s="250"/>
      <c r="Q1289" s="250"/>
      <c r="R1289" s="250"/>
      <c r="S1289" s="250"/>
      <c r="T1289" s="251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2" t="s">
        <v>155</v>
      </c>
      <c r="AU1289" s="252" t="s">
        <v>148</v>
      </c>
      <c r="AV1289" s="13" t="s">
        <v>85</v>
      </c>
      <c r="AW1289" s="13" t="s">
        <v>36</v>
      </c>
      <c r="AX1289" s="13" t="s">
        <v>80</v>
      </c>
      <c r="AY1289" s="252" t="s">
        <v>140</v>
      </c>
    </row>
    <row r="1290" spans="1:51" s="14" customFormat="1" ht="12">
      <c r="A1290" s="14"/>
      <c r="B1290" s="253"/>
      <c r="C1290" s="254"/>
      <c r="D1290" s="244" t="s">
        <v>155</v>
      </c>
      <c r="E1290" s="255" t="s">
        <v>1</v>
      </c>
      <c r="F1290" s="256" t="s">
        <v>1451</v>
      </c>
      <c r="G1290" s="254"/>
      <c r="H1290" s="257">
        <v>18</v>
      </c>
      <c r="I1290" s="258"/>
      <c r="J1290" s="254"/>
      <c r="K1290" s="254"/>
      <c r="L1290" s="259"/>
      <c r="M1290" s="260"/>
      <c r="N1290" s="261"/>
      <c r="O1290" s="261"/>
      <c r="P1290" s="261"/>
      <c r="Q1290" s="261"/>
      <c r="R1290" s="261"/>
      <c r="S1290" s="261"/>
      <c r="T1290" s="262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3" t="s">
        <v>155</v>
      </c>
      <c r="AU1290" s="263" t="s">
        <v>148</v>
      </c>
      <c r="AV1290" s="14" t="s">
        <v>148</v>
      </c>
      <c r="AW1290" s="14" t="s">
        <v>36</v>
      </c>
      <c r="AX1290" s="14" t="s">
        <v>80</v>
      </c>
      <c r="AY1290" s="263" t="s">
        <v>140</v>
      </c>
    </row>
    <row r="1291" spans="1:51" s="13" customFormat="1" ht="12">
      <c r="A1291" s="13"/>
      <c r="B1291" s="242"/>
      <c r="C1291" s="243"/>
      <c r="D1291" s="244" t="s">
        <v>155</v>
      </c>
      <c r="E1291" s="245" t="s">
        <v>1</v>
      </c>
      <c r="F1291" s="246" t="s">
        <v>318</v>
      </c>
      <c r="G1291" s="243"/>
      <c r="H1291" s="245" t="s">
        <v>1</v>
      </c>
      <c r="I1291" s="247"/>
      <c r="J1291" s="243"/>
      <c r="K1291" s="243"/>
      <c r="L1291" s="248"/>
      <c r="M1291" s="249"/>
      <c r="N1291" s="250"/>
      <c r="O1291" s="250"/>
      <c r="P1291" s="250"/>
      <c r="Q1291" s="250"/>
      <c r="R1291" s="250"/>
      <c r="S1291" s="250"/>
      <c r="T1291" s="251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52" t="s">
        <v>155</v>
      </c>
      <c r="AU1291" s="252" t="s">
        <v>148</v>
      </c>
      <c r="AV1291" s="13" t="s">
        <v>85</v>
      </c>
      <c r="AW1291" s="13" t="s">
        <v>36</v>
      </c>
      <c r="AX1291" s="13" t="s">
        <v>80</v>
      </c>
      <c r="AY1291" s="252" t="s">
        <v>140</v>
      </c>
    </row>
    <row r="1292" spans="1:51" s="14" customFormat="1" ht="12">
      <c r="A1292" s="14"/>
      <c r="B1292" s="253"/>
      <c r="C1292" s="254"/>
      <c r="D1292" s="244" t="s">
        <v>155</v>
      </c>
      <c r="E1292" s="255" t="s">
        <v>1</v>
      </c>
      <c r="F1292" s="256" t="s">
        <v>1452</v>
      </c>
      <c r="G1292" s="254"/>
      <c r="H1292" s="257">
        <v>1.8</v>
      </c>
      <c r="I1292" s="258"/>
      <c r="J1292" s="254"/>
      <c r="K1292" s="254"/>
      <c r="L1292" s="259"/>
      <c r="M1292" s="260"/>
      <c r="N1292" s="261"/>
      <c r="O1292" s="261"/>
      <c r="P1292" s="261"/>
      <c r="Q1292" s="261"/>
      <c r="R1292" s="261"/>
      <c r="S1292" s="261"/>
      <c r="T1292" s="262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63" t="s">
        <v>155</v>
      </c>
      <c r="AU1292" s="263" t="s">
        <v>148</v>
      </c>
      <c r="AV1292" s="14" t="s">
        <v>148</v>
      </c>
      <c r="AW1292" s="14" t="s">
        <v>36</v>
      </c>
      <c r="AX1292" s="14" t="s">
        <v>80</v>
      </c>
      <c r="AY1292" s="263" t="s">
        <v>140</v>
      </c>
    </row>
    <row r="1293" spans="1:51" s="13" customFormat="1" ht="12">
      <c r="A1293" s="13"/>
      <c r="B1293" s="242"/>
      <c r="C1293" s="243"/>
      <c r="D1293" s="244" t="s">
        <v>155</v>
      </c>
      <c r="E1293" s="245" t="s">
        <v>1</v>
      </c>
      <c r="F1293" s="246" t="s">
        <v>449</v>
      </c>
      <c r="G1293" s="243"/>
      <c r="H1293" s="245" t="s">
        <v>1</v>
      </c>
      <c r="I1293" s="247"/>
      <c r="J1293" s="243"/>
      <c r="K1293" s="243"/>
      <c r="L1293" s="248"/>
      <c r="M1293" s="249"/>
      <c r="N1293" s="250"/>
      <c r="O1293" s="250"/>
      <c r="P1293" s="250"/>
      <c r="Q1293" s="250"/>
      <c r="R1293" s="250"/>
      <c r="S1293" s="250"/>
      <c r="T1293" s="251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2" t="s">
        <v>155</v>
      </c>
      <c r="AU1293" s="252" t="s">
        <v>148</v>
      </c>
      <c r="AV1293" s="13" t="s">
        <v>85</v>
      </c>
      <c r="AW1293" s="13" t="s">
        <v>36</v>
      </c>
      <c r="AX1293" s="13" t="s">
        <v>80</v>
      </c>
      <c r="AY1293" s="252" t="s">
        <v>140</v>
      </c>
    </row>
    <row r="1294" spans="1:51" s="14" customFormat="1" ht="12">
      <c r="A1294" s="14"/>
      <c r="B1294" s="253"/>
      <c r="C1294" s="254"/>
      <c r="D1294" s="244" t="s">
        <v>155</v>
      </c>
      <c r="E1294" s="255" t="s">
        <v>1</v>
      </c>
      <c r="F1294" s="256" t="s">
        <v>1453</v>
      </c>
      <c r="G1294" s="254"/>
      <c r="H1294" s="257">
        <v>34.8</v>
      </c>
      <c r="I1294" s="258"/>
      <c r="J1294" s="254"/>
      <c r="K1294" s="254"/>
      <c r="L1294" s="259"/>
      <c r="M1294" s="260"/>
      <c r="N1294" s="261"/>
      <c r="O1294" s="261"/>
      <c r="P1294" s="261"/>
      <c r="Q1294" s="261"/>
      <c r="R1294" s="261"/>
      <c r="S1294" s="261"/>
      <c r="T1294" s="262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63" t="s">
        <v>155</v>
      </c>
      <c r="AU1294" s="263" t="s">
        <v>148</v>
      </c>
      <c r="AV1294" s="14" t="s">
        <v>148</v>
      </c>
      <c r="AW1294" s="14" t="s">
        <v>36</v>
      </c>
      <c r="AX1294" s="14" t="s">
        <v>80</v>
      </c>
      <c r="AY1294" s="263" t="s">
        <v>140</v>
      </c>
    </row>
    <row r="1295" spans="1:51" s="13" customFormat="1" ht="12">
      <c r="A1295" s="13"/>
      <c r="B1295" s="242"/>
      <c r="C1295" s="243"/>
      <c r="D1295" s="244" t="s">
        <v>155</v>
      </c>
      <c r="E1295" s="245" t="s">
        <v>1</v>
      </c>
      <c r="F1295" s="246" t="s">
        <v>320</v>
      </c>
      <c r="G1295" s="243"/>
      <c r="H1295" s="245" t="s">
        <v>1</v>
      </c>
      <c r="I1295" s="247"/>
      <c r="J1295" s="243"/>
      <c r="K1295" s="243"/>
      <c r="L1295" s="248"/>
      <c r="M1295" s="249"/>
      <c r="N1295" s="250"/>
      <c r="O1295" s="250"/>
      <c r="P1295" s="250"/>
      <c r="Q1295" s="250"/>
      <c r="R1295" s="250"/>
      <c r="S1295" s="250"/>
      <c r="T1295" s="25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2" t="s">
        <v>155</v>
      </c>
      <c r="AU1295" s="252" t="s">
        <v>148</v>
      </c>
      <c r="AV1295" s="13" t="s">
        <v>85</v>
      </c>
      <c r="AW1295" s="13" t="s">
        <v>36</v>
      </c>
      <c r="AX1295" s="13" t="s">
        <v>80</v>
      </c>
      <c r="AY1295" s="252" t="s">
        <v>140</v>
      </c>
    </row>
    <row r="1296" spans="1:51" s="14" customFormat="1" ht="12">
      <c r="A1296" s="14"/>
      <c r="B1296" s="253"/>
      <c r="C1296" s="254"/>
      <c r="D1296" s="244" t="s">
        <v>155</v>
      </c>
      <c r="E1296" s="255" t="s">
        <v>1</v>
      </c>
      <c r="F1296" s="256" t="s">
        <v>1454</v>
      </c>
      <c r="G1296" s="254"/>
      <c r="H1296" s="257">
        <v>10.8</v>
      </c>
      <c r="I1296" s="258"/>
      <c r="J1296" s="254"/>
      <c r="K1296" s="254"/>
      <c r="L1296" s="259"/>
      <c r="M1296" s="260"/>
      <c r="N1296" s="261"/>
      <c r="O1296" s="261"/>
      <c r="P1296" s="261"/>
      <c r="Q1296" s="261"/>
      <c r="R1296" s="261"/>
      <c r="S1296" s="261"/>
      <c r="T1296" s="262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63" t="s">
        <v>155</v>
      </c>
      <c r="AU1296" s="263" t="s">
        <v>148</v>
      </c>
      <c r="AV1296" s="14" t="s">
        <v>148</v>
      </c>
      <c r="AW1296" s="14" t="s">
        <v>36</v>
      </c>
      <c r="AX1296" s="14" t="s">
        <v>80</v>
      </c>
      <c r="AY1296" s="263" t="s">
        <v>140</v>
      </c>
    </row>
    <row r="1297" spans="1:51" s="13" customFormat="1" ht="12">
      <c r="A1297" s="13"/>
      <c r="B1297" s="242"/>
      <c r="C1297" s="243"/>
      <c r="D1297" s="244" t="s">
        <v>155</v>
      </c>
      <c r="E1297" s="245" t="s">
        <v>1</v>
      </c>
      <c r="F1297" s="246" t="s">
        <v>322</v>
      </c>
      <c r="G1297" s="243"/>
      <c r="H1297" s="245" t="s">
        <v>1</v>
      </c>
      <c r="I1297" s="247"/>
      <c r="J1297" s="243"/>
      <c r="K1297" s="243"/>
      <c r="L1297" s="248"/>
      <c r="M1297" s="249"/>
      <c r="N1297" s="250"/>
      <c r="O1297" s="250"/>
      <c r="P1297" s="250"/>
      <c r="Q1297" s="250"/>
      <c r="R1297" s="250"/>
      <c r="S1297" s="250"/>
      <c r="T1297" s="251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2" t="s">
        <v>155</v>
      </c>
      <c r="AU1297" s="252" t="s">
        <v>148</v>
      </c>
      <c r="AV1297" s="13" t="s">
        <v>85</v>
      </c>
      <c r="AW1297" s="13" t="s">
        <v>36</v>
      </c>
      <c r="AX1297" s="13" t="s">
        <v>80</v>
      </c>
      <c r="AY1297" s="252" t="s">
        <v>140</v>
      </c>
    </row>
    <row r="1298" spans="1:51" s="14" customFormat="1" ht="12">
      <c r="A1298" s="14"/>
      <c r="B1298" s="253"/>
      <c r="C1298" s="254"/>
      <c r="D1298" s="244" t="s">
        <v>155</v>
      </c>
      <c r="E1298" s="255" t="s">
        <v>1</v>
      </c>
      <c r="F1298" s="256" t="s">
        <v>1455</v>
      </c>
      <c r="G1298" s="254"/>
      <c r="H1298" s="257">
        <v>4.2</v>
      </c>
      <c r="I1298" s="258"/>
      <c r="J1298" s="254"/>
      <c r="K1298" s="254"/>
      <c r="L1298" s="259"/>
      <c r="M1298" s="260"/>
      <c r="N1298" s="261"/>
      <c r="O1298" s="261"/>
      <c r="P1298" s="261"/>
      <c r="Q1298" s="261"/>
      <c r="R1298" s="261"/>
      <c r="S1298" s="261"/>
      <c r="T1298" s="262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3" t="s">
        <v>155</v>
      </c>
      <c r="AU1298" s="263" t="s">
        <v>148</v>
      </c>
      <c r="AV1298" s="14" t="s">
        <v>148</v>
      </c>
      <c r="AW1298" s="14" t="s">
        <v>36</v>
      </c>
      <c r="AX1298" s="14" t="s">
        <v>80</v>
      </c>
      <c r="AY1298" s="263" t="s">
        <v>140</v>
      </c>
    </row>
    <row r="1299" spans="1:51" s="13" customFormat="1" ht="12">
      <c r="A1299" s="13"/>
      <c r="B1299" s="242"/>
      <c r="C1299" s="243"/>
      <c r="D1299" s="244" t="s">
        <v>155</v>
      </c>
      <c r="E1299" s="245" t="s">
        <v>1</v>
      </c>
      <c r="F1299" s="246" t="s">
        <v>324</v>
      </c>
      <c r="G1299" s="243"/>
      <c r="H1299" s="245" t="s">
        <v>1</v>
      </c>
      <c r="I1299" s="247"/>
      <c r="J1299" s="243"/>
      <c r="K1299" s="243"/>
      <c r="L1299" s="248"/>
      <c r="M1299" s="249"/>
      <c r="N1299" s="250"/>
      <c r="O1299" s="250"/>
      <c r="P1299" s="250"/>
      <c r="Q1299" s="250"/>
      <c r="R1299" s="250"/>
      <c r="S1299" s="250"/>
      <c r="T1299" s="251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2" t="s">
        <v>155</v>
      </c>
      <c r="AU1299" s="252" t="s">
        <v>148</v>
      </c>
      <c r="AV1299" s="13" t="s">
        <v>85</v>
      </c>
      <c r="AW1299" s="13" t="s">
        <v>36</v>
      </c>
      <c r="AX1299" s="13" t="s">
        <v>80</v>
      </c>
      <c r="AY1299" s="252" t="s">
        <v>140</v>
      </c>
    </row>
    <row r="1300" spans="1:51" s="14" customFormat="1" ht="12">
      <c r="A1300" s="14"/>
      <c r="B1300" s="253"/>
      <c r="C1300" s="254"/>
      <c r="D1300" s="244" t="s">
        <v>155</v>
      </c>
      <c r="E1300" s="255" t="s">
        <v>1</v>
      </c>
      <c r="F1300" s="256" t="s">
        <v>1452</v>
      </c>
      <c r="G1300" s="254"/>
      <c r="H1300" s="257">
        <v>1.8</v>
      </c>
      <c r="I1300" s="258"/>
      <c r="J1300" s="254"/>
      <c r="K1300" s="254"/>
      <c r="L1300" s="259"/>
      <c r="M1300" s="260"/>
      <c r="N1300" s="261"/>
      <c r="O1300" s="261"/>
      <c r="P1300" s="261"/>
      <c r="Q1300" s="261"/>
      <c r="R1300" s="261"/>
      <c r="S1300" s="261"/>
      <c r="T1300" s="262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3" t="s">
        <v>155</v>
      </c>
      <c r="AU1300" s="263" t="s">
        <v>148</v>
      </c>
      <c r="AV1300" s="14" t="s">
        <v>148</v>
      </c>
      <c r="AW1300" s="14" t="s">
        <v>36</v>
      </c>
      <c r="AX1300" s="14" t="s">
        <v>80</v>
      </c>
      <c r="AY1300" s="263" t="s">
        <v>140</v>
      </c>
    </row>
    <row r="1301" spans="1:51" s="13" customFormat="1" ht="12">
      <c r="A1301" s="13"/>
      <c r="B1301" s="242"/>
      <c r="C1301" s="243"/>
      <c r="D1301" s="244" t="s">
        <v>155</v>
      </c>
      <c r="E1301" s="245" t="s">
        <v>1</v>
      </c>
      <c r="F1301" s="246" t="s">
        <v>326</v>
      </c>
      <c r="G1301" s="243"/>
      <c r="H1301" s="245" t="s">
        <v>1</v>
      </c>
      <c r="I1301" s="247"/>
      <c r="J1301" s="243"/>
      <c r="K1301" s="243"/>
      <c r="L1301" s="248"/>
      <c r="M1301" s="249"/>
      <c r="N1301" s="250"/>
      <c r="O1301" s="250"/>
      <c r="P1301" s="250"/>
      <c r="Q1301" s="250"/>
      <c r="R1301" s="250"/>
      <c r="S1301" s="250"/>
      <c r="T1301" s="25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2" t="s">
        <v>155</v>
      </c>
      <c r="AU1301" s="252" t="s">
        <v>148</v>
      </c>
      <c r="AV1301" s="13" t="s">
        <v>85</v>
      </c>
      <c r="AW1301" s="13" t="s">
        <v>36</v>
      </c>
      <c r="AX1301" s="13" t="s">
        <v>80</v>
      </c>
      <c r="AY1301" s="252" t="s">
        <v>140</v>
      </c>
    </row>
    <row r="1302" spans="1:51" s="14" customFormat="1" ht="12">
      <c r="A1302" s="14"/>
      <c r="B1302" s="253"/>
      <c r="C1302" s="254"/>
      <c r="D1302" s="244" t="s">
        <v>155</v>
      </c>
      <c r="E1302" s="255" t="s">
        <v>1</v>
      </c>
      <c r="F1302" s="256" t="s">
        <v>1456</v>
      </c>
      <c r="G1302" s="254"/>
      <c r="H1302" s="257">
        <v>3.6</v>
      </c>
      <c r="I1302" s="258"/>
      <c r="J1302" s="254"/>
      <c r="K1302" s="254"/>
      <c r="L1302" s="259"/>
      <c r="M1302" s="260"/>
      <c r="N1302" s="261"/>
      <c r="O1302" s="261"/>
      <c r="P1302" s="261"/>
      <c r="Q1302" s="261"/>
      <c r="R1302" s="261"/>
      <c r="S1302" s="261"/>
      <c r="T1302" s="262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63" t="s">
        <v>155</v>
      </c>
      <c r="AU1302" s="263" t="s">
        <v>148</v>
      </c>
      <c r="AV1302" s="14" t="s">
        <v>148</v>
      </c>
      <c r="AW1302" s="14" t="s">
        <v>36</v>
      </c>
      <c r="AX1302" s="14" t="s">
        <v>80</v>
      </c>
      <c r="AY1302" s="263" t="s">
        <v>140</v>
      </c>
    </row>
    <row r="1303" spans="1:51" s="13" customFormat="1" ht="12">
      <c r="A1303" s="13"/>
      <c r="B1303" s="242"/>
      <c r="C1303" s="243"/>
      <c r="D1303" s="244" t="s">
        <v>155</v>
      </c>
      <c r="E1303" s="245" t="s">
        <v>1</v>
      </c>
      <c r="F1303" s="246" t="s">
        <v>328</v>
      </c>
      <c r="G1303" s="243"/>
      <c r="H1303" s="245" t="s">
        <v>1</v>
      </c>
      <c r="I1303" s="247"/>
      <c r="J1303" s="243"/>
      <c r="K1303" s="243"/>
      <c r="L1303" s="248"/>
      <c r="M1303" s="249"/>
      <c r="N1303" s="250"/>
      <c r="O1303" s="250"/>
      <c r="P1303" s="250"/>
      <c r="Q1303" s="250"/>
      <c r="R1303" s="250"/>
      <c r="S1303" s="250"/>
      <c r="T1303" s="251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2" t="s">
        <v>155</v>
      </c>
      <c r="AU1303" s="252" t="s">
        <v>148</v>
      </c>
      <c r="AV1303" s="13" t="s">
        <v>85</v>
      </c>
      <c r="AW1303" s="13" t="s">
        <v>36</v>
      </c>
      <c r="AX1303" s="13" t="s">
        <v>80</v>
      </c>
      <c r="AY1303" s="252" t="s">
        <v>140</v>
      </c>
    </row>
    <row r="1304" spans="1:51" s="14" customFormat="1" ht="12">
      <c r="A1304" s="14"/>
      <c r="B1304" s="253"/>
      <c r="C1304" s="254"/>
      <c r="D1304" s="244" t="s">
        <v>155</v>
      </c>
      <c r="E1304" s="255" t="s">
        <v>1</v>
      </c>
      <c r="F1304" s="256" t="s">
        <v>1449</v>
      </c>
      <c r="G1304" s="254"/>
      <c r="H1304" s="257">
        <v>9</v>
      </c>
      <c r="I1304" s="258"/>
      <c r="J1304" s="254"/>
      <c r="K1304" s="254"/>
      <c r="L1304" s="259"/>
      <c r="M1304" s="260"/>
      <c r="N1304" s="261"/>
      <c r="O1304" s="261"/>
      <c r="P1304" s="261"/>
      <c r="Q1304" s="261"/>
      <c r="R1304" s="261"/>
      <c r="S1304" s="261"/>
      <c r="T1304" s="262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3" t="s">
        <v>155</v>
      </c>
      <c r="AU1304" s="263" t="s">
        <v>148</v>
      </c>
      <c r="AV1304" s="14" t="s">
        <v>148</v>
      </c>
      <c r="AW1304" s="14" t="s">
        <v>36</v>
      </c>
      <c r="AX1304" s="14" t="s">
        <v>80</v>
      </c>
      <c r="AY1304" s="263" t="s">
        <v>140</v>
      </c>
    </row>
    <row r="1305" spans="1:51" s="13" customFormat="1" ht="12">
      <c r="A1305" s="13"/>
      <c r="B1305" s="242"/>
      <c r="C1305" s="243"/>
      <c r="D1305" s="244" t="s">
        <v>155</v>
      </c>
      <c r="E1305" s="245" t="s">
        <v>1</v>
      </c>
      <c r="F1305" s="246" t="s">
        <v>330</v>
      </c>
      <c r="G1305" s="243"/>
      <c r="H1305" s="245" t="s">
        <v>1</v>
      </c>
      <c r="I1305" s="247"/>
      <c r="J1305" s="243"/>
      <c r="K1305" s="243"/>
      <c r="L1305" s="248"/>
      <c r="M1305" s="249"/>
      <c r="N1305" s="250"/>
      <c r="O1305" s="250"/>
      <c r="P1305" s="250"/>
      <c r="Q1305" s="250"/>
      <c r="R1305" s="250"/>
      <c r="S1305" s="250"/>
      <c r="T1305" s="25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2" t="s">
        <v>155</v>
      </c>
      <c r="AU1305" s="252" t="s">
        <v>148</v>
      </c>
      <c r="AV1305" s="13" t="s">
        <v>85</v>
      </c>
      <c r="AW1305" s="13" t="s">
        <v>36</v>
      </c>
      <c r="AX1305" s="13" t="s">
        <v>80</v>
      </c>
      <c r="AY1305" s="252" t="s">
        <v>140</v>
      </c>
    </row>
    <row r="1306" spans="1:51" s="14" customFormat="1" ht="12">
      <c r="A1306" s="14"/>
      <c r="B1306" s="253"/>
      <c r="C1306" s="254"/>
      <c r="D1306" s="244" t="s">
        <v>155</v>
      </c>
      <c r="E1306" s="255" t="s">
        <v>1</v>
      </c>
      <c r="F1306" s="256" t="s">
        <v>1457</v>
      </c>
      <c r="G1306" s="254"/>
      <c r="H1306" s="257">
        <v>5.4</v>
      </c>
      <c r="I1306" s="258"/>
      <c r="J1306" s="254"/>
      <c r="K1306" s="254"/>
      <c r="L1306" s="259"/>
      <c r="M1306" s="260"/>
      <c r="N1306" s="261"/>
      <c r="O1306" s="261"/>
      <c r="P1306" s="261"/>
      <c r="Q1306" s="261"/>
      <c r="R1306" s="261"/>
      <c r="S1306" s="261"/>
      <c r="T1306" s="262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63" t="s">
        <v>155</v>
      </c>
      <c r="AU1306" s="263" t="s">
        <v>148</v>
      </c>
      <c r="AV1306" s="14" t="s">
        <v>148</v>
      </c>
      <c r="AW1306" s="14" t="s">
        <v>36</v>
      </c>
      <c r="AX1306" s="14" t="s">
        <v>80</v>
      </c>
      <c r="AY1306" s="263" t="s">
        <v>140</v>
      </c>
    </row>
    <row r="1307" spans="1:51" s="13" customFormat="1" ht="12">
      <c r="A1307" s="13"/>
      <c r="B1307" s="242"/>
      <c r="C1307" s="243"/>
      <c r="D1307" s="244" t="s">
        <v>155</v>
      </c>
      <c r="E1307" s="245" t="s">
        <v>1</v>
      </c>
      <c r="F1307" s="246" t="s">
        <v>332</v>
      </c>
      <c r="G1307" s="243"/>
      <c r="H1307" s="245" t="s">
        <v>1</v>
      </c>
      <c r="I1307" s="247"/>
      <c r="J1307" s="243"/>
      <c r="K1307" s="243"/>
      <c r="L1307" s="248"/>
      <c r="M1307" s="249"/>
      <c r="N1307" s="250"/>
      <c r="O1307" s="250"/>
      <c r="P1307" s="250"/>
      <c r="Q1307" s="250"/>
      <c r="R1307" s="250"/>
      <c r="S1307" s="250"/>
      <c r="T1307" s="251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52" t="s">
        <v>155</v>
      </c>
      <c r="AU1307" s="252" t="s">
        <v>148</v>
      </c>
      <c r="AV1307" s="13" t="s">
        <v>85</v>
      </c>
      <c r="AW1307" s="13" t="s">
        <v>36</v>
      </c>
      <c r="AX1307" s="13" t="s">
        <v>80</v>
      </c>
      <c r="AY1307" s="252" t="s">
        <v>140</v>
      </c>
    </row>
    <row r="1308" spans="1:51" s="14" customFormat="1" ht="12">
      <c r="A1308" s="14"/>
      <c r="B1308" s="253"/>
      <c r="C1308" s="254"/>
      <c r="D1308" s="244" t="s">
        <v>155</v>
      </c>
      <c r="E1308" s="255" t="s">
        <v>1</v>
      </c>
      <c r="F1308" s="256" t="s">
        <v>1458</v>
      </c>
      <c r="G1308" s="254"/>
      <c r="H1308" s="257">
        <v>15.3</v>
      </c>
      <c r="I1308" s="258"/>
      <c r="J1308" s="254"/>
      <c r="K1308" s="254"/>
      <c r="L1308" s="259"/>
      <c r="M1308" s="260"/>
      <c r="N1308" s="261"/>
      <c r="O1308" s="261"/>
      <c r="P1308" s="261"/>
      <c r="Q1308" s="261"/>
      <c r="R1308" s="261"/>
      <c r="S1308" s="261"/>
      <c r="T1308" s="262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63" t="s">
        <v>155</v>
      </c>
      <c r="AU1308" s="263" t="s">
        <v>148</v>
      </c>
      <c r="AV1308" s="14" t="s">
        <v>148</v>
      </c>
      <c r="AW1308" s="14" t="s">
        <v>36</v>
      </c>
      <c r="AX1308" s="14" t="s">
        <v>80</v>
      </c>
      <c r="AY1308" s="263" t="s">
        <v>140</v>
      </c>
    </row>
    <row r="1309" spans="1:51" s="13" customFormat="1" ht="12">
      <c r="A1309" s="13"/>
      <c r="B1309" s="242"/>
      <c r="C1309" s="243"/>
      <c r="D1309" s="244" t="s">
        <v>155</v>
      </c>
      <c r="E1309" s="245" t="s">
        <v>1</v>
      </c>
      <c r="F1309" s="246" t="s">
        <v>334</v>
      </c>
      <c r="G1309" s="243"/>
      <c r="H1309" s="245" t="s">
        <v>1</v>
      </c>
      <c r="I1309" s="247"/>
      <c r="J1309" s="243"/>
      <c r="K1309" s="243"/>
      <c r="L1309" s="248"/>
      <c r="M1309" s="249"/>
      <c r="N1309" s="250"/>
      <c r="O1309" s="250"/>
      <c r="P1309" s="250"/>
      <c r="Q1309" s="250"/>
      <c r="R1309" s="250"/>
      <c r="S1309" s="250"/>
      <c r="T1309" s="251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2" t="s">
        <v>155</v>
      </c>
      <c r="AU1309" s="252" t="s">
        <v>148</v>
      </c>
      <c r="AV1309" s="13" t="s">
        <v>85</v>
      </c>
      <c r="AW1309" s="13" t="s">
        <v>36</v>
      </c>
      <c r="AX1309" s="13" t="s">
        <v>80</v>
      </c>
      <c r="AY1309" s="252" t="s">
        <v>140</v>
      </c>
    </row>
    <row r="1310" spans="1:51" s="14" customFormat="1" ht="12">
      <c r="A1310" s="14"/>
      <c r="B1310" s="253"/>
      <c r="C1310" s="254"/>
      <c r="D1310" s="244" t="s">
        <v>155</v>
      </c>
      <c r="E1310" s="255" t="s">
        <v>1</v>
      </c>
      <c r="F1310" s="256" t="s">
        <v>1459</v>
      </c>
      <c r="G1310" s="254"/>
      <c r="H1310" s="257">
        <v>8.1</v>
      </c>
      <c r="I1310" s="258"/>
      <c r="J1310" s="254"/>
      <c r="K1310" s="254"/>
      <c r="L1310" s="259"/>
      <c r="M1310" s="260"/>
      <c r="N1310" s="261"/>
      <c r="O1310" s="261"/>
      <c r="P1310" s="261"/>
      <c r="Q1310" s="261"/>
      <c r="R1310" s="261"/>
      <c r="S1310" s="261"/>
      <c r="T1310" s="262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63" t="s">
        <v>155</v>
      </c>
      <c r="AU1310" s="263" t="s">
        <v>148</v>
      </c>
      <c r="AV1310" s="14" t="s">
        <v>148</v>
      </c>
      <c r="AW1310" s="14" t="s">
        <v>36</v>
      </c>
      <c r="AX1310" s="14" t="s">
        <v>80</v>
      </c>
      <c r="AY1310" s="263" t="s">
        <v>140</v>
      </c>
    </row>
    <row r="1311" spans="1:51" s="13" customFormat="1" ht="12">
      <c r="A1311" s="13"/>
      <c r="B1311" s="242"/>
      <c r="C1311" s="243"/>
      <c r="D1311" s="244" t="s">
        <v>155</v>
      </c>
      <c r="E1311" s="245" t="s">
        <v>1</v>
      </c>
      <c r="F1311" s="246" t="s">
        <v>336</v>
      </c>
      <c r="G1311" s="243"/>
      <c r="H1311" s="245" t="s">
        <v>1</v>
      </c>
      <c r="I1311" s="247"/>
      <c r="J1311" s="243"/>
      <c r="K1311" s="243"/>
      <c r="L1311" s="248"/>
      <c r="M1311" s="249"/>
      <c r="N1311" s="250"/>
      <c r="O1311" s="250"/>
      <c r="P1311" s="250"/>
      <c r="Q1311" s="250"/>
      <c r="R1311" s="250"/>
      <c r="S1311" s="250"/>
      <c r="T1311" s="251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2" t="s">
        <v>155</v>
      </c>
      <c r="AU1311" s="252" t="s">
        <v>148</v>
      </c>
      <c r="AV1311" s="13" t="s">
        <v>85</v>
      </c>
      <c r="AW1311" s="13" t="s">
        <v>36</v>
      </c>
      <c r="AX1311" s="13" t="s">
        <v>80</v>
      </c>
      <c r="AY1311" s="252" t="s">
        <v>140</v>
      </c>
    </row>
    <row r="1312" spans="1:51" s="14" customFormat="1" ht="12">
      <c r="A1312" s="14"/>
      <c r="B1312" s="253"/>
      <c r="C1312" s="254"/>
      <c r="D1312" s="244" t="s">
        <v>155</v>
      </c>
      <c r="E1312" s="255" t="s">
        <v>1</v>
      </c>
      <c r="F1312" s="256" t="s">
        <v>1460</v>
      </c>
      <c r="G1312" s="254"/>
      <c r="H1312" s="257">
        <v>0.6</v>
      </c>
      <c r="I1312" s="258"/>
      <c r="J1312" s="254"/>
      <c r="K1312" s="254"/>
      <c r="L1312" s="259"/>
      <c r="M1312" s="260"/>
      <c r="N1312" s="261"/>
      <c r="O1312" s="261"/>
      <c r="P1312" s="261"/>
      <c r="Q1312" s="261"/>
      <c r="R1312" s="261"/>
      <c r="S1312" s="261"/>
      <c r="T1312" s="262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63" t="s">
        <v>155</v>
      </c>
      <c r="AU1312" s="263" t="s">
        <v>148</v>
      </c>
      <c r="AV1312" s="14" t="s">
        <v>148</v>
      </c>
      <c r="AW1312" s="14" t="s">
        <v>36</v>
      </c>
      <c r="AX1312" s="14" t="s">
        <v>80</v>
      </c>
      <c r="AY1312" s="263" t="s">
        <v>140</v>
      </c>
    </row>
    <row r="1313" spans="1:51" s="13" customFormat="1" ht="12">
      <c r="A1313" s="13"/>
      <c r="B1313" s="242"/>
      <c r="C1313" s="243"/>
      <c r="D1313" s="244" t="s">
        <v>155</v>
      </c>
      <c r="E1313" s="245" t="s">
        <v>1</v>
      </c>
      <c r="F1313" s="246" t="s">
        <v>338</v>
      </c>
      <c r="G1313" s="243"/>
      <c r="H1313" s="245" t="s">
        <v>1</v>
      </c>
      <c r="I1313" s="247"/>
      <c r="J1313" s="243"/>
      <c r="K1313" s="243"/>
      <c r="L1313" s="248"/>
      <c r="M1313" s="249"/>
      <c r="N1313" s="250"/>
      <c r="O1313" s="250"/>
      <c r="P1313" s="250"/>
      <c r="Q1313" s="250"/>
      <c r="R1313" s="250"/>
      <c r="S1313" s="250"/>
      <c r="T1313" s="251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2" t="s">
        <v>155</v>
      </c>
      <c r="AU1313" s="252" t="s">
        <v>148</v>
      </c>
      <c r="AV1313" s="13" t="s">
        <v>85</v>
      </c>
      <c r="AW1313" s="13" t="s">
        <v>36</v>
      </c>
      <c r="AX1313" s="13" t="s">
        <v>80</v>
      </c>
      <c r="AY1313" s="252" t="s">
        <v>140</v>
      </c>
    </row>
    <row r="1314" spans="1:51" s="14" customFormat="1" ht="12">
      <c r="A1314" s="14"/>
      <c r="B1314" s="253"/>
      <c r="C1314" s="254"/>
      <c r="D1314" s="244" t="s">
        <v>155</v>
      </c>
      <c r="E1314" s="255" t="s">
        <v>1</v>
      </c>
      <c r="F1314" s="256" t="s">
        <v>1461</v>
      </c>
      <c r="G1314" s="254"/>
      <c r="H1314" s="257">
        <v>1.2</v>
      </c>
      <c r="I1314" s="258"/>
      <c r="J1314" s="254"/>
      <c r="K1314" s="254"/>
      <c r="L1314" s="259"/>
      <c r="M1314" s="260"/>
      <c r="N1314" s="261"/>
      <c r="O1314" s="261"/>
      <c r="P1314" s="261"/>
      <c r="Q1314" s="261"/>
      <c r="R1314" s="261"/>
      <c r="S1314" s="261"/>
      <c r="T1314" s="262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63" t="s">
        <v>155</v>
      </c>
      <c r="AU1314" s="263" t="s">
        <v>148</v>
      </c>
      <c r="AV1314" s="14" t="s">
        <v>148</v>
      </c>
      <c r="AW1314" s="14" t="s">
        <v>36</v>
      </c>
      <c r="AX1314" s="14" t="s">
        <v>80</v>
      </c>
      <c r="AY1314" s="263" t="s">
        <v>140</v>
      </c>
    </row>
    <row r="1315" spans="1:51" s="13" customFormat="1" ht="12">
      <c r="A1315" s="13"/>
      <c r="B1315" s="242"/>
      <c r="C1315" s="243"/>
      <c r="D1315" s="244" t="s">
        <v>155</v>
      </c>
      <c r="E1315" s="245" t="s">
        <v>1</v>
      </c>
      <c r="F1315" s="246" t="s">
        <v>340</v>
      </c>
      <c r="G1315" s="243"/>
      <c r="H1315" s="245" t="s">
        <v>1</v>
      </c>
      <c r="I1315" s="247"/>
      <c r="J1315" s="243"/>
      <c r="K1315" s="243"/>
      <c r="L1315" s="248"/>
      <c r="M1315" s="249"/>
      <c r="N1315" s="250"/>
      <c r="O1315" s="250"/>
      <c r="P1315" s="250"/>
      <c r="Q1315" s="250"/>
      <c r="R1315" s="250"/>
      <c r="S1315" s="250"/>
      <c r="T1315" s="25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2" t="s">
        <v>155</v>
      </c>
      <c r="AU1315" s="252" t="s">
        <v>148</v>
      </c>
      <c r="AV1315" s="13" t="s">
        <v>85</v>
      </c>
      <c r="AW1315" s="13" t="s">
        <v>36</v>
      </c>
      <c r="AX1315" s="13" t="s">
        <v>80</v>
      </c>
      <c r="AY1315" s="252" t="s">
        <v>140</v>
      </c>
    </row>
    <row r="1316" spans="1:51" s="14" customFormat="1" ht="12">
      <c r="A1316" s="14"/>
      <c r="B1316" s="253"/>
      <c r="C1316" s="254"/>
      <c r="D1316" s="244" t="s">
        <v>155</v>
      </c>
      <c r="E1316" s="255" t="s">
        <v>1</v>
      </c>
      <c r="F1316" s="256" t="s">
        <v>1462</v>
      </c>
      <c r="G1316" s="254"/>
      <c r="H1316" s="257">
        <v>1.1</v>
      </c>
      <c r="I1316" s="258"/>
      <c r="J1316" s="254"/>
      <c r="K1316" s="254"/>
      <c r="L1316" s="259"/>
      <c r="M1316" s="260"/>
      <c r="N1316" s="261"/>
      <c r="O1316" s="261"/>
      <c r="P1316" s="261"/>
      <c r="Q1316" s="261"/>
      <c r="R1316" s="261"/>
      <c r="S1316" s="261"/>
      <c r="T1316" s="262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63" t="s">
        <v>155</v>
      </c>
      <c r="AU1316" s="263" t="s">
        <v>148</v>
      </c>
      <c r="AV1316" s="14" t="s">
        <v>148</v>
      </c>
      <c r="AW1316" s="14" t="s">
        <v>36</v>
      </c>
      <c r="AX1316" s="14" t="s">
        <v>80</v>
      </c>
      <c r="AY1316" s="263" t="s">
        <v>140</v>
      </c>
    </row>
    <row r="1317" spans="1:51" s="13" customFormat="1" ht="12">
      <c r="A1317" s="13"/>
      <c r="B1317" s="242"/>
      <c r="C1317" s="243"/>
      <c r="D1317" s="244" t="s">
        <v>155</v>
      </c>
      <c r="E1317" s="245" t="s">
        <v>1</v>
      </c>
      <c r="F1317" s="246" t="s">
        <v>460</v>
      </c>
      <c r="G1317" s="243"/>
      <c r="H1317" s="245" t="s">
        <v>1</v>
      </c>
      <c r="I1317" s="247"/>
      <c r="J1317" s="243"/>
      <c r="K1317" s="243"/>
      <c r="L1317" s="248"/>
      <c r="M1317" s="249"/>
      <c r="N1317" s="250"/>
      <c r="O1317" s="250"/>
      <c r="P1317" s="250"/>
      <c r="Q1317" s="250"/>
      <c r="R1317" s="250"/>
      <c r="S1317" s="250"/>
      <c r="T1317" s="251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2" t="s">
        <v>155</v>
      </c>
      <c r="AU1317" s="252" t="s">
        <v>148</v>
      </c>
      <c r="AV1317" s="13" t="s">
        <v>85</v>
      </c>
      <c r="AW1317" s="13" t="s">
        <v>36</v>
      </c>
      <c r="AX1317" s="13" t="s">
        <v>80</v>
      </c>
      <c r="AY1317" s="252" t="s">
        <v>140</v>
      </c>
    </row>
    <row r="1318" spans="1:51" s="14" customFormat="1" ht="12">
      <c r="A1318" s="14"/>
      <c r="B1318" s="253"/>
      <c r="C1318" s="254"/>
      <c r="D1318" s="244" t="s">
        <v>155</v>
      </c>
      <c r="E1318" s="255" t="s">
        <v>1</v>
      </c>
      <c r="F1318" s="256" t="s">
        <v>1463</v>
      </c>
      <c r="G1318" s="254"/>
      <c r="H1318" s="257">
        <v>1.6</v>
      </c>
      <c r="I1318" s="258"/>
      <c r="J1318" s="254"/>
      <c r="K1318" s="254"/>
      <c r="L1318" s="259"/>
      <c r="M1318" s="260"/>
      <c r="N1318" s="261"/>
      <c r="O1318" s="261"/>
      <c r="P1318" s="261"/>
      <c r="Q1318" s="261"/>
      <c r="R1318" s="261"/>
      <c r="S1318" s="261"/>
      <c r="T1318" s="262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63" t="s">
        <v>155</v>
      </c>
      <c r="AU1318" s="263" t="s">
        <v>148</v>
      </c>
      <c r="AV1318" s="14" t="s">
        <v>148</v>
      </c>
      <c r="AW1318" s="14" t="s">
        <v>36</v>
      </c>
      <c r="AX1318" s="14" t="s">
        <v>80</v>
      </c>
      <c r="AY1318" s="263" t="s">
        <v>140</v>
      </c>
    </row>
    <row r="1319" spans="1:51" s="13" customFormat="1" ht="12">
      <c r="A1319" s="13"/>
      <c r="B1319" s="242"/>
      <c r="C1319" s="243"/>
      <c r="D1319" s="244" t="s">
        <v>155</v>
      </c>
      <c r="E1319" s="245" t="s">
        <v>1</v>
      </c>
      <c r="F1319" s="246" t="s">
        <v>462</v>
      </c>
      <c r="G1319" s="243"/>
      <c r="H1319" s="245" t="s">
        <v>1</v>
      </c>
      <c r="I1319" s="247"/>
      <c r="J1319" s="243"/>
      <c r="K1319" s="243"/>
      <c r="L1319" s="248"/>
      <c r="M1319" s="249"/>
      <c r="N1319" s="250"/>
      <c r="O1319" s="250"/>
      <c r="P1319" s="250"/>
      <c r="Q1319" s="250"/>
      <c r="R1319" s="250"/>
      <c r="S1319" s="250"/>
      <c r="T1319" s="251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2" t="s">
        <v>155</v>
      </c>
      <c r="AU1319" s="252" t="s">
        <v>148</v>
      </c>
      <c r="AV1319" s="13" t="s">
        <v>85</v>
      </c>
      <c r="AW1319" s="13" t="s">
        <v>36</v>
      </c>
      <c r="AX1319" s="13" t="s">
        <v>80</v>
      </c>
      <c r="AY1319" s="252" t="s">
        <v>140</v>
      </c>
    </row>
    <row r="1320" spans="1:51" s="14" customFormat="1" ht="12">
      <c r="A1320" s="14"/>
      <c r="B1320" s="253"/>
      <c r="C1320" s="254"/>
      <c r="D1320" s="244" t="s">
        <v>155</v>
      </c>
      <c r="E1320" s="255" t="s">
        <v>1</v>
      </c>
      <c r="F1320" s="256" t="s">
        <v>1464</v>
      </c>
      <c r="G1320" s="254"/>
      <c r="H1320" s="257">
        <v>3</v>
      </c>
      <c r="I1320" s="258"/>
      <c r="J1320" s="254"/>
      <c r="K1320" s="254"/>
      <c r="L1320" s="259"/>
      <c r="M1320" s="260"/>
      <c r="N1320" s="261"/>
      <c r="O1320" s="261"/>
      <c r="P1320" s="261"/>
      <c r="Q1320" s="261"/>
      <c r="R1320" s="261"/>
      <c r="S1320" s="261"/>
      <c r="T1320" s="262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3" t="s">
        <v>155</v>
      </c>
      <c r="AU1320" s="263" t="s">
        <v>148</v>
      </c>
      <c r="AV1320" s="14" t="s">
        <v>148</v>
      </c>
      <c r="AW1320" s="14" t="s">
        <v>36</v>
      </c>
      <c r="AX1320" s="14" t="s">
        <v>80</v>
      </c>
      <c r="AY1320" s="263" t="s">
        <v>140</v>
      </c>
    </row>
    <row r="1321" spans="1:51" s="15" customFormat="1" ht="12">
      <c r="A1321" s="15"/>
      <c r="B1321" s="264"/>
      <c r="C1321" s="265"/>
      <c r="D1321" s="244" t="s">
        <v>155</v>
      </c>
      <c r="E1321" s="266" t="s">
        <v>1</v>
      </c>
      <c r="F1321" s="267" t="s">
        <v>167</v>
      </c>
      <c r="G1321" s="265"/>
      <c r="H1321" s="268">
        <v>345.9000000000001</v>
      </c>
      <c r="I1321" s="269"/>
      <c r="J1321" s="265"/>
      <c r="K1321" s="265"/>
      <c r="L1321" s="270"/>
      <c r="M1321" s="271"/>
      <c r="N1321" s="272"/>
      <c r="O1321" s="272"/>
      <c r="P1321" s="272"/>
      <c r="Q1321" s="272"/>
      <c r="R1321" s="272"/>
      <c r="S1321" s="272"/>
      <c r="T1321" s="273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74" t="s">
        <v>155</v>
      </c>
      <c r="AU1321" s="274" t="s">
        <v>148</v>
      </c>
      <c r="AV1321" s="15" t="s">
        <v>147</v>
      </c>
      <c r="AW1321" s="15" t="s">
        <v>36</v>
      </c>
      <c r="AX1321" s="15" t="s">
        <v>85</v>
      </c>
      <c r="AY1321" s="274" t="s">
        <v>140</v>
      </c>
    </row>
    <row r="1322" spans="1:65" s="2" customFormat="1" ht="21.75" customHeight="1">
      <c r="A1322" s="39"/>
      <c r="B1322" s="40"/>
      <c r="C1322" s="229" t="s">
        <v>1465</v>
      </c>
      <c r="D1322" s="229" t="s">
        <v>142</v>
      </c>
      <c r="E1322" s="230" t="s">
        <v>1466</v>
      </c>
      <c r="F1322" s="231" t="s">
        <v>1467</v>
      </c>
      <c r="G1322" s="232" t="s">
        <v>145</v>
      </c>
      <c r="H1322" s="233">
        <v>414</v>
      </c>
      <c r="I1322" s="234"/>
      <c r="J1322" s="235">
        <f>ROUND(I1322*H1322,2)</f>
        <v>0</v>
      </c>
      <c r="K1322" s="231" t="s">
        <v>153</v>
      </c>
      <c r="L1322" s="45"/>
      <c r="M1322" s="236" t="s">
        <v>1</v>
      </c>
      <c r="N1322" s="237" t="s">
        <v>46</v>
      </c>
      <c r="O1322" s="92"/>
      <c r="P1322" s="238">
        <f>O1322*H1322</f>
        <v>0</v>
      </c>
      <c r="Q1322" s="238">
        <v>0</v>
      </c>
      <c r="R1322" s="238">
        <f>Q1322*H1322</f>
        <v>0</v>
      </c>
      <c r="S1322" s="238">
        <v>0</v>
      </c>
      <c r="T1322" s="239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40" t="s">
        <v>237</v>
      </c>
      <c r="AT1322" s="240" t="s">
        <v>142</v>
      </c>
      <c r="AU1322" s="240" t="s">
        <v>148</v>
      </c>
      <c r="AY1322" s="18" t="s">
        <v>140</v>
      </c>
      <c r="BE1322" s="241">
        <f>IF(N1322="základní",J1322,0)</f>
        <v>0</v>
      </c>
      <c r="BF1322" s="241">
        <f>IF(N1322="snížená",J1322,0)</f>
        <v>0</v>
      </c>
      <c r="BG1322" s="241">
        <f>IF(N1322="zákl. přenesená",J1322,0)</f>
        <v>0</v>
      </c>
      <c r="BH1322" s="241">
        <f>IF(N1322="sníž. přenesená",J1322,0)</f>
        <v>0</v>
      </c>
      <c r="BI1322" s="241">
        <f>IF(N1322="nulová",J1322,0)</f>
        <v>0</v>
      </c>
      <c r="BJ1322" s="18" t="s">
        <v>148</v>
      </c>
      <c r="BK1322" s="241">
        <f>ROUND(I1322*H1322,2)</f>
        <v>0</v>
      </c>
      <c r="BL1322" s="18" t="s">
        <v>237</v>
      </c>
      <c r="BM1322" s="240" t="s">
        <v>1468</v>
      </c>
    </row>
    <row r="1323" spans="1:51" s="13" customFormat="1" ht="12">
      <c r="A1323" s="13"/>
      <c r="B1323" s="242"/>
      <c r="C1323" s="243"/>
      <c r="D1323" s="244" t="s">
        <v>155</v>
      </c>
      <c r="E1323" s="245" t="s">
        <v>1</v>
      </c>
      <c r="F1323" s="246" t="s">
        <v>1469</v>
      </c>
      <c r="G1323" s="243"/>
      <c r="H1323" s="245" t="s">
        <v>1</v>
      </c>
      <c r="I1323" s="247"/>
      <c r="J1323" s="243"/>
      <c r="K1323" s="243"/>
      <c r="L1323" s="248"/>
      <c r="M1323" s="249"/>
      <c r="N1323" s="250"/>
      <c r="O1323" s="250"/>
      <c r="P1323" s="250"/>
      <c r="Q1323" s="250"/>
      <c r="R1323" s="250"/>
      <c r="S1323" s="250"/>
      <c r="T1323" s="251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2" t="s">
        <v>155</v>
      </c>
      <c r="AU1323" s="252" t="s">
        <v>148</v>
      </c>
      <c r="AV1323" s="13" t="s">
        <v>85</v>
      </c>
      <c r="AW1323" s="13" t="s">
        <v>36</v>
      </c>
      <c r="AX1323" s="13" t="s">
        <v>80</v>
      </c>
      <c r="AY1323" s="252" t="s">
        <v>140</v>
      </c>
    </row>
    <row r="1324" spans="1:51" s="14" customFormat="1" ht="12">
      <c r="A1324" s="14"/>
      <c r="B1324" s="253"/>
      <c r="C1324" s="254"/>
      <c r="D1324" s="244" t="s">
        <v>155</v>
      </c>
      <c r="E1324" s="255" t="s">
        <v>1</v>
      </c>
      <c r="F1324" s="256" t="s">
        <v>1470</v>
      </c>
      <c r="G1324" s="254"/>
      <c r="H1324" s="257">
        <v>414</v>
      </c>
      <c r="I1324" s="258"/>
      <c r="J1324" s="254"/>
      <c r="K1324" s="254"/>
      <c r="L1324" s="259"/>
      <c r="M1324" s="260"/>
      <c r="N1324" s="261"/>
      <c r="O1324" s="261"/>
      <c r="P1324" s="261"/>
      <c r="Q1324" s="261"/>
      <c r="R1324" s="261"/>
      <c r="S1324" s="261"/>
      <c r="T1324" s="262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63" t="s">
        <v>155</v>
      </c>
      <c r="AU1324" s="263" t="s">
        <v>148</v>
      </c>
      <c r="AV1324" s="14" t="s">
        <v>148</v>
      </c>
      <c r="AW1324" s="14" t="s">
        <v>36</v>
      </c>
      <c r="AX1324" s="14" t="s">
        <v>85</v>
      </c>
      <c r="AY1324" s="263" t="s">
        <v>140</v>
      </c>
    </row>
    <row r="1325" spans="1:65" s="2" customFormat="1" ht="21.75" customHeight="1">
      <c r="A1325" s="39"/>
      <c r="B1325" s="40"/>
      <c r="C1325" s="229" t="s">
        <v>1471</v>
      </c>
      <c r="D1325" s="229" t="s">
        <v>142</v>
      </c>
      <c r="E1325" s="230" t="s">
        <v>1472</v>
      </c>
      <c r="F1325" s="231" t="s">
        <v>1473</v>
      </c>
      <c r="G1325" s="232" t="s">
        <v>252</v>
      </c>
      <c r="H1325" s="233">
        <v>35.375</v>
      </c>
      <c r="I1325" s="234"/>
      <c r="J1325" s="235">
        <f>ROUND(I1325*H1325,2)</f>
        <v>0</v>
      </c>
      <c r="K1325" s="231" t="s">
        <v>153</v>
      </c>
      <c r="L1325" s="45"/>
      <c r="M1325" s="236" t="s">
        <v>1</v>
      </c>
      <c r="N1325" s="237" t="s">
        <v>46</v>
      </c>
      <c r="O1325" s="92"/>
      <c r="P1325" s="238">
        <f>O1325*H1325</f>
        <v>0</v>
      </c>
      <c r="Q1325" s="238">
        <v>0.00212</v>
      </c>
      <c r="R1325" s="238">
        <f>Q1325*H1325</f>
        <v>0.07499499999999999</v>
      </c>
      <c r="S1325" s="238">
        <v>0</v>
      </c>
      <c r="T1325" s="239">
        <f>S1325*H1325</f>
        <v>0</v>
      </c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R1325" s="240" t="s">
        <v>237</v>
      </c>
      <c r="AT1325" s="240" t="s">
        <v>142</v>
      </c>
      <c r="AU1325" s="240" t="s">
        <v>148</v>
      </c>
      <c r="AY1325" s="18" t="s">
        <v>140</v>
      </c>
      <c r="BE1325" s="241">
        <f>IF(N1325="základní",J1325,0)</f>
        <v>0</v>
      </c>
      <c r="BF1325" s="241">
        <f>IF(N1325="snížená",J1325,0)</f>
        <v>0</v>
      </c>
      <c r="BG1325" s="241">
        <f>IF(N1325="zákl. přenesená",J1325,0)</f>
        <v>0</v>
      </c>
      <c r="BH1325" s="241">
        <f>IF(N1325="sníž. přenesená",J1325,0)</f>
        <v>0</v>
      </c>
      <c r="BI1325" s="241">
        <f>IF(N1325="nulová",J1325,0)</f>
        <v>0</v>
      </c>
      <c r="BJ1325" s="18" t="s">
        <v>148</v>
      </c>
      <c r="BK1325" s="241">
        <f>ROUND(I1325*H1325,2)</f>
        <v>0</v>
      </c>
      <c r="BL1325" s="18" t="s">
        <v>237</v>
      </c>
      <c r="BM1325" s="240" t="s">
        <v>1474</v>
      </c>
    </row>
    <row r="1326" spans="1:51" s="13" customFormat="1" ht="12">
      <c r="A1326" s="13"/>
      <c r="B1326" s="242"/>
      <c r="C1326" s="243"/>
      <c r="D1326" s="244" t="s">
        <v>155</v>
      </c>
      <c r="E1326" s="245" t="s">
        <v>1</v>
      </c>
      <c r="F1326" s="246" t="s">
        <v>1475</v>
      </c>
      <c r="G1326" s="243"/>
      <c r="H1326" s="245" t="s">
        <v>1</v>
      </c>
      <c r="I1326" s="247"/>
      <c r="J1326" s="243"/>
      <c r="K1326" s="243"/>
      <c r="L1326" s="248"/>
      <c r="M1326" s="249"/>
      <c r="N1326" s="250"/>
      <c r="O1326" s="250"/>
      <c r="P1326" s="250"/>
      <c r="Q1326" s="250"/>
      <c r="R1326" s="250"/>
      <c r="S1326" s="250"/>
      <c r="T1326" s="251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52" t="s">
        <v>155</v>
      </c>
      <c r="AU1326" s="252" t="s">
        <v>148</v>
      </c>
      <c r="AV1326" s="13" t="s">
        <v>85</v>
      </c>
      <c r="AW1326" s="13" t="s">
        <v>36</v>
      </c>
      <c r="AX1326" s="13" t="s">
        <v>80</v>
      </c>
      <c r="AY1326" s="252" t="s">
        <v>140</v>
      </c>
    </row>
    <row r="1327" spans="1:51" s="13" customFormat="1" ht="12">
      <c r="A1327" s="13"/>
      <c r="B1327" s="242"/>
      <c r="C1327" s="243"/>
      <c r="D1327" s="244" t="s">
        <v>155</v>
      </c>
      <c r="E1327" s="245" t="s">
        <v>1</v>
      </c>
      <c r="F1327" s="246" t="s">
        <v>1476</v>
      </c>
      <c r="G1327" s="243"/>
      <c r="H1327" s="245" t="s">
        <v>1</v>
      </c>
      <c r="I1327" s="247"/>
      <c r="J1327" s="243"/>
      <c r="K1327" s="243"/>
      <c r="L1327" s="248"/>
      <c r="M1327" s="249"/>
      <c r="N1327" s="250"/>
      <c r="O1327" s="250"/>
      <c r="P1327" s="250"/>
      <c r="Q1327" s="250"/>
      <c r="R1327" s="250"/>
      <c r="S1327" s="250"/>
      <c r="T1327" s="251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2" t="s">
        <v>155</v>
      </c>
      <c r="AU1327" s="252" t="s">
        <v>148</v>
      </c>
      <c r="AV1327" s="13" t="s">
        <v>85</v>
      </c>
      <c r="AW1327" s="13" t="s">
        <v>36</v>
      </c>
      <c r="AX1327" s="13" t="s">
        <v>80</v>
      </c>
      <c r="AY1327" s="252" t="s">
        <v>140</v>
      </c>
    </row>
    <row r="1328" spans="1:51" s="14" customFormat="1" ht="12">
      <c r="A1328" s="14"/>
      <c r="B1328" s="253"/>
      <c r="C1328" s="254"/>
      <c r="D1328" s="244" t="s">
        <v>155</v>
      </c>
      <c r="E1328" s="255" t="s">
        <v>1</v>
      </c>
      <c r="F1328" s="256" t="s">
        <v>1477</v>
      </c>
      <c r="G1328" s="254"/>
      <c r="H1328" s="257">
        <v>24.475</v>
      </c>
      <c r="I1328" s="258"/>
      <c r="J1328" s="254"/>
      <c r="K1328" s="254"/>
      <c r="L1328" s="259"/>
      <c r="M1328" s="260"/>
      <c r="N1328" s="261"/>
      <c r="O1328" s="261"/>
      <c r="P1328" s="261"/>
      <c r="Q1328" s="261"/>
      <c r="R1328" s="261"/>
      <c r="S1328" s="261"/>
      <c r="T1328" s="262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3" t="s">
        <v>155</v>
      </c>
      <c r="AU1328" s="263" t="s">
        <v>148</v>
      </c>
      <c r="AV1328" s="14" t="s">
        <v>148</v>
      </c>
      <c r="AW1328" s="14" t="s">
        <v>36</v>
      </c>
      <c r="AX1328" s="14" t="s">
        <v>80</v>
      </c>
      <c r="AY1328" s="263" t="s">
        <v>140</v>
      </c>
    </row>
    <row r="1329" spans="1:51" s="13" customFormat="1" ht="12">
      <c r="A1329" s="13"/>
      <c r="B1329" s="242"/>
      <c r="C1329" s="243"/>
      <c r="D1329" s="244" t="s">
        <v>155</v>
      </c>
      <c r="E1329" s="245" t="s">
        <v>1</v>
      </c>
      <c r="F1329" s="246" t="s">
        <v>1478</v>
      </c>
      <c r="G1329" s="243"/>
      <c r="H1329" s="245" t="s">
        <v>1</v>
      </c>
      <c r="I1329" s="247"/>
      <c r="J1329" s="243"/>
      <c r="K1329" s="243"/>
      <c r="L1329" s="248"/>
      <c r="M1329" s="249"/>
      <c r="N1329" s="250"/>
      <c r="O1329" s="250"/>
      <c r="P1329" s="250"/>
      <c r="Q1329" s="250"/>
      <c r="R1329" s="250"/>
      <c r="S1329" s="250"/>
      <c r="T1329" s="251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52" t="s">
        <v>155</v>
      </c>
      <c r="AU1329" s="252" t="s">
        <v>148</v>
      </c>
      <c r="AV1329" s="13" t="s">
        <v>85</v>
      </c>
      <c r="AW1329" s="13" t="s">
        <v>36</v>
      </c>
      <c r="AX1329" s="13" t="s">
        <v>80</v>
      </c>
      <c r="AY1329" s="252" t="s">
        <v>140</v>
      </c>
    </row>
    <row r="1330" spans="1:51" s="14" customFormat="1" ht="12">
      <c r="A1330" s="14"/>
      <c r="B1330" s="253"/>
      <c r="C1330" s="254"/>
      <c r="D1330" s="244" t="s">
        <v>155</v>
      </c>
      <c r="E1330" s="255" t="s">
        <v>1</v>
      </c>
      <c r="F1330" s="256" t="s">
        <v>1479</v>
      </c>
      <c r="G1330" s="254"/>
      <c r="H1330" s="257">
        <v>10.9</v>
      </c>
      <c r="I1330" s="258"/>
      <c r="J1330" s="254"/>
      <c r="K1330" s="254"/>
      <c r="L1330" s="259"/>
      <c r="M1330" s="260"/>
      <c r="N1330" s="261"/>
      <c r="O1330" s="261"/>
      <c r="P1330" s="261"/>
      <c r="Q1330" s="261"/>
      <c r="R1330" s="261"/>
      <c r="S1330" s="261"/>
      <c r="T1330" s="262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3" t="s">
        <v>155</v>
      </c>
      <c r="AU1330" s="263" t="s">
        <v>148</v>
      </c>
      <c r="AV1330" s="14" t="s">
        <v>148</v>
      </c>
      <c r="AW1330" s="14" t="s">
        <v>36</v>
      </c>
      <c r="AX1330" s="14" t="s">
        <v>80</v>
      </c>
      <c r="AY1330" s="263" t="s">
        <v>140</v>
      </c>
    </row>
    <row r="1331" spans="1:51" s="15" customFormat="1" ht="12">
      <c r="A1331" s="15"/>
      <c r="B1331" s="264"/>
      <c r="C1331" s="265"/>
      <c r="D1331" s="244" t="s">
        <v>155</v>
      </c>
      <c r="E1331" s="266" t="s">
        <v>1</v>
      </c>
      <c r="F1331" s="267" t="s">
        <v>167</v>
      </c>
      <c r="G1331" s="265"/>
      <c r="H1331" s="268">
        <v>35.375</v>
      </c>
      <c r="I1331" s="269"/>
      <c r="J1331" s="265"/>
      <c r="K1331" s="265"/>
      <c r="L1331" s="270"/>
      <c r="M1331" s="271"/>
      <c r="N1331" s="272"/>
      <c r="O1331" s="272"/>
      <c r="P1331" s="272"/>
      <c r="Q1331" s="272"/>
      <c r="R1331" s="272"/>
      <c r="S1331" s="272"/>
      <c r="T1331" s="273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74" t="s">
        <v>155</v>
      </c>
      <c r="AU1331" s="274" t="s">
        <v>148</v>
      </c>
      <c r="AV1331" s="15" t="s">
        <v>147</v>
      </c>
      <c r="AW1331" s="15" t="s">
        <v>36</v>
      </c>
      <c r="AX1331" s="15" t="s">
        <v>85</v>
      </c>
      <c r="AY1331" s="274" t="s">
        <v>140</v>
      </c>
    </row>
    <row r="1332" spans="1:65" s="2" customFormat="1" ht="21.75" customHeight="1">
      <c r="A1332" s="39"/>
      <c r="B1332" s="40"/>
      <c r="C1332" s="229" t="s">
        <v>1480</v>
      </c>
      <c r="D1332" s="229" t="s">
        <v>142</v>
      </c>
      <c r="E1332" s="230" t="s">
        <v>1481</v>
      </c>
      <c r="F1332" s="231" t="s">
        <v>1482</v>
      </c>
      <c r="G1332" s="232" t="s">
        <v>197</v>
      </c>
      <c r="H1332" s="233">
        <v>3.543</v>
      </c>
      <c r="I1332" s="234"/>
      <c r="J1332" s="235">
        <f>ROUND(I1332*H1332,2)</f>
        <v>0</v>
      </c>
      <c r="K1332" s="231" t="s">
        <v>153</v>
      </c>
      <c r="L1332" s="45"/>
      <c r="M1332" s="236" t="s">
        <v>1</v>
      </c>
      <c r="N1332" s="237" t="s">
        <v>46</v>
      </c>
      <c r="O1332" s="92"/>
      <c r="P1332" s="238">
        <f>O1332*H1332</f>
        <v>0</v>
      </c>
      <c r="Q1332" s="238">
        <v>0</v>
      </c>
      <c r="R1332" s="238">
        <f>Q1332*H1332</f>
        <v>0</v>
      </c>
      <c r="S1332" s="238">
        <v>0</v>
      </c>
      <c r="T1332" s="239">
        <f>S1332*H1332</f>
        <v>0</v>
      </c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R1332" s="240" t="s">
        <v>237</v>
      </c>
      <c r="AT1332" s="240" t="s">
        <v>142</v>
      </c>
      <c r="AU1332" s="240" t="s">
        <v>148</v>
      </c>
      <c r="AY1332" s="18" t="s">
        <v>140</v>
      </c>
      <c r="BE1332" s="241">
        <f>IF(N1332="základní",J1332,0)</f>
        <v>0</v>
      </c>
      <c r="BF1332" s="241">
        <f>IF(N1332="snížená",J1332,0)</f>
        <v>0</v>
      </c>
      <c r="BG1332" s="241">
        <f>IF(N1332="zákl. přenesená",J1332,0)</f>
        <v>0</v>
      </c>
      <c r="BH1332" s="241">
        <f>IF(N1332="sníž. přenesená",J1332,0)</f>
        <v>0</v>
      </c>
      <c r="BI1332" s="241">
        <f>IF(N1332="nulová",J1332,0)</f>
        <v>0</v>
      </c>
      <c r="BJ1332" s="18" t="s">
        <v>148</v>
      </c>
      <c r="BK1332" s="241">
        <f>ROUND(I1332*H1332,2)</f>
        <v>0</v>
      </c>
      <c r="BL1332" s="18" t="s">
        <v>237</v>
      </c>
      <c r="BM1332" s="240" t="s">
        <v>1483</v>
      </c>
    </row>
    <row r="1333" spans="1:63" s="12" customFormat="1" ht="22.8" customHeight="1">
      <c r="A1333" s="12"/>
      <c r="B1333" s="213"/>
      <c r="C1333" s="214"/>
      <c r="D1333" s="215" t="s">
        <v>79</v>
      </c>
      <c r="E1333" s="227" t="s">
        <v>1484</v>
      </c>
      <c r="F1333" s="227" t="s">
        <v>1485</v>
      </c>
      <c r="G1333" s="214"/>
      <c r="H1333" s="214"/>
      <c r="I1333" s="217"/>
      <c r="J1333" s="228">
        <f>BK1333</f>
        <v>0</v>
      </c>
      <c r="K1333" s="214"/>
      <c r="L1333" s="219"/>
      <c r="M1333" s="220"/>
      <c r="N1333" s="221"/>
      <c r="O1333" s="221"/>
      <c r="P1333" s="222">
        <f>SUM(P1334:P1336)</f>
        <v>0</v>
      </c>
      <c r="Q1333" s="221"/>
      <c r="R1333" s="222">
        <f>SUM(R1334:R1336)</f>
        <v>0</v>
      </c>
      <c r="S1333" s="221"/>
      <c r="T1333" s="223">
        <f>SUM(T1334:T1336)</f>
        <v>0.03699189</v>
      </c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R1333" s="224" t="s">
        <v>148</v>
      </c>
      <c r="AT1333" s="225" t="s">
        <v>79</v>
      </c>
      <c r="AU1333" s="225" t="s">
        <v>85</v>
      </c>
      <c r="AY1333" s="224" t="s">
        <v>140</v>
      </c>
      <c r="BK1333" s="226">
        <f>SUM(BK1334:BK1336)</f>
        <v>0</v>
      </c>
    </row>
    <row r="1334" spans="1:65" s="2" customFormat="1" ht="21.75" customHeight="1">
      <c r="A1334" s="39"/>
      <c r="B1334" s="40"/>
      <c r="C1334" s="229" t="s">
        <v>1486</v>
      </c>
      <c r="D1334" s="229" t="s">
        <v>142</v>
      </c>
      <c r="E1334" s="230" t="s">
        <v>1487</v>
      </c>
      <c r="F1334" s="231" t="s">
        <v>1488</v>
      </c>
      <c r="G1334" s="232" t="s">
        <v>152</v>
      </c>
      <c r="H1334" s="233">
        <v>284.553</v>
      </c>
      <c r="I1334" s="234"/>
      <c r="J1334" s="235">
        <f>ROUND(I1334*H1334,2)</f>
        <v>0</v>
      </c>
      <c r="K1334" s="231" t="s">
        <v>153</v>
      </c>
      <c r="L1334" s="45"/>
      <c r="M1334" s="236" t="s">
        <v>1</v>
      </c>
      <c r="N1334" s="237" t="s">
        <v>46</v>
      </c>
      <c r="O1334" s="92"/>
      <c r="P1334" s="238">
        <f>O1334*H1334</f>
        <v>0</v>
      </c>
      <c r="Q1334" s="238">
        <v>0</v>
      </c>
      <c r="R1334" s="238">
        <f>Q1334*H1334</f>
        <v>0</v>
      </c>
      <c r="S1334" s="238">
        <v>0.00013</v>
      </c>
      <c r="T1334" s="239">
        <f>S1334*H1334</f>
        <v>0.03699189</v>
      </c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R1334" s="240" t="s">
        <v>237</v>
      </c>
      <c r="AT1334" s="240" t="s">
        <v>142</v>
      </c>
      <c r="AU1334" s="240" t="s">
        <v>148</v>
      </c>
      <c r="AY1334" s="18" t="s">
        <v>140</v>
      </c>
      <c r="BE1334" s="241">
        <f>IF(N1334="základní",J1334,0)</f>
        <v>0</v>
      </c>
      <c r="BF1334" s="241">
        <f>IF(N1334="snížená",J1334,0)</f>
        <v>0</v>
      </c>
      <c r="BG1334" s="241">
        <f>IF(N1334="zákl. přenesená",J1334,0)</f>
        <v>0</v>
      </c>
      <c r="BH1334" s="241">
        <f>IF(N1334="sníž. přenesená",J1334,0)</f>
        <v>0</v>
      </c>
      <c r="BI1334" s="241">
        <f>IF(N1334="nulová",J1334,0)</f>
        <v>0</v>
      </c>
      <c r="BJ1334" s="18" t="s">
        <v>148</v>
      </c>
      <c r="BK1334" s="241">
        <f>ROUND(I1334*H1334,2)</f>
        <v>0</v>
      </c>
      <c r="BL1334" s="18" t="s">
        <v>237</v>
      </c>
      <c r="BM1334" s="240" t="s">
        <v>1489</v>
      </c>
    </row>
    <row r="1335" spans="1:51" s="13" customFormat="1" ht="12">
      <c r="A1335" s="13"/>
      <c r="B1335" s="242"/>
      <c r="C1335" s="243"/>
      <c r="D1335" s="244" t="s">
        <v>155</v>
      </c>
      <c r="E1335" s="245" t="s">
        <v>1</v>
      </c>
      <c r="F1335" s="246" t="s">
        <v>1490</v>
      </c>
      <c r="G1335" s="243"/>
      <c r="H1335" s="245" t="s">
        <v>1</v>
      </c>
      <c r="I1335" s="247"/>
      <c r="J1335" s="243"/>
      <c r="K1335" s="243"/>
      <c r="L1335" s="248"/>
      <c r="M1335" s="249"/>
      <c r="N1335" s="250"/>
      <c r="O1335" s="250"/>
      <c r="P1335" s="250"/>
      <c r="Q1335" s="250"/>
      <c r="R1335" s="250"/>
      <c r="S1335" s="250"/>
      <c r="T1335" s="251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52" t="s">
        <v>155</v>
      </c>
      <c r="AU1335" s="252" t="s">
        <v>148</v>
      </c>
      <c r="AV1335" s="13" t="s">
        <v>85</v>
      </c>
      <c r="AW1335" s="13" t="s">
        <v>36</v>
      </c>
      <c r="AX1335" s="13" t="s">
        <v>80</v>
      </c>
      <c r="AY1335" s="252" t="s">
        <v>140</v>
      </c>
    </row>
    <row r="1336" spans="1:51" s="14" customFormat="1" ht="12">
      <c r="A1336" s="14"/>
      <c r="B1336" s="253"/>
      <c r="C1336" s="254"/>
      <c r="D1336" s="244" t="s">
        <v>155</v>
      </c>
      <c r="E1336" s="255" t="s">
        <v>1</v>
      </c>
      <c r="F1336" s="256" t="s">
        <v>693</v>
      </c>
      <c r="G1336" s="254"/>
      <c r="H1336" s="257">
        <v>284.553</v>
      </c>
      <c r="I1336" s="258"/>
      <c r="J1336" s="254"/>
      <c r="K1336" s="254"/>
      <c r="L1336" s="259"/>
      <c r="M1336" s="260"/>
      <c r="N1336" s="261"/>
      <c r="O1336" s="261"/>
      <c r="P1336" s="261"/>
      <c r="Q1336" s="261"/>
      <c r="R1336" s="261"/>
      <c r="S1336" s="261"/>
      <c r="T1336" s="262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3" t="s">
        <v>155</v>
      </c>
      <c r="AU1336" s="263" t="s">
        <v>148</v>
      </c>
      <c r="AV1336" s="14" t="s">
        <v>148</v>
      </c>
      <c r="AW1336" s="14" t="s">
        <v>36</v>
      </c>
      <c r="AX1336" s="14" t="s">
        <v>85</v>
      </c>
      <c r="AY1336" s="263" t="s">
        <v>140</v>
      </c>
    </row>
    <row r="1337" spans="1:63" s="12" customFormat="1" ht="22.8" customHeight="1">
      <c r="A1337" s="12"/>
      <c r="B1337" s="213"/>
      <c r="C1337" s="214"/>
      <c r="D1337" s="215" t="s">
        <v>79</v>
      </c>
      <c r="E1337" s="227" t="s">
        <v>1491</v>
      </c>
      <c r="F1337" s="227" t="s">
        <v>1492</v>
      </c>
      <c r="G1337" s="214"/>
      <c r="H1337" s="214"/>
      <c r="I1337" s="217"/>
      <c r="J1337" s="228">
        <f>BK1337</f>
        <v>0</v>
      </c>
      <c r="K1337" s="214"/>
      <c r="L1337" s="219"/>
      <c r="M1337" s="220"/>
      <c r="N1337" s="221"/>
      <c r="O1337" s="221"/>
      <c r="P1337" s="222">
        <f>SUM(P1338:P1495)</f>
        <v>0</v>
      </c>
      <c r="Q1337" s="221"/>
      <c r="R1337" s="222">
        <f>SUM(R1338:R1495)</f>
        <v>7.369471000000002</v>
      </c>
      <c r="S1337" s="221"/>
      <c r="T1337" s="223">
        <f>SUM(T1338:T1495)</f>
        <v>1.0536447599999998</v>
      </c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R1337" s="224" t="s">
        <v>148</v>
      </c>
      <c r="AT1337" s="225" t="s">
        <v>79</v>
      </c>
      <c r="AU1337" s="225" t="s">
        <v>85</v>
      </c>
      <c r="AY1337" s="224" t="s">
        <v>140</v>
      </c>
      <c r="BK1337" s="226">
        <f>SUM(BK1338:BK1495)</f>
        <v>0</v>
      </c>
    </row>
    <row r="1338" spans="1:65" s="2" customFormat="1" ht="16.5" customHeight="1">
      <c r="A1338" s="39"/>
      <c r="B1338" s="40"/>
      <c r="C1338" s="229" t="s">
        <v>1493</v>
      </c>
      <c r="D1338" s="229" t="s">
        <v>142</v>
      </c>
      <c r="E1338" s="230" t="s">
        <v>1494</v>
      </c>
      <c r="F1338" s="231" t="s">
        <v>1495</v>
      </c>
      <c r="G1338" s="232" t="s">
        <v>145</v>
      </c>
      <c r="H1338" s="233">
        <v>1</v>
      </c>
      <c r="I1338" s="234"/>
      <c r="J1338" s="235">
        <f>ROUND(I1338*H1338,2)</f>
        <v>0</v>
      </c>
      <c r="K1338" s="231" t="s">
        <v>146</v>
      </c>
      <c r="L1338" s="45"/>
      <c r="M1338" s="236" t="s">
        <v>1</v>
      </c>
      <c r="N1338" s="237" t="s">
        <v>46</v>
      </c>
      <c r="O1338" s="92"/>
      <c r="P1338" s="238">
        <f>O1338*H1338</f>
        <v>0</v>
      </c>
      <c r="Q1338" s="238">
        <v>0</v>
      </c>
      <c r="R1338" s="238">
        <f>Q1338*H1338</f>
        <v>0</v>
      </c>
      <c r="S1338" s="238">
        <v>0</v>
      </c>
      <c r="T1338" s="239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40" t="s">
        <v>237</v>
      </c>
      <c r="AT1338" s="240" t="s">
        <v>142</v>
      </c>
      <c r="AU1338" s="240" t="s">
        <v>148</v>
      </c>
      <c r="AY1338" s="18" t="s">
        <v>140</v>
      </c>
      <c r="BE1338" s="241">
        <f>IF(N1338="základní",J1338,0)</f>
        <v>0</v>
      </c>
      <c r="BF1338" s="241">
        <f>IF(N1338="snížená",J1338,0)</f>
        <v>0</v>
      </c>
      <c r="BG1338" s="241">
        <f>IF(N1338="zákl. přenesená",J1338,0)</f>
        <v>0</v>
      </c>
      <c r="BH1338" s="241">
        <f>IF(N1338="sníž. přenesená",J1338,0)</f>
        <v>0</v>
      </c>
      <c r="BI1338" s="241">
        <f>IF(N1338="nulová",J1338,0)</f>
        <v>0</v>
      </c>
      <c r="BJ1338" s="18" t="s">
        <v>148</v>
      </c>
      <c r="BK1338" s="241">
        <f>ROUND(I1338*H1338,2)</f>
        <v>0</v>
      </c>
      <c r="BL1338" s="18" t="s">
        <v>237</v>
      </c>
      <c r="BM1338" s="240" t="s">
        <v>1496</v>
      </c>
    </row>
    <row r="1339" spans="1:65" s="2" customFormat="1" ht="16.5" customHeight="1">
      <c r="A1339" s="39"/>
      <c r="B1339" s="40"/>
      <c r="C1339" s="229" t="s">
        <v>1497</v>
      </c>
      <c r="D1339" s="229" t="s">
        <v>142</v>
      </c>
      <c r="E1339" s="230" t="s">
        <v>1498</v>
      </c>
      <c r="F1339" s="231" t="s">
        <v>1499</v>
      </c>
      <c r="G1339" s="232" t="s">
        <v>152</v>
      </c>
      <c r="H1339" s="233">
        <v>46.662</v>
      </c>
      <c r="I1339" s="234"/>
      <c r="J1339" s="235">
        <f>ROUND(I1339*H1339,2)</f>
        <v>0</v>
      </c>
      <c r="K1339" s="231" t="s">
        <v>153</v>
      </c>
      <c r="L1339" s="45"/>
      <c r="M1339" s="236" t="s">
        <v>1</v>
      </c>
      <c r="N1339" s="237" t="s">
        <v>46</v>
      </c>
      <c r="O1339" s="92"/>
      <c r="P1339" s="238">
        <f>O1339*H1339</f>
        <v>0</v>
      </c>
      <c r="Q1339" s="238">
        <v>0</v>
      </c>
      <c r="R1339" s="238">
        <f>Q1339*H1339</f>
        <v>0</v>
      </c>
      <c r="S1339" s="238">
        <v>0.01098</v>
      </c>
      <c r="T1339" s="239">
        <f>S1339*H1339</f>
        <v>0.51234876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40" t="s">
        <v>237</v>
      </c>
      <c r="AT1339" s="240" t="s">
        <v>142</v>
      </c>
      <c r="AU1339" s="240" t="s">
        <v>148</v>
      </c>
      <c r="AY1339" s="18" t="s">
        <v>140</v>
      </c>
      <c r="BE1339" s="241">
        <f>IF(N1339="základní",J1339,0)</f>
        <v>0</v>
      </c>
      <c r="BF1339" s="241">
        <f>IF(N1339="snížená",J1339,0)</f>
        <v>0</v>
      </c>
      <c r="BG1339" s="241">
        <f>IF(N1339="zákl. přenesená",J1339,0)</f>
        <v>0</v>
      </c>
      <c r="BH1339" s="241">
        <f>IF(N1339="sníž. přenesená",J1339,0)</f>
        <v>0</v>
      </c>
      <c r="BI1339" s="241">
        <f>IF(N1339="nulová",J1339,0)</f>
        <v>0</v>
      </c>
      <c r="BJ1339" s="18" t="s">
        <v>148</v>
      </c>
      <c r="BK1339" s="241">
        <f>ROUND(I1339*H1339,2)</f>
        <v>0</v>
      </c>
      <c r="BL1339" s="18" t="s">
        <v>237</v>
      </c>
      <c r="BM1339" s="240" t="s">
        <v>1500</v>
      </c>
    </row>
    <row r="1340" spans="1:51" s="13" customFormat="1" ht="12">
      <c r="A1340" s="13"/>
      <c r="B1340" s="242"/>
      <c r="C1340" s="243"/>
      <c r="D1340" s="244" t="s">
        <v>155</v>
      </c>
      <c r="E1340" s="245" t="s">
        <v>1</v>
      </c>
      <c r="F1340" s="246" t="s">
        <v>1501</v>
      </c>
      <c r="G1340" s="243"/>
      <c r="H1340" s="245" t="s">
        <v>1</v>
      </c>
      <c r="I1340" s="247"/>
      <c r="J1340" s="243"/>
      <c r="K1340" s="243"/>
      <c r="L1340" s="248"/>
      <c r="M1340" s="249"/>
      <c r="N1340" s="250"/>
      <c r="O1340" s="250"/>
      <c r="P1340" s="250"/>
      <c r="Q1340" s="250"/>
      <c r="R1340" s="250"/>
      <c r="S1340" s="250"/>
      <c r="T1340" s="251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2" t="s">
        <v>155</v>
      </c>
      <c r="AU1340" s="252" t="s">
        <v>148</v>
      </c>
      <c r="AV1340" s="13" t="s">
        <v>85</v>
      </c>
      <c r="AW1340" s="13" t="s">
        <v>36</v>
      </c>
      <c r="AX1340" s="13" t="s">
        <v>80</v>
      </c>
      <c r="AY1340" s="252" t="s">
        <v>140</v>
      </c>
    </row>
    <row r="1341" spans="1:51" s="14" customFormat="1" ht="12">
      <c r="A1341" s="14"/>
      <c r="B1341" s="253"/>
      <c r="C1341" s="254"/>
      <c r="D1341" s="244" t="s">
        <v>155</v>
      </c>
      <c r="E1341" s="255" t="s">
        <v>1</v>
      </c>
      <c r="F1341" s="256" t="s">
        <v>1502</v>
      </c>
      <c r="G1341" s="254"/>
      <c r="H1341" s="257">
        <v>46.662</v>
      </c>
      <c r="I1341" s="258"/>
      <c r="J1341" s="254"/>
      <c r="K1341" s="254"/>
      <c r="L1341" s="259"/>
      <c r="M1341" s="260"/>
      <c r="N1341" s="261"/>
      <c r="O1341" s="261"/>
      <c r="P1341" s="261"/>
      <c r="Q1341" s="261"/>
      <c r="R1341" s="261"/>
      <c r="S1341" s="261"/>
      <c r="T1341" s="262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63" t="s">
        <v>155</v>
      </c>
      <c r="AU1341" s="263" t="s">
        <v>148</v>
      </c>
      <c r="AV1341" s="14" t="s">
        <v>148</v>
      </c>
      <c r="AW1341" s="14" t="s">
        <v>36</v>
      </c>
      <c r="AX1341" s="14" t="s">
        <v>85</v>
      </c>
      <c r="AY1341" s="263" t="s">
        <v>140</v>
      </c>
    </row>
    <row r="1342" spans="1:65" s="2" customFormat="1" ht="21.75" customHeight="1">
      <c r="A1342" s="39"/>
      <c r="B1342" s="40"/>
      <c r="C1342" s="229" t="s">
        <v>1503</v>
      </c>
      <c r="D1342" s="229" t="s">
        <v>142</v>
      </c>
      <c r="E1342" s="230" t="s">
        <v>1504</v>
      </c>
      <c r="F1342" s="231" t="s">
        <v>1505</v>
      </c>
      <c r="G1342" s="232" t="s">
        <v>152</v>
      </c>
      <c r="H1342" s="233">
        <v>46.662</v>
      </c>
      <c r="I1342" s="234"/>
      <c r="J1342" s="235">
        <f>ROUND(I1342*H1342,2)</f>
        <v>0</v>
      </c>
      <c r="K1342" s="231" t="s">
        <v>153</v>
      </c>
      <c r="L1342" s="45"/>
      <c r="M1342" s="236" t="s">
        <v>1</v>
      </c>
      <c r="N1342" s="237" t="s">
        <v>46</v>
      </c>
      <c r="O1342" s="92"/>
      <c r="P1342" s="238">
        <f>O1342*H1342</f>
        <v>0</v>
      </c>
      <c r="Q1342" s="238">
        <v>0</v>
      </c>
      <c r="R1342" s="238">
        <f>Q1342*H1342</f>
        <v>0</v>
      </c>
      <c r="S1342" s="238">
        <v>0.008</v>
      </c>
      <c r="T1342" s="239">
        <f>S1342*H1342</f>
        <v>0.373296</v>
      </c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R1342" s="240" t="s">
        <v>237</v>
      </c>
      <c r="AT1342" s="240" t="s">
        <v>142</v>
      </c>
      <c r="AU1342" s="240" t="s">
        <v>148</v>
      </c>
      <c r="AY1342" s="18" t="s">
        <v>140</v>
      </c>
      <c r="BE1342" s="241">
        <f>IF(N1342="základní",J1342,0)</f>
        <v>0</v>
      </c>
      <c r="BF1342" s="241">
        <f>IF(N1342="snížená",J1342,0)</f>
        <v>0</v>
      </c>
      <c r="BG1342" s="241">
        <f>IF(N1342="zákl. přenesená",J1342,0)</f>
        <v>0</v>
      </c>
      <c r="BH1342" s="241">
        <f>IF(N1342="sníž. přenesená",J1342,0)</f>
        <v>0</v>
      </c>
      <c r="BI1342" s="241">
        <f>IF(N1342="nulová",J1342,0)</f>
        <v>0</v>
      </c>
      <c r="BJ1342" s="18" t="s">
        <v>148</v>
      </c>
      <c r="BK1342" s="241">
        <f>ROUND(I1342*H1342,2)</f>
        <v>0</v>
      </c>
      <c r="BL1342" s="18" t="s">
        <v>237</v>
      </c>
      <c r="BM1342" s="240" t="s">
        <v>1506</v>
      </c>
    </row>
    <row r="1343" spans="1:51" s="14" customFormat="1" ht="12">
      <c r="A1343" s="14"/>
      <c r="B1343" s="253"/>
      <c r="C1343" s="254"/>
      <c r="D1343" s="244" t="s">
        <v>155</v>
      </c>
      <c r="E1343" s="255" t="s">
        <v>1</v>
      </c>
      <c r="F1343" s="256" t="s">
        <v>1507</v>
      </c>
      <c r="G1343" s="254"/>
      <c r="H1343" s="257">
        <v>46.662</v>
      </c>
      <c r="I1343" s="258"/>
      <c r="J1343" s="254"/>
      <c r="K1343" s="254"/>
      <c r="L1343" s="259"/>
      <c r="M1343" s="260"/>
      <c r="N1343" s="261"/>
      <c r="O1343" s="261"/>
      <c r="P1343" s="261"/>
      <c r="Q1343" s="261"/>
      <c r="R1343" s="261"/>
      <c r="S1343" s="261"/>
      <c r="T1343" s="262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3" t="s">
        <v>155</v>
      </c>
      <c r="AU1343" s="263" t="s">
        <v>148</v>
      </c>
      <c r="AV1343" s="14" t="s">
        <v>148</v>
      </c>
      <c r="AW1343" s="14" t="s">
        <v>36</v>
      </c>
      <c r="AX1343" s="14" t="s">
        <v>85</v>
      </c>
      <c r="AY1343" s="263" t="s">
        <v>140</v>
      </c>
    </row>
    <row r="1344" spans="1:65" s="2" customFormat="1" ht="21.75" customHeight="1">
      <c r="A1344" s="39"/>
      <c r="B1344" s="40"/>
      <c r="C1344" s="229" t="s">
        <v>1508</v>
      </c>
      <c r="D1344" s="229" t="s">
        <v>142</v>
      </c>
      <c r="E1344" s="230" t="s">
        <v>1509</v>
      </c>
      <c r="F1344" s="231" t="s">
        <v>1510</v>
      </c>
      <c r="G1344" s="232" t="s">
        <v>145</v>
      </c>
      <c r="H1344" s="233">
        <v>11</v>
      </c>
      <c r="I1344" s="234"/>
      <c r="J1344" s="235">
        <f>ROUND(I1344*H1344,2)</f>
        <v>0</v>
      </c>
      <c r="K1344" s="231" t="s">
        <v>153</v>
      </c>
      <c r="L1344" s="45"/>
      <c r="M1344" s="236" t="s">
        <v>1</v>
      </c>
      <c r="N1344" s="237" t="s">
        <v>46</v>
      </c>
      <c r="O1344" s="92"/>
      <c r="P1344" s="238">
        <f>O1344*H1344</f>
        <v>0</v>
      </c>
      <c r="Q1344" s="238">
        <v>0</v>
      </c>
      <c r="R1344" s="238">
        <f>Q1344*H1344</f>
        <v>0</v>
      </c>
      <c r="S1344" s="238">
        <v>0.003</v>
      </c>
      <c r="T1344" s="239">
        <f>S1344*H1344</f>
        <v>0.033</v>
      </c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R1344" s="240" t="s">
        <v>237</v>
      </c>
      <c r="AT1344" s="240" t="s">
        <v>142</v>
      </c>
      <c r="AU1344" s="240" t="s">
        <v>148</v>
      </c>
      <c r="AY1344" s="18" t="s">
        <v>140</v>
      </c>
      <c r="BE1344" s="241">
        <f>IF(N1344="základní",J1344,0)</f>
        <v>0</v>
      </c>
      <c r="BF1344" s="241">
        <f>IF(N1344="snížená",J1344,0)</f>
        <v>0</v>
      </c>
      <c r="BG1344" s="241">
        <f>IF(N1344="zákl. přenesená",J1344,0)</f>
        <v>0</v>
      </c>
      <c r="BH1344" s="241">
        <f>IF(N1344="sníž. přenesená",J1344,0)</f>
        <v>0</v>
      </c>
      <c r="BI1344" s="241">
        <f>IF(N1344="nulová",J1344,0)</f>
        <v>0</v>
      </c>
      <c r="BJ1344" s="18" t="s">
        <v>148</v>
      </c>
      <c r="BK1344" s="241">
        <f>ROUND(I1344*H1344,2)</f>
        <v>0</v>
      </c>
      <c r="BL1344" s="18" t="s">
        <v>237</v>
      </c>
      <c r="BM1344" s="240" t="s">
        <v>1511</v>
      </c>
    </row>
    <row r="1345" spans="1:51" s="14" customFormat="1" ht="12">
      <c r="A1345" s="14"/>
      <c r="B1345" s="253"/>
      <c r="C1345" s="254"/>
      <c r="D1345" s="244" t="s">
        <v>155</v>
      </c>
      <c r="E1345" s="255" t="s">
        <v>1</v>
      </c>
      <c r="F1345" s="256" t="s">
        <v>207</v>
      </c>
      <c r="G1345" s="254"/>
      <c r="H1345" s="257">
        <v>11</v>
      </c>
      <c r="I1345" s="258"/>
      <c r="J1345" s="254"/>
      <c r="K1345" s="254"/>
      <c r="L1345" s="259"/>
      <c r="M1345" s="260"/>
      <c r="N1345" s="261"/>
      <c r="O1345" s="261"/>
      <c r="P1345" s="261"/>
      <c r="Q1345" s="261"/>
      <c r="R1345" s="261"/>
      <c r="S1345" s="261"/>
      <c r="T1345" s="26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3" t="s">
        <v>155</v>
      </c>
      <c r="AU1345" s="263" t="s">
        <v>148</v>
      </c>
      <c r="AV1345" s="14" t="s">
        <v>148</v>
      </c>
      <c r="AW1345" s="14" t="s">
        <v>36</v>
      </c>
      <c r="AX1345" s="14" t="s">
        <v>85</v>
      </c>
      <c r="AY1345" s="263" t="s">
        <v>140</v>
      </c>
    </row>
    <row r="1346" spans="1:65" s="2" customFormat="1" ht="21.75" customHeight="1">
      <c r="A1346" s="39"/>
      <c r="B1346" s="40"/>
      <c r="C1346" s="229" t="s">
        <v>1512</v>
      </c>
      <c r="D1346" s="229" t="s">
        <v>142</v>
      </c>
      <c r="E1346" s="230" t="s">
        <v>1513</v>
      </c>
      <c r="F1346" s="231" t="s">
        <v>1514</v>
      </c>
      <c r="G1346" s="232" t="s">
        <v>145</v>
      </c>
      <c r="H1346" s="233">
        <v>27</v>
      </c>
      <c r="I1346" s="234"/>
      <c r="J1346" s="235">
        <f>ROUND(I1346*H1346,2)</f>
        <v>0</v>
      </c>
      <c r="K1346" s="231" t="s">
        <v>153</v>
      </c>
      <c r="L1346" s="45"/>
      <c r="M1346" s="236" t="s">
        <v>1</v>
      </c>
      <c r="N1346" s="237" t="s">
        <v>46</v>
      </c>
      <c r="O1346" s="92"/>
      <c r="P1346" s="238">
        <f>O1346*H1346</f>
        <v>0</v>
      </c>
      <c r="Q1346" s="238">
        <v>0</v>
      </c>
      <c r="R1346" s="238">
        <f>Q1346*H1346</f>
        <v>0</v>
      </c>
      <c r="S1346" s="238">
        <v>0.005</v>
      </c>
      <c r="T1346" s="239">
        <f>S1346*H1346</f>
        <v>0.135</v>
      </c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R1346" s="240" t="s">
        <v>237</v>
      </c>
      <c r="AT1346" s="240" t="s">
        <v>142</v>
      </c>
      <c r="AU1346" s="240" t="s">
        <v>148</v>
      </c>
      <c r="AY1346" s="18" t="s">
        <v>140</v>
      </c>
      <c r="BE1346" s="241">
        <f>IF(N1346="základní",J1346,0)</f>
        <v>0</v>
      </c>
      <c r="BF1346" s="241">
        <f>IF(N1346="snížená",J1346,0)</f>
        <v>0</v>
      </c>
      <c r="BG1346" s="241">
        <f>IF(N1346="zákl. přenesená",J1346,0)</f>
        <v>0</v>
      </c>
      <c r="BH1346" s="241">
        <f>IF(N1346="sníž. přenesená",J1346,0)</f>
        <v>0</v>
      </c>
      <c r="BI1346" s="241">
        <f>IF(N1346="nulová",J1346,0)</f>
        <v>0</v>
      </c>
      <c r="BJ1346" s="18" t="s">
        <v>148</v>
      </c>
      <c r="BK1346" s="241">
        <f>ROUND(I1346*H1346,2)</f>
        <v>0</v>
      </c>
      <c r="BL1346" s="18" t="s">
        <v>237</v>
      </c>
      <c r="BM1346" s="240" t="s">
        <v>1515</v>
      </c>
    </row>
    <row r="1347" spans="1:51" s="14" customFormat="1" ht="12">
      <c r="A1347" s="14"/>
      <c r="B1347" s="253"/>
      <c r="C1347" s="254"/>
      <c r="D1347" s="244" t="s">
        <v>155</v>
      </c>
      <c r="E1347" s="255" t="s">
        <v>1</v>
      </c>
      <c r="F1347" s="256" t="s">
        <v>1516</v>
      </c>
      <c r="G1347" s="254"/>
      <c r="H1347" s="257">
        <v>27</v>
      </c>
      <c r="I1347" s="258"/>
      <c r="J1347" s="254"/>
      <c r="K1347" s="254"/>
      <c r="L1347" s="259"/>
      <c r="M1347" s="260"/>
      <c r="N1347" s="261"/>
      <c r="O1347" s="261"/>
      <c r="P1347" s="261"/>
      <c r="Q1347" s="261"/>
      <c r="R1347" s="261"/>
      <c r="S1347" s="261"/>
      <c r="T1347" s="262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3" t="s">
        <v>155</v>
      </c>
      <c r="AU1347" s="263" t="s">
        <v>148</v>
      </c>
      <c r="AV1347" s="14" t="s">
        <v>148</v>
      </c>
      <c r="AW1347" s="14" t="s">
        <v>36</v>
      </c>
      <c r="AX1347" s="14" t="s">
        <v>85</v>
      </c>
      <c r="AY1347" s="263" t="s">
        <v>140</v>
      </c>
    </row>
    <row r="1348" spans="1:65" s="2" customFormat="1" ht="21.75" customHeight="1">
      <c r="A1348" s="39"/>
      <c r="B1348" s="40"/>
      <c r="C1348" s="229" t="s">
        <v>1517</v>
      </c>
      <c r="D1348" s="229" t="s">
        <v>142</v>
      </c>
      <c r="E1348" s="230" t="s">
        <v>1518</v>
      </c>
      <c r="F1348" s="231" t="s">
        <v>1519</v>
      </c>
      <c r="G1348" s="232" t="s">
        <v>152</v>
      </c>
      <c r="H1348" s="233">
        <v>7.02</v>
      </c>
      <c r="I1348" s="234"/>
      <c r="J1348" s="235">
        <f>ROUND(I1348*H1348,2)</f>
        <v>0</v>
      </c>
      <c r="K1348" s="231" t="s">
        <v>153</v>
      </c>
      <c r="L1348" s="45"/>
      <c r="M1348" s="236" t="s">
        <v>1</v>
      </c>
      <c r="N1348" s="237" t="s">
        <v>46</v>
      </c>
      <c r="O1348" s="92"/>
      <c r="P1348" s="238">
        <f>O1348*H1348</f>
        <v>0</v>
      </c>
      <c r="Q1348" s="238">
        <v>0.00027</v>
      </c>
      <c r="R1348" s="238">
        <f>Q1348*H1348</f>
        <v>0.0018954</v>
      </c>
      <c r="S1348" s="238">
        <v>0</v>
      </c>
      <c r="T1348" s="239">
        <f>S1348*H1348</f>
        <v>0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40" t="s">
        <v>237</v>
      </c>
      <c r="AT1348" s="240" t="s">
        <v>142</v>
      </c>
      <c r="AU1348" s="240" t="s">
        <v>148</v>
      </c>
      <c r="AY1348" s="18" t="s">
        <v>140</v>
      </c>
      <c r="BE1348" s="241">
        <f>IF(N1348="základní",J1348,0)</f>
        <v>0</v>
      </c>
      <c r="BF1348" s="241">
        <f>IF(N1348="snížená",J1348,0)</f>
        <v>0</v>
      </c>
      <c r="BG1348" s="241">
        <f>IF(N1348="zákl. přenesená",J1348,0)</f>
        <v>0</v>
      </c>
      <c r="BH1348" s="241">
        <f>IF(N1348="sníž. přenesená",J1348,0)</f>
        <v>0</v>
      </c>
      <c r="BI1348" s="241">
        <f>IF(N1348="nulová",J1348,0)</f>
        <v>0</v>
      </c>
      <c r="BJ1348" s="18" t="s">
        <v>148</v>
      </c>
      <c r="BK1348" s="241">
        <f>ROUND(I1348*H1348,2)</f>
        <v>0</v>
      </c>
      <c r="BL1348" s="18" t="s">
        <v>237</v>
      </c>
      <c r="BM1348" s="240" t="s">
        <v>1520</v>
      </c>
    </row>
    <row r="1349" spans="1:51" s="13" customFormat="1" ht="12">
      <c r="A1349" s="13"/>
      <c r="B1349" s="242"/>
      <c r="C1349" s="243"/>
      <c r="D1349" s="244" t="s">
        <v>155</v>
      </c>
      <c r="E1349" s="245" t="s">
        <v>1</v>
      </c>
      <c r="F1349" s="246" t="s">
        <v>1521</v>
      </c>
      <c r="G1349" s="243"/>
      <c r="H1349" s="245" t="s">
        <v>1</v>
      </c>
      <c r="I1349" s="247"/>
      <c r="J1349" s="243"/>
      <c r="K1349" s="243"/>
      <c r="L1349" s="248"/>
      <c r="M1349" s="249"/>
      <c r="N1349" s="250"/>
      <c r="O1349" s="250"/>
      <c r="P1349" s="250"/>
      <c r="Q1349" s="250"/>
      <c r="R1349" s="250"/>
      <c r="S1349" s="250"/>
      <c r="T1349" s="251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52" t="s">
        <v>155</v>
      </c>
      <c r="AU1349" s="252" t="s">
        <v>148</v>
      </c>
      <c r="AV1349" s="13" t="s">
        <v>85</v>
      </c>
      <c r="AW1349" s="13" t="s">
        <v>36</v>
      </c>
      <c r="AX1349" s="13" t="s">
        <v>80</v>
      </c>
      <c r="AY1349" s="252" t="s">
        <v>140</v>
      </c>
    </row>
    <row r="1350" spans="1:51" s="13" customFormat="1" ht="12">
      <c r="A1350" s="13"/>
      <c r="B1350" s="242"/>
      <c r="C1350" s="243"/>
      <c r="D1350" s="244" t="s">
        <v>155</v>
      </c>
      <c r="E1350" s="245" t="s">
        <v>1</v>
      </c>
      <c r="F1350" s="246" t="s">
        <v>322</v>
      </c>
      <c r="G1350" s="243"/>
      <c r="H1350" s="245" t="s">
        <v>1</v>
      </c>
      <c r="I1350" s="247"/>
      <c r="J1350" s="243"/>
      <c r="K1350" s="243"/>
      <c r="L1350" s="248"/>
      <c r="M1350" s="249"/>
      <c r="N1350" s="250"/>
      <c r="O1350" s="250"/>
      <c r="P1350" s="250"/>
      <c r="Q1350" s="250"/>
      <c r="R1350" s="250"/>
      <c r="S1350" s="250"/>
      <c r="T1350" s="251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2" t="s">
        <v>155</v>
      </c>
      <c r="AU1350" s="252" t="s">
        <v>148</v>
      </c>
      <c r="AV1350" s="13" t="s">
        <v>85</v>
      </c>
      <c r="AW1350" s="13" t="s">
        <v>36</v>
      </c>
      <c r="AX1350" s="13" t="s">
        <v>80</v>
      </c>
      <c r="AY1350" s="252" t="s">
        <v>140</v>
      </c>
    </row>
    <row r="1351" spans="1:51" s="14" customFormat="1" ht="12">
      <c r="A1351" s="14"/>
      <c r="B1351" s="253"/>
      <c r="C1351" s="254"/>
      <c r="D1351" s="244" t="s">
        <v>155</v>
      </c>
      <c r="E1351" s="255" t="s">
        <v>1</v>
      </c>
      <c r="F1351" s="256" t="s">
        <v>662</v>
      </c>
      <c r="G1351" s="254"/>
      <c r="H1351" s="257">
        <v>3.78</v>
      </c>
      <c r="I1351" s="258"/>
      <c r="J1351" s="254"/>
      <c r="K1351" s="254"/>
      <c r="L1351" s="259"/>
      <c r="M1351" s="260"/>
      <c r="N1351" s="261"/>
      <c r="O1351" s="261"/>
      <c r="P1351" s="261"/>
      <c r="Q1351" s="261"/>
      <c r="R1351" s="261"/>
      <c r="S1351" s="261"/>
      <c r="T1351" s="262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3" t="s">
        <v>155</v>
      </c>
      <c r="AU1351" s="263" t="s">
        <v>148</v>
      </c>
      <c r="AV1351" s="14" t="s">
        <v>148</v>
      </c>
      <c r="AW1351" s="14" t="s">
        <v>36</v>
      </c>
      <c r="AX1351" s="14" t="s">
        <v>80</v>
      </c>
      <c r="AY1351" s="263" t="s">
        <v>140</v>
      </c>
    </row>
    <row r="1352" spans="1:51" s="13" customFormat="1" ht="12">
      <c r="A1352" s="13"/>
      <c r="B1352" s="242"/>
      <c r="C1352" s="243"/>
      <c r="D1352" s="244" t="s">
        <v>155</v>
      </c>
      <c r="E1352" s="245" t="s">
        <v>1</v>
      </c>
      <c r="F1352" s="246" t="s">
        <v>326</v>
      </c>
      <c r="G1352" s="243"/>
      <c r="H1352" s="245" t="s">
        <v>1</v>
      </c>
      <c r="I1352" s="247"/>
      <c r="J1352" s="243"/>
      <c r="K1352" s="243"/>
      <c r="L1352" s="248"/>
      <c r="M1352" s="249"/>
      <c r="N1352" s="250"/>
      <c r="O1352" s="250"/>
      <c r="P1352" s="250"/>
      <c r="Q1352" s="250"/>
      <c r="R1352" s="250"/>
      <c r="S1352" s="250"/>
      <c r="T1352" s="251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2" t="s">
        <v>155</v>
      </c>
      <c r="AU1352" s="252" t="s">
        <v>148</v>
      </c>
      <c r="AV1352" s="13" t="s">
        <v>85</v>
      </c>
      <c r="AW1352" s="13" t="s">
        <v>36</v>
      </c>
      <c r="AX1352" s="13" t="s">
        <v>80</v>
      </c>
      <c r="AY1352" s="252" t="s">
        <v>140</v>
      </c>
    </row>
    <row r="1353" spans="1:51" s="14" customFormat="1" ht="12">
      <c r="A1353" s="14"/>
      <c r="B1353" s="253"/>
      <c r="C1353" s="254"/>
      <c r="D1353" s="244" t="s">
        <v>155</v>
      </c>
      <c r="E1353" s="255" t="s">
        <v>1</v>
      </c>
      <c r="F1353" s="256" t="s">
        <v>664</v>
      </c>
      <c r="G1353" s="254"/>
      <c r="H1353" s="257">
        <v>3.24</v>
      </c>
      <c r="I1353" s="258"/>
      <c r="J1353" s="254"/>
      <c r="K1353" s="254"/>
      <c r="L1353" s="259"/>
      <c r="M1353" s="260"/>
      <c r="N1353" s="261"/>
      <c r="O1353" s="261"/>
      <c r="P1353" s="261"/>
      <c r="Q1353" s="261"/>
      <c r="R1353" s="261"/>
      <c r="S1353" s="261"/>
      <c r="T1353" s="262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63" t="s">
        <v>155</v>
      </c>
      <c r="AU1353" s="263" t="s">
        <v>148</v>
      </c>
      <c r="AV1353" s="14" t="s">
        <v>148</v>
      </c>
      <c r="AW1353" s="14" t="s">
        <v>36</v>
      </c>
      <c r="AX1353" s="14" t="s">
        <v>80</v>
      </c>
      <c r="AY1353" s="263" t="s">
        <v>140</v>
      </c>
    </row>
    <row r="1354" spans="1:51" s="15" customFormat="1" ht="12">
      <c r="A1354" s="15"/>
      <c r="B1354" s="264"/>
      <c r="C1354" s="265"/>
      <c r="D1354" s="244" t="s">
        <v>155</v>
      </c>
      <c r="E1354" s="266" t="s">
        <v>1</v>
      </c>
      <c r="F1354" s="267" t="s">
        <v>167</v>
      </c>
      <c r="G1354" s="265"/>
      <c r="H1354" s="268">
        <v>7.02</v>
      </c>
      <c r="I1354" s="269"/>
      <c r="J1354" s="265"/>
      <c r="K1354" s="265"/>
      <c r="L1354" s="270"/>
      <c r="M1354" s="271"/>
      <c r="N1354" s="272"/>
      <c r="O1354" s="272"/>
      <c r="P1354" s="272"/>
      <c r="Q1354" s="272"/>
      <c r="R1354" s="272"/>
      <c r="S1354" s="272"/>
      <c r="T1354" s="273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T1354" s="274" t="s">
        <v>155</v>
      </c>
      <c r="AU1354" s="274" t="s">
        <v>148</v>
      </c>
      <c r="AV1354" s="15" t="s">
        <v>147</v>
      </c>
      <c r="AW1354" s="15" t="s">
        <v>36</v>
      </c>
      <c r="AX1354" s="15" t="s">
        <v>85</v>
      </c>
      <c r="AY1354" s="274" t="s">
        <v>140</v>
      </c>
    </row>
    <row r="1355" spans="1:65" s="2" customFormat="1" ht="21.75" customHeight="1">
      <c r="A1355" s="39"/>
      <c r="B1355" s="40"/>
      <c r="C1355" s="275" t="s">
        <v>1522</v>
      </c>
      <c r="D1355" s="275" t="s">
        <v>208</v>
      </c>
      <c r="E1355" s="276" t="s">
        <v>1523</v>
      </c>
      <c r="F1355" s="277" t="s">
        <v>1524</v>
      </c>
      <c r="G1355" s="278" t="s">
        <v>152</v>
      </c>
      <c r="H1355" s="279">
        <v>7.02</v>
      </c>
      <c r="I1355" s="280"/>
      <c r="J1355" s="281">
        <f>ROUND(I1355*H1355,2)</f>
        <v>0</v>
      </c>
      <c r="K1355" s="277" t="s">
        <v>153</v>
      </c>
      <c r="L1355" s="282"/>
      <c r="M1355" s="283" t="s">
        <v>1</v>
      </c>
      <c r="N1355" s="284" t="s">
        <v>46</v>
      </c>
      <c r="O1355" s="92"/>
      <c r="P1355" s="238">
        <f>O1355*H1355</f>
        <v>0</v>
      </c>
      <c r="Q1355" s="238">
        <v>0.03681</v>
      </c>
      <c r="R1355" s="238">
        <f>Q1355*H1355</f>
        <v>0.2584062</v>
      </c>
      <c r="S1355" s="238">
        <v>0</v>
      </c>
      <c r="T1355" s="239">
        <f>S1355*H1355</f>
        <v>0</v>
      </c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R1355" s="240" t="s">
        <v>391</v>
      </c>
      <c r="AT1355" s="240" t="s">
        <v>208</v>
      </c>
      <c r="AU1355" s="240" t="s">
        <v>148</v>
      </c>
      <c r="AY1355" s="18" t="s">
        <v>140</v>
      </c>
      <c r="BE1355" s="241">
        <f>IF(N1355="základní",J1355,0)</f>
        <v>0</v>
      </c>
      <c r="BF1355" s="241">
        <f>IF(N1355="snížená",J1355,0)</f>
        <v>0</v>
      </c>
      <c r="BG1355" s="241">
        <f>IF(N1355="zákl. přenesená",J1355,0)</f>
        <v>0</v>
      </c>
      <c r="BH1355" s="241">
        <f>IF(N1355="sníž. přenesená",J1355,0)</f>
        <v>0</v>
      </c>
      <c r="BI1355" s="241">
        <f>IF(N1355="nulová",J1355,0)</f>
        <v>0</v>
      </c>
      <c r="BJ1355" s="18" t="s">
        <v>148</v>
      </c>
      <c r="BK1355" s="241">
        <f>ROUND(I1355*H1355,2)</f>
        <v>0</v>
      </c>
      <c r="BL1355" s="18" t="s">
        <v>237</v>
      </c>
      <c r="BM1355" s="240" t="s">
        <v>1525</v>
      </c>
    </row>
    <row r="1356" spans="1:65" s="2" customFormat="1" ht="21.75" customHeight="1">
      <c r="A1356" s="39"/>
      <c r="B1356" s="40"/>
      <c r="C1356" s="229" t="s">
        <v>1526</v>
      </c>
      <c r="D1356" s="229" t="s">
        <v>142</v>
      </c>
      <c r="E1356" s="230" t="s">
        <v>1527</v>
      </c>
      <c r="F1356" s="231" t="s">
        <v>1528</v>
      </c>
      <c r="G1356" s="232" t="s">
        <v>152</v>
      </c>
      <c r="H1356" s="233">
        <v>153.9</v>
      </c>
      <c r="I1356" s="234"/>
      <c r="J1356" s="235">
        <f>ROUND(I1356*H1356,2)</f>
        <v>0</v>
      </c>
      <c r="K1356" s="231" t="s">
        <v>153</v>
      </c>
      <c r="L1356" s="45"/>
      <c r="M1356" s="236" t="s">
        <v>1</v>
      </c>
      <c r="N1356" s="237" t="s">
        <v>46</v>
      </c>
      <c r="O1356" s="92"/>
      <c r="P1356" s="238">
        <f>O1356*H1356</f>
        <v>0</v>
      </c>
      <c r="Q1356" s="238">
        <v>0.00026</v>
      </c>
      <c r="R1356" s="238">
        <f>Q1356*H1356</f>
        <v>0.040014</v>
      </c>
      <c r="S1356" s="238">
        <v>0</v>
      </c>
      <c r="T1356" s="239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40" t="s">
        <v>237</v>
      </c>
      <c r="AT1356" s="240" t="s">
        <v>142</v>
      </c>
      <c r="AU1356" s="240" t="s">
        <v>148</v>
      </c>
      <c r="AY1356" s="18" t="s">
        <v>140</v>
      </c>
      <c r="BE1356" s="241">
        <f>IF(N1356="základní",J1356,0)</f>
        <v>0</v>
      </c>
      <c r="BF1356" s="241">
        <f>IF(N1356="snížená",J1356,0)</f>
        <v>0</v>
      </c>
      <c r="BG1356" s="241">
        <f>IF(N1356="zákl. přenesená",J1356,0)</f>
        <v>0</v>
      </c>
      <c r="BH1356" s="241">
        <f>IF(N1356="sníž. přenesená",J1356,0)</f>
        <v>0</v>
      </c>
      <c r="BI1356" s="241">
        <f>IF(N1356="nulová",J1356,0)</f>
        <v>0</v>
      </c>
      <c r="BJ1356" s="18" t="s">
        <v>148</v>
      </c>
      <c r="BK1356" s="241">
        <f>ROUND(I1356*H1356,2)</f>
        <v>0</v>
      </c>
      <c r="BL1356" s="18" t="s">
        <v>237</v>
      </c>
      <c r="BM1356" s="240" t="s">
        <v>1529</v>
      </c>
    </row>
    <row r="1357" spans="1:51" s="13" customFormat="1" ht="12">
      <c r="A1357" s="13"/>
      <c r="B1357" s="242"/>
      <c r="C1357" s="243"/>
      <c r="D1357" s="244" t="s">
        <v>155</v>
      </c>
      <c r="E1357" s="245" t="s">
        <v>1</v>
      </c>
      <c r="F1357" s="246" t="s">
        <v>1521</v>
      </c>
      <c r="G1357" s="243"/>
      <c r="H1357" s="245" t="s">
        <v>1</v>
      </c>
      <c r="I1357" s="247"/>
      <c r="J1357" s="243"/>
      <c r="K1357" s="243"/>
      <c r="L1357" s="248"/>
      <c r="M1357" s="249"/>
      <c r="N1357" s="250"/>
      <c r="O1357" s="250"/>
      <c r="P1357" s="250"/>
      <c r="Q1357" s="250"/>
      <c r="R1357" s="250"/>
      <c r="S1357" s="250"/>
      <c r="T1357" s="251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2" t="s">
        <v>155</v>
      </c>
      <c r="AU1357" s="252" t="s">
        <v>148</v>
      </c>
      <c r="AV1357" s="13" t="s">
        <v>85</v>
      </c>
      <c r="AW1357" s="13" t="s">
        <v>36</v>
      </c>
      <c r="AX1357" s="13" t="s">
        <v>80</v>
      </c>
      <c r="AY1357" s="252" t="s">
        <v>140</v>
      </c>
    </row>
    <row r="1358" spans="1:51" s="13" customFormat="1" ht="12">
      <c r="A1358" s="13"/>
      <c r="B1358" s="242"/>
      <c r="C1358" s="243"/>
      <c r="D1358" s="244" t="s">
        <v>155</v>
      </c>
      <c r="E1358" s="245" t="s">
        <v>1</v>
      </c>
      <c r="F1358" s="246" t="s">
        <v>316</v>
      </c>
      <c r="G1358" s="243"/>
      <c r="H1358" s="245" t="s">
        <v>1</v>
      </c>
      <c r="I1358" s="247"/>
      <c r="J1358" s="243"/>
      <c r="K1358" s="243"/>
      <c r="L1358" s="248"/>
      <c r="M1358" s="249"/>
      <c r="N1358" s="250"/>
      <c r="O1358" s="250"/>
      <c r="P1358" s="250"/>
      <c r="Q1358" s="250"/>
      <c r="R1358" s="250"/>
      <c r="S1358" s="250"/>
      <c r="T1358" s="251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52" t="s">
        <v>155</v>
      </c>
      <c r="AU1358" s="252" t="s">
        <v>148</v>
      </c>
      <c r="AV1358" s="13" t="s">
        <v>85</v>
      </c>
      <c r="AW1358" s="13" t="s">
        <v>36</v>
      </c>
      <c r="AX1358" s="13" t="s">
        <v>80</v>
      </c>
      <c r="AY1358" s="252" t="s">
        <v>140</v>
      </c>
    </row>
    <row r="1359" spans="1:51" s="14" customFormat="1" ht="12">
      <c r="A1359" s="14"/>
      <c r="B1359" s="253"/>
      <c r="C1359" s="254"/>
      <c r="D1359" s="244" t="s">
        <v>155</v>
      </c>
      <c r="E1359" s="255" t="s">
        <v>1</v>
      </c>
      <c r="F1359" s="256" t="s">
        <v>837</v>
      </c>
      <c r="G1359" s="254"/>
      <c r="H1359" s="257">
        <v>102.06</v>
      </c>
      <c r="I1359" s="258"/>
      <c r="J1359" s="254"/>
      <c r="K1359" s="254"/>
      <c r="L1359" s="259"/>
      <c r="M1359" s="260"/>
      <c r="N1359" s="261"/>
      <c r="O1359" s="261"/>
      <c r="P1359" s="261"/>
      <c r="Q1359" s="261"/>
      <c r="R1359" s="261"/>
      <c r="S1359" s="261"/>
      <c r="T1359" s="262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3" t="s">
        <v>155</v>
      </c>
      <c r="AU1359" s="263" t="s">
        <v>148</v>
      </c>
      <c r="AV1359" s="14" t="s">
        <v>148</v>
      </c>
      <c r="AW1359" s="14" t="s">
        <v>36</v>
      </c>
      <c r="AX1359" s="14" t="s">
        <v>80</v>
      </c>
      <c r="AY1359" s="263" t="s">
        <v>140</v>
      </c>
    </row>
    <row r="1360" spans="1:51" s="13" customFormat="1" ht="12">
      <c r="A1360" s="13"/>
      <c r="B1360" s="242"/>
      <c r="C1360" s="243"/>
      <c r="D1360" s="244" t="s">
        <v>155</v>
      </c>
      <c r="E1360" s="245" t="s">
        <v>1</v>
      </c>
      <c r="F1360" s="246" t="s">
        <v>320</v>
      </c>
      <c r="G1360" s="243"/>
      <c r="H1360" s="245" t="s">
        <v>1</v>
      </c>
      <c r="I1360" s="247"/>
      <c r="J1360" s="243"/>
      <c r="K1360" s="243"/>
      <c r="L1360" s="248"/>
      <c r="M1360" s="249"/>
      <c r="N1360" s="250"/>
      <c r="O1360" s="250"/>
      <c r="P1360" s="250"/>
      <c r="Q1360" s="250"/>
      <c r="R1360" s="250"/>
      <c r="S1360" s="250"/>
      <c r="T1360" s="251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52" t="s">
        <v>155</v>
      </c>
      <c r="AU1360" s="252" t="s">
        <v>148</v>
      </c>
      <c r="AV1360" s="13" t="s">
        <v>85</v>
      </c>
      <c r="AW1360" s="13" t="s">
        <v>36</v>
      </c>
      <c r="AX1360" s="13" t="s">
        <v>80</v>
      </c>
      <c r="AY1360" s="252" t="s">
        <v>140</v>
      </c>
    </row>
    <row r="1361" spans="1:51" s="14" customFormat="1" ht="12">
      <c r="A1361" s="14"/>
      <c r="B1361" s="253"/>
      <c r="C1361" s="254"/>
      <c r="D1361" s="244" t="s">
        <v>155</v>
      </c>
      <c r="E1361" s="255" t="s">
        <v>1</v>
      </c>
      <c r="F1361" s="256" t="s">
        <v>661</v>
      </c>
      <c r="G1361" s="254"/>
      <c r="H1361" s="257">
        <v>22.68</v>
      </c>
      <c r="I1361" s="258"/>
      <c r="J1361" s="254"/>
      <c r="K1361" s="254"/>
      <c r="L1361" s="259"/>
      <c r="M1361" s="260"/>
      <c r="N1361" s="261"/>
      <c r="O1361" s="261"/>
      <c r="P1361" s="261"/>
      <c r="Q1361" s="261"/>
      <c r="R1361" s="261"/>
      <c r="S1361" s="261"/>
      <c r="T1361" s="262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63" t="s">
        <v>155</v>
      </c>
      <c r="AU1361" s="263" t="s">
        <v>148</v>
      </c>
      <c r="AV1361" s="14" t="s">
        <v>148</v>
      </c>
      <c r="AW1361" s="14" t="s">
        <v>36</v>
      </c>
      <c r="AX1361" s="14" t="s">
        <v>80</v>
      </c>
      <c r="AY1361" s="263" t="s">
        <v>140</v>
      </c>
    </row>
    <row r="1362" spans="1:51" s="13" customFormat="1" ht="12">
      <c r="A1362" s="13"/>
      <c r="B1362" s="242"/>
      <c r="C1362" s="243"/>
      <c r="D1362" s="244" t="s">
        <v>155</v>
      </c>
      <c r="E1362" s="245" t="s">
        <v>1</v>
      </c>
      <c r="F1362" s="246" t="s">
        <v>328</v>
      </c>
      <c r="G1362" s="243"/>
      <c r="H1362" s="245" t="s">
        <v>1</v>
      </c>
      <c r="I1362" s="247"/>
      <c r="J1362" s="243"/>
      <c r="K1362" s="243"/>
      <c r="L1362" s="248"/>
      <c r="M1362" s="249"/>
      <c r="N1362" s="250"/>
      <c r="O1362" s="250"/>
      <c r="P1362" s="250"/>
      <c r="Q1362" s="250"/>
      <c r="R1362" s="250"/>
      <c r="S1362" s="250"/>
      <c r="T1362" s="251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52" t="s">
        <v>155</v>
      </c>
      <c r="AU1362" s="252" t="s">
        <v>148</v>
      </c>
      <c r="AV1362" s="13" t="s">
        <v>85</v>
      </c>
      <c r="AW1362" s="13" t="s">
        <v>36</v>
      </c>
      <c r="AX1362" s="13" t="s">
        <v>80</v>
      </c>
      <c r="AY1362" s="252" t="s">
        <v>140</v>
      </c>
    </row>
    <row r="1363" spans="1:51" s="14" customFormat="1" ht="12">
      <c r="A1363" s="14"/>
      <c r="B1363" s="253"/>
      <c r="C1363" s="254"/>
      <c r="D1363" s="244" t="s">
        <v>155</v>
      </c>
      <c r="E1363" s="255" t="s">
        <v>1</v>
      </c>
      <c r="F1363" s="256" t="s">
        <v>665</v>
      </c>
      <c r="G1363" s="254"/>
      <c r="H1363" s="257">
        <v>16.2</v>
      </c>
      <c r="I1363" s="258"/>
      <c r="J1363" s="254"/>
      <c r="K1363" s="254"/>
      <c r="L1363" s="259"/>
      <c r="M1363" s="260"/>
      <c r="N1363" s="261"/>
      <c r="O1363" s="261"/>
      <c r="P1363" s="261"/>
      <c r="Q1363" s="261"/>
      <c r="R1363" s="261"/>
      <c r="S1363" s="261"/>
      <c r="T1363" s="262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63" t="s">
        <v>155</v>
      </c>
      <c r="AU1363" s="263" t="s">
        <v>148</v>
      </c>
      <c r="AV1363" s="14" t="s">
        <v>148</v>
      </c>
      <c r="AW1363" s="14" t="s">
        <v>36</v>
      </c>
      <c r="AX1363" s="14" t="s">
        <v>80</v>
      </c>
      <c r="AY1363" s="263" t="s">
        <v>140</v>
      </c>
    </row>
    <row r="1364" spans="1:51" s="13" customFormat="1" ht="12">
      <c r="A1364" s="13"/>
      <c r="B1364" s="242"/>
      <c r="C1364" s="243"/>
      <c r="D1364" s="244" t="s">
        <v>155</v>
      </c>
      <c r="E1364" s="245" t="s">
        <v>1</v>
      </c>
      <c r="F1364" s="246" t="s">
        <v>330</v>
      </c>
      <c r="G1364" s="243"/>
      <c r="H1364" s="245" t="s">
        <v>1</v>
      </c>
      <c r="I1364" s="247"/>
      <c r="J1364" s="243"/>
      <c r="K1364" s="243"/>
      <c r="L1364" s="248"/>
      <c r="M1364" s="249"/>
      <c r="N1364" s="250"/>
      <c r="O1364" s="250"/>
      <c r="P1364" s="250"/>
      <c r="Q1364" s="250"/>
      <c r="R1364" s="250"/>
      <c r="S1364" s="250"/>
      <c r="T1364" s="251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52" t="s">
        <v>155</v>
      </c>
      <c r="AU1364" s="252" t="s">
        <v>148</v>
      </c>
      <c r="AV1364" s="13" t="s">
        <v>85</v>
      </c>
      <c r="AW1364" s="13" t="s">
        <v>36</v>
      </c>
      <c r="AX1364" s="13" t="s">
        <v>80</v>
      </c>
      <c r="AY1364" s="252" t="s">
        <v>140</v>
      </c>
    </row>
    <row r="1365" spans="1:51" s="14" customFormat="1" ht="12">
      <c r="A1365" s="14"/>
      <c r="B1365" s="253"/>
      <c r="C1365" s="254"/>
      <c r="D1365" s="244" t="s">
        <v>155</v>
      </c>
      <c r="E1365" s="255" t="s">
        <v>1</v>
      </c>
      <c r="F1365" s="256" t="s">
        <v>666</v>
      </c>
      <c r="G1365" s="254"/>
      <c r="H1365" s="257">
        <v>12.96</v>
      </c>
      <c r="I1365" s="258"/>
      <c r="J1365" s="254"/>
      <c r="K1365" s="254"/>
      <c r="L1365" s="259"/>
      <c r="M1365" s="260"/>
      <c r="N1365" s="261"/>
      <c r="O1365" s="261"/>
      <c r="P1365" s="261"/>
      <c r="Q1365" s="261"/>
      <c r="R1365" s="261"/>
      <c r="S1365" s="261"/>
      <c r="T1365" s="262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63" t="s">
        <v>155</v>
      </c>
      <c r="AU1365" s="263" t="s">
        <v>148</v>
      </c>
      <c r="AV1365" s="14" t="s">
        <v>148</v>
      </c>
      <c r="AW1365" s="14" t="s">
        <v>36</v>
      </c>
      <c r="AX1365" s="14" t="s">
        <v>80</v>
      </c>
      <c r="AY1365" s="263" t="s">
        <v>140</v>
      </c>
    </row>
    <row r="1366" spans="1:51" s="15" customFormat="1" ht="12">
      <c r="A1366" s="15"/>
      <c r="B1366" s="264"/>
      <c r="C1366" s="265"/>
      <c r="D1366" s="244" t="s">
        <v>155</v>
      </c>
      <c r="E1366" s="266" t="s">
        <v>1</v>
      </c>
      <c r="F1366" s="267" t="s">
        <v>167</v>
      </c>
      <c r="G1366" s="265"/>
      <c r="H1366" s="268">
        <v>153.9</v>
      </c>
      <c r="I1366" s="269"/>
      <c r="J1366" s="265"/>
      <c r="K1366" s="265"/>
      <c r="L1366" s="270"/>
      <c r="M1366" s="271"/>
      <c r="N1366" s="272"/>
      <c r="O1366" s="272"/>
      <c r="P1366" s="272"/>
      <c r="Q1366" s="272"/>
      <c r="R1366" s="272"/>
      <c r="S1366" s="272"/>
      <c r="T1366" s="273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74" t="s">
        <v>155</v>
      </c>
      <c r="AU1366" s="274" t="s">
        <v>148</v>
      </c>
      <c r="AV1366" s="15" t="s">
        <v>147</v>
      </c>
      <c r="AW1366" s="15" t="s">
        <v>36</v>
      </c>
      <c r="AX1366" s="15" t="s">
        <v>85</v>
      </c>
      <c r="AY1366" s="274" t="s">
        <v>140</v>
      </c>
    </row>
    <row r="1367" spans="1:65" s="2" customFormat="1" ht="21.75" customHeight="1">
      <c r="A1367" s="39"/>
      <c r="B1367" s="40"/>
      <c r="C1367" s="275" t="s">
        <v>1530</v>
      </c>
      <c r="D1367" s="275" t="s">
        <v>208</v>
      </c>
      <c r="E1367" s="276" t="s">
        <v>1531</v>
      </c>
      <c r="F1367" s="277" t="s">
        <v>1532</v>
      </c>
      <c r="G1367" s="278" t="s">
        <v>152</v>
      </c>
      <c r="H1367" s="279">
        <v>153.9</v>
      </c>
      <c r="I1367" s="280"/>
      <c r="J1367" s="281">
        <f>ROUND(I1367*H1367,2)</f>
        <v>0</v>
      </c>
      <c r="K1367" s="277" t="s">
        <v>153</v>
      </c>
      <c r="L1367" s="282"/>
      <c r="M1367" s="283" t="s">
        <v>1</v>
      </c>
      <c r="N1367" s="284" t="s">
        <v>46</v>
      </c>
      <c r="O1367" s="92"/>
      <c r="P1367" s="238">
        <f>O1367*H1367</f>
        <v>0</v>
      </c>
      <c r="Q1367" s="238">
        <v>0.03611</v>
      </c>
      <c r="R1367" s="238">
        <f>Q1367*H1367</f>
        <v>5.557329000000001</v>
      </c>
      <c r="S1367" s="238">
        <v>0</v>
      </c>
      <c r="T1367" s="239">
        <f>S1367*H1367</f>
        <v>0</v>
      </c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R1367" s="240" t="s">
        <v>391</v>
      </c>
      <c r="AT1367" s="240" t="s">
        <v>208</v>
      </c>
      <c r="AU1367" s="240" t="s">
        <v>148</v>
      </c>
      <c r="AY1367" s="18" t="s">
        <v>140</v>
      </c>
      <c r="BE1367" s="241">
        <f>IF(N1367="základní",J1367,0)</f>
        <v>0</v>
      </c>
      <c r="BF1367" s="241">
        <f>IF(N1367="snížená",J1367,0)</f>
        <v>0</v>
      </c>
      <c r="BG1367" s="241">
        <f>IF(N1367="zákl. přenesená",J1367,0)</f>
        <v>0</v>
      </c>
      <c r="BH1367" s="241">
        <f>IF(N1367="sníž. přenesená",J1367,0)</f>
        <v>0</v>
      </c>
      <c r="BI1367" s="241">
        <f>IF(N1367="nulová",J1367,0)</f>
        <v>0</v>
      </c>
      <c r="BJ1367" s="18" t="s">
        <v>148</v>
      </c>
      <c r="BK1367" s="241">
        <f>ROUND(I1367*H1367,2)</f>
        <v>0</v>
      </c>
      <c r="BL1367" s="18" t="s">
        <v>237</v>
      </c>
      <c r="BM1367" s="240" t="s">
        <v>1533</v>
      </c>
    </row>
    <row r="1368" spans="1:65" s="2" customFormat="1" ht="21.75" customHeight="1">
      <c r="A1368" s="39"/>
      <c r="B1368" s="40"/>
      <c r="C1368" s="229" t="s">
        <v>1534</v>
      </c>
      <c r="D1368" s="229" t="s">
        <v>142</v>
      </c>
      <c r="E1368" s="230" t="s">
        <v>1535</v>
      </c>
      <c r="F1368" s="231" t="s">
        <v>1536</v>
      </c>
      <c r="G1368" s="232" t="s">
        <v>152</v>
      </c>
      <c r="H1368" s="233">
        <v>4.68</v>
      </c>
      <c r="I1368" s="234"/>
      <c r="J1368" s="235">
        <f>ROUND(I1368*H1368,2)</f>
        <v>0</v>
      </c>
      <c r="K1368" s="231" t="s">
        <v>153</v>
      </c>
      <c r="L1368" s="45"/>
      <c r="M1368" s="236" t="s">
        <v>1</v>
      </c>
      <c r="N1368" s="237" t="s">
        <v>46</v>
      </c>
      <c r="O1368" s="92"/>
      <c r="P1368" s="238">
        <f>O1368*H1368</f>
        <v>0</v>
      </c>
      <c r="Q1368" s="238">
        <v>0.00027</v>
      </c>
      <c r="R1368" s="238">
        <f>Q1368*H1368</f>
        <v>0.0012636</v>
      </c>
      <c r="S1368" s="238">
        <v>0</v>
      </c>
      <c r="T1368" s="239">
        <f>S1368*H1368</f>
        <v>0</v>
      </c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R1368" s="240" t="s">
        <v>237</v>
      </c>
      <c r="AT1368" s="240" t="s">
        <v>142</v>
      </c>
      <c r="AU1368" s="240" t="s">
        <v>148</v>
      </c>
      <c r="AY1368" s="18" t="s">
        <v>140</v>
      </c>
      <c r="BE1368" s="241">
        <f>IF(N1368="základní",J1368,0)</f>
        <v>0</v>
      </c>
      <c r="BF1368" s="241">
        <f>IF(N1368="snížená",J1368,0)</f>
        <v>0</v>
      </c>
      <c r="BG1368" s="241">
        <f>IF(N1368="zákl. přenesená",J1368,0)</f>
        <v>0</v>
      </c>
      <c r="BH1368" s="241">
        <f>IF(N1368="sníž. přenesená",J1368,0)</f>
        <v>0</v>
      </c>
      <c r="BI1368" s="241">
        <f>IF(N1368="nulová",J1368,0)</f>
        <v>0</v>
      </c>
      <c r="BJ1368" s="18" t="s">
        <v>148</v>
      </c>
      <c r="BK1368" s="241">
        <f>ROUND(I1368*H1368,2)</f>
        <v>0</v>
      </c>
      <c r="BL1368" s="18" t="s">
        <v>237</v>
      </c>
      <c r="BM1368" s="240" t="s">
        <v>1537</v>
      </c>
    </row>
    <row r="1369" spans="1:51" s="13" customFormat="1" ht="12">
      <c r="A1369" s="13"/>
      <c r="B1369" s="242"/>
      <c r="C1369" s="243"/>
      <c r="D1369" s="244" t="s">
        <v>155</v>
      </c>
      <c r="E1369" s="245" t="s">
        <v>1</v>
      </c>
      <c r="F1369" s="246" t="s">
        <v>1521</v>
      </c>
      <c r="G1369" s="243"/>
      <c r="H1369" s="245" t="s">
        <v>1</v>
      </c>
      <c r="I1369" s="247"/>
      <c r="J1369" s="243"/>
      <c r="K1369" s="243"/>
      <c r="L1369" s="248"/>
      <c r="M1369" s="249"/>
      <c r="N1369" s="250"/>
      <c r="O1369" s="250"/>
      <c r="P1369" s="250"/>
      <c r="Q1369" s="250"/>
      <c r="R1369" s="250"/>
      <c r="S1369" s="250"/>
      <c r="T1369" s="251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2" t="s">
        <v>155</v>
      </c>
      <c r="AU1369" s="252" t="s">
        <v>148</v>
      </c>
      <c r="AV1369" s="13" t="s">
        <v>85</v>
      </c>
      <c r="AW1369" s="13" t="s">
        <v>36</v>
      </c>
      <c r="AX1369" s="13" t="s">
        <v>80</v>
      </c>
      <c r="AY1369" s="252" t="s">
        <v>140</v>
      </c>
    </row>
    <row r="1370" spans="1:51" s="13" customFormat="1" ht="12">
      <c r="A1370" s="13"/>
      <c r="B1370" s="242"/>
      <c r="C1370" s="243"/>
      <c r="D1370" s="244" t="s">
        <v>155</v>
      </c>
      <c r="E1370" s="245" t="s">
        <v>1</v>
      </c>
      <c r="F1370" s="246" t="s">
        <v>318</v>
      </c>
      <c r="G1370" s="243"/>
      <c r="H1370" s="245" t="s">
        <v>1</v>
      </c>
      <c r="I1370" s="247"/>
      <c r="J1370" s="243"/>
      <c r="K1370" s="243"/>
      <c r="L1370" s="248"/>
      <c r="M1370" s="249"/>
      <c r="N1370" s="250"/>
      <c r="O1370" s="250"/>
      <c r="P1370" s="250"/>
      <c r="Q1370" s="250"/>
      <c r="R1370" s="250"/>
      <c r="S1370" s="250"/>
      <c r="T1370" s="251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52" t="s">
        <v>155</v>
      </c>
      <c r="AU1370" s="252" t="s">
        <v>148</v>
      </c>
      <c r="AV1370" s="13" t="s">
        <v>85</v>
      </c>
      <c r="AW1370" s="13" t="s">
        <v>36</v>
      </c>
      <c r="AX1370" s="13" t="s">
        <v>80</v>
      </c>
      <c r="AY1370" s="252" t="s">
        <v>140</v>
      </c>
    </row>
    <row r="1371" spans="1:51" s="14" customFormat="1" ht="12">
      <c r="A1371" s="14"/>
      <c r="B1371" s="253"/>
      <c r="C1371" s="254"/>
      <c r="D1371" s="244" t="s">
        <v>155</v>
      </c>
      <c r="E1371" s="255" t="s">
        <v>1</v>
      </c>
      <c r="F1371" s="256" t="s">
        <v>659</v>
      </c>
      <c r="G1371" s="254"/>
      <c r="H1371" s="257">
        <v>4.68</v>
      </c>
      <c r="I1371" s="258"/>
      <c r="J1371" s="254"/>
      <c r="K1371" s="254"/>
      <c r="L1371" s="259"/>
      <c r="M1371" s="260"/>
      <c r="N1371" s="261"/>
      <c r="O1371" s="261"/>
      <c r="P1371" s="261"/>
      <c r="Q1371" s="261"/>
      <c r="R1371" s="261"/>
      <c r="S1371" s="261"/>
      <c r="T1371" s="262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63" t="s">
        <v>155</v>
      </c>
      <c r="AU1371" s="263" t="s">
        <v>148</v>
      </c>
      <c r="AV1371" s="14" t="s">
        <v>148</v>
      </c>
      <c r="AW1371" s="14" t="s">
        <v>36</v>
      </c>
      <c r="AX1371" s="14" t="s">
        <v>80</v>
      </c>
      <c r="AY1371" s="263" t="s">
        <v>140</v>
      </c>
    </row>
    <row r="1372" spans="1:51" s="15" customFormat="1" ht="12">
      <c r="A1372" s="15"/>
      <c r="B1372" s="264"/>
      <c r="C1372" s="265"/>
      <c r="D1372" s="244" t="s">
        <v>155</v>
      </c>
      <c r="E1372" s="266" t="s">
        <v>1</v>
      </c>
      <c r="F1372" s="267" t="s">
        <v>167</v>
      </c>
      <c r="G1372" s="265"/>
      <c r="H1372" s="268">
        <v>4.68</v>
      </c>
      <c r="I1372" s="269"/>
      <c r="J1372" s="265"/>
      <c r="K1372" s="265"/>
      <c r="L1372" s="270"/>
      <c r="M1372" s="271"/>
      <c r="N1372" s="272"/>
      <c r="O1372" s="272"/>
      <c r="P1372" s="272"/>
      <c r="Q1372" s="272"/>
      <c r="R1372" s="272"/>
      <c r="S1372" s="272"/>
      <c r="T1372" s="273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T1372" s="274" t="s">
        <v>155</v>
      </c>
      <c r="AU1372" s="274" t="s">
        <v>148</v>
      </c>
      <c r="AV1372" s="15" t="s">
        <v>147</v>
      </c>
      <c r="AW1372" s="15" t="s">
        <v>36</v>
      </c>
      <c r="AX1372" s="15" t="s">
        <v>85</v>
      </c>
      <c r="AY1372" s="274" t="s">
        <v>140</v>
      </c>
    </row>
    <row r="1373" spans="1:65" s="2" customFormat="1" ht="21.75" customHeight="1">
      <c r="A1373" s="39"/>
      <c r="B1373" s="40"/>
      <c r="C1373" s="275" t="s">
        <v>1538</v>
      </c>
      <c r="D1373" s="275" t="s">
        <v>208</v>
      </c>
      <c r="E1373" s="276" t="s">
        <v>1539</v>
      </c>
      <c r="F1373" s="277" t="s">
        <v>1540</v>
      </c>
      <c r="G1373" s="278" t="s">
        <v>152</v>
      </c>
      <c r="H1373" s="279">
        <v>4.68</v>
      </c>
      <c r="I1373" s="280"/>
      <c r="J1373" s="281">
        <f>ROUND(I1373*H1373,2)</f>
        <v>0</v>
      </c>
      <c r="K1373" s="277" t="s">
        <v>153</v>
      </c>
      <c r="L1373" s="282"/>
      <c r="M1373" s="283" t="s">
        <v>1</v>
      </c>
      <c r="N1373" s="284" t="s">
        <v>46</v>
      </c>
      <c r="O1373" s="92"/>
      <c r="P1373" s="238">
        <f>O1373*H1373</f>
        <v>0</v>
      </c>
      <c r="Q1373" s="238">
        <v>0.03642</v>
      </c>
      <c r="R1373" s="238">
        <f>Q1373*H1373</f>
        <v>0.1704456</v>
      </c>
      <c r="S1373" s="238">
        <v>0</v>
      </c>
      <c r="T1373" s="239">
        <f>S1373*H1373</f>
        <v>0</v>
      </c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R1373" s="240" t="s">
        <v>391</v>
      </c>
      <c r="AT1373" s="240" t="s">
        <v>208</v>
      </c>
      <c r="AU1373" s="240" t="s">
        <v>148</v>
      </c>
      <c r="AY1373" s="18" t="s">
        <v>140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8" t="s">
        <v>148</v>
      </c>
      <c r="BK1373" s="241">
        <f>ROUND(I1373*H1373,2)</f>
        <v>0</v>
      </c>
      <c r="BL1373" s="18" t="s">
        <v>237</v>
      </c>
      <c r="BM1373" s="240" t="s">
        <v>1541</v>
      </c>
    </row>
    <row r="1374" spans="1:65" s="2" customFormat="1" ht="21.75" customHeight="1">
      <c r="A1374" s="39"/>
      <c r="B1374" s="40"/>
      <c r="C1374" s="229" t="s">
        <v>1542</v>
      </c>
      <c r="D1374" s="229" t="s">
        <v>142</v>
      </c>
      <c r="E1374" s="230" t="s">
        <v>1543</v>
      </c>
      <c r="F1374" s="231" t="s">
        <v>1544</v>
      </c>
      <c r="G1374" s="232" t="s">
        <v>145</v>
      </c>
      <c r="H1374" s="233">
        <v>2</v>
      </c>
      <c r="I1374" s="234"/>
      <c r="J1374" s="235">
        <f>ROUND(I1374*H1374,2)</f>
        <v>0</v>
      </c>
      <c r="K1374" s="231" t="s">
        <v>153</v>
      </c>
      <c r="L1374" s="45"/>
      <c r="M1374" s="236" t="s">
        <v>1</v>
      </c>
      <c r="N1374" s="237" t="s">
        <v>46</v>
      </c>
      <c r="O1374" s="92"/>
      <c r="P1374" s="238">
        <f>O1374*H1374</f>
        <v>0</v>
      </c>
      <c r="Q1374" s="238">
        <v>0.00027</v>
      </c>
      <c r="R1374" s="238">
        <f>Q1374*H1374</f>
        <v>0.00054</v>
      </c>
      <c r="S1374" s="238">
        <v>0</v>
      </c>
      <c r="T1374" s="239">
        <f>S1374*H1374</f>
        <v>0</v>
      </c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R1374" s="240" t="s">
        <v>237</v>
      </c>
      <c r="AT1374" s="240" t="s">
        <v>142</v>
      </c>
      <c r="AU1374" s="240" t="s">
        <v>148</v>
      </c>
      <c r="AY1374" s="18" t="s">
        <v>140</v>
      </c>
      <c r="BE1374" s="241">
        <f>IF(N1374="základní",J1374,0)</f>
        <v>0</v>
      </c>
      <c r="BF1374" s="241">
        <f>IF(N1374="snížená",J1374,0)</f>
        <v>0</v>
      </c>
      <c r="BG1374" s="241">
        <f>IF(N1374="zákl. přenesená",J1374,0)</f>
        <v>0</v>
      </c>
      <c r="BH1374" s="241">
        <f>IF(N1374="sníž. přenesená",J1374,0)</f>
        <v>0</v>
      </c>
      <c r="BI1374" s="241">
        <f>IF(N1374="nulová",J1374,0)</f>
        <v>0</v>
      </c>
      <c r="BJ1374" s="18" t="s">
        <v>148</v>
      </c>
      <c r="BK1374" s="241">
        <f>ROUND(I1374*H1374,2)</f>
        <v>0</v>
      </c>
      <c r="BL1374" s="18" t="s">
        <v>237</v>
      </c>
      <c r="BM1374" s="240" t="s">
        <v>1545</v>
      </c>
    </row>
    <row r="1375" spans="1:51" s="13" customFormat="1" ht="12">
      <c r="A1375" s="13"/>
      <c r="B1375" s="242"/>
      <c r="C1375" s="243"/>
      <c r="D1375" s="244" t="s">
        <v>155</v>
      </c>
      <c r="E1375" s="245" t="s">
        <v>1</v>
      </c>
      <c r="F1375" s="246" t="s">
        <v>1521</v>
      </c>
      <c r="G1375" s="243"/>
      <c r="H1375" s="245" t="s">
        <v>1</v>
      </c>
      <c r="I1375" s="247"/>
      <c r="J1375" s="243"/>
      <c r="K1375" s="243"/>
      <c r="L1375" s="248"/>
      <c r="M1375" s="249"/>
      <c r="N1375" s="250"/>
      <c r="O1375" s="250"/>
      <c r="P1375" s="250"/>
      <c r="Q1375" s="250"/>
      <c r="R1375" s="250"/>
      <c r="S1375" s="250"/>
      <c r="T1375" s="251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52" t="s">
        <v>155</v>
      </c>
      <c r="AU1375" s="252" t="s">
        <v>148</v>
      </c>
      <c r="AV1375" s="13" t="s">
        <v>85</v>
      </c>
      <c r="AW1375" s="13" t="s">
        <v>36</v>
      </c>
      <c r="AX1375" s="13" t="s">
        <v>80</v>
      </c>
      <c r="AY1375" s="252" t="s">
        <v>140</v>
      </c>
    </row>
    <row r="1376" spans="1:51" s="13" customFormat="1" ht="12">
      <c r="A1376" s="13"/>
      <c r="B1376" s="242"/>
      <c r="C1376" s="243"/>
      <c r="D1376" s="244" t="s">
        <v>155</v>
      </c>
      <c r="E1376" s="245" t="s">
        <v>1</v>
      </c>
      <c r="F1376" s="246" t="s">
        <v>336</v>
      </c>
      <c r="G1376" s="243"/>
      <c r="H1376" s="245" t="s">
        <v>1</v>
      </c>
      <c r="I1376" s="247"/>
      <c r="J1376" s="243"/>
      <c r="K1376" s="243"/>
      <c r="L1376" s="248"/>
      <c r="M1376" s="249"/>
      <c r="N1376" s="250"/>
      <c r="O1376" s="250"/>
      <c r="P1376" s="250"/>
      <c r="Q1376" s="250"/>
      <c r="R1376" s="250"/>
      <c r="S1376" s="250"/>
      <c r="T1376" s="251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52" t="s">
        <v>155</v>
      </c>
      <c r="AU1376" s="252" t="s">
        <v>148</v>
      </c>
      <c r="AV1376" s="13" t="s">
        <v>85</v>
      </c>
      <c r="AW1376" s="13" t="s">
        <v>36</v>
      </c>
      <c r="AX1376" s="13" t="s">
        <v>80</v>
      </c>
      <c r="AY1376" s="252" t="s">
        <v>140</v>
      </c>
    </row>
    <row r="1377" spans="1:51" s="14" customFormat="1" ht="12">
      <c r="A1377" s="14"/>
      <c r="B1377" s="253"/>
      <c r="C1377" s="254"/>
      <c r="D1377" s="244" t="s">
        <v>155</v>
      </c>
      <c r="E1377" s="255" t="s">
        <v>1</v>
      </c>
      <c r="F1377" s="256" t="s">
        <v>85</v>
      </c>
      <c r="G1377" s="254"/>
      <c r="H1377" s="257">
        <v>1</v>
      </c>
      <c r="I1377" s="258"/>
      <c r="J1377" s="254"/>
      <c r="K1377" s="254"/>
      <c r="L1377" s="259"/>
      <c r="M1377" s="260"/>
      <c r="N1377" s="261"/>
      <c r="O1377" s="261"/>
      <c r="P1377" s="261"/>
      <c r="Q1377" s="261"/>
      <c r="R1377" s="261"/>
      <c r="S1377" s="261"/>
      <c r="T1377" s="262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63" t="s">
        <v>155</v>
      </c>
      <c r="AU1377" s="263" t="s">
        <v>148</v>
      </c>
      <c r="AV1377" s="14" t="s">
        <v>148</v>
      </c>
      <c r="AW1377" s="14" t="s">
        <v>36</v>
      </c>
      <c r="AX1377" s="14" t="s">
        <v>80</v>
      </c>
      <c r="AY1377" s="263" t="s">
        <v>140</v>
      </c>
    </row>
    <row r="1378" spans="1:51" s="13" customFormat="1" ht="12">
      <c r="A1378" s="13"/>
      <c r="B1378" s="242"/>
      <c r="C1378" s="243"/>
      <c r="D1378" s="244" t="s">
        <v>155</v>
      </c>
      <c r="E1378" s="245" t="s">
        <v>1</v>
      </c>
      <c r="F1378" s="246" t="s">
        <v>338</v>
      </c>
      <c r="G1378" s="243"/>
      <c r="H1378" s="245" t="s">
        <v>1</v>
      </c>
      <c r="I1378" s="247"/>
      <c r="J1378" s="243"/>
      <c r="K1378" s="243"/>
      <c r="L1378" s="248"/>
      <c r="M1378" s="249"/>
      <c r="N1378" s="250"/>
      <c r="O1378" s="250"/>
      <c r="P1378" s="250"/>
      <c r="Q1378" s="250"/>
      <c r="R1378" s="250"/>
      <c r="S1378" s="250"/>
      <c r="T1378" s="251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2" t="s">
        <v>155</v>
      </c>
      <c r="AU1378" s="252" t="s">
        <v>148</v>
      </c>
      <c r="AV1378" s="13" t="s">
        <v>85</v>
      </c>
      <c r="AW1378" s="13" t="s">
        <v>36</v>
      </c>
      <c r="AX1378" s="13" t="s">
        <v>80</v>
      </c>
      <c r="AY1378" s="252" t="s">
        <v>140</v>
      </c>
    </row>
    <row r="1379" spans="1:51" s="14" customFormat="1" ht="12">
      <c r="A1379" s="14"/>
      <c r="B1379" s="253"/>
      <c r="C1379" s="254"/>
      <c r="D1379" s="244" t="s">
        <v>155</v>
      </c>
      <c r="E1379" s="255" t="s">
        <v>1</v>
      </c>
      <c r="F1379" s="256" t="s">
        <v>85</v>
      </c>
      <c r="G1379" s="254"/>
      <c r="H1379" s="257">
        <v>1</v>
      </c>
      <c r="I1379" s="258"/>
      <c r="J1379" s="254"/>
      <c r="K1379" s="254"/>
      <c r="L1379" s="259"/>
      <c r="M1379" s="260"/>
      <c r="N1379" s="261"/>
      <c r="O1379" s="261"/>
      <c r="P1379" s="261"/>
      <c r="Q1379" s="261"/>
      <c r="R1379" s="261"/>
      <c r="S1379" s="261"/>
      <c r="T1379" s="262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3" t="s">
        <v>155</v>
      </c>
      <c r="AU1379" s="263" t="s">
        <v>148</v>
      </c>
      <c r="AV1379" s="14" t="s">
        <v>148</v>
      </c>
      <c r="AW1379" s="14" t="s">
        <v>36</v>
      </c>
      <c r="AX1379" s="14" t="s">
        <v>80</v>
      </c>
      <c r="AY1379" s="263" t="s">
        <v>140</v>
      </c>
    </row>
    <row r="1380" spans="1:51" s="15" customFormat="1" ht="12">
      <c r="A1380" s="15"/>
      <c r="B1380" s="264"/>
      <c r="C1380" s="265"/>
      <c r="D1380" s="244" t="s">
        <v>155</v>
      </c>
      <c r="E1380" s="266" t="s">
        <v>1</v>
      </c>
      <c r="F1380" s="267" t="s">
        <v>167</v>
      </c>
      <c r="G1380" s="265"/>
      <c r="H1380" s="268">
        <v>2</v>
      </c>
      <c r="I1380" s="269"/>
      <c r="J1380" s="265"/>
      <c r="K1380" s="265"/>
      <c r="L1380" s="270"/>
      <c r="M1380" s="271"/>
      <c r="N1380" s="272"/>
      <c r="O1380" s="272"/>
      <c r="P1380" s="272"/>
      <c r="Q1380" s="272"/>
      <c r="R1380" s="272"/>
      <c r="S1380" s="272"/>
      <c r="T1380" s="273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T1380" s="274" t="s">
        <v>155</v>
      </c>
      <c r="AU1380" s="274" t="s">
        <v>148</v>
      </c>
      <c r="AV1380" s="15" t="s">
        <v>147</v>
      </c>
      <c r="AW1380" s="15" t="s">
        <v>36</v>
      </c>
      <c r="AX1380" s="15" t="s">
        <v>85</v>
      </c>
      <c r="AY1380" s="274" t="s">
        <v>140</v>
      </c>
    </row>
    <row r="1381" spans="1:65" s="2" customFormat="1" ht="16.5" customHeight="1">
      <c r="A1381" s="39"/>
      <c r="B1381" s="40"/>
      <c r="C1381" s="275" t="s">
        <v>1546</v>
      </c>
      <c r="D1381" s="275" t="s">
        <v>208</v>
      </c>
      <c r="E1381" s="276" t="s">
        <v>1547</v>
      </c>
      <c r="F1381" s="277" t="s">
        <v>1548</v>
      </c>
      <c r="G1381" s="278" t="s">
        <v>152</v>
      </c>
      <c r="H1381" s="279">
        <v>1.08</v>
      </c>
      <c r="I1381" s="280"/>
      <c r="J1381" s="281">
        <f>ROUND(I1381*H1381,2)</f>
        <v>0</v>
      </c>
      <c r="K1381" s="277" t="s">
        <v>153</v>
      </c>
      <c r="L1381" s="282"/>
      <c r="M1381" s="283" t="s">
        <v>1</v>
      </c>
      <c r="N1381" s="284" t="s">
        <v>46</v>
      </c>
      <c r="O1381" s="92"/>
      <c r="P1381" s="238">
        <f>O1381*H1381</f>
        <v>0</v>
      </c>
      <c r="Q1381" s="238">
        <v>0.04028</v>
      </c>
      <c r="R1381" s="238">
        <f>Q1381*H1381</f>
        <v>0.043502400000000004</v>
      </c>
      <c r="S1381" s="238">
        <v>0</v>
      </c>
      <c r="T1381" s="239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40" t="s">
        <v>391</v>
      </c>
      <c r="AT1381" s="240" t="s">
        <v>208</v>
      </c>
      <c r="AU1381" s="240" t="s">
        <v>148</v>
      </c>
      <c r="AY1381" s="18" t="s">
        <v>140</v>
      </c>
      <c r="BE1381" s="241">
        <f>IF(N1381="základní",J1381,0)</f>
        <v>0</v>
      </c>
      <c r="BF1381" s="241">
        <f>IF(N1381="snížená",J1381,0)</f>
        <v>0</v>
      </c>
      <c r="BG1381" s="241">
        <f>IF(N1381="zákl. přenesená",J1381,0)</f>
        <v>0</v>
      </c>
      <c r="BH1381" s="241">
        <f>IF(N1381="sníž. přenesená",J1381,0)</f>
        <v>0</v>
      </c>
      <c r="BI1381" s="241">
        <f>IF(N1381="nulová",J1381,0)</f>
        <v>0</v>
      </c>
      <c r="BJ1381" s="18" t="s">
        <v>148</v>
      </c>
      <c r="BK1381" s="241">
        <f>ROUND(I1381*H1381,2)</f>
        <v>0</v>
      </c>
      <c r="BL1381" s="18" t="s">
        <v>237</v>
      </c>
      <c r="BM1381" s="240" t="s">
        <v>1549</v>
      </c>
    </row>
    <row r="1382" spans="1:65" s="2" customFormat="1" ht="21.75" customHeight="1">
      <c r="A1382" s="39"/>
      <c r="B1382" s="40"/>
      <c r="C1382" s="229" t="s">
        <v>1550</v>
      </c>
      <c r="D1382" s="229" t="s">
        <v>142</v>
      </c>
      <c r="E1382" s="230" t="s">
        <v>1551</v>
      </c>
      <c r="F1382" s="231" t="s">
        <v>1552</v>
      </c>
      <c r="G1382" s="232" t="s">
        <v>145</v>
      </c>
      <c r="H1382" s="233">
        <v>7</v>
      </c>
      <c r="I1382" s="234"/>
      <c r="J1382" s="235">
        <f>ROUND(I1382*H1382,2)</f>
        <v>0</v>
      </c>
      <c r="K1382" s="231" t="s">
        <v>153</v>
      </c>
      <c r="L1382" s="45"/>
      <c r="M1382" s="236" t="s">
        <v>1</v>
      </c>
      <c r="N1382" s="237" t="s">
        <v>46</v>
      </c>
      <c r="O1382" s="92"/>
      <c r="P1382" s="238">
        <f>O1382*H1382</f>
        <v>0</v>
      </c>
      <c r="Q1382" s="238">
        <v>0.00027</v>
      </c>
      <c r="R1382" s="238">
        <f>Q1382*H1382</f>
        <v>0.00189</v>
      </c>
      <c r="S1382" s="238">
        <v>0</v>
      </c>
      <c r="T1382" s="239">
        <f>S1382*H1382</f>
        <v>0</v>
      </c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R1382" s="240" t="s">
        <v>237</v>
      </c>
      <c r="AT1382" s="240" t="s">
        <v>142</v>
      </c>
      <c r="AU1382" s="240" t="s">
        <v>148</v>
      </c>
      <c r="AY1382" s="18" t="s">
        <v>140</v>
      </c>
      <c r="BE1382" s="241">
        <f>IF(N1382="základní",J1382,0)</f>
        <v>0</v>
      </c>
      <c r="BF1382" s="241">
        <f>IF(N1382="snížená",J1382,0)</f>
        <v>0</v>
      </c>
      <c r="BG1382" s="241">
        <f>IF(N1382="zákl. přenesená",J1382,0)</f>
        <v>0</v>
      </c>
      <c r="BH1382" s="241">
        <f>IF(N1382="sníž. přenesená",J1382,0)</f>
        <v>0</v>
      </c>
      <c r="BI1382" s="241">
        <f>IF(N1382="nulová",J1382,0)</f>
        <v>0</v>
      </c>
      <c r="BJ1382" s="18" t="s">
        <v>148</v>
      </c>
      <c r="BK1382" s="241">
        <f>ROUND(I1382*H1382,2)</f>
        <v>0</v>
      </c>
      <c r="BL1382" s="18" t="s">
        <v>237</v>
      </c>
      <c r="BM1382" s="240" t="s">
        <v>1553</v>
      </c>
    </row>
    <row r="1383" spans="1:51" s="13" customFormat="1" ht="12">
      <c r="A1383" s="13"/>
      <c r="B1383" s="242"/>
      <c r="C1383" s="243"/>
      <c r="D1383" s="244" t="s">
        <v>155</v>
      </c>
      <c r="E1383" s="245" t="s">
        <v>1</v>
      </c>
      <c r="F1383" s="246" t="s">
        <v>1521</v>
      </c>
      <c r="G1383" s="243"/>
      <c r="H1383" s="245" t="s">
        <v>1</v>
      </c>
      <c r="I1383" s="247"/>
      <c r="J1383" s="243"/>
      <c r="K1383" s="243"/>
      <c r="L1383" s="248"/>
      <c r="M1383" s="249"/>
      <c r="N1383" s="250"/>
      <c r="O1383" s="250"/>
      <c r="P1383" s="250"/>
      <c r="Q1383" s="250"/>
      <c r="R1383" s="250"/>
      <c r="S1383" s="250"/>
      <c r="T1383" s="251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52" t="s">
        <v>155</v>
      </c>
      <c r="AU1383" s="252" t="s">
        <v>148</v>
      </c>
      <c r="AV1383" s="13" t="s">
        <v>85</v>
      </c>
      <c r="AW1383" s="13" t="s">
        <v>36</v>
      </c>
      <c r="AX1383" s="13" t="s">
        <v>80</v>
      </c>
      <c r="AY1383" s="252" t="s">
        <v>140</v>
      </c>
    </row>
    <row r="1384" spans="1:51" s="13" customFormat="1" ht="12">
      <c r="A1384" s="13"/>
      <c r="B1384" s="242"/>
      <c r="C1384" s="243"/>
      <c r="D1384" s="244" t="s">
        <v>155</v>
      </c>
      <c r="E1384" s="245" t="s">
        <v>1</v>
      </c>
      <c r="F1384" s="246" t="s">
        <v>332</v>
      </c>
      <c r="G1384" s="243"/>
      <c r="H1384" s="245" t="s">
        <v>1</v>
      </c>
      <c r="I1384" s="247"/>
      <c r="J1384" s="243"/>
      <c r="K1384" s="243"/>
      <c r="L1384" s="248"/>
      <c r="M1384" s="249"/>
      <c r="N1384" s="250"/>
      <c r="O1384" s="250"/>
      <c r="P1384" s="250"/>
      <c r="Q1384" s="250"/>
      <c r="R1384" s="250"/>
      <c r="S1384" s="250"/>
      <c r="T1384" s="251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52" t="s">
        <v>155</v>
      </c>
      <c r="AU1384" s="252" t="s">
        <v>148</v>
      </c>
      <c r="AV1384" s="13" t="s">
        <v>85</v>
      </c>
      <c r="AW1384" s="13" t="s">
        <v>36</v>
      </c>
      <c r="AX1384" s="13" t="s">
        <v>80</v>
      </c>
      <c r="AY1384" s="252" t="s">
        <v>140</v>
      </c>
    </row>
    <row r="1385" spans="1:51" s="14" customFormat="1" ht="12">
      <c r="A1385" s="14"/>
      <c r="B1385" s="253"/>
      <c r="C1385" s="254"/>
      <c r="D1385" s="244" t="s">
        <v>155</v>
      </c>
      <c r="E1385" s="255" t="s">
        <v>1</v>
      </c>
      <c r="F1385" s="256" t="s">
        <v>85</v>
      </c>
      <c r="G1385" s="254"/>
      <c r="H1385" s="257">
        <v>1</v>
      </c>
      <c r="I1385" s="258"/>
      <c r="J1385" s="254"/>
      <c r="K1385" s="254"/>
      <c r="L1385" s="259"/>
      <c r="M1385" s="260"/>
      <c r="N1385" s="261"/>
      <c r="O1385" s="261"/>
      <c r="P1385" s="261"/>
      <c r="Q1385" s="261"/>
      <c r="R1385" s="261"/>
      <c r="S1385" s="261"/>
      <c r="T1385" s="262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63" t="s">
        <v>155</v>
      </c>
      <c r="AU1385" s="263" t="s">
        <v>148</v>
      </c>
      <c r="AV1385" s="14" t="s">
        <v>148</v>
      </c>
      <c r="AW1385" s="14" t="s">
        <v>36</v>
      </c>
      <c r="AX1385" s="14" t="s">
        <v>80</v>
      </c>
      <c r="AY1385" s="263" t="s">
        <v>140</v>
      </c>
    </row>
    <row r="1386" spans="1:51" s="13" customFormat="1" ht="12">
      <c r="A1386" s="13"/>
      <c r="B1386" s="242"/>
      <c r="C1386" s="243"/>
      <c r="D1386" s="244" t="s">
        <v>155</v>
      </c>
      <c r="E1386" s="245" t="s">
        <v>1</v>
      </c>
      <c r="F1386" s="246" t="s">
        <v>334</v>
      </c>
      <c r="G1386" s="243"/>
      <c r="H1386" s="245" t="s">
        <v>1</v>
      </c>
      <c r="I1386" s="247"/>
      <c r="J1386" s="243"/>
      <c r="K1386" s="243"/>
      <c r="L1386" s="248"/>
      <c r="M1386" s="249"/>
      <c r="N1386" s="250"/>
      <c r="O1386" s="250"/>
      <c r="P1386" s="250"/>
      <c r="Q1386" s="250"/>
      <c r="R1386" s="250"/>
      <c r="S1386" s="250"/>
      <c r="T1386" s="251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52" t="s">
        <v>155</v>
      </c>
      <c r="AU1386" s="252" t="s">
        <v>148</v>
      </c>
      <c r="AV1386" s="13" t="s">
        <v>85</v>
      </c>
      <c r="AW1386" s="13" t="s">
        <v>36</v>
      </c>
      <c r="AX1386" s="13" t="s">
        <v>80</v>
      </c>
      <c r="AY1386" s="252" t="s">
        <v>140</v>
      </c>
    </row>
    <row r="1387" spans="1:51" s="14" customFormat="1" ht="12">
      <c r="A1387" s="14"/>
      <c r="B1387" s="253"/>
      <c r="C1387" s="254"/>
      <c r="D1387" s="244" t="s">
        <v>155</v>
      </c>
      <c r="E1387" s="255" t="s">
        <v>1</v>
      </c>
      <c r="F1387" s="256" t="s">
        <v>181</v>
      </c>
      <c r="G1387" s="254"/>
      <c r="H1387" s="257">
        <v>6</v>
      </c>
      <c r="I1387" s="258"/>
      <c r="J1387" s="254"/>
      <c r="K1387" s="254"/>
      <c r="L1387" s="259"/>
      <c r="M1387" s="260"/>
      <c r="N1387" s="261"/>
      <c r="O1387" s="261"/>
      <c r="P1387" s="261"/>
      <c r="Q1387" s="261"/>
      <c r="R1387" s="261"/>
      <c r="S1387" s="261"/>
      <c r="T1387" s="262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63" t="s">
        <v>155</v>
      </c>
      <c r="AU1387" s="263" t="s">
        <v>148</v>
      </c>
      <c r="AV1387" s="14" t="s">
        <v>148</v>
      </c>
      <c r="AW1387" s="14" t="s">
        <v>36</v>
      </c>
      <c r="AX1387" s="14" t="s">
        <v>80</v>
      </c>
      <c r="AY1387" s="263" t="s">
        <v>140</v>
      </c>
    </row>
    <row r="1388" spans="1:51" s="15" customFormat="1" ht="12">
      <c r="A1388" s="15"/>
      <c r="B1388" s="264"/>
      <c r="C1388" s="265"/>
      <c r="D1388" s="244" t="s">
        <v>155</v>
      </c>
      <c r="E1388" s="266" t="s">
        <v>1</v>
      </c>
      <c r="F1388" s="267" t="s">
        <v>167</v>
      </c>
      <c r="G1388" s="265"/>
      <c r="H1388" s="268">
        <v>7</v>
      </c>
      <c r="I1388" s="269"/>
      <c r="J1388" s="265"/>
      <c r="K1388" s="265"/>
      <c r="L1388" s="270"/>
      <c r="M1388" s="271"/>
      <c r="N1388" s="272"/>
      <c r="O1388" s="272"/>
      <c r="P1388" s="272"/>
      <c r="Q1388" s="272"/>
      <c r="R1388" s="272"/>
      <c r="S1388" s="272"/>
      <c r="T1388" s="273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T1388" s="274" t="s">
        <v>155</v>
      </c>
      <c r="AU1388" s="274" t="s">
        <v>148</v>
      </c>
      <c r="AV1388" s="15" t="s">
        <v>147</v>
      </c>
      <c r="AW1388" s="15" t="s">
        <v>36</v>
      </c>
      <c r="AX1388" s="15" t="s">
        <v>85</v>
      </c>
      <c r="AY1388" s="274" t="s">
        <v>140</v>
      </c>
    </row>
    <row r="1389" spans="1:65" s="2" customFormat="1" ht="16.5" customHeight="1">
      <c r="A1389" s="39"/>
      <c r="B1389" s="40"/>
      <c r="C1389" s="275" t="s">
        <v>1554</v>
      </c>
      <c r="D1389" s="275" t="s">
        <v>208</v>
      </c>
      <c r="E1389" s="276" t="s">
        <v>1547</v>
      </c>
      <c r="F1389" s="277" t="s">
        <v>1548</v>
      </c>
      <c r="G1389" s="278" t="s">
        <v>152</v>
      </c>
      <c r="H1389" s="279">
        <v>5.4</v>
      </c>
      <c r="I1389" s="280"/>
      <c r="J1389" s="281">
        <f>ROUND(I1389*H1389,2)</f>
        <v>0</v>
      </c>
      <c r="K1389" s="277" t="s">
        <v>153</v>
      </c>
      <c r="L1389" s="282"/>
      <c r="M1389" s="283" t="s">
        <v>1</v>
      </c>
      <c r="N1389" s="284" t="s">
        <v>46</v>
      </c>
      <c r="O1389" s="92"/>
      <c r="P1389" s="238">
        <f>O1389*H1389</f>
        <v>0</v>
      </c>
      <c r="Q1389" s="238">
        <v>0.04028</v>
      </c>
      <c r="R1389" s="238">
        <f>Q1389*H1389</f>
        <v>0.21751200000000004</v>
      </c>
      <c r="S1389" s="238">
        <v>0</v>
      </c>
      <c r="T1389" s="239">
        <f>S1389*H1389</f>
        <v>0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40" t="s">
        <v>391</v>
      </c>
      <c r="AT1389" s="240" t="s">
        <v>208</v>
      </c>
      <c r="AU1389" s="240" t="s">
        <v>148</v>
      </c>
      <c r="AY1389" s="18" t="s">
        <v>140</v>
      </c>
      <c r="BE1389" s="241">
        <f>IF(N1389="základní",J1389,0)</f>
        <v>0</v>
      </c>
      <c r="BF1389" s="241">
        <f>IF(N1389="snížená",J1389,0)</f>
        <v>0</v>
      </c>
      <c r="BG1389" s="241">
        <f>IF(N1389="zákl. přenesená",J1389,0)</f>
        <v>0</v>
      </c>
      <c r="BH1389" s="241">
        <f>IF(N1389="sníž. přenesená",J1389,0)</f>
        <v>0</v>
      </c>
      <c r="BI1389" s="241">
        <f>IF(N1389="nulová",J1389,0)</f>
        <v>0</v>
      </c>
      <c r="BJ1389" s="18" t="s">
        <v>148</v>
      </c>
      <c r="BK1389" s="241">
        <f>ROUND(I1389*H1389,2)</f>
        <v>0</v>
      </c>
      <c r="BL1389" s="18" t="s">
        <v>237</v>
      </c>
      <c r="BM1389" s="240" t="s">
        <v>1555</v>
      </c>
    </row>
    <row r="1390" spans="1:65" s="2" customFormat="1" ht="21.75" customHeight="1">
      <c r="A1390" s="39"/>
      <c r="B1390" s="40"/>
      <c r="C1390" s="229" t="s">
        <v>1556</v>
      </c>
      <c r="D1390" s="229" t="s">
        <v>142</v>
      </c>
      <c r="E1390" s="230" t="s">
        <v>1557</v>
      </c>
      <c r="F1390" s="231" t="s">
        <v>1558</v>
      </c>
      <c r="G1390" s="232" t="s">
        <v>152</v>
      </c>
      <c r="H1390" s="233">
        <v>62.35</v>
      </c>
      <c r="I1390" s="234"/>
      <c r="J1390" s="235">
        <f>ROUND(I1390*H1390,2)</f>
        <v>0</v>
      </c>
      <c r="K1390" s="231" t="s">
        <v>146</v>
      </c>
      <c r="L1390" s="45"/>
      <c r="M1390" s="236" t="s">
        <v>1</v>
      </c>
      <c r="N1390" s="237" t="s">
        <v>46</v>
      </c>
      <c r="O1390" s="92"/>
      <c r="P1390" s="238">
        <f>O1390*H1390</f>
        <v>0</v>
      </c>
      <c r="Q1390" s="238">
        <v>0</v>
      </c>
      <c r="R1390" s="238">
        <f>Q1390*H1390</f>
        <v>0</v>
      </c>
      <c r="S1390" s="238">
        <v>0</v>
      </c>
      <c r="T1390" s="239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40" t="s">
        <v>237</v>
      </c>
      <c r="AT1390" s="240" t="s">
        <v>142</v>
      </c>
      <c r="AU1390" s="240" t="s">
        <v>148</v>
      </c>
      <c r="AY1390" s="18" t="s">
        <v>140</v>
      </c>
      <c r="BE1390" s="241">
        <f>IF(N1390="základní",J1390,0)</f>
        <v>0</v>
      </c>
      <c r="BF1390" s="241">
        <f>IF(N1390="snížená",J1390,0)</f>
        <v>0</v>
      </c>
      <c r="BG1390" s="241">
        <f>IF(N1390="zákl. přenesená",J1390,0)</f>
        <v>0</v>
      </c>
      <c r="BH1390" s="241">
        <f>IF(N1390="sníž. přenesená",J1390,0)</f>
        <v>0</v>
      </c>
      <c r="BI1390" s="241">
        <f>IF(N1390="nulová",J1390,0)</f>
        <v>0</v>
      </c>
      <c r="BJ1390" s="18" t="s">
        <v>148</v>
      </c>
      <c r="BK1390" s="241">
        <f>ROUND(I1390*H1390,2)</f>
        <v>0</v>
      </c>
      <c r="BL1390" s="18" t="s">
        <v>237</v>
      </c>
      <c r="BM1390" s="240" t="s">
        <v>1559</v>
      </c>
    </row>
    <row r="1391" spans="1:51" s="13" customFormat="1" ht="12">
      <c r="A1391" s="13"/>
      <c r="B1391" s="242"/>
      <c r="C1391" s="243"/>
      <c r="D1391" s="244" t="s">
        <v>155</v>
      </c>
      <c r="E1391" s="245" t="s">
        <v>1</v>
      </c>
      <c r="F1391" s="246" t="s">
        <v>1560</v>
      </c>
      <c r="G1391" s="243"/>
      <c r="H1391" s="245" t="s">
        <v>1</v>
      </c>
      <c r="I1391" s="247"/>
      <c r="J1391" s="243"/>
      <c r="K1391" s="243"/>
      <c r="L1391" s="248"/>
      <c r="M1391" s="249"/>
      <c r="N1391" s="250"/>
      <c r="O1391" s="250"/>
      <c r="P1391" s="250"/>
      <c r="Q1391" s="250"/>
      <c r="R1391" s="250"/>
      <c r="S1391" s="250"/>
      <c r="T1391" s="251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2" t="s">
        <v>155</v>
      </c>
      <c r="AU1391" s="252" t="s">
        <v>148</v>
      </c>
      <c r="AV1391" s="13" t="s">
        <v>85</v>
      </c>
      <c r="AW1391" s="13" t="s">
        <v>36</v>
      </c>
      <c r="AX1391" s="13" t="s">
        <v>80</v>
      </c>
      <c r="AY1391" s="252" t="s">
        <v>140</v>
      </c>
    </row>
    <row r="1392" spans="1:51" s="14" customFormat="1" ht="12">
      <c r="A1392" s="14"/>
      <c r="B1392" s="253"/>
      <c r="C1392" s="254"/>
      <c r="D1392" s="244" t="s">
        <v>155</v>
      </c>
      <c r="E1392" s="255" t="s">
        <v>1</v>
      </c>
      <c r="F1392" s="256" t="s">
        <v>1561</v>
      </c>
      <c r="G1392" s="254"/>
      <c r="H1392" s="257">
        <v>62.35</v>
      </c>
      <c r="I1392" s="258"/>
      <c r="J1392" s="254"/>
      <c r="K1392" s="254"/>
      <c r="L1392" s="259"/>
      <c r="M1392" s="260"/>
      <c r="N1392" s="261"/>
      <c r="O1392" s="261"/>
      <c r="P1392" s="261"/>
      <c r="Q1392" s="261"/>
      <c r="R1392" s="261"/>
      <c r="S1392" s="261"/>
      <c r="T1392" s="262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3" t="s">
        <v>155</v>
      </c>
      <c r="AU1392" s="263" t="s">
        <v>148</v>
      </c>
      <c r="AV1392" s="14" t="s">
        <v>148</v>
      </c>
      <c r="AW1392" s="14" t="s">
        <v>36</v>
      </c>
      <c r="AX1392" s="14" t="s">
        <v>85</v>
      </c>
      <c r="AY1392" s="263" t="s">
        <v>140</v>
      </c>
    </row>
    <row r="1393" spans="1:65" s="2" customFormat="1" ht="21.75" customHeight="1">
      <c r="A1393" s="39"/>
      <c r="B1393" s="40"/>
      <c r="C1393" s="229" t="s">
        <v>1562</v>
      </c>
      <c r="D1393" s="229" t="s">
        <v>142</v>
      </c>
      <c r="E1393" s="230" t="s">
        <v>1563</v>
      </c>
      <c r="F1393" s="231" t="s">
        <v>1564</v>
      </c>
      <c r="G1393" s="232" t="s">
        <v>145</v>
      </c>
      <c r="H1393" s="233">
        <v>1</v>
      </c>
      <c r="I1393" s="234"/>
      <c r="J1393" s="235">
        <f>ROUND(I1393*H1393,2)</f>
        <v>0</v>
      </c>
      <c r="K1393" s="231" t="s">
        <v>153</v>
      </c>
      <c r="L1393" s="45"/>
      <c r="M1393" s="236" t="s">
        <v>1</v>
      </c>
      <c r="N1393" s="237" t="s">
        <v>46</v>
      </c>
      <c r="O1393" s="92"/>
      <c r="P1393" s="238">
        <f>O1393*H1393</f>
        <v>0</v>
      </c>
      <c r="Q1393" s="238">
        <v>0.00026</v>
      </c>
      <c r="R1393" s="238">
        <f>Q1393*H1393</f>
        <v>0.00026</v>
      </c>
      <c r="S1393" s="238">
        <v>0</v>
      </c>
      <c r="T1393" s="239">
        <f>S1393*H1393</f>
        <v>0</v>
      </c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R1393" s="240" t="s">
        <v>237</v>
      </c>
      <c r="AT1393" s="240" t="s">
        <v>142</v>
      </c>
      <c r="AU1393" s="240" t="s">
        <v>148</v>
      </c>
      <c r="AY1393" s="18" t="s">
        <v>140</v>
      </c>
      <c r="BE1393" s="241">
        <f>IF(N1393="základní",J1393,0)</f>
        <v>0</v>
      </c>
      <c r="BF1393" s="241">
        <f>IF(N1393="snížená",J1393,0)</f>
        <v>0</v>
      </c>
      <c r="BG1393" s="241">
        <f>IF(N1393="zákl. přenesená",J1393,0)</f>
        <v>0</v>
      </c>
      <c r="BH1393" s="241">
        <f>IF(N1393="sníž. přenesená",J1393,0)</f>
        <v>0</v>
      </c>
      <c r="BI1393" s="241">
        <f>IF(N1393="nulová",J1393,0)</f>
        <v>0</v>
      </c>
      <c r="BJ1393" s="18" t="s">
        <v>148</v>
      </c>
      <c r="BK1393" s="241">
        <f>ROUND(I1393*H1393,2)</f>
        <v>0</v>
      </c>
      <c r="BL1393" s="18" t="s">
        <v>237</v>
      </c>
      <c r="BM1393" s="240" t="s">
        <v>1565</v>
      </c>
    </row>
    <row r="1394" spans="1:65" s="2" customFormat="1" ht="16.5" customHeight="1">
      <c r="A1394" s="39"/>
      <c r="B1394" s="40"/>
      <c r="C1394" s="275" t="s">
        <v>1566</v>
      </c>
      <c r="D1394" s="275" t="s">
        <v>208</v>
      </c>
      <c r="E1394" s="276" t="s">
        <v>1567</v>
      </c>
      <c r="F1394" s="277" t="s">
        <v>1568</v>
      </c>
      <c r="G1394" s="278" t="s">
        <v>152</v>
      </c>
      <c r="H1394" s="279">
        <v>2.2</v>
      </c>
      <c r="I1394" s="280"/>
      <c r="J1394" s="281">
        <f>ROUND(I1394*H1394,2)</f>
        <v>0</v>
      </c>
      <c r="K1394" s="277" t="s">
        <v>153</v>
      </c>
      <c r="L1394" s="282"/>
      <c r="M1394" s="283" t="s">
        <v>1</v>
      </c>
      <c r="N1394" s="284" t="s">
        <v>46</v>
      </c>
      <c r="O1394" s="92"/>
      <c r="P1394" s="238">
        <f>O1394*H1394</f>
        <v>0</v>
      </c>
      <c r="Q1394" s="238">
        <v>0.03704</v>
      </c>
      <c r="R1394" s="238">
        <f>Q1394*H1394</f>
        <v>0.081488</v>
      </c>
      <c r="S1394" s="238">
        <v>0</v>
      </c>
      <c r="T1394" s="239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40" t="s">
        <v>391</v>
      </c>
      <c r="AT1394" s="240" t="s">
        <v>208</v>
      </c>
      <c r="AU1394" s="240" t="s">
        <v>148</v>
      </c>
      <c r="AY1394" s="18" t="s">
        <v>140</v>
      </c>
      <c r="BE1394" s="241">
        <f>IF(N1394="základní",J1394,0)</f>
        <v>0</v>
      </c>
      <c r="BF1394" s="241">
        <f>IF(N1394="snížená",J1394,0)</f>
        <v>0</v>
      </c>
      <c r="BG1394" s="241">
        <f>IF(N1394="zákl. přenesená",J1394,0)</f>
        <v>0</v>
      </c>
      <c r="BH1394" s="241">
        <f>IF(N1394="sníž. přenesená",J1394,0)</f>
        <v>0</v>
      </c>
      <c r="BI1394" s="241">
        <f>IF(N1394="nulová",J1394,0)</f>
        <v>0</v>
      </c>
      <c r="BJ1394" s="18" t="s">
        <v>148</v>
      </c>
      <c r="BK1394" s="241">
        <f>ROUND(I1394*H1394,2)</f>
        <v>0</v>
      </c>
      <c r="BL1394" s="18" t="s">
        <v>237</v>
      </c>
      <c r="BM1394" s="240" t="s">
        <v>1569</v>
      </c>
    </row>
    <row r="1395" spans="1:51" s="13" customFormat="1" ht="12">
      <c r="A1395" s="13"/>
      <c r="B1395" s="242"/>
      <c r="C1395" s="243"/>
      <c r="D1395" s="244" t="s">
        <v>155</v>
      </c>
      <c r="E1395" s="245" t="s">
        <v>1</v>
      </c>
      <c r="F1395" s="246" t="s">
        <v>1521</v>
      </c>
      <c r="G1395" s="243"/>
      <c r="H1395" s="245" t="s">
        <v>1</v>
      </c>
      <c r="I1395" s="247"/>
      <c r="J1395" s="243"/>
      <c r="K1395" s="243"/>
      <c r="L1395" s="248"/>
      <c r="M1395" s="249"/>
      <c r="N1395" s="250"/>
      <c r="O1395" s="250"/>
      <c r="P1395" s="250"/>
      <c r="Q1395" s="250"/>
      <c r="R1395" s="250"/>
      <c r="S1395" s="250"/>
      <c r="T1395" s="251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52" t="s">
        <v>155</v>
      </c>
      <c r="AU1395" s="252" t="s">
        <v>148</v>
      </c>
      <c r="AV1395" s="13" t="s">
        <v>85</v>
      </c>
      <c r="AW1395" s="13" t="s">
        <v>36</v>
      </c>
      <c r="AX1395" s="13" t="s">
        <v>80</v>
      </c>
      <c r="AY1395" s="252" t="s">
        <v>140</v>
      </c>
    </row>
    <row r="1396" spans="1:51" s="13" customFormat="1" ht="12">
      <c r="A1396" s="13"/>
      <c r="B1396" s="242"/>
      <c r="C1396" s="243"/>
      <c r="D1396" s="244" t="s">
        <v>155</v>
      </c>
      <c r="E1396" s="245" t="s">
        <v>1</v>
      </c>
      <c r="F1396" s="246" t="s">
        <v>1570</v>
      </c>
      <c r="G1396" s="243"/>
      <c r="H1396" s="245" t="s">
        <v>1</v>
      </c>
      <c r="I1396" s="247"/>
      <c r="J1396" s="243"/>
      <c r="K1396" s="243"/>
      <c r="L1396" s="248"/>
      <c r="M1396" s="249"/>
      <c r="N1396" s="250"/>
      <c r="O1396" s="250"/>
      <c r="P1396" s="250"/>
      <c r="Q1396" s="250"/>
      <c r="R1396" s="250"/>
      <c r="S1396" s="250"/>
      <c r="T1396" s="251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52" t="s">
        <v>155</v>
      </c>
      <c r="AU1396" s="252" t="s">
        <v>148</v>
      </c>
      <c r="AV1396" s="13" t="s">
        <v>85</v>
      </c>
      <c r="AW1396" s="13" t="s">
        <v>36</v>
      </c>
      <c r="AX1396" s="13" t="s">
        <v>80</v>
      </c>
      <c r="AY1396" s="252" t="s">
        <v>140</v>
      </c>
    </row>
    <row r="1397" spans="1:51" s="14" customFormat="1" ht="12">
      <c r="A1397" s="14"/>
      <c r="B1397" s="253"/>
      <c r="C1397" s="254"/>
      <c r="D1397" s="244" t="s">
        <v>155</v>
      </c>
      <c r="E1397" s="255" t="s">
        <v>1</v>
      </c>
      <c r="F1397" s="256" t="s">
        <v>861</v>
      </c>
      <c r="G1397" s="254"/>
      <c r="H1397" s="257">
        <v>2.2</v>
      </c>
      <c r="I1397" s="258"/>
      <c r="J1397" s="254"/>
      <c r="K1397" s="254"/>
      <c r="L1397" s="259"/>
      <c r="M1397" s="260"/>
      <c r="N1397" s="261"/>
      <c r="O1397" s="261"/>
      <c r="P1397" s="261"/>
      <c r="Q1397" s="261"/>
      <c r="R1397" s="261"/>
      <c r="S1397" s="261"/>
      <c r="T1397" s="262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3" t="s">
        <v>155</v>
      </c>
      <c r="AU1397" s="263" t="s">
        <v>148</v>
      </c>
      <c r="AV1397" s="14" t="s">
        <v>148</v>
      </c>
      <c r="AW1397" s="14" t="s">
        <v>36</v>
      </c>
      <c r="AX1397" s="14" t="s">
        <v>85</v>
      </c>
      <c r="AY1397" s="263" t="s">
        <v>140</v>
      </c>
    </row>
    <row r="1398" spans="1:65" s="2" customFormat="1" ht="21.75" customHeight="1">
      <c r="A1398" s="39"/>
      <c r="B1398" s="40"/>
      <c r="C1398" s="229" t="s">
        <v>1571</v>
      </c>
      <c r="D1398" s="229" t="s">
        <v>142</v>
      </c>
      <c r="E1398" s="230" t="s">
        <v>1572</v>
      </c>
      <c r="F1398" s="231" t="s">
        <v>1573</v>
      </c>
      <c r="G1398" s="232" t="s">
        <v>145</v>
      </c>
      <c r="H1398" s="233">
        <v>1</v>
      </c>
      <c r="I1398" s="234"/>
      <c r="J1398" s="235">
        <f>ROUND(I1398*H1398,2)</f>
        <v>0</v>
      </c>
      <c r="K1398" s="231" t="s">
        <v>153</v>
      </c>
      <c r="L1398" s="45"/>
      <c r="M1398" s="236" t="s">
        <v>1</v>
      </c>
      <c r="N1398" s="237" t="s">
        <v>46</v>
      </c>
      <c r="O1398" s="92"/>
      <c r="P1398" s="238">
        <f>O1398*H1398</f>
        <v>0</v>
      </c>
      <c r="Q1398" s="238">
        <v>0.00026</v>
      </c>
      <c r="R1398" s="238">
        <f>Q1398*H1398</f>
        <v>0.00026</v>
      </c>
      <c r="S1398" s="238">
        <v>0</v>
      </c>
      <c r="T1398" s="239">
        <f>S1398*H1398</f>
        <v>0</v>
      </c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R1398" s="240" t="s">
        <v>237</v>
      </c>
      <c r="AT1398" s="240" t="s">
        <v>142</v>
      </c>
      <c r="AU1398" s="240" t="s">
        <v>148</v>
      </c>
      <c r="AY1398" s="18" t="s">
        <v>140</v>
      </c>
      <c r="BE1398" s="241">
        <f>IF(N1398="základní",J1398,0)</f>
        <v>0</v>
      </c>
      <c r="BF1398" s="241">
        <f>IF(N1398="snížená",J1398,0)</f>
        <v>0</v>
      </c>
      <c r="BG1398" s="241">
        <f>IF(N1398="zákl. přenesená",J1398,0)</f>
        <v>0</v>
      </c>
      <c r="BH1398" s="241">
        <f>IF(N1398="sníž. přenesená",J1398,0)</f>
        <v>0</v>
      </c>
      <c r="BI1398" s="241">
        <f>IF(N1398="nulová",J1398,0)</f>
        <v>0</v>
      </c>
      <c r="BJ1398" s="18" t="s">
        <v>148</v>
      </c>
      <c r="BK1398" s="241">
        <f>ROUND(I1398*H1398,2)</f>
        <v>0</v>
      </c>
      <c r="BL1398" s="18" t="s">
        <v>237</v>
      </c>
      <c r="BM1398" s="240" t="s">
        <v>1574</v>
      </c>
    </row>
    <row r="1399" spans="1:65" s="2" customFormat="1" ht="16.5" customHeight="1">
      <c r="A1399" s="39"/>
      <c r="B1399" s="40"/>
      <c r="C1399" s="275" t="s">
        <v>1575</v>
      </c>
      <c r="D1399" s="275" t="s">
        <v>208</v>
      </c>
      <c r="E1399" s="276" t="s">
        <v>1576</v>
      </c>
      <c r="F1399" s="277" t="s">
        <v>1577</v>
      </c>
      <c r="G1399" s="278" t="s">
        <v>152</v>
      </c>
      <c r="H1399" s="279">
        <v>4.48</v>
      </c>
      <c r="I1399" s="280"/>
      <c r="J1399" s="281">
        <f>ROUND(I1399*H1399,2)</f>
        <v>0</v>
      </c>
      <c r="K1399" s="277" t="s">
        <v>146</v>
      </c>
      <c r="L1399" s="282"/>
      <c r="M1399" s="283" t="s">
        <v>1</v>
      </c>
      <c r="N1399" s="284" t="s">
        <v>46</v>
      </c>
      <c r="O1399" s="92"/>
      <c r="P1399" s="238">
        <f>O1399*H1399</f>
        <v>0</v>
      </c>
      <c r="Q1399" s="238">
        <v>0.03776</v>
      </c>
      <c r="R1399" s="238">
        <f>Q1399*H1399</f>
        <v>0.16916480000000003</v>
      </c>
      <c r="S1399" s="238">
        <v>0</v>
      </c>
      <c r="T1399" s="239">
        <f>S1399*H1399</f>
        <v>0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40" t="s">
        <v>391</v>
      </c>
      <c r="AT1399" s="240" t="s">
        <v>208</v>
      </c>
      <c r="AU1399" s="240" t="s">
        <v>148</v>
      </c>
      <c r="AY1399" s="18" t="s">
        <v>140</v>
      </c>
      <c r="BE1399" s="241">
        <f>IF(N1399="základní",J1399,0)</f>
        <v>0</v>
      </c>
      <c r="BF1399" s="241">
        <f>IF(N1399="snížená",J1399,0)</f>
        <v>0</v>
      </c>
      <c r="BG1399" s="241">
        <f>IF(N1399="zákl. přenesená",J1399,0)</f>
        <v>0</v>
      </c>
      <c r="BH1399" s="241">
        <f>IF(N1399="sníž. přenesená",J1399,0)</f>
        <v>0</v>
      </c>
      <c r="BI1399" s="241">
        <f>IF(N1399="nulová",J1399,0)</f>
        <v>0</v>
      </c>
      <c r="BJ1399" s="18" t="s">
        <v>148</v>
      </c>
      <c r="BK1399" s="241">
        <f>ROUND(I1399*H1399,2)</f>
        <v>0</v>
      </c>
      <c r="BL1399" s="18" t="s">
        <v>237</v>
      </c>
      <c r="BM1399" s="240" t="s">
        <v>1578</v>
      </c>
    </row>
    <row r="1400" spans="1:51" s="13" customFormat="1" ht="12">
      <c r="A1400" s="13"/>
      <c r="B1400" s="242"/>
      <c r="C1400" s="243"/>
      <c r="D1400" s="244" t="s">
        <v>155</v>
      </c>
      <c r="E1400" s="245" t="s">
        <v>1</v>
      </c>
      <c r="F1400" s="246" t="s">
        <v>1521</v>
      </c>
      <c r="G1400" s="243"/>
      <c r="H1400" s="245" t="s">
        <v>1</v>
      </c>
      <c r="I1400" s="247"/>
      <c r="J1400" s="243"/>
      <c r="K1400" s="243"/>
      <c r="L1400" s="248"/>
      <c r="M1400" s="249"/>
      <c r="N1400" s="250"/>
      <c r="O1400" s="250"/>
      <c r="P1400" s="250"/>
      <c r="Q1400" s="250"/>
      <c r="R1400" s="250"/>
      <c r="S1400" s="250"/>
      <c r="T1400" s="251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2" t="s">
        <v>155</v>
      </c>
      <c r="AU1400" s="252" t="s">
        <v>148</v>
      </c>
      <c r="AV1400" s="13" t="s">
        <v>85</v>
      </c>
      <c r="AW1400" s="13" t="s">
        <v>36</v>
      </c>
      <c r="AX1400" s="13" t="s">
        <v>80</v>
      </c>
      <c r="AY1400" s="252" t="s">
        <v>140</v>
      </c>
    </row>
    <row r="1401" spans="1:51" s="13" customFormat="1" ht="12">
      <c r="A1401" s="13"/>
      <c r="B1401" s="242"/>
      <c r="C1401" s="243"/>
      <c r="D1401" s="244" t="s">
        <v>155</v>
      </c>
      <c r="E1401" s="245" t="s">
        <v>1</v>
      </c>
      <c r="F1401" s="246" t="s">
        <v>1579</v>
      </c>
      <c r="G1401" s="243"/>
      <c r="H1401" s="245" t="s">
        <v>1</v>
      </c>
      <c r="I1401" s="247"/>
      <c r="J1401" s="243"/>
      <c r="K1401" s="243"/>
      <c r="L1401" s="248"/>
      <c r="M1401" s="249"/>
      <c r="N1401" s="250"/>
      <c r="O1401" s="250"/>
      <c r="P1401" s="250"/>
      <c r="Q1401" s="250"/>
      <c r="R1401" s="250"/>
      <c r="S1401" s="250"/>
      <c r="T1401" s="251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2" t="s">
        <v>155</v>
      </c>
      <c r="AU1401" s="252" t="s">
        <v>148</v>
      </c>
      <c r="AV1401" s="13" t="s">
        <v>85</v>
      </c>
      <c r="AW1401" s="13" t="s">
        <v>36</v>
      </c>
      <c r="AX1401" s="13" t="s">
        <v>80</v>
      </c>
      <c r="AY1401" s="252" t="s">
        <v>140</v>
      </c>
    </row>
    <row r="1402" spans="1:51" s="14" customFormat="1" ht="12">
      <c r="A1402" s="14"/>
      <c r="B1402" s="253"/>
      <c r="C1402" s="254"/>
      <c r="D1402" s="244" t="s">
        <v>155</v>
      </c>
      <c r="E1402" s="255" t="s">
        <v>1</v>
      </c>
      <c r="F1402" s="256" t="s">
        <v>1580</v>
      </c>
      <c r="G1402" s="254"/>
      <c r="H1402" s="257">
        <v>4.48</v>
      </c>
      <c r="I1402" s="258"/>
      <c r="J1402" s="254"/>
      <c r="K1402" s="254"/>
      <c r="L1402" s="259"/>
      <c r="M1402" s="260"/>
      <c r="N1402" s="261"/>
      <c r="O1402" s="261"/>
      <c r="P1402" s="261"/>
      <c r="Q1402" s="261"/>
      <c r="R1402" s="261"/>
      <c r="S1402" s="261"/>
      <c r="T1402" s="262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63" t="s">
        <v>155</v>
      </c>
      <c r="AU1402" s="263" t="s">
        <v>148</v>
      </c>
      <c r="AV1402" s="14" t="s">
        <v>148</v>
      </c>
      <c r="AW1402" s="14" t="s">
        <v>36</v>
      </c>
      <c r="AX1402" s="14" t="s">
        <v>85</v>
      </c>
      <c r="AY1402" s="263" t="s">
        <v>140</v>
      </c>
    </row>
    <row r="1403" spans="1:65" s="2" customFormat="1" ht="21.75" customHeight="1">
      <c r="A1403" s="39"/>
      <c r="B1403" s="40"/>
      <c r="C1403" s="229" t="s">
        <v>1581</v>
      </c>
      <c r="D1403" s="229" t="s">
        <v>142</v>
      </c>
      <c r="E1403" s="230" t="s">
        <v>1582</v>
      </c>
      <c r="F1403" s="231" t="s">
        <v>1583</v>
      </c>
      <c r="G1403" s="232" t="s">
        <v>145</v>
      </c>
      <c r="H1403" s="233">
        <v>6</v>
      </c>
      <c r="I1403" s="234"/>
      <c r="J1403" s="235">
        <f>ROUND(I1403*H1403,2)</f>
        <v>0</v>
      </c>
      <c r="K1403" s="231" t="s">
        <v>153</v>
      </c>
      <c r="L1403" s="45"/>
      <c r="M1403" s="236" t="s">
        <v>1</v>
      </c>
      <c r="N1403" s="237" t="s">
        <v>46</v>
      </c>
      <c r="O1403" s="92"/>
      <c r="P1403" s="238">
        <f>O1403*H1403</f>
        <v>0</v>
      </c>
      <c r="Q1403" s="238">
        <v>0.00092</v>
      </c>
      <c r="R1403" s="238">
        <f>Q1403*H1403</f>
        <v>0.005520000000000001</v>
      </c>
      <c r="S1403" s="238">
        <v>0</v>
      </c>
      <c r="T1403" s="239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40" t="s">
        <v>237</v>
      </c>
      <c r="AT1403" s="240" t="s">
        <v>142</v>
      </c>
      <c r="AU1403" s="240" t="s">
        <v>148</v>
      </c>
      <c r="AY1403" s="18" t="s">
        <v>140</v>
      </c>
      <c r="BE1403" s="241">
        <f>IF(N1403="základní",J1403,0)</f>
        <v>0</v>
      </c>
      <c r="BF1403" s="241">
        <f>IF(N1403="snížená",J1403,0)</f>
        <v>0</v>
      </c>
      <c r="BG1403" s="241">
        <f>IF(N1403="zákl. přenesená",J1403,0)</f>
        <v>0</v>
      </c>
      <c r="BH1403" s="241">
        <f>IF(N1403="sníž. přenesená",J1403,0)</f>
        <v>0</v>
      </c>
      <c r="BI1403" s="241">
        <f>IF(N1403="nulová",J1403,0)</f>
        <v>0</v>
      </c>
      <c r="BJ1403" s="18" t="s">
        <v>148</v>
      </c>
      <c r="BK1403" s="241">
        <f>ROUND(I1403*H1403,2)</f>
        <v>0</v>
      </c>
      <c r="BL1403" s="18" t="s">
        <v>237</v>
      </c>
      <c r="BM1403" s="240" t="s">
        <v>1584</v>
      </c>
    </row>
    <row r="1404" spans="1:51" s="13" customFormat="1" ht="12">
      <c r="A1404" s="13"/>
      <c r="B1404" s="242"/>
      <c r="C1404" s="243"/>
      <c r="D1404" s="244" t="s">
        <v>155</v>
      </c>
      <c r="E1404" s="245" t="s">
        <v>1</v>
      </c>
      <c r="F1404" s="246" t="s">
        <v>1585</v>
      </c>
      <c r="G1404" s="243"/>
      <c r="H1404" s="245" t="s">
        <v>1</v>
      </c>
      <c r="I1404" s="247"/>
      <c r="J1404" s="243"/>
      <c r="K1404" s="243"/>
      <c r="L1404" s="248"/>
      <c r="M1404" s="249"/>
      <c r="N1404" s="250"/>
      <c r="O1404" s="250"/>
      <c r="P1404" s="250"/>
      <c r="Q1404" s="250"/>
      <c r="R1404" s="250"/>
      <c r="S1404" s="250"/>
      <c r="T1404" s="251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52" t="s">
        <v>155</v>
      </c>
      <c r="AU1404" s="252" t="s">
        <v>148</v>
      </c>
      <c r="AV1404" s="13" t="s">
        <v>85</v>
      </c>
      <c r="AW1404" s="13" t="s">
        <v>36</v>
      </c>
      <c r="AX1404" s="13" t="s">
        <v>80</v>
      </c>
      <c r="AY1404" s="252" t="s">
        <v>140</v>
      </c>
    </row>
    <row r="1405" spans="1:51" s="13" customFormat="1" ht="12">
      <c r="A1405" s="13"/>
      <c r="B1405" s="242"/>
      <c r="C1405" s="243"/>
      <c r="D1405" s="244" t="s">
        <v>155</v>
      </c>
      <c r="E1405" s="245" t="s">
        <v>1</v>
      </c>
      <c r="F1405" s="246" t="s">
        <v>1586</v>
      </c>
      <c r="G1405" s="243"/>
      <c r="H1405" s="245" t="s">
        <v>1</v>
      </c>
      <c r="I1405" s="247"/>
      <c r="J1405" s="243"/>
      <c r="K1405" s="243"/>
      <c r="L1405" s="248"/>
      <c r="M1405" s="249"/>
      <c r="N1405" s="250"/>
      <c r="O1405" s="250"/>
      <c r="P1405" s="250"/>
      <c r="Q1405" s="250"/>
      <c r="R1405" s="250"/>
      <c r="S1405" s="250"/>
      <c r="T1405" s="251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2" t="s">
        <v>155</v>
      </c>
      <c r="AU1405" s="252" t="s">
        <v>148</v>
      </c>
      <c r="AV1405" s="13" t="s">
        <v>85</v>
      </c>
      <c r="AW1405" s="13" t="s">
        <v>36</v>
      </c>
      <c r="AX1405" s="13" t="s">
        <v>80</v>
      </c>
      <c r="AY1405" s="252" t="s">
        <v>140</v>
      </c>
    </row>
    <row r="1406" spans="1:51" s="14" customFormat="1" ht="12">
      <c r="A1406" s="14"/>
      <c r="B1406" s="253"/>
      <c r="C1406" s="254"/>
      <c r="D1406" s="244" t="s">
        <v>155</v>
      </c>
      <c r="E1406" s="255" t="s">
        <v>1</v>
      </c>
      <c r="F1406" s="256" t="s">
        <v>85</v>
      </c>
      <c r="G1406" s="254"/>
      <c r="H1406" s="257">
        <v>1</v>
      </c>
      <c r="I1406" s="258"/>
      <c r="J1406" s="254"/>
      <c r="K1406" s="254"/>
      <c r="L1406" s="259"/>
      <c r="M1406" s="260"/>
      <c r="N1406" s="261"/>
      <c r="O1406" s="261"/>
      <c r="P1406" s="261"/>
      <c r="Q1406" s="261"/>
      <c r="R1406" s="261"/>
      <c r="S1406" s="261"/>
      <c r="T1406" s="262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3" t="s">
        <v>155</v>
      </c>
      <c r="AU1406" s="263" t="s">
        <v>148</v>
      </c>
      <c r="AV1406" s="14" t="s">
        <v>148</v>
      </c>
      <c r="AW1406" s="14" t="s">
        <v>36</v>
      </c>
      <c r="AX1406" s="14" t="s">
        <v>80</v>
      </c>
      <c r="AY1406" s="263" t="s">
        <v>140</v>
      </c>
    </row>
    <row r="1407" spans="1:51" s="13" customFormat="1" ht="12">
      <c r="A1407" s="13"/>
      <c r="B1407" s="242"/>
      <c r="C1407" s="243"/>
      <c r="D1407" s="244" t="s">
        <v>155</v>
      </c>
      <c r="E1407" s="245" t="s">
        <v>1</v>
      </c>
      <c r="F1407" s="246" t="s">
        <v>1587</v>
      </c>
      <c r="G1407" s="243"/>
      <c r="H1407" s="245" t="s">
        <v>1</v>
      </c>
      <c r="I1407" s="247"/>
      <c r="J1407" s="243"/>
      <c r="K1407" s="243"/>
      <c r="L1407" s="248"/>
      <c r="M1407" s="249"/>
      <c r="N1407" s="250"/>
      <c r="O1407" s="250"/>
      <c r="P1407" s="250"/>
      <c r="Q1407" s="250"/>
      <c r="R1407" s="250"/>
      <c r="S1407" s="250"/>
      <c r="T1407" s="251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52" t="s">
        <v>155</v>
      </c>
      <c r="AU1407" s="252" t="s">
        <v>148</v>
      </c>
      <c r="AV1407" s="13" t="s">
        <v>85</v>
      </c>
      <c r="AW1407" s="13" t="s">
        <v>36</v>
      </c>
      <c r="AX1407" s="13" t="s">
        <v>80</v>
      </c>
      <c r="AY1407" s="252" t="s">
        <v>140</v>
      </c>
    </row>
    <row r="1408" spans="1:51" s="14" customFormat="1" ht="12">
      <c r="A1408" s="14"/>
      <c r="B1408" s="253"/>
      <c r="C1408" s="254"/>
      <c r="D1408" s="244" t="s">
        <v>155</v>
      </c>
      <c r="E1408" s="255" t="s">
        <v>1</v>
      </c>
      <c r="F1408" s="256" t="s">
        <v>148</v>
      </c>
      <c r="G1408" s="254"/>
      <c r="H1408" s="257">
        <v>2</v>
      </c>
      <c r="I1408" s="258"/>
      <c r="J1408" s="254"/>
      <c r="K1408" s="254"/>
      <c r="L1408" s="259"/>
      <c r="M1408" s="260"/>
      <c r="N1408" s="261"/>
      <c r="O1408" s="261"/>
      <c r="P1408" s="261"/>
      <c r="Q1408" s="261"/>
      <c r="R1408" s="261"/>
      <c r="S1408" s="261"/>
      <c r="T1408" s="262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63" t="s">
        <v>155</v>
      </c>
      <c r="AU1408" s="263" t="s">
        <v>148</v>
      </c>
      <c r="AV1408" s="14" t="s">
        <v>148</v>
      </c>
      <c r="AW1408" s="14" t="s">
        <v>36</v>
      </c>
      <c r="AX1408" s="14" t="s">
        <v>80</v>
      </c>
      <c r="AY1408" s="263" t="s">
        <v>140</v>
      </c>
    </row>
    <row r="1409" spans="1:51" s="13" customFormat="1" ht="12">
      <c r="A1409" s="13"/>
      <c r="B1409" s="242"/>
      <c r="C1409" s="243"/>
      <c r="D1409" s="244" t="s">
        <v>155</v>
      </c>
      <c r="E1409" s="245" t="s">
        <v>1</v>
      </c>
      <c r="F1409" s="246" t="s">
        <v>1588</v>
      </c>
      <c r="G1409" s="243"/>
      <c r="H1409" s="245" t="s">
        <v>1</v>
      </c>
      <c r="I1409" s="247"/>
      <c r="J1409" s="243"/>
      <c r="K1409" s="243"/>
      <c r="L1409" s="248"/>
      <c r="M1409" s="249"/>
      <c r="N1409" s="250"/>
      <c r="O1409" s="250"/>
      <c r="P1409" s="250"/>
      <c r="Q1409" s="250"/>
      <c r="R1409" s="250"/>
      <c r="S1409" s="250"/>
      <c r="T1409" s="251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52" t="s">
        <v>155</v>
      </c>
      <c r="AU1409" s="252" t="s">
        <v>148</v>
      </c>
      <c r="AV1409" s="13" t="s">
        <v>85</v>
      </c>
      <c r="AW1409" s="13" t="s">
        <v>36</v>
      </c>
      <c r="AX1409" s="13" t="s">
        <v>80</v>
      </c>
      <c r="AY1409" s="252" t="s">
        <v>140</v>
      </c>
    </row>
    <row r="1410" spans="1:51" s="14" customFormat="1" ht="12">
      <c r="A1410" s="14"/>
      <c r="B1410" s="253"/>
      <c r="C1410" s="254"/>
      <c r="D1410" s="244" t="s">
        <v>155</v>
      </c>
      <c r="E1410" s="255" t="s">
        <v>1</v>
      </c>
      <c r="F1410" s="256" t="s">
        <v>85</v>
      </c>
      <c r="G1410" s="254"/>
      <c r="H1410" s="257">
        <v>1</v>
      </c>
      <c r="I1410" s="258"/>
      <c r="J1410" s="254"/>
      <c r="K1410" s="254"/>
      <c r="L1410" s="259"/>
      <c r="M1410" s="260"/>
      <c r="N1410" s="261"/>
      <c r="O1410" s="261"/>
      <c r="P1410" s="261"/>
      <c r="Q1410" s="261"/>
      <c r="R1410" s="261"/>
      <c r="S1410" s="261"/>
      <c r="T1410" s="262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63" t="s">
        <v>155</v>
      </c>
      <c r="AU1410" s="263" t="s">
        <v>148</v>
      </c>
      <c r="AV1410" s="14" t="s">
        <v>148</v>
      </c>
      <c r="AW1410" s="14" t="s">
        <v>36</v>
      </c>
      <c r="AX1410" s="14" t="s">
        <v>80</v>
      </c>
      <c r="AY1410" s="263" t="s">
        <v>140</v>
      </c>
    </row>
    <row r="1411" spans="1:51" s="13" customFormat="1" ht="12">
      <c r="A1411" s="13"/>
      <c r="B1411" s="242"/>
      <c r="C1411" s="243"/>
      <c r="D1411" s="244" t="s">
        <v>155</v>
      </c>
      <c r="E1411" s="245" t="s">
        <v>1</v>
      </c>
      <c r="F1411" s="246" t="s">
        <v>1589</v>
      </c>
      <c r="G1411" s="243"/>
      <c r="H1411" s="245" t="s">
        <v>1</v>
      </c>
      <c r="I1411" s="247"/>
      <c r="J1411" s="243"/>
      <c r="K1411" s="243"/>
      <c r="L1411" s="248"/>
      <c r="M1411" s="249"/>
      <c r="N1411" s="250"/>
      <c r="O1411" s="250"/>
      <c r="P1411" s="250"/>
      <c r="Q1411" s="250"/>
      <c r="R1411" s="250"/>
      <c r="S1411" s="250"/>
      <c r="T1411" s="251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2" t="s">
        <v>155</v>
      </c>
      <c r="AU1411" s="252" t="s">
        <v>148</v>
      </c>
      <c r="AV1411" s="13" t="s">
        <v>85</v>
      </c>
      <c r="AW1411" s="13" t="s">
        <v>36</v>
      </c>
      <c r="AX1411" s="13" t="s">
        <v>80</v>
      </c>
      <c r="AY1411" s="252" t="s">
        <v>140</v>
      </c>
    </row>
    <row r="1412" spans="1:51" s="14" customFormat="1" ht="12">
      <c r="A1412" s="14"/>
      <c r="B1412" s="253"/>
      <c r="C1412" s="254"/>
      <c r="D1412" s="244" t="s">
        <v>155</v>
      </c>
      <c r="E1412" s="255" t="s">
        <v>1</v>
      </c>
      <c r="F1412" s="256" t="s">
        <v>148</v>
      </c>
      <c r="G1412" s="254"/>
      <c r="H1412" s="257">
        <v>2</v>
      </c>
      <c r="I1412" s="258"/>
      <c r="J1412" s="254"/>
      <c r="K1412" s="254"/>
      <c r="L1412" s="259"/>
      <c r="M1412" s="260"/>
      <c r="N1412" s="261"/>
      <c r="O1412" s="261"/>
      <c r="P1412" s="261"/>
      <c r="Q1412" s="261"/>
      <c r="R1412" s="261"/>
      <c r="S1412" s="261"/>
      <c r="T1412" s="262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63" t="s">
        <v>155</v>
      </c>
      <c r="AU1412" s="263" t="s">
        <v>148</v>
      </c>
      <c r="AV1412" s="14" t="s">
        <v>148</v>
      </c>
      <c r="AW1412" s="14" t="s">
        <v>36</v>
      </c>
      <c r="AX1412" s="14" t="s">
        <v>80</v>
      </c>
      <c r="AY1412" s="263" t="s">
        <v>140</v>
      </c>
    </row>
    <row r="1413" spans="1:51" s="15" customFormat="1" ht="12">
      <c r="A1413" s="15"/>
      <c r="B1413" s="264"/>
      <c r="C1413" s="265"/>
      <c r="D1413" s="244" t="s">
        <v>155</v>
      </c>
      <c r="E1413" s="266" t="s">
        <v>1</v>
      </c>
      <c r="F1413" s="267" t="s">
        <v>167</v>
      </c>
      <c r="G1413" s="265"/>
      <c r="H1413" s="268">
        <v>6</v>
      </c>
      <c r="I1413" s="269"/>
      <c r="J1413" s="265"/>
      <c r="K1413" s="265"/>
      <c r="L1413" s="270"/>
      <c r="M1413" s="271"/>
      <c r="N1413" s="272"/>
      <c r="O1413" s="272"/>
      <c r="P1413" s="272"/>
      <c r="Q1413" s="272"/>
      <c r="R1413" s="272"/>
      <c r="S1413" s="272"/>
      <c r="T1413" s="273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T1413" s="274" t="s">
        <v>155</v>
      </c>
      <c r="AU1413" s="274" t="s">
        <v>148</v>
      </c>
      <c r="AV1413" s="15" t="s">
        <v>147</v>
      </c>
      <c r="AW1413" s="15" t="s">
        <v>36</v>
      </c>
      <c r="AX1413" s="15" t="s">
        <v>85</v>
      </c>
      <c r="AY1413" s="274" t="s">
        <v>140</v>
      </c>
    </row>
    <row r="1414" spans="1:65" s="2" customFormat="1" ht="16.5" customHeight="1">
      <c r="A1414" s="39"/>
      <c r="B1414" s="40"/>
      <c r="C1414" s="275" t="s">
        <v>1590</v>
      </c>
      <c r="D1414" s="275" t="s">
        <v>208</v>
      </c>
      <c r="E1414" s="276" t="s">
        <v>1591</v>
      </c>
      <c r="F1414" s="277" t="s">
        <v>1592</v>
      </c>
      <c r="G1414" s="278" t="s">
        <v>145</v>
      </c>
      <c r="H1414" s="279">
        <v>1</v>
      </c>
      <c r="I1414" s="280"/>
      <c r="J1414" s="281">
        <f>ROUND(I1414*H1414,2)</f>
        <v>0</v>
      </c>
      <c r="K1414" s="277" t="s">
        <v>146</v>
      </c>
      <c r="L1414" s="282"/>
      <c r="M1414" s="283" t="s">
        <v>1</v>
      </c>
      <c r="N1414" s="284" t="s">
        <v>46</v>
      </c>
      <c r="O1414" s="92"/>
      <c r="P1414" s="238">
        <f>O1414*H1414</f>
        <v>0</v>
      </c>
      <c r="Q1414" s="238">
        <v>0.023</v>
      </c>
      <c r="R1414" s="238">
        <f>Q1414*H1414</f>
        <v>0.023</v>
      </c>
      <c r="S1414" s="238">
        <v>0</v>
      </c>
      <c r="T1414" s="239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40" t="s">
        <v>391</v>
      </c>
      <c r="AT1414" s="240" t="s">
        <v>208</v>
      </c>
      <c r="AU1414" s="240" t="s">
        <v>148</v>
      </c>
      <c r="AY1414" s="18" t="s">
        <v>140</v>
      </c>
      <c r="BE1414" s="241">
        <f>IF(N1414="základní",J1414,0)</f>
        <v>0</v>
      </c>
      <c r="BF1414" s="241">
        <f>IF(N1414="snížená",J1414,0)</f>
        <v>0</v>
      </c>
      <c r="BG1414" s="241">
        <f>IF(N1414="zákl. přenesená",J1414,0)</f>
        <v>0</v>
      </c>
      <c r="BH1414" s="241">
        <f>IF(N1414="sníž. přenesená",J1414,0)</f>
        <v>0</v>
      </c>
      <c r="BI1414" s="241">
        <f>IF(N1414="nulová",J1414,0)</f>
        <v>0</v>
      </c>
      <c r="BJ1414" s="18" t="s">
        <v>148</v>
      </c>
      <c r="BK1414" s="241">
        <f>ROUND(I1414*H1414,2)</f>
        <v>0</v>
      </c>
      <c r="BL1414" s="18" t="s">
        <v>237</v>
      </c>
      <c r="BM1414" s="240" t="s">
        <v>1593</v>
      </c>
    </row>
    <row r="1415" spans="1:65" s="2" customFormat="1" ht="21.75" customHeight="1">
      <c r="A1415" s="39"/>
      <c r="B1415" s="40"/>
      <c r="C1415" s="275" t="s">
        <v>1594</v>
      </c>
      <c r="D1415" s="275" t="s">
        <v>208</v>
      </c>
      <c r="E1415" s="276" t="s">
        <v>1595</v>
      </c>
      <c r="F1415" s="277" t="s">
        <v>1596</v>
      </c>
      <c r="G1415" s="278" t="s">
        <v>145</v>
      </c>
      <c r="H1415" s="279">
        <v>2</v>
      </c>
      <c r="I1415" s="280"/>
      <c r="J1415" s="281">
        <f>ROUND(I1415*H1415,2)</f>
        <v>0</v>
      </c>
      <c r="K1415" s="277" t="s">
        <v>146</v>
      </c>
      <c r="L1415" s="282"/>
      <c r="M1415" s="283" t="s">
        <v>1</v>
      </c>
      <c r="N1415" s="284" t="s">
        <v>46</v>
      </c>
      <c r="O1415" s="92"/>
      <c r="P1415" s="238">
        <f>O1415*H1415</f>
        <v>0</v>
      </c>
      <c r="Q1415" s="238">
        <v>0.074</v>
      </c>
      <c r="R1415" s="238">
        <f>Q1415*H1415</f>
        <v>0.148</v>
      </c>
      <c r="S1415" s="238">
        <v>0</v>
      </c>
      <c r="T1415" s="239">
        <f>S1415*H1415</f>
        <v>0</v>
      </c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R1415" s="240" t="s">
        <v>391</v>
      </c>
      <c r="AT1415" s="240" t="s">
        <v>208</v>
      </c>
      <c r="AU1415" s="240" t="s">
        <v>148</v>
      </c>
      <c r="AY1415" s="18" t="s">
        <v>140</v>
      </c>
      <c r="BE1415" s="241">
        <f>IF(N1415="základní",J1415,0)</f>
        <v>0</v>
      </c>
      <c r="BF1415" s="241">
        <f>IF(N1415="snížená",J1415,0)</f>
        <v>0</v>
      </c>
      <c r="BG1415" s="241">
        <f>IF(N1415="zákl. přenesená",J1415,0)</f>
        <v>0</v>
      </c>
      <c r="BH1415" s="241">
        <f>IF(N1415="sníž. přenesená",J1415,0)</f>
        <v>0</v>
      </c>
      <c r="BI1415" s="241">
        <f>IF(N1415="nulová",J1415,0)</f>
        <v>0</v>
      </c>
      <c r="BJ1415" s="18" t="s">
        <v>148</v>
      </c>
      <c r="BK1415" s="241">
        <f>ROUND(I1415*H1415,2)</f>
        <v>0</v>
      </c>
      <c r="BL1415" s="18" t="s">
        <v>237</v>
      </c>
      <c r="BM1415" s="240" t="s">
        <v>1597</v>
      </c>
    </row>
    <row r="1416" spans="1:65" s="2" customFormat="1" ht="21.75" customHeight="1">
      <c r="A1416" s="39"/>
      <c r="B1416" s="40"/>
      <c r="C1416" s="275" t="s">
        <v>1598</v>
      </c>
      <c r="D1416" s="275" t="s">
        <v>208</v>
      </c>
      <c r="E1416" s="276" t="s">
        <v>1599</v>
      </c>
      <c r="F1416" s="277" t="s">
        <v>1600</v>
      </c>
      <c r="G1416" s="278" t="s">
        <v>145</v>
      </c>
      <c r="H1416" s="279">
        <v>1</v>
      </c>
      <c r="I1416" s="280"/>
      <c r="J1416" s="281">
        <f>ROUND(I1416*H1416,2)</f>
        <v>0</v>
      </c>
      <c r="K1416" s="277" t="s">
        <v>146</v>
      </c>
      <c r="L1416" s="282"/>
      <c r="M1416" s="283" t="s">
        <v>1</v>
      </c>
      <c r="N1416" s="284" t="s">
        <v>46</v>
      </c>
      <c r="O1416" s="92"/>
      <c r="P1416" s="238">
        <f>O1416*H1416</f>
        <v>0</v>
      </c>
      <c r="Q1416" s="238">
        <v>0.074</v>
      </c>
      <c r="R1416" s="238">
        <f>Q1416*H1416</f>
        <v>0.074</v>
      </c>
      <c r="S1416" s="238">
        <v>0</v>
      </c>
      <c r="T1416" s="239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40" t="s">
        <v>391</v>
      </c>
      <c r="AT1416" s="240" t="s">
        <v>208</v>
      </c>
      <c r="AU1416" s="240" t="s">
        <v>148</v>
      </c>
      <c r="AY1416" s="18" t="s">
        <v>140</v>
      </c>
      <c r="BE1416" s="241">
        <f>IF(N1416="základní",J1416,0)</f>
        <v>0</v>
      </c>
      <c r="BF1416" s="241">
        <f>IF(N1416="snížená",J1416,0)</f>
        <v>0</v>
      </c>
      <c r="BG1416" s="241">
        <f>IF(N1416="zákl. přenesená",J1416,0)</f>
        <v>0</v>
      </c>
      <c r="BH1416" s="241">
        <f>IF(N1416="sníž. přenesená",J1416,0)</f>
        <v>0</v>
      </c>
      <c r="BI1416" s="241">
        <f>IF(N1416="nulová",J1416,0)</f>
        <v>0</v>
      </c>
      <c r="BJ1416" s="18" t="s">
        <v>148</v>
      </c>
      <c r="BK1416" s="241">
        <f>ROUND(I1416*H1416,2)</f>
        <v>0</v>
      </c>
      <c r="BL1416" s="18" t="s">
        <v>237</v>
      </c>
      <c r="BM1416" s="240" t="s">
        <v>1601</v>
      </c>
    </row>
    <row r="1417" spans="1:65" s="2" customFormat="1" ht="16.5" customHeight="1">
      <c r="A1417" s="39"/>
      <c r="B1417" s="40"/>
      <c r="C1417" s="275" t="s">
        <v>1602</v>
      </c>
      <c r="D1417" s="275" t="s">
        <v>208</v>
      </c>
      <c r="E1417" s="276" t="s">
        <v>1603</v>
      </c>
      <c r="F1417" s="277" t="s">
        <v>1592</v>
      </c>
      <c r="G1417" s="278" t="s">
        <v>145</v>
      </c>
      <c r="H1417" s="279">
        <v>2</v>
      </c>
      <c r="I1417" s="280"/>
      <c r="J1417" s="281">
        <f>ROUND(I1417*H1417,2)</f>
        <v>0</v>
      </c>
      <c r="K1417" s="277" t="s">
        <v>146</v>
      </c>
      <c r="L1417" s="282"/>
      <c r="M1417" s="283" t="s">
        <v>1</v>
      </c>
      <c r="N1417" s="284" t="s">
        <v>46</v>
      </c>
      <c r="O1417" s="92"/>
      <c r="P1417" s="238">
        <f>O1417*H1417</f>
        <v>0</v>
      </c>
      <c r="Q1417" s="238">
        <v>0.023</v>
      </c>
      <c r="R1417" s="238">
        <f>Q1417*H1417</f>
        <v>0.046</v>
      </c>
      <c r="S1417" s="238">
        <v>0</v>
      </c>
      <c r="T1417" s="239">
        <f>S1417*H1417</f>
        <v>0</v>
      </c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R1417" s="240" t="s">
        <v>391</v>
      </c>
      <c r="AT1417" s="240" t="s">
        <v>208</v>
      </c>
      <c r="AU1417" s="240" t="s">
        <v>148</v>
      </c>
      <c r="AY1417" s="18" t="s">
        <v>140</v>
      </c>
      <c r="BE1417" s="241">
        <f>IF(N1417="základní",J1417,0)</f>
        <v>0</v>
      </c>
      <c r="BF1417" s="241">
        <f>IF(N1417="snížená",J1417,0)</f>
        <v>0</v>
      </c>
      <c r="BG1417" s="241">
        <f>IF(N1417="zákl. přenesená",J1417,0)</f>
        <v>0</v>
      </c>
      <c r="BH1417" s="241">
        <f>IF(N1417="sníž. přenesená",J1417,0)</f>
        <v>0</v>
      </c>
      <c r="BI1417" s="241">
        <f>IF(N1417="nulová",J1417,0)</f>
        <v>0</v>
      </c>
      <c r="BJ1417" s="18" t="s">
        <v>148</v>
      </c>
      <c r="BK1417" s="241">
        <f>ROUND(I1417*H1417,2)</f>
        <v>0</v>
      </c>
      <c r="BL1417" s="18" t="s">
        <v>237</v>
      </c>
      <c r="BM1417" s="240" t="s">
        <v>1604</v>
      </c>
    </row>
    <row r="1418" spans="1:65" s="2" customFormat="1" ht="21.75" customHeight="1">
      <c r="A1418" s="39"/>
      <c r="B1418" s="40"/>
      <c r="C1418" s="229" t="s">
        <v>1605</v>
      </c>
      <c r="D1418" s="229" t="s">
        <v>142</v>
      </c>
      <c r="E1418" s="230" t="s">
        <v>1606</v>
      </c>
      <c r="F1418" s="231" t="s">
        <v>1607</v>
      </c>
      <c r="G1418" s="232" t="s">
        <v>145</v>
      </c>
      <c r="H1418" s="233">
        <v>5</v>
      </c>
      <c r="I1418" s="234"/>
      <c r="J1418" s="235">
        <f>ROUND(I1418*H1418,2)</f>
        <v>0</v>
      </c>
      <c r="K1418" s="231" t="s">
        <v>153</v>
      </c>
      <c r="L1418" s="45"/>
      <c r="M1418" s="236" t="s">
        <v>1</v>
      </c>
      <c r="N1418" s="237" t="s">
        <v>46</v>
      </c>
      <c r="O1418" s="92"/>
      <c r="P1418" s="238">
        <f>O1418*H1418</f>
        <v>0</v>
      </c>
      <c r="Q1418" s="238">
        <v>0.00088</v>
      </c>
      <c r="R1418" s="238">
        <f>Q1418*H1418</f>
        <v>0.0044</v>
      </c>
      <c r="S1418" s="238">
        <v>0</v>
      </c>
      <c r="T1418" s="239">
        <f>S1418*H1418</f>
        <v>0</v>
      </c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R1418" s="240" t="s">
        <v>237</v>
      </c>
      <c r="AT1418" s="240" t="s">
        <v>142</v>
      </c>
      <c r="AU1418" s="240" t="s">
        <v>148</v>
      </c>
      <c r="AY1418" s="18" t="s">
        <v>140</v>
      </c>
      <c r="BE1418" s="241">
        <f>IF(N1418="základní",J1418,0)</f>
        <v>0</v>
      </c>
      <c r="BF1418" s="241">
        <f>IF(N1418="snížená",J1418,0)</f>
        <v>0</v>
      </c>
      <c r="BG1418" s="241">
        <f>IF(N1418="zákl. přenesená",J1418,0)</f>
        <v>0</v>
      </c>
      <c r="BH1418" s="241">
        <f>IF(N1418="sníž. přenesená",J1418,0)</f>
        <v>0</v>
      </c>
      <c r="BI1418" s="241">
        <f>IF(N1418="nulová",J1418,0)</f>
        <v>0</v>
      </c>
      <c r="BJ1418" s="18" t="s">
        <v>148</v>
      </c>
      <c r="BK1418" s="241">
        <f>ROUND(I1418*H1418,2)</f>
        <v>0</v>
      </c>
      <c r="BL1418" s="18" t="s">
        <v>237</v>
      </c>
      <c r="BM1418" s="240" t="s">
        <v>1608</v>
      </c>
    </row>
    <row r="1419" spans="1:51" s="13" customFormat="1" ht="12">
      <c r="A1419" s="13"/>
      <c r="B1419" s="242"/>
      <c r="C1419" s="243"/>
      <c r="D1419" s="244" t="s">
        <v>155</v>
      </c>
      <c r="E1419" s="245" t="s">
        <v>1</v>
      </c>
      <c r="F1419" s="246" t="s">
        <v>1585</v>
      </c>
      <c r="G1419" s="243"/>
      <c r="H1419" s="245" t="s">
        <v>1</v>
      </c>
      <c r="I1419" s="247"/>
      <c r="J1419" s="243"/>
      <c r="K1419" s="243"/>
      <c r="L1419" s="248"/>
      <c r="M1419" s="249"/>
      <c r="N1419" s="250"/>
      <c r="O1419" s="250"/>
      <c r="P1419" s="250"/>
      <c r="Q1419" s="250"/>
      <c r="R1419" s="250"/>
      <c r="S1419" s="250"/>
      <c r="T1419" s="251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52" t="s">
        <v>155</v>
      </c>
      <c r="AU1419" s="252" t="s">
        <v>148</v>
      </c>
      <c r="AV1419" s="13" t="s">
        <v>85</v>
      </c>
      <c r="AW1419" s="13" t="s">
        <v>36</v>
      </c>
      <c r="AX1419" s="13" t="s">
        <v>80</v>
      </c>
      <c r="AY1419" s="252" t="s">
        <v>140</v>
      </c>
    </row>
    <row r="1420" spans="1:51" s="13" customFormat="1" ht="12">
      <c r="A1420" s="13"/>
      <c r="B1420" s="242"/>
      <c r="C1420" s="243"/>
      <c r="D1420" s="244" t="s">
        <v>155</v>
      </c>
      <c r="E1420" s="245" t="s">
        <v>1</v>
      </c>
      <c r="F1420" s="246" t="s">
        <v>1609</v>
      </c>
      <c r="G1420" s="243"/>
      <c r="H1420" s="245" t="s">
        <v>1</v>
      </c>
      <c r="I1420" s="247"/>
      <c r="J1420" s="243"/>
      <c r="K1420" s="243"/>
      <c r="L1420" s="248"/>
      <c r="M1420" s="249"/>
      <c r="N1420" s="250"/>
      <c r="O1420" s="250"/>
      <c r="P1420" s="250"/>
      <c r="Q1420" s="250"/>
      <c r="R1420" s="250"/>
      <c r="S1420" s="250"/>
      <c r="T1420" s="251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52" t="s">
        <v>155</v>
      </c>
      <c r="AU1420" s="252" t="s">
        <v>148</v>
      </c>
      <c r="AV1420" s="13" t="s">
        <v>85</v>
      </c>
      <c r="AW1420" s="13" t="s">
        <v>36</v>
      </c>
      <c r="AX1420" s="13" t="s">
        <v>80</v>
      </c>
      <c r="AY1420" s="252" t="s">
        <v>140</v>
      </c>
    </row>
    <row r="1421" spans="1:51" s="14" customFormat="1" ht="12">
      <c r="A1421" s="14"/>
      <c r="B1421" s="253"/>
      <c r="C1421" s="254"/>
      <c r="D1421" s="244" t="s">
        <v>155</v>
      </c>
      <c r="E1421" s="255" t="s">
        <v>1</v>
      </c>
      <c r="F1421" s="256" t="s">
        <v>158</v>
      </c>
      <c r="G1421" s="254"/>
      <c r="H1421" s="257">
        <v>3</v>
      </c>
      <c r="I1421" s="258"/>
      <c r="J1421" s="254"/>
      <c r="K1421" s="254"/>
      <c r="L1421" s="259"/>
      <c r="M1421" s="260"/>
      <c r="N1421" s="261"/>
      <c r="O1421" s="261"/>
      <c r="P1421" s="261"/>
      <c r="Q1421" s="261"/>
      <c r="R1421" s="261"/>
      <c r="S1421" s="261"/>
      <c r="T1421" s="262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3" t="s">
        <v>155</v>
      </c>
      <c r="AU1421" s="263" t="s">
        <v>148</v>
      </c>
      <c r="AV1421" s="14" t="s">
        <v>148</v>
      </c>
      <c r="AW1421" s="14" t="s">
        <v>36</v>
      </c>
      <c r="AX1421" s="14" t="s">
        <v>80</v>
      </c>
      <c r="AY1421" s="263" t="s">
        <v>140</v>
      </c>
    </row>
    <row r="1422" spans="1:51" s="13" customFormat="1" ht="12">
      <c r="A1422" s="13"/>
      <c r="B1422" s="242"/>
      <c r="C1422" s="243"/>
      <c r="D1422" s="244" t="s">
        <v>155</v>
      </c>
      <c r="E1422" s="245" t="s">
        <v>1</v>
      </c>
      <c r="F1422" s="246" t="s">
        <v>1610</v>
      </c>
      <c r="G1422" s="243"/>
      <c r="H1422" s="245" t="s">
        <v>1</v>
      </c>
      <c r="I1422" s="247"/>
      <c r="J1422" s="243"/>
      <c r="K1422" s="243"/>
      <c r="L1422" s="248"/>
      <c r="M1422" s="249"/>
      <c r="N1422" s="250"/>
      <c r="O1422" s="250"/>
      <c r="P1422" s="250"/>
      <c r="Q1422" s="250"/>
      <c r="R1422" s="250"/>
      <c r="S1422" s="250"/>
      <c r="T1422" s="251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52" t="s">
        <v>155</v>
      </c>
      <c r="AU1422" s="252" t="s">
        <v>148</v>
      </c>
      <c r="AV1422" s="13" t="s">
        <v>85</v>
      </c>
      <c r="AW1422" s="13" t="s">
        <v>36</v>
      </c>
      <c r="AX1422" s="13" t="s">
        <v>80</v>
      </c>
      <c r="AY1422" s="252" t="s">
        <v>140</v>
      </c>
    </row>
    <row r="1423" spans="1:51" s="14" customFormat="1" ht="12">
      <c r="A1423" s="14"/>
      <c r="B1423" s="253"/>
      <c r="C1423" s="254"/>
      <c r="D1423" s="244" t="s">
        <v>155</v>
      </c>
      <c r="E1423" s="255" t="s">
        <v>1</v>
      </c>
      <c r="F1423" s="256" t="s">
        <v>85</v>
      </c>
      <c r="G1423" s="254"/>
      <c r="H1423" s="257">
        <v>1</v>
      </c>
      <c r="I1423" s="258"/>
      <c r="J1423" s="254"/>
      <c r="K1423" s="254"/>
      <c r="L1423" s="259"/>
      <c r="M1423" s="260"/>
      <c r="N1423" s="261"/>
      <c r="O1423" s="261"/>
      <c r="P1423" s="261"/>
      <c r="Q1423" s="261"/>
      <c r="R1423" s="261"/>
      <c r="S1423" s="261"/>
      <c r="T1423" s="262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3" t="s">
        <v>155</v>
      </c>
      <c r="AU1423" s="263" t="s">
        <v>148</v>
      </c>
      <c r="AV1423" s="14" t="s">
        <v>148</v>
      </c>
      <c r="AW1423" s="14" t="s">
        <v>36</v>
      </c>
      <c r="AX1423" s="14" t="s">
        <v>80</v>
      </c>
      <c r="AY1423" s="263" t="s">
        <v>140</v>
      </c>
    </row>
    <row r="1424" spans="1:51" s="13" customFormat="1" ht="12">
      <c r="A1424" s="13"/>
      <c r="B1424" s="242"/>
      <c r="C1424" s="243"/>
      <c r="D1424" s="244" t="s">
        <v>155</v>
      </c>
      <c r="E1424" s="245" t="s">
        <v>1</v>
      </c>
      <c r="F1424" s="246" t="s">
        <v>1611</v>
      </c>
      <c r="G1424" s="243"/>
      <c r="H1424" s="245" t="s">
        <v>1</v>
      </c>
      <c r="I1424" s="247"/>
      <c r="J1424" s="243"/>
      <c r="K1424" s="243"/>
      <c r="L1424" s="248"/>
      <c r="M1424" s="249"/>
      <c r="N1424" s="250"/>
      <c r="O1424" s="250"/>
      <c r="P1424" s="250"/>
      <c r="Q1424" s="250"/>
      <c r="R1424" s="250"/>
      <c r="S1424" s="250"/>
      <c r="T1424" s="251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52" t="s">
        <v>155</v>
      </c>
      <c r="AU1424" s="252" t="s">
        <v>148</v>
      </c>
      <c r="AV1424" s="13" t="s">
        <v>85</v>
      </c>
      <c r="AW1424" s="13" t="s">
        <v>36</v>
      </c>
      <c r="AX1424" s="13" t="s">
        <v>80</v>
      </c>
      <c r="AY1424" s="252" t="s">
        <v>140</v>
      </c>
    </row>
    <row r="1425" spans="1:51" s="14" customFormat="1" ht="12">
      <c r="A1425" s="14"/>
      <c r="B1425" s="253"/>
      <c r="C1425" s="254"/>
      <c r="D1425" s="244" t="s">
        <v>155</v>
      </c>
      <c r="E1425" s="255" t="s">
        <v>1</v>
      </c>
      <c r="F1425" s="256" t="s">
        <v>85</v>
      </c>
      <c r="G1425" s="254"/>
      <c r="H1425" s="257">
        <v>1</v>
      </c>
      <c r="I1425" s="258"/>
      <c r="J1425" s="254"/>
      <c r="K1425" s="254"/>
      <c r="L1425" s="259"/>
      <c r="M1425" s="260"/>
      <c r="N1425" s="261"/>
      <c r="O1425" s="261"/>
      <c r="P1425" s="261"/>
      <c r="Q1425" s="261"/>
      <c r="R1425" s="261"/>
      <c r="S1425" s="261"/>
      <c r="T1425" s="262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3" t="s">
        <v>155</v>
      </c>
      <c r="AU1425" s="263" t="s">
        <v>148</v>
      </c>
      <c r="AV1425" s="14" t="s">
        <v>148</v>
      </c>
      <c r="AW1425" s="14" t="s">
        <v>36</v>
      </c>
      <c r="AX1425" s="14" t="s">
        <v>80</v>
      </c>
      <c r="AY1425" s="263" t="s">
        <v>140</v>
      </c>
    </row>
    <row r="1426" spans="1:51" s="15" customFormat="1" ht="12">
      <c r="A1426" s="15"/>
      <c r="B1426" s="264"/>
      <c r="C1426" s="265"/>
      <c r="D1426" s="244" t="s">
        <v>155</v>
      </c>
      <c r="E1426" s="266" t="s">
        <v>1</v>
      </c>
      <c r="F1426" s="267" t="s">
        <v>167</v>
      </c>
      <c r="G1426" s="265"/>
      <c r="H1426" s="268">
        <v>5</v>
      </c>
      <c r="I1426" s="269"/>
      <c r="J1426" s="265"/>
      <c r="K1426" s="265"/>
      <c r="L1426" s="270"/>
      <c r="M1426" s="271"/>
      <c r="N1426" s="272"/>
      <c r="O1426" s="272"/>
      <c r="P1426" s="272"/>
      <c r="Q1426" s="272"/>
      <c r="R1426" s="272"/>
      <c r="S1426" s="272"/>
      <c r="T1426" s="273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T1426" s="274" t="s">
        <v>155</v>
      </c>
      <c r="AU1426" s="274" t="s">
        <v>148</v>
      </c>
      <c r="AV1426" s="15" t="s">
        <v>147</v>
      </c>
      <c r="AW1426" s="15" t="s">
        <v>36</v>
      </c>
      <c r="AX1426" s="15" t="s">
        <v>85</v>
      </c>
      <c r="AY1426" s="274" t="s">
        <v>140</v>
      </c>
    </row>
    <row r="1427" spans="1:65" s="2" customFormat="1" ht="16.5" customHeight="1">
      <c r="A1427" s="39"/>
      <c r="B1427" s="40"/>
      <c r="C1427" s="275" t="s">
        <v>1612</v>
      </c>
      <c r="D1427" s="275" t="s">
        <v>208</v>
      </c>
      <c r="E1427" s="276" t="s">
        <v>1613</v>
      </c>
      <c r="F1427" s="277" t="s">
        <v>1614</v>
      </c>
      <c r="G1427" s="278" t="s">
        <v>145</v>
      </c>
      <c r="H1427" s="279">
        <v>3</v>
      </c>
      <c r="I1427" s="280"/>
      <c r="J1427" s="281">
        <f>ROUND(I1427*H1427,2)</f>
        <v>0</v>
      </c>
      <c r="K1427" s="277" t="s">
        <v>146</v>
      </c>
      <c r="L1427" s="282"/>
      <c r="M1427" s="283" t="s">
        <v>1</v>
      </c>
      <c r="N1427" s="284" t="s">
        <v>46</v>
      </c>
      <c r="O1427" s="92"/>
      <c r="P1427" s="238">
        <f>O1427*H1427</f>
        <v>0</v>
      </c>
      <c r="Q1427" s="238">
        <v>0.023</v>
      </c>
      <c r="R1427" s="238">
        <f>Q1427*H1427</f>
        <v>0.069</v>
      </c>
      <c r="S1427" s="238">
        <v>0</v>
      </c>
      <c r="T1427" s="239">
        <f>S1427*H1427</f>
        <v>0</v>
      </c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R1427" s="240" t="s">
        <v>391</v>
      </c>
      <c r="AT1427" s="240" t="s">
        <v>208</v>
      </c>
      <c r="AU1427" s="240" t="s">
        <v>148</v>
      </c>
      <c r="AY1427" s="18" t="s">
        <v>140</v>
      </c>
      <c r="BE1427" s="241">
        <f>IF(N1427="základní",J1427,0)</f>
        <v>0</v>
      </c>
      <c r="BF1427" s="241">
        <f>IF(N1427="snížená",J1427,0)</f>
        <v>0</v>
      </c>
      <c r="BG1427" s="241">
        <f>IF(N1427="zákl. přenesená",J1427,0)</f>
        <v>0</v>
      </c>
      <c r="BH1427" s="241">
        <f>IF(N1427="sníž. přenesená",J1427,0)</f>
        <v>0</v>
      </c>
      <c r="BI1427" s="241">
        <f>IF(N1427="nulová",J1427,0)</f>
        <v>0</v>
      </c>
      <c r="BJ1427" s="18" t="s">
        <v>148</v>
      </c>
      <c r="BK1427" s="241">
        <f>ROUND(I1427*H1427,2)</f>
        <v>0</v>
      </c>
      <c r="BL1427" s="18" t="s">
        <v>237</v>
      </c>
      <c r="BM1427" s="240" t="s">
        <v>1615</v>
      </c>
    </row>
    <row r="1428" spans="1:65" s="2" customFormat="1" ht="16.5" customHeight="1">
      <c r="A1428" s="39"/>
      <c r="B1428" s="40"/>
      <c r="C1428" s="275" t="s">
        <v>1616</v>
      </c>
      <c r="D1428" s="275" t="s">
        <v>208</v>
      </c>
      <c r="E1428" s="276" t="s">
        <v>1617</v>
      </c>
      <c r="F1428" s="277" t="s">
        <v>1618</v>
      </c>
      <c r="G1428" s="278" t="s">
        <v>145</v>
      </c>
      <c r="H1428" s="279">
        <v>1</v>
      </c>
      <c r="I1428" s="280"/>
      <c r="J1428" s="281">
        <f>ROUND(I1428*H1428,2)</f>
        <v>0</v>
      </c>
      <c r="K1428" s="277" t="s">
        <v>146</v>
      </c>
      <c r="L1428" s="282"/>
      <c r="M1428" s="283" t="s">
        <v>1</v>
      </c>
      <c r="N1428" s="284" t="s">
        <v>46</v>
      </c>
      <c r="O1428" s="92"/>
      <c r="P1428" s="238">
        <f>O1428*H1428</f>
        <v>0</v>
      </c>
      <c r="Q1428" s="238">
        <v>0.023</v>
      </c>
      <c r="R1428" s="238">
        <f>Q1428*H1428</f>
        <v>0.023</v>
      </c>
      <c r="S1428" s="238">
        <v>0</v>
      </c>
      <c r="T1428" s="239">
        <f>S1428*H1428</f>
        <v>0</v>
      </c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R1428" s="240" t="s">
        <v>391</v>
      </c>
      <c r="AT1428" s="240" t="s">
        <v>208</v>
      </c>
      <c r="AU1428" s="240" t="s">
        <v>148</v>
      </c>
      <c r="AY1428" s="18" t="s">
        <v>140</v>
      </c>
      <c r="BE1428" s="241">
        <f>IF(N1428="základní",J1428,0)</f>
        <v>0</v>
      </c>
      <c r="BF1428" s="241">
        <f>IF(N1428="snížená",J1428,0)</f>
        <v>0</v>
      </c>
      <c r="BG1428" s="241">
        <f>IF(N1428="zákl. přenesená",J1428,0)</f>
        <v>0</v>
      </c>
      <c r="BH1428" s="241">
        <f>IF(N1428="sníž. přenesená",J1428,0)</f>
        <v>0</v>
      </c>
      <c r="BI1428" s="241">
        <f>IF(N1428="nulová",J1428,0)</f>
        <v>0</v>
      </c>
      <c r="BJ1428" s="18" t="s">
        <v>148</v>
      </c>
      <c r="BK1428" s="241">
        <f>ROUND(I1428*H1428,2)</f>
        <v>0</v>
      </c>
      <c r="BL1428" s="18" t="s">
        <v>237</v>
      </c>
      <c r="BM1428" s="240" t="s">
        <v>1619</v>
      </c>
    </row>
    <row r="1429" spans="1:65" s="2" customFormat="1" ht="21.75" customHeight="1">
      <c r="A1429" s="39"/>
      <c r="B1429" s="40"/>
      <c r="C1429" s="275" t="s">
        <v>1620</v>
      </c>
      <c r="D1429" s="275" t="s">
        <v>208</v>
      </c>
      <c r="E1429" s="276" t="s">
        <v>1621</v>
      </c>
      <c r="F1429" s="277" t="s">
        <v>1622</v>
      </c>
      <c r="G1429" s="278" t="s">
        <v>145</v>
      </c>
      <c r="H1429" s="279">
        <v>1</v>
      </c>
      <c r="I1429" s="280"/>
      <c r="J1429" s="281">
        <f>ROUND(I1429*H1429,2)</f>
        <v>0</v>
      </c>
      <c r="K1429" s="277" t="s">
        <v>146</v>
      </c>
      <c r="L1429" s="282"/>
      <c r="M1429" s="283" t="s">
        <v>1</v>
      </c>
      <c r="N1429" s="284" t="s">
        <v>46</v>
      </c>
      <c r="O1429" s="92"/>
      <c r="P1429" s="238">
        <f>O1429*H1429</f>
        <v>0</v>
      </c>
      <c r="Q1429" s="238">
        <v>0.079</v>
      </c>
      <c r="R1429" s="238">
        <f>Q1429*H1429</f>
        <v>0.079</v>
      </c>
      <c r="S1429" s="238">
        <v>0</v>
      </c>
      <c r="T1429" s="239">
        <f>S1429*H1429</f>
        <v>0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40" t="s">
        <v>391</v>
      </c>
      <c r="AT1429" s="240" t="s">
        <v>208</v>
      </c>
      <c r="AU1429" s="240" t="s">
        <v>148</v>
      </c>
      <c r="AY1429" s="18" t="s">
        <v>140</v>
      </c>
      <c r="BE1429" s="241">
        <f>IF(N1429="základní",J1429,0)</f>
        <v>0</v>
      </c>
      <c r="BF1429" s="241">
        <f>IF(N1429="snížená",J1429,0)</f>
        <v>0</v>
      </c>
      <c r="BG1429" s="241">
        <f>IF(N1429="zákl. přenesená",J1429,0)</f>
        <v>0</v>
      </c>
      <c r="BH1429" s="241">
        <f>IF(N1429="sníž. přenesená",J1429,0)</f>
        <v>0</v>
      </c>
      <c r="BI1429" s="241">
        <f>IF(N1429="nulová",J1429,0)</f>
        <v>0</v>
      </c>
      <c r="BJ1429" s="18" t="s">
        <v>148</v>
      </c>
      <c r="BK1429" s="241">
        <f>ROUND(I1429*H1429,2)</f>
        <v>0</v>
      </c>
      <c r="BL1429" s="18" t="s">
        <v>237</v>
      </c>
      <c r="BM1429" s="240" t="s">
        <v>1623</v>
      </c>
    </row>
    <row r="1430" spans="1:65" s="2" customFormat="1" ht="21.75" customHeight="1">
      <c r="A1430" s="39"/>
      <c r="B1430" s="40"/>
      <c r="C1430" s="229" t="s">
        <v>1624</v>
      </c>
      <c r="D1430" s="229" t="s">
        <v>142</v>
      </c>
      <c r="E1430" s="230" t="s">
        <v>1625</v>
      </c>
      <c r="F1430" s="231" t="s">
        <v>1626</v>
      </c>
      <c r="G1430" s="232" t="s">
        <v>145</v>
      </c>
      <c r="H1430" s="233">
        <v>2</v>
      </c>
      <c r="I1430" s="234"/>
      <c r="J1430" s="235">
        <f>ROUND(I1430*H1430,2)</f>
        <v>0</v>
      </c>
      <c r="K1430" s="231" t="s">
        <v>153</v>
      </c>
      <c r="L1430" s="45"/>
      <c r="M1430" s="236" t="s">
        <v>1</v>
      </c>
      <c r="N1430" s="237" t="s">
        <v>46</v>
      </c>
      <c r="O1430" s="92"/>
      <c r="P1430" s="238">
        <f>O1430*H1430</f>
        <v>0</v>
      </c>
      <c r="Q1430" s="238">
        <v>0.00089</v>
      </c>
      <c r="R1430" s="238">
        <f>Q1430*H1430</f>
        <v>0.00178</v>
      </c>
      <c r="S1430" s="238">
        <v>0</v>
      </c>
      <c r="T1430" s="239">
        <f>S1430*H1430</f>
        <v>0</v>
      </c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R1430" s="240" t="s">
        <v>237</v>
      </c>
      <c r="AT1430" s="240" t="s">
        <v>142</v>
      </c>
      <c r="AU1430" s="240" t="s">
        <v>148</v>
      </c>
      <c r="AY1430" s="18" t="s">
        <v>140</v>
      </c>
      <c r="BE1430" s="241">
        <f>IF(N1430="základní",J1430,0)</f>
        <v>0</v>
      </c>
      <c r="BF1430" s="241">
        <f>IF(N1430="snížená",J1430,0)</f>
        <v>0</v>
      </c>
      <c r="BG1430" s="241">
        <f>IF(N1430="zákl. přenesená",J1430,0)</f>
        <v>0</v>
      </c>
      <c r="BH1430" s="241">
        <f>IF(N1430="sníž. přenesená",J1430,0)</f>
        <v>0</v>
      </c>
      <c r="BI1430" s="241">
        <f>IF(N1430="nulová",J1430,0)</f>
        <v>0</v>
      </c>
      <c r="BJ1430" s="18" t="s">
        <v>148</v>
      </c>
      <c r="BK1430" s="241">
        <f>ROUND(I1430*H1430,2)</f>
        <v>0</v>
      </c>
      <c r="BL1430" s="18" t="s">
        <v>237</v>
      </c>
      <c r="BM1430" s="240" t="s">
        <v>1627</v>
      </c>
    </row>
    <row r="1431" spans="1:51" s="13" customFormat="1" ht="12">
      <c r="A1431" s="13"/>
      <c r="B1431" s="242"/>
      <c r="C1431" s="243"/>
      <c r="D1431" s="244" t="s">
        <v>155</v>
      </c>
      <c r="E1431" s="245" t="s">
        <v>1</v>
      </c>
      <c r="F1431" s="246" t="s">
        <v>1585</v>
      </c>
      <c r="G1431" s="243"/>
      <c r="H1431" s="245" t="s">
        <v>1</v>
      </c>
      <c r="I1431" s="247"/>
      <c r="J1431" s="243"/>
      <c r="K1431" s="243"/>
      <c r="L1431" s="248"/>
      <c r="M1431" s="249"/>
      <c r="N1431" s="250"/>
      <c r="O1431" s="250"/>
      <c r="P1431" s="250"/>
      <c r="Q1431" s="250"/>
      <c r="R1431" s="250"/>
      <c r="S1431" s="250"/>
      <c r="T1431" s="251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52" t="s">
        <v>155</v>
      </c>
      <c r="AU1431" s="252" t="s">
        <v>148</v>
      </c>
      <c r="AV1431" s="13" t="s">
        <v>85</v>
      </c>
      <c r="AW1431" s="13" t="s">
        <v>36</v>
      </c>
      <c r="AX1431" s="13" t="s">
        <v>80</v>
      </c>
      <c r="AY1431" s="252" t="s">
        <v>140</v>
      </c>
    </row>
    <row r="1432" spans="1:51" s="13" customFormat="1" ht="12">
      <c r="A1432" s="13"/>
      <c r="B1432" s="242"/>
      <c r="C1432" s="243"/>
      <c r="D1432" s="244" t="s">
        <v>155</v>
      </c>
      <c r="E1432" s="245" t="s">
        <v>1</v>
      </c>
      <c r="F1432" s="246" t="s">
        <v>1628</v>
      </c>
      <c r="G1432" s="243"/>
      <c r="H1432" s="245" t="s">
        <v>1</v>
      </c>
      <c r="I1432" s="247"/>
      <c r="J1432" s="243"/>
      <c r="K1432" s="243"/>
      <c r="L1432" s="248"/>
      <c r="M1432" s="249"/>
      <c r="N1432" s="250"/>
      <c r="O1432" s="250"/>
      <c r="P1432" s="250"/>
      <c r="Q1432" s="250"/>
      <c r="R1432" s="250"/>
      <c r="S1432" s="250"/>
      <c r="T1432" s="251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52" t="s">
        <v>155</v>
      </c>
      <c r="AU1432" s="252" t="s">
        <v>148</v>
      </c>
      <c r="AV1432" s="13" t="s">
        <v>85</v>
      </c>
      <c r="AW1432" s="13" t="s">
        <v>36</v>
      </c>
      <c r="AX1432" s="13" t="s">
        <v>80</v>
      </c>
      <c r="AY1432" s="252" t="s">
        <v>140</v>
      </c>
    </row>
    <row r="1433" spans="1:51" s="14" customFormat="1" ht="12">
      <c r="A1433" s="14"/>
      <c r="B1433" s="253"/>
      <c r="C1433" s="254"/>
      <c r="D1433" s="244" t="s">
        <v>155</v>
      </c>
      <c r="E1433" s="255" t="s">
        <v>1</v>
      </c>
      <c r="F1433" s="256" t="s">
        <v>85</v>
      </c>
      <c r="G1433" s="254"/>
      <c r="H1433" s="257">
        <v>1</v>
      </c>
      <c r="I1433" s="258"/>
      <c r="J1433" s="254"/>
      <c r="K1433" s="254"/>
      <c r="L1433" s="259"/>
      <c r="M1433" s="260"/>
      <c r="N1433" s="261"/>
      <c r="O1433" s="261"/>
      <c r="P1433" s="261"/>
      <c r="Q1433" s="261"/>
      <c r="R1433" s="261"/>
      <c r="S1433" s="261"/>
      <c r="T1433" s="262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63" t="s">
        <v>155</v>
      </c>
      <c r="AU1433" s="263" t="s">
        <v>148</v>
      </c>
      <c r="AV1433" s="14" t="s">
        <v>148</v>
      </c>
      <c r="AW1433" s="14" t="s">
        <v>36</v>
      </c>
      <c r="AX1433" s="14" t="s">
        <v>80</v>
      </c>
      <c r="AY1433" s="263" t="s">
        <v>140</v>
      </c>
    </row>
    <row r="1434" spans="1:51" s="13" customFormat="1" ht="12">
      <c r="A1434" s="13"/>
      <c r="B1434" s="242"/>
      <c r="C1434" s="243"/>
      <c r="D1434" s="244" t="s">
        <v>155</v>
      </c>
      <c r="E1434" s="245" t="s">
        <v>1</v>
      </c>
      <c r="F1434" s="246" t="s">
        <v>1629</v>
      </c>
      <c r="G1434" s="243"/>
      <c r="H1434" s="245" t="s">
        <v>1</v>
      </c>
      <c r="I1434" s="247"/>
      <c r="J1434" s="243"/>
      <c r="K1434" s="243"/>
      <c r="L1434" s="248"/>
      <c r="M1434" s="249"/>
      <c r="N1434" s="250"/>
      <c r="O1434" s="250"/>
      <c r="P1434" s="250"/>
      <c r="Q1434" s="250"/>
      <c r="R1434" s="250"/>
      <c r="S1434" s="250"/>
      <c r="T1434" s="251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52" t="s">
        <v>155</v>
      </c>
      <c r="AU1434" s="252" t="s">
        <v>148</v>
      </c>
      <c r="AV1434" s="13" t="s">
        <v>85</v>
      </c>
      <c r="AW1434" s="13" t="s">
        <v>36</v>
      </c>
      <c r="AX1434" s="13" t="s">
        <v>80</v>
      </c>
      <c r="AY1434" s="252" t="s">
        <v>140</v>
      </c>
    </row>
    <row r="1435" spans="1:51" s="14" customFormat="1" ht="12">
      <c r="A1435" s="14"/>
      <c r="B1435" s="253"/>
      <c r="C1435" s="254"/>
      <c r="D1435" s="244" t="s">
        <v>155</v>
      </c>
      <c r="E1435" s="255" t="s">
        <v>1</v>
      </c>
      <c r="F1435" s="256" t="s">
        <v>85</v>
      </c>
      <c r="G1435" s="254"/>
      <c r="H1435" s="257">
        <v>1</v>
      </c>
      <c r="I1435" s="258"/>
      <c r="J1435" s="254"/>
      <c r="K1435" s="254"/>
      <c r="L1435" s="259"/>
      <c r="M1435" s="260"/>
      <c r="N1435" s="261"/>
      <c r="O1435" s="261"/>
      <c r="P1435" s="261"/>
      <c r="Q1435" s="261"/>
      <c r="R1435" s="261"/>
      <c r="S1435" s="261"/>
      <c r="T1435" s="262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63" t="s">
        <v>155</v>
      </c>
      <c r="AU1435" s="263" t="s">
        <v>148</v>
      </c>
      <c r="AV1435" s="14" t="s">
        <v>148</v>
      </c>
      <c r="AW1435" s="14" t="s">
        <v>36</v>
      </c>
      <c r="AX1435" s="14" t="s">
        <v>80</v>
      </c>
      <c r="AY1435" s="263" t="s">
        <v>140</v>
      </c>
    </row>
    <row r="1436" spans="1:51" s="15" customFormat="1" ht="12">
      <c r="A1436" s="15"/>
      <c r="B1436" s="264"/>
      <c r="C1436" s="265"/>
      <c r="D1436" s="244" t="s">
        <v>155</v>
      </c>
      <c r="E1436" s="266" t="s">
        <v>1</v>
      </c>
      <c r="F1436" s="267" t="s">
        <v>167</v>
      </c>
      <c r="G1436" s="265"/>
      <c r="H1436" s="268">
        <v>2</v>
      </c>
      <c r="I1436" s="269"/>
      <c r="J1436" s="265"/>
      <c r="K1436" s="265"/>
      <c r="L1436" s="270"/>
      <c r="M1436" s="271"/>
      <c r="N1436" s="272"/>
      <c r="O1436" s="272"/>
      <c r="P1436" s="272"/>
      <c r="Q1436" s="272"/>
      <c r="R1436" s="272"/>
      <c r="S1436" s="272"/>
      <c r="T1436" s="273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T1436" s="274" t="s">
        <v>155</v>
      </c>
      <c r="AU1436" s="274" t="s">
        <v>148</v>
      </c>
      <c r="AV1436" s="15" t="s">
        <v>147</v>
      </c>
      <c r="AW1436" s="15" t="s">
        <v>36</v>
      </c>
      <c r="AX1436" s="15" t="s">
        <v>85</v>
      </c>
      <c r="AY1436" s="274" t="s">
        <v>140</v>
      </c>
    </row>
    <row r="1437" spans="1:65" s="2" customFormat="1" ht="21.75" customHeight="1">
      <c r="A1437" s="39"/>
      <c r="B1437" s="40"/>
      <c r="C1437" s="275" t="s">
        <v>1630</v>
      </c>
      <c r="D1437" s="275" t="s">
        <v>208</v>
      </c>
      <c r="E1437" s="276" t="s">
        <v>1631</v>
      </c>
      <c r="F1437" s="277" t="s">
        <v>1632</v>
      </c>
      <c r="G1437" s="278" t="s">
        <v>145</v>
      </c>
      <c r="H1437" s="279">
        <v>1</v>
      </c>
      <c r="I1437" s="280"/>
      <c r="J1437" s="281">
        <f>ROUND(I1437*H1437,2)</f>
        <v>0</v>
      </c>
      <c r="K1437" s="277" t="s">
        <v>146</v>
      </c>
      <c r="L1437" s="282"/>
      <c r="M1437" s="283" t="s">
        <v>1</v>
      </c>
      <c r="N1437" s="284" t="s">
        <v>46</v>
      </c>
      <c r="O1437" s="92"/>
      <c r="P1437" s="238">
        <f>O1437*H1437</f>
        <v>0</v>
      </c>
      <c r="Q1437" s="238">
        <v>0.074</v>
      </c>
      <c r="R1437" s="238">
        <f>Q1437*H1437</f>
        <v>0.074</v>
      </c>
      <c r="S1437" s="238">
        <v>0</v>
      </c>
      <c r="T1437" s="239">
        <f>S1437*H1437</f>
        <v>0</v>
      </c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R1437" s="240" t="s">
        <v>391</v>
      </c>
      <c r="AT1437" s="240" t="s">
        <v>208</v>
      </c>
      <c r="AU1437" s="240" t="s">
        <v>148</v>
      </c>
      <c r="AY1437" s="18" t="s">
        <v>140</v>
      </c>
      <c r="BE1437" s="241">
        <f>IF(N1437="základní",J1437,0)</f>
        <v>0</v>
      </c>
      <c r="BF1437" s="241">
        <f>IF(N1437="snížená",J1437,0)</f>
        <v>0</v>
      </c>
      <c r="BG1437" s="241">
        <f>IF(N1437="zákl. přenesená",J1437,0)</f>
        <v>0</v>
      </c>
      <c r="BH1437" s="241">
        <f>IF(N1437="sníž. přenesená",J1437,0)</f>
        <v>0</v>
      </c>
      <c r="BI1437" s="241">
        <f>IF(N1437="nulová",J1437,0)</f>
        <v>0</v>
      </c>
      <c r="BJ1437" s="18" t="s">
        <v>148</v>
      </c>
      <c r="BK1437" s="241">
        <f>ROUND(I1437*H1437,2)</f>
        <v>0</v>
      </c>
      <c r="BL1437" s="18" t="s">
        <v>237</v>
      </c>
      <c r="BM1437" s="240" t="s">
        <v>1633</v>
      </c>
    </row>
    <row r="1438" spans="1:65" s="2" customFormat="1" ht="21.75" customHeight="1">
      <c r="A1438" s="39"/>
      <c r="B1438" s="40"/>
      <c r="C1438" s="275" t="s">
        <v>1634</v>
      </c>
      <c r="D1438" s="275" t="s">
        <v>208</v>
      </c>
      <c r="E1438" s="276" t="s">
        <v>1635</v>
      </c>
      <c r="F1438" s="277" t="s">
        <v>1636</v>
      </c>
      <c r="G1438" s="278" t="s">
        <v>145</v>
      </c>
      <c r="H1438" s="279">
        <v>1</v>
      </c>
      <c r="I1438" s="280"/>
      <c r="J1438" s="281">
        <f>ROUND(I1438*H1438,2)</f>
        <v>0</v>
      </c>
      <c r="K1438" s="277" t="s">
        <v>146</v>
      </c>
      <c r="L1438" s="282"/>
      <c r="M1438" s="283" t="s">
        <v>1</v>
      </c>
      <c r="N1438" s="284" t="s">
        <v>46</v>
      </c>
      <c r="O1438" s="92"/>
      <c r="P1438" s="238">
        <f>O1438*H1438</f>
        <v>0</v>
      </c>
      <c r="Q1438" s="238">
        <v>0.074</v>
      </c>
      <c r="R1438" s="238">
        <f>Q1438*H1438</f>
        <v>0.074</v>
      </c>
      <c r="S1438" s="238">
        <v>0</v>
      </c>
      <c r="T1438" s="239">
        <f>S1438*H1438</f>
        <v>0</v>
      </c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R1438" s="240" t="s">
        <v>391</v>
      </c>
      <c r="AT1438" s="240" t="s">
        <v>208</v>
      </c>
      <c r="AU1438" s="240" t="s">
        <v>148</v>
      </c>
      <c r="AY1438" s="18" t="s">
        <v>140</v>
      </c>
      <c r="BE1438" s="241">
        <f>IF(N1438="základní",J1438,0)</f>
        <v>0</v>
      </c>
      <c r="BF1438" s="241">
        <f>IF(N1438="snížená",J1438,0)</f>
        <v>0</v>
      </c>
      <c r="BG1438" s="241">
        <f>IF(N1438="zákl. přenesená",J1438,0)</f>
        <v>0</v>
      </c>
      <c r="BH1438" s="241">
        <f>IF(N1438="sníž. přenesená",J1438,0)</f>
        <v>0</v>
      </c>
      <c r="BI1438" s="241">
        <f>IF(N1438="nulová",J1438,0)</f>
        <v>0</v>
      </c>
      <c r="BJ1438" s="18" t="s">
        <v>148</v>
      </c>
      <c r="BK1438" s="241">
        <f>ROUND(I1438*H1438,2)</f>
        <v>0</v>
      </c>
      <c r="BL1438" s="18" t="s">
        <v>237</v>
      </c>
      <c r="BM1438" s="240" t="s">
        <v>1637</v>
      </c>
    </row>
    <row r="1439" spans="1:65" s="2" customFormat="1" ht="21.75" customHeight="1">
      <c r="A1439" s="39"/>
      <c r="B1439" s="40"/>
      <c r="C1439" s="229" t="s">
        <v>1638</v>
      </c>
      <c r="D1439" s="229" t="s">
        <v>142</v>
      </c>
      <c r="E1439" s="230" t="s">
        <v>1639</v>
      </c>
      <c r="F1439" s="231" t="s">
        <v>1640</v>
      </c>
      <c r="G1439" s="232" t="s">
        <v>145</v>
      </c>
      <c r="H1439" s="233">
        <v>20</v>
      </c>
      <c r="I1439" s="234"/>
      <c r="J1439" s="235">
        <f>ROUND(I1439*H1439,2)</f>
        <v>0</v>
      </c>
      <c r="K1439" s="231" t="s">
        <v>146</v>
      </c>
      <c r="L1439" s="45"/>
      <c r="M1439" s="236" t="s">
        <v>1</v>
      </c>
      <c r="N1439" s="237" t="s">
        <v>46</v>
      </c>
      <c r="O1439" s="92"/>
      <c r="P1439" s="238">
        <f>O1439*H1439</f>
        <v>0</v>
      </c>
      <c r="Q1439" s="238">
        <v>0</v>
      </c>
      <c r="R1439" s="238">
        <f>Q1439*H1439</f>
        <v>0</v>
      </c>
      <c r="S1439" s="238">
        <v>0</v>
      </c>
      <c r="T1439" s="239">
        <f>S1439*H1439</f>
        <v>0</v>
      </c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R1439" s="240" t="s">
        <v>237</v>
      </c>
      <c r="AT1439" s="240" t="s">
        <v>142</v>
      </c>
      <c r="AU1439" s="240" t="s">
        <v>148</v>
      </c>
      <c r="AY1439" s="18" t="s">
        <v>140</v>
      </c>
      <c r="BE1439" s="241">
        <f>IF(N1439="základní",J1439,0)</f>
        <v>0</v>
      </c>
      <c r="BF1439" s="241">
        <f>IF(N1439="snížená",J1439,0)</f>
        <v>0</v>
      </c>
      <c r="BG1439" s="241">
        <f>IF(N1439="zákl. přenesená",J1439,0)</f>
        <v>0</v>
      </c>
      <c r="BH1439" s="241">
        <f>IF(N1439="sníž. přenesená",J1439,0)</f>
        <v>0</v>
      </c>
      <c r="BI1439" s="241">
        <f>IF(N1439="nulová",J1439,0)</f>
        <v>0</v>
      </c>
      <c r="BJ1439" s="18" t="s">
        <v>148</v>
      </c>
      <c r="BK1439" s="241">
        <f>ROUND(I1439*H1439,2)</f>
        <v>0</v>
      </c>
      <c r="BL1439" s="18" t="s">
        <v>237</v>
      </c>
      <c r="BM1439" s="240" t="s">
        <v>1641</v>
      </c>
    </row>
    <row r="1440" spans="1:65" s="2" customFormat="1" ht="21.75" customHeight="1">
      <c r="A1440" s="39"/>
      <c r="B1440" s="40"/>
      <c r="C1440" s="229" t="s">
        <v>1642</v>
      </c>
      <c r="D1440" s="229" t="s">
        <v>142</v>
      </c>
      <c r="E1440" s="230" t="s">
        <v>1643</v>
      </c>
      <c r="F1440" s="231" t="s">
        <v>1644</v>
      </c>
      <c r="G1440" s="232" t="s">
        <v>145</v>
      </c>
      <c r="H1440" s="233">
        <v>11</v>
      </c>
      <c r="I1440" s="234"/>
      <c r="J1440" s="235">
        <f>ROUND(I1440*H1440,2)</f>
        <v>0</v>
      </c>
      <c r="K1440" s="231" t="s">
        <v>153</v>
      </c>
      <c r="L1440" s="45"/>
      <c r="M1440" s="236" t="s">
        <v>1</v>
      </c>
      <c r="N1440" s="237" t="s">
        <v>46</v>
      </c>
      <c r="O1440" s="92"/>
      <c r="P1440" s="238">
        <f>O1440*H1440</f>
        <v>0</v>
      </c>
      <c r="Q1440" s="238">
        <v>0</v>
      </c>
      <c r="R1440" s="238">
        <f>Q1440*H1440</f>
        <v>0</v>
      </c>
      <c r="S1440" s="238">
        <v>0</v>
      </c>
      <c r="T1440" s="239">
        <f>S1440*H1440</f>
        <v>0</v>
      </c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R1440" s="240" t="s">
        <v>237</v>
      </c>
      <c r="AT1440" s="240" t="s">
        <v>142</v>
      </c>
      <c r="AU1440" s="240" t="s">
        <v>148</v>
      </c>
      <c r="AY1440" s="18" t="s">
        <v>140</v>
      </c>
      <c r="BE1440" s="241">
        <f>IF(N1440="základní",J1440,0)</f>
        <v>0</v>
      </c>
      <c r="BF1440" s="241">
        <f>IF(N1440="snížená",J1440,0)</f>
        <v>0</v>
      </c>
      <c r="BG1440" s="241">
        <f>IF(N1440="zákl. přenesená",J1440,0)</f>
        <v>0</v>
      </c>
      <c r="BH1440" s="241">
        <f>IF(N1440="sníž. přenesená",J1440,0)</f>
        <v>0</v>
      </c>
      <c r="BI1440" s="241">
        <f>IF(N1440="nulová",J1440,0)</f>
        <v>0</v>
      </c>
      <c r="BJ1440" s="18" t="s">
        <v>148</v>
      </c>
      <c r="BK1440" s="241">
        <f>ROUND(I1440*H1440,2)</f>
        <v>0</v>
      </c>
      <c r="BL1440" s="18" t="s">
        <v>237</v>
      </c>
      <c r="BM1440" s="240" t="s">
        <v>1645</v>
      </c>
    </row>
    <row r="1441" spans="1:51" s="13" customFormat="1" ht="12">
      <c r="A1441" s="13"/>
      <c r="B1441" s="242"/>
      <c r="C1441" s="243"/>
      <c r="D1441" s="244" t="s">
        <v>155</v>
      </c>
      <c r="E1441" s="245" t="s">
        <v>1</v>
      </c>
      <c r="F1441" s="246" t="s">
        <v>332</v>
      </c>
      <c r="G1441" s="243"/>
      <c r="H1441" s="245" t="s">
        <v>1</v>
      </c>
      <c r="I1441" s="247"/>
      <c r="J1441" s="243"/>
      <c r="K1441" s="243"/>
      <c r="L1441" s="248"/>
      <c r="M1441" s="249"/>
      <c r="N1441" s="250"/>
      <c r="O1441" s="250"/>
      <c r="P1441" s="250"/>
      <c r="Q1441" s="250"/>
      <c r="R1441" s="250"/>
      <c r="S1441" s="250"/>
      <c r="T1441" s="251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52" t="s">
        <v>155</v>
      </c>
      <c r="AU1441" s="252" t="s">
        <v>148</v>
      </c>
      <c r="AV1441" s="13" t="s">
        <v>85</v>
      </c>
      <c r="AW1441" s="13" t="s">
        <v>36</v>
      </c>
      <c r="AX1441" s="13" t="s">
        <v>80</v>
      </c>
      <c r="AY1441" s="252" t="s">
        <v>140</v>
      </c>
    </row>
    <row r="1442" spans="1:51" s="14" customFormat="1" ht="12">
      <c r="A1442" s="14"/>
      <c r="B1442" s="253"/>
      <c r="C1442" s="254"/>
      <c r="D1442" s="244" t="s">
        <v>155</v>
      </c>
      <c r="E1442" s="255" t="s">
        <v>1</v>
      </c>
      <c r="F1442" s="256" t="s">
        <v>85</v>
      </c>
      <c r="G1442" s="254"/>
      <c r="H1442" s="257">
        <v>1</v>
      </c>
      <c r="I1442" s="258"/>
      <c r="J1442" s="254"/>
      <c r="K1442" s="254"/>
      <c r="L1442" s="259"/>
      <c r="M1442" s="260"/>
      <c r="N1442" s="261"/>
      <c r="O1442" s="261"/>
      <c r="P1442" s="261"/>
      <c r="Q1442" s="261"/>
      <c r="R1442" s="261"/>
      <c r="S1442" s="261"/>
      <c r="T1442" s="262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3" t="s">
        <v>155</v>
      </c>
      <c r="AU1442" s="263" t="s">
        <v>148</v>
      </c>
      <c r="AV1442" s="14" t="s">
        <v>148</v>
      </c>
      <c r="AW1442" s="14" t="s">
        <v>36</v>
      </c>
      <c r="AX1442" s="14" t="s">
        <v>80</v>
      </c>
      <c r="AY1442" s="263" t="s">
        <v>140</v>
      </c>
    </row>
    <row r="1443" spans="1:51" s="13" customFormat="1" ht="12">
      <c r="A1443" s="13"/>
      <c r="B1443" s="242"/>
      <c r="C1443" s="243"/>
      <c r="D1443" s="244" t="s">
        <v>155</v>
      </c>
      <c r="E1443" s="245" t="s">
        <v>1</v>
      </c>
      <c r="F1443" s="246" t="s">
        <v>334</v>
      </c>
      <c r="G1443" s="243"/>
      <c r="H1443" s="245" t="s">
        <v>1</v>
      </c>
      <c r="I1443" s="247"/>
      <c r="J1443" s="243"/>
      <c r="K1443" s="243"/>
      <c r="L1443" s="248"/>
      <c r="M1443" s="249"/>
      <c r="N1443" s="250"/>
      <c r="O1443" s="250"/>
      <c r="P1443" s="250"/>
      <c r="Q1443" s="250"/>
      <c r="R1443" s="250"/>
      <c r="S1443" s="250"/>
      <c r="T1443" s="251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52" t="s">
        <v>155</v>
      </c>
      <c r="AU1443" s="252" t="s">
        <v>148</v>
      </c>
      <c r="AV1443" s="13" t="s">
        <v>85</v>
      </c>
      <c r="AW1443" s="13" t="s">
        <v>36</v>
      </c>
      <c r="AX1443" s="13" t="s">
        <v>80</v>
      </c>
      <c r="AY1443" s="252" t="s">
        <v>140</v>
      </c>
    </row>
    <row r="1444" spans="1:51" s="14" customFormat="1" ht="12">
      <c r="A1444" s="14"/>
      <c r="B1444" s="253"/>
      <c r="C1444" s="254"/>
      <c r="D1444" s="244" t="s">
        <v>155</v>
      </c>
      <c r="E1444" s="255" t="s">
        <v>1</v>
      </c>
      <c r="F1444" s="256" t="s">
        <v>194</v>
      </c>
      <c r="G1444" s="254"/>
      <c r="H1444" s="257">
        <v>9</v>
      </c>
      <c r="I1444" s="258"/>
      <c r="J1444" s="254"/>
      <c r="K1444" s="254"/>
      <c r="L1444" s="259"/>
      <c r="M1444" s="260"/>
      <c r="N1444" s="261"/>
      <c r="O1444" s="261"/>
      <c r="P1444" s="261"/>
      <c r="Q1444" s="261"/>
      <c r="R1444" s="261"/>
      <c r="S1444" s="261"/>
      <c r="T1444" s="262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63" t="s">
        <v>155</v>
      </c>
      <c r="AU1444" s="263" t="s">
        <v>148</v>
      </c>
      <c r="AV1444" s="14" t="s">
        <v>148</v>
      </c>
      <c r="AW1444" s="14" t="s">
        <v>36</v>
      </c>
      <c r="AX1444" s="14" t="s">
        <v>80</v>
      </c>
      <c r="AY1444" s="263" t="s">
        <v>140</v>
      </c>
    </row>
    <row r="1445" spans="1:51" s="13" customFormat="1" ht="12">
      <c r="A1445" s="13"/>
      <c r="B1445" s="242"/>
      <c r="C1445" s="243"/>
      <c r="D1445" s="244" t="s">
        <v>155</v>
      </c>
      <c r="E1445" s="245" t="s">
        <v>1</v>
      </c>
      <c r="F1445" s="246" t="s">
        <v>336</v>
      </c>
      <c r="G1445" s="243"/>
      <c r="H1445" s="245" t="s">
        <v>1</v>
      </c>
      <c r="I1445" s="247"/>
      <c r="J1445" s="243"/>
      <c r="K1445" s="243"/>
      <c r="L1445" s="248"/>
      <c r="M1445" s="249"/>
      <c r="N1445" s="250"/>
      <c r="O1445" s="250"/>
      <c r="P1445" s="250"/>
      <c r="Q1445" s="250"/>
      <c r="R1445" s="250"/>
      <c r="S1445" s="250"/>
      <c r="T1445" s="251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52" t="s">
        <v>155</v>
      </c>
      <c r="AU1445" s="252" t="s">
        <v>148</v>
      </c>
      <c r="AV1445" s="13" t="s">
        <v>85</v>
      </c>
      <c r="AW1445" s="13" t="s">
        <v>36</v>
      </c>
      <c r="AX1445" s="13" t="s">
        <v>80</v>
      </c>
      <c r="AY1445" s="252" t="s">
        <v>140</v>
      </c>
    </row>
    <row r="1446" spans="1:51" s="14" customFormat="1" ht="12">
      <c r="A1446" s="14"/>
      <c r="B1446" s="253"/>
      <c r="C1446" s="254"/>
      <c r="D1446" s="244" t="s">
        <v>155</v>
      </c>
      <c r="E1446" s="255" t="s">
        <v>1</v>
      </c>
      <c r="F1446" s="256" t="s">
        <v>85</v>
      </c>
      <c r="G1446" s="254"/>
      <c r="H1446" s="257">
        <v>1</v>
      </c>
      <c r="I1446" s="258"/>
      <c r="J1446" s="254"/>
      <c r="K1446" s="254"/>
      <c r="L1446" s="259"/>
      <c r="M1446" s="260"/>
      <c r="N1446" s="261"/>
      <c r="O1446" s="261"/>
      <c r="P1446" s="261"/>
      <c r="Q1446" s="261"/>
      <c r="R1446" s="261"/>
      <c r="S1446" s="261"/>
      <c r="T1446" s="262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63" t="s">
        <v>155</v>
      </c>
      <c r="AU1446" s="263" t="s">
        <v>148</v>
      </c>
      <c r="AV1446" s="14" t="s">
        <v>148</v>
      </c>
      <c r="AW1446" s="14" t="s">
        <v>36</v>
      </c>
      <c r="AX1446" s="14" t="s">
        <v>80</v>
      </c>
      <c r="AY1446" s="263" t="s">
        <v>140</v>
      </c>
    </row>
    <row r="1447" spans="1:51" s="15" customFormat="1" ht="12">
      <c r="A1447" s="15"/>
      <c r="B1447" s="264"/>
      <c r="C1447" s="265"/>
      <c r="D1447" s="244" t="s">
        <v>155</v>
      </c>
      <c r="E1447" s="266" t="s">
        <v>1</v>
      </c>
      <c r="F1447" s="267" t="s">
        <v>167</v>
      </c>
      <c r="G1447" s="265"/>
      <c r="H1447" s="268">
        <v>11</v>
      </c>
      <c r="I1447" s="269"/>
      <c r="J1447" s="265"/>
      <c r="K1447" s="265"/>
      <c r="L1447" s="270"/>
      <c r="M1447" s="271"/>
      <c r="N1447" s="272"/>
      <c r="O1447" s="272"/>
      <c r="P1447" s="272"/>
      <c r="Q1447" s="272"/>
      <c r="R1447" s="272"/>
      <c r="S1447" s="272"/>
      <c r="T1447" s="273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T1447" s="274" t="s">
        <v>155</v>
      </c>
      <c r="AU1447" s="274" t="s">
        <v>148</v>
      </c>
      <c r="AV1447" s="15" t="s">
        <v>147</v>
      </c>
      <c r="AW1447" s="15" t="s">
        <v>36</v>
      </c>
      <c r="AX1447" s="15" t="s">
        <v>85</v>
      </c>
      <c r="AY1447" s="274" t="s">
        <v>140</v>
      </c>
    </row>
    <row r="1448" spans="1:65" s="2" customFormat="1" ht="16.5" customHeight="1">
      <c r="A1448" s="39"/>
      <c r="B1448" s="40"/>
      <c r="C1448" s="275" t="s">
        <v>1646</v>
      </c>
      <c r="D1448" s="275" t="s">
        <v>208</v>
      </c>
      <c r="E1448" s="276" t="s">
        <v>1647</v>
      </c>
      <c r="F1448" s="277" t="s">
        <v>1648</v>
      </c>
      <c r="G1448" s="278" t="s">
        <v>252</v>
      </c>
      <c r="H1448" s="279">
        <v>9.6</v>
      </c>
      <c r="I1448" s="280"/>
      <c r="J1448" s="281">
        <f>ROUND(I1448*H1448,2)</f>
        <v>0</v>
      </c>
      <c r="K1448" s="277" t="s">
        <v>153</v>
      </c>
      <c r="L1448" s="282"/>
      <c r="M1448" s="283" t="s">
        <v>1</v>
      </c>
      <c r="N1448" s="284" t="s">
        <v>46</v>
      </c>
      <c r="O1448" s="92"/>
      <c r="P1448" s="238">
        <f>O1448*H1448</f>
        <v>0</v>
      </c>
      <c r="Q1448" s="238">
        <v>0.003</v>
      </c>
      <c r="R1448" s="238">
        <f>Q1448*H1448</f>
        <v>0.0288</v>
      </c>
      <c r="S1448" s="238">
        <v>0</v>
      </c>
      <c r="T1448" s="239">
        <f>S1448*H1448</f>
        <v>0</v>
      </c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R1448" s="240" t="s">
        <v>391</v>
      </c>
      <c r="AT1448" s="240" t="s">
        <v>208</v>
      </c>
      <c r="AU1448" s="240" t="s">
        <v>148</v>
      </c>
      <c r="AY1448" s="18" t="s">
        <v>140</v>
      </c>
      <c r="BE1448" s="241">
        <f>IF(N1448="základní",J1448,0)</f>
        <v>0</v>
      </c>
      <c r="BF1448" s="241">
        <f>IF(N1448="snížená",J1448,0)</f>
        <v>0</v>
      </c>
      <c r="BG1448" s="241">
        <f>IF(N1448="zákl. přenesená",J1448,0)</f>
        <v>0</v>
      </c>
      <c r="BH1448" s="241">
        <f>IF(N1448="sníž. přenesená",J1448,0)</f>
        <v>0</v>
      </c>
      <c r="BI1448" s="241">
        <f>IF(N1448="nulová",J1448,0)</f>
        <v>0</v>
      </c>
      <c r="BJ1448" s="18" t="s">
        <v>148</v>
      </c>
      <c r="BK1448" s="241">
        <f>ROUND(I1448*H1448,2)</f>
        <v>0</v>
      </c>
      <c r="BL1448" s="18" t="s">
        <v>237</v>
      </c>
      <c r="BM1448" s="240" t="s">
        <v>1649</v>
      </c>
    </row>
    <row r="1449" spans="1:51" s="14" customFormat="1" ht="12">
      <c r="A1449" s="14"/>
      <c r="B1449" s="253"/>
      <c r="C1449" s="254"/>
      <c r="D1449" s="244" t="s">
        <v>155</v>
      </c>
      <c r="E1449" s="255" t="s">
        <v>1</v>
      </c>
      <c r="F1449" s="256" t="s">
        <v>1650</v>
      </c>
      <c r="G1449" s="254"/>
      <c r="H1449" s="257">
        <v>0.9</v>
      </c>
      <c r="I1449" s="258"/>
      <c r="J1449" s="254"/>
      <c r="K1449" s="254"/>
      <c r="L1449" s="259"/>
      <c r="M1449" s="260"/>
      <c r="N1449" s="261"/>
      <c r="O1449" s="261"/>
      <c r="P1449" s="261"/>
      <c r="Q1449" s="261"/>
      <c r="R1449" s="261"/>
      <c r="S1449" s="261"/>
      <c r="T1449" s="262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63" t="s">
        <v>155</v>
      </c>
      <c r="AU1449" s="263" t="s">
        <v>148</v>
      </c>
      <c r="AV1449" s="14" t="s">
        <v>148</v>
      </c>
      <c r="AW1449" s="14" t="s">
        <v>36</v>
      </c>
      <c r="AX1449" s="14" t="s">
        <v>80</v>
      </c>
      <c r="AY1449" s="263" t="s">
        <v>140</v>
      </c>
    </row>
    <row r="1450" spans="1:51" s="14" customFormat="1" ht="12">
      <c r="A1450" s="14"/>
      <c r="B1450" s="253"/>
      <c r="C1450" s="254"/>
      <c r="D1450" s="244" t="s">
        <v>155</v>
      </c>
      <c r="E1450" s="255" t="s">
        <v>1</v>
      </c>
      <c r="F1450" s="256" t="s">
        <v>1459</v>
      </c>
      <c r="G1450" s="254"/>
      <c r="H1450" s="257">
        <v>8.1</v>
      </c>
      <c r="I1450" s="258"/>
      <c r="J1450" s="254"/>
      <c r="K1450" s="254"/>
      <c r="L1450" s="259"/>
      <c r="M1450" s="260"/>
      <c r="N1450" s="261"/>
      <c r="O1450" s="261"/>
      <c r="P1450" s="261"/>
      <c r="Q1450" s="261"/>
      <c r="R1450" s="261"/>
      <c r="S1450" s="261"/>
      <c r="T1450" s="262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63" t="s">
        <v>155</v>
      </c>
      <c r="AU1450" s="263" t="s">
        <v>148</v>
      </c>
      <c r="AV1450" s="14" t="s">
        <v>148</v>
      </c>
      <c r="AW1450" s="14" t="s">
        <v>36</v>
      </c>
      <c r="AX1450" s="14" t="s">
        <v>80</v>
      </c>
      <c r="AY1450" s="263" t="s">
        <v>140</v>
      </c>
    </row>
    <row r="1451" spans="1:51" s="14" customFormat="1" ht="12">
      <c r="A1451" s="14"/>
      <c r="B1451" s="253"/>
      <c r="C1451" s="254"/>
      <c r="D1451" s="244" t="s">
        <v>155</v>
      </c>
      <c r="E1451" s="255" t="s">
        <v>1</v>
      </c>
      <c r="F1451" s="256" t="s">
        <v>1460</v>
      </c>
      <c r="G1451" s="254"/>
      <c r="H1451" s="257">
        <v>0.6</v>
      </c>
      <c r="I1451" s="258"/>
      <c r="J1451" s="254"/>
      <c r="K1451" s="254"/>
      <c r="L1451" s="259"/>
      <c r="M1451" s="260"/>
      <c r="N1451" s="261"/>
      <c r="O1451" s="261"/>
      <c r="P1451" s="261"/>
      <c r="Q1451" s="261"/>
      <c r="R1451" s="261"/>
      <c r="S1451" s="261"/>
      <c r="T1451" s="262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63" t="s">
        <v>155</v>
      </c>
      <c r="AU1451" s="263" t="s">
        <v>148</v>
      </c>
      <c r="AV1451" s="14" t="s">
        <v>148</v>
      </c>
      <c r="AW1451" s="14" t="s">
        <v>36</v>
      </c>
      <c r="AX1451" s="14" t="s">
        <v>80</v>
      </c>
      <c r="AY1451" s="263" t="s">
        <v>140</v>
      </c>
    </row>
    <row r="1452" spans="1:51" s="15" customFormat="1" ht="12">
      <c r="A1452" s="15"/>
      <c r="B1452" s="264"/>
      <c r="C1452" s="265"/>
      <c r="D1452" s="244" t="s">
        <v>155</v>
      </c>
      <c r="E1452" s="266" t="s">
        <v>1</v>
      </c>
      <c r="F1452" s="267" t="s">
        <v>167</v>
      </c>
      <c r="G1452" s="265"/>
      <c r="H1452" s="268">
        <v>9.6</v>
      </c>
      <c r="I1452" s="269"/>
      <c r="J1452" s="265"/>
      <c r="K1452" s="265"/>
      <c r="L1452" s="270"/>
      <c r="M1452" s="271"/>
      <c r="N1452" s="272"/>
      <c r="O1452" s="272"/>
      <c r="P1452" s="272"/>
      <c r="Q1452" s="272"/>
      <c r="R1452" s="272"/>
      <c r="S1452" s="272"/>
      <c r="T1452" s="273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74" t="s">
        <v>155</v>
      </c>
      <c r="AU1452" s="274" t="s">
        <v>148</v>
      </c>
      <c r="AV1452" s="15" t="s">
        <v>147</v>
      </c>
      <c r="AW1452" s="15" t="s">
        <v>36</v>
      </c>
      <c r="AX1452" s="15" t="s">
        <v>85</v>
      </c>
      <c r="AY1452" s="274" t="s">
        <v>140</v>
      </c>
    </row>
    <row r="1453" spans="1:65" s="2" customFormat="1" ht="16.5" customHeight="1">
      <c r="A1453" s="39"/>
      <c r="B1453" s="40"/>
      <c r="C1453" s="275" t="s">
        <v>1651</v>
      </c>
      <c r="D1453" s="275" t="s">
        <v>208</v>
      </c>
      <c r="E1453" s="276" t="s">
        <v>1652</v>
      </c>
      <c r="F1453" s="277" t="s">
        <v>1653</v>
      </c>
      <c r="G1453" s="278" t="s">
        <v>1654</v>
      </c>
      <c r="H1453" s="279">
        <v>11</v>
      </c>
      <c r="I1453" s="280"/>
      <c r="J1453" s="281">
        <f>ROUND(I1453*H1453,2)</f>
        <v>0</v>
      </c>
      <c r="K1453" s="277" t="s">
        <v>153</v>
      </c>
      <c r="L1453" s="282"/>
      <c r="M1453" s="283" t="s">
        <v>1</v>
      </c>
      <c r="N1453" s="284" t="s">
        <v>46</v>
      </c>
      <c r="O1453" s="92"/>
      <c r="P1453" s="238">
        <f>O1453*H1453</f>
        <v>0</v>
      </c>
      <c r="Q1453" s="238">
        <v>0.0002</v>
      </c>
      <c r="R1453" s="238">
        <f>Q1453*H1453</f>
        <v>0.0022</v>
      </c>
      <c r="S1453" s="238">
        <v>0</v>
      </c>
      <c r="T1453" s="239">
        <f>S1453*H1453</f>
        <v>0</v>
      </c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R1453" s="240" t="s">
        <v>391</v>
      </c>
      <c r="AT1453" s="240" t="s">
        <v>208</v>
      </c>
      <c r="AU1453" s="240" t="s">
        <v>148</v>
      </c>
      <c r="AY1453" s="18" t="s">
        <v>140</v>
      </c>
      <c r="BE1453" s="241">
        <f>IF(N1453="základní",J1453,0)</f>
        <v>0</v>
      </c>
      <c r="BF1453" s="241">
        <f>IF(N1453="snížená",J1453,0)</f>
        <v>0</v>
      </c>
      <c r="BG1453" s="241">
        <f>IF(N1453="zákl. přenesená",J1453,0)</f>
        <v>0</v>
      </c>
      <c r="BH1453" s="241">
        <f>IF(N1453="sníž. přenesená",J1453,0)</f>
        <v>0</v>
      </c>
      <c r="BI1453" s="241">
        <f>IF(N1453="nulová",J1453,0)</f>
        <v>0</v>
      </c>
      <c r="BJ1453" s="18" t="s">
        <v>148</v>
      </c>
      <c r="BK1453" s="241">
        <f>ROUND(I1453*H1453,2)</f>
        <v>0</v>
      </c>
      <c r="BL1453" s="18" t="s">
        <v>237</v>
      </c>
      <c r="BM1453" s="240" t="s">
        <v>1655</v>
      </c>
    </row>
    <row r="1454" spans="1:65" s="2" customFormat="1" ht="21.75" customHeight="1">
      <c r="A1454" s="39"/>
      <c r="B1454" s="40"/>
      <c r="C1454" s="229" t="s">
        <v>1656</v>
      </c>
      <c r="D1454" s="229" t="s">
        <v>142</v>
      </c>
      <c r="E1454" s="230" t="s">
        <v>1657</v>
      </c>
      <c r="F1454" s="231" t="s">
        <v>1658</v>
      </c>
      <c r="G1454" s="232" t="s">
        <v>145</v>
      </c>
      <c r="H1454" s="233">
        <v>1</v>
      </c>
      <c r="I1454" s="234"/>
      <c r="J1454" s="235">
        <f>ROUND(I1454*H1454,2)</f>
        <v>0</v>
      </c>
      <c r="K1454" s="231" t="s">
        <v>153</v>
      </c>
      <c r="L1454" s="45"/>
      <c r="M1454" s="236" t="s">
        <v>1</v>
      </c>
      <c r="N1454" s="237" t="s">
        <v>46</v>
      </c>
      <c r="O1454" s="92"/>
      <c r="P1454" s="238">
        <f>O1454*H1454</f>
        <v>0</v>
      </c>
      <c r="Q1454" s="238">
        <v>0</v>
      </c>
      <c r="R1454" s="238">
        <f>Q1454*H1454</f>
        <v>0</v>
      </c>
      <c r="S1454" s="238">
        <v>0</v>
      </c>
      <c r="T1454" s="239">
        <f>S1454*H1454</f>
        <v>0</v>
      </c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R1454" s="240" t="s">
        <v>237</v>
      </c>
      <c r="AT1454" s="240" t="s">
        <v>142</v>
      </c>
      <c r="AU1454" s="240" t="s">
        <v>148</v>
      </c>
      <c r="AY1454" s="18" t="s">
        <v>140</v>
      </c>
      <c r="BE1454" s="241">
        <f>IF(N1454="základní",J1454,0)</f>
        <v>0</v>
      </c>
      <c r="BF1454" s="241">
        <f>IF(N1454="snížená",J1454,0)</f>
        <v>0</v>
      </c>
      <c r="BG1454" s="241">
        <f>IF(N1454="zákl. přenesená",J1454,0)</f>
        <v>0</v>
      </c>
      <c r="BH1454" s="241">
        <f>IF(N1454="sníž. přenesená",J1454,0)</f>
        <v>0</v>
      </c>
      <c r="BI1454" s="241">
        <f>IF(N1454="nulová",J1454,0)</f>
        <v>0</v>
      </c>
      <c r="BJ1454" s="18" t="s">
        <v>148</v>
      </c>
      <c r="BK1454" s="241">
        <f>ROUND(I1454*H1454,2)</f>
        <v>0</v>
      </c>
      <c r="BL1454" s="18" t="s">
        <v>237</v>
      </c>
      <c r="BM1454" s="240" t="s">
        <v>1659</v>
      </c>
    </row>
    <row r="1455" spans="1:51" s="13" customFormat="1" ht="12">
      <c r="A1455" s="13"/>
      <c r="B1455" s="242"/>
      <c r="C1455" s="243"/>
      <c r="D1455" s="244" t="s">
        <v>155</v>
      </c>
      <c r="E1455" s="245" t="s">
        <v>1</v>
      </c>
      <c r="F1455" s="246" t="s">
        <v>338</v>
      </c>
      <c r="G1455" s="243"/>
      <c r="H1455" s="245" t="s">
        <v>1</v>
      </c>
      <c r="I1455" s="247"/>
      <c r="J1455" s="243"/>
      <c r="K1455" s="243"/>
      <c r="L1455" s="248"/>
      <c r="M1455" s="249"/>
      <c r="N1455" s="250"/>
      <c r="O1455" s="250"/>
      <c r="P1455" s="250"/>
      <c r="Q1455" s="250"/>
      <c r="R1455" s="250"/>
      <c r="S1455" s="250"/>
      <c r="T1455" s="251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52" t="s">
        <v>155</v>
      </c>
      <c r="AU1455" s="252" t="s">
        <v>148</v>
      </c>
      <c r="AV1455" s="13" t="s">
        <v>85</v>
      </c>
      <c r="AW1455" s="13" t="s">
        <v>36</v>
      </c>
      <c r="AX1455" s="13" t="s">
        <v>80</v>
      </c>
      <c r="AY1455" s="252" t="s">
        <v>140</v>
      </c>
    </row>
    <row r="1456" spans="1:51" s="14" customFormat="1" ht="12">
      <c r="A1456" s="14"/>
      <c r="B1456" s="253"/>
      <c r="C1456" s="254"/>
      <c r="D1456" s="244" t="s">
        <v>155</v>
      </c>
      <c r="E1456" s="255" t="s">
        <v>1</v>
      </c>
      <c r="F1456" s="256" t="s">
        <v>85</v>
      </c>
      <c r="G1456" s="254"/>
      <c r="H1456" s="257">
        <v>1</v>
      </c>
      <c r="I1456" s="258"/>
      <c r="J1456" s="254"/>
      <c r="K1456" s="254"/>
      <c r="L1456" s="259"/>
      <c r="M1456" s="260"/>
      <c r="N1456" s="261"/>
      <c r="O1456" s="261"/>
      <c r="P1456" s="261"/>
      <c r="Q1456" s="261"/>
      <c r="R1456" s="261"/>
      <c r="S1456" s="261"/>
      <c r="T1456" s="262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63" t="s">
        <v>155</v>
      </c>
      <c r="AU1456" s="263" t="s">
        <v>148</v>
      </c>
      <c r="AV1456" s="14" t="s">
        <v>148</v>
      </c>
      <c r="AW1456" s="14" t="s">
        <v>36</v>
      </c>
      <c r="AX1456" s="14" t="s">
        <v>80</v>
      </c>
      <c r="AY1456" s="263" t="s">
        <v>140</v>
      </c>
    </row>
    <row r="1457" spans="1:51" s="15" customFormat="1" ht="12">
      <c r="A1457" s="15"/>
      <c r="B1457" s="264"/>
      <c r="C1457" s="265"/>
      <c r="D1457" s="244" t="s">
        <v>155</v>
      </c>
      <c r="E1457" s="266" t="s">
        <v>1</v>
      </c>
      <c r="F1457" s="267" t="s">
        <v>167</v>
      </c>
      <c r="G1457" s="265"/>
      <c r="H1457" s="268">
        <v>1</v>
      </c>
      <c r="I1457" s="269"/>
      <c r="J1457" s="265"/>
      <c r="K1457" s="265"/>
      <c r="L1457" s="270"/>
      <c r="M1457" s="271"/>
      <c r="N1457" s="272"/>
      <c r="O1457" s="272"/>
      <c r="P1457" s="272"/>
      <c r="Q1457" s="272"/>
      <c r="R1457" s="272"/>
      <c r="S1457" s="272"/>
      <c r="T1457" s="273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T1457" s="274" t="s">
        <v>155</v>
      </c>
      <c r="AU1457" s="274" t="s">
        <v>148</v>
      </c>
      <c r="AV1457" s="15" t="s">
        <v>147</v>
      </c>
      <c r="AW1457" s="15" t="s">
        <v>36</v>
      </c>
      <c r="AX1457" s="15" t="s">
        <v>85</v>
      </c>
      <c r="AY1457" s="274" t="s">
        <v>140</v>
      </c>
    </row>
    <row r="1458" spans="1:65" s="2" customFormat="1" ht="16.5" customHeight="1">
      <c r="A1458" s="39"/>
      <c r="B1458" s="40"/>
      <c r="C1458" s="275" t="s">
        <v>1660</v>
      </c>
      <c r="D1458" s="275" t="s">
        <v>208</v>
      </c>
      <c r="E1458" s="276" t="s">
        <v>1647</v>
      </c>
      <c r="F1458" s="277" t="s">
        <v>1648</v>
      </c>
      <c r="G1458" s="278" t="s">
        <v>252</v>
      </c>
      <c r="H1458" s="279">
        <v>1.2</v>
      </c>
      <c r="I1458" s="280"/>
      <c r="J1458" s="281">
        <f>ROUND(I1458*H1458,2)</f>
        <v>0</v>
      </c>
      <c r="K1458" s="277" t="s">
        <v>153</v>
      </c>
      <c r="L1458" s="282"/>
      <c r="M1458" s="283" t="s">
        <v>1</v>
      </c>
      <c r="N1458" s="284" t="s">
        <v>46</v>
      </c>
      <c r="O1458" s="92"/>
      <c r="P1458" s="238">
        <f>O1458*H1458</f>
        <v>0</v>
      </c>
      <c r="Q1458" s="238">
        <v>0.003</v>
      </c>
      <c r="R1458" s="238">
        <f>Q1458*H1458</f>
        <v>0.0036</v>
      </c>
      <c r="S1458" s="238">
        <v>0</v>
      </c>
      <c r="T1458" s="239">
        <f>S1458*H1458</f>
        <v>0</v>
      </c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R1458" s="240" t="s">
        <v>391</v>
      </c>
      <c r="AT1458" s="240" t="s">
        <v>208</v>
      </c>
      <c r="AU1458" s="240" t="s">
        <v>148</v>
      </c>
      <c r="AY1458" s="18" t="s">
        <v>140</v>
      </c>
      <c r="BE1458" s="241">
        <f>IF(N1458="základní",J1458,0)</f>
        <v>0</v>
      </c>
      <c r="BF1458" s="241">
        <f>IF(N1458="snížená",J1458,0)</f>
        <v>0</v>
      </c>
      <c r="BG1458" s="241">
        <f>IF(N1458="zákl. přenesená",J1458,0)</f>
        <v>0</v>
      </c>
      <c r="BH1458" s="241">
        <f>IF(N1458="sníž. přenesená",J1458,0)</f>
        <v>0</v>
      </c>
      <c r="BI1458" s="241">
        <f>IF(N1458="nulová",J1458,0)</f>
        <v>0</v>
      </c>
      <c r="BJ1458" s="18" t="s">
        <v>148</v>
      </c>
      <c r="BK1458" s="241">
        <f>ROUND(I1458*H1458,2)</f>
        <v>0</v>
      </c>
      <c r="BL1458" s="18" t="s">
        <v>237</v>
      </c>
      <c r="BM1458" s="240" t="s">
        <v>1661</v>
      </c>
    </row>
    <row r="1459" spans="1:51" s="14" customFormat="1" ht="12">
      <c r="A1459" s="14"/>
      <c r="B1459" s="253"/>
      <c r="C1459" s="254"/>
      <c r="D1459" s="244" t="s">
        <v>155</v>
      </c>
      <c r="E1459" s="255" t="s">
        <v>1</v>
      </c>
      <c r="F1459" s="256" t="s">
        <v>1461</v>
      </c>
      <c r="G1459" s="254"/>
      <c r="H1459" s="257">
        <v>1.2</v>
      </c>
      <c r="I1459" s="258"/>
      <c r="J1459" s="254"/>
      <c r="K1459" s="254"/>
      <c r="L1459" s="259"/>
      <c r="M1459" s="260"/>
      <c r="N1459" s="261"/>
      <c r="O1459" s="261"/>
      <c r="P1459" s="261"/>
      <c r="Q1459" s="261"/>
      <c r="R1459" s="261"/>
      <c r="S1459" s="261"/>
      <c r="T1459" s="262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3" t="s">
        <v>155</v>
      </c>
      <c r="AU1459" s="263" t="s">
        <v>148</v>
      </c>
      <c r="AV1459" s="14" t="s">
        <v>148</v>
      </c>
      <c r="AW1459" s="14" t="s">
        <v>36</v>
      </c>
      <c r="AX1459" s="14" t="s">
        <v>85</v>
      </c>
      <c r="AY1459" s="263" t="s">
        <v>140</v>
      </c>
    </row>
    <row r="1460" spans="1:65" s="2" customFormat="1" ht="16.5" customHeight="1">
      <c r="A1460" s="39"/>
      <c r="B1460" s="40"/>
      <c r="C1460" s="275" t="s">
        <v>1662</v>
      </c>
      <c r="D1460" s="275" t="s">
        <v>208</v>
      </c>
      <c r="E1460" s="276" t="s">
        <v>1652</v>
      </c>
      <c r="F1460" s="277" t="s">
        <v>1653</v>
      </c>
      <c r="G1460" s="278" t="s">
        <v>1654</v>
      </c>
      <c r="H1460" s="279">
        <v>1</v>
      </c>
      <c r="I1460" s="280"/>
      <c r="J1460" s="281">
        <f>ROUND(I1460*H1460,2)</f>
        <v>0</v>
      </c>
      <c r="K1460" s="277" t="s">
        <v>153</v>
      </c>
      <c r="L1460" s="282"/>
      <c r="M1460" s="283" t="s">
        <v>1</v>
      </c>
      <c r="N1460" s="284" t="s">
        <v>46</v>
      </c>
      <c r="O1460" s="92"/>
      <c r="P1460" s="238">
        <f>O1460*H1460</f>
        <v>0</v>
      </c>
      <c r="Q1460" s="238">
        <v>0.0002</v>
      </c>
      <c r="R1460" s="238">
        <f>Q1460*H1460</f>
        <v>0.0002</v>
      </c>
      <c r="S1460" s="238">
        <v>0</v>
      </c>
      <c r="T1460" s="239">
        <f>S1460*H1460</f>
        <v>0</v>
      </c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R1460" s="240" t="s">
        <v>391</v>
      </c>
      <c r="AT1460" s="240" t="s">
        <v>208</v>
      </c>
      <c r="AU1460" s="240" t="s">
        <v>148</v>
      </c>
      <c r="AY1460" s="18" t="s">
        <v>140</v>
      </c>
      <c r="BE1460" s="241">
        <f>IF(N1460="základní",J1460,0)</f>
        <v>0</v>
      </c>
      <c r="BF1460" s="241">
        <f>IF(N1460="snížená",J1460,0)</f>
        <v>0</v>
      </c>
      <c r="BG1460" s="241">
        <f>IF(N1460="zákl. přenesená",J1460,0)</f>
        <v>0</v>
      </c>
      <c r="BH1460" s="241">
        <f>IF(N1460="sníž. přenesená",J1460,0)</f>
        <v>0</v>
      </c>
      <c r="BI1460" s="241">
        <f>IF(N1460="nulová",J1460,0)</f>
        <v>0</v>
      </c>
      <c r="BJ1460" s="18" t="s">
        <v>148</v>
      </c>
      <c r="BK1460" s="241">
        <f>ROUND(I1460*H1460,2)</f>
        <v>0</v>
      </c>
      <c r="BL1460" s="18" t="s">
        <v>237</v>
      </c>
      <c r="BM1460" s="240" t="s">
        <v>1663</v>
      </c>
    </row>
    <row r="1461" spans="1:65" s="2" customFormat="1" ht="21.75" customHeight="1">
      <c r="A1461" s="39"/>
      <c r="B1461" s="40"/>
      <c r="C1461" s="229" t="s">
        <v>1664</v>
      </c>
      <c r="D1461" s="229" t="s">
        <v>142</v>
      </c>
      <c r="E1461" s="230" t="s">
        <v>1665</v>
      </c>
      <c r="F1461" s="231" t="s">
        <v>1666</v>
      </c>
      <c r="G1461" s="232" t="s">
        <v>145</v>
      </c>
      <c r="H1461" s="233">
        <v>19</v>
      </c>
      <c r="I1461" s="234"/>
      <c r="J1461" s="235">
        <f>ROUND(I1461*H1461,2)</f>
        <v>0</v>
      </c>
      <c r="K1461" s="231" t="s">
        <v>153</v>
      </c>
      <c r="L1461" s="45"/>
      <c r="M1461" s="236" t="s">
        <v>1</v>
      </c>
      <c r="N1461" s="237" t="s">
        <v>46</v>
      </c>
      <c r="O1461" s="92"/>
      <c r="P1461" s="238">
        <f>O1461*H1461</f>
        <v>0</v>
      </c>
      <c r="Q1461" s="238">
        <v>0</v>
      </c>
      <c r="R1461" s="238">
        <f>Q1461*H1461</f>
        <v>0</v>
      </c>
      <c r="S1461" s="238">
        <v>0</v>
      </c>
      <c r="T1461" s="239">
        <f>S1461*H1461</f>
        <v>0</v>
      </c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R1461" s="240" t="s">
        <v>237</v>
      </c>
      <c r="AT1461" s="240" t="s">
        <v>142</v>
      </c>
      <c r="AU1461" s="240" t="s">
        <v>148</v>
      </c>
      <c r="AY1461" s="18" t="s">
        <v>140</v>
      </c>
      <c r="BE1461" s="241">
        <f>IF(N1461="základní",J1461,0)</f>
        <v>0</v>
      </c>
      <c r="BF1461" s="241">
        <f>IF(N1461="snížená",J1461,0)</f>
        <v>0</v>
      </c>
      <c r="BG1461" s="241">
        <f>IF(N1461="zákl. přenesená",J1461,0)</f>
        <v>0</v>
      </c>
      <c r="BH1461" s="241">
        <f>IF(N1461="sníž. přenesená",J1461,0)</f>
        <v>0</v>
      </c>
      <c r="BI1461" s="241">
        <f>IF(N1461="nulová",J1461,0)</f>
        <v>0</v>
      </c>
      <c r="BJ1461" s="18" t="s">
        <v>148</v>
      </c>
      <c r="BK1461" s="241">
        <f>ROUND(I1461*H1461,2)</f>
        <v>0</v>
      </c>
      <c r="BL1461" s="18" t="s">
        <v>237</v>
      </c>
      <c r="BM1461" s="240" t="s">
        <v>1667</v>
      </c>
    </row>
    <row r="1462" spans="1:51" s="13" customFormat="1" ht="12">
      <c r="A1462" s="13"/>
      <c r="B1462" s="242"/>
      <c r="C1462" s="243"/>
      <c r="D1462" s="244" t="s">
        <v>155</v>
      </c>
      <c r="E1462" s="245" t="s">
        <v>1</v>
      </c>
      <c r="F1462" s="246" t="s">
        <v>316</v>
      </c>
      <c r="G1462" s="243"/>
      <c r="H1462" s="245" t="s">
        <v>1</v>
      </c>
      <c r="I1462" s="247"/>
      <c r="J1462" s="243"/>
      <c r="K1462" s="243"/>
      <c r="L1462" s="248"/>
      <c r="M1462" s="249"/>
      <c r="N1462" s="250"/>
      <c r="O1462" s="250"/>
      <c r="P1462" s="250"/>
      <c r="Q1462" s="250"/>
      <c r="R1462" s="250"/>
      <c r="S1462" s="250"/>
      <c r="T1462" s="251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2" t="s">
        <v>155</v>
      </c>
      <c r="AU1462" s="252" t="s">
        <v>148</v>
      </c>
      <c r="AV1462" s="13" t="s">
        <v>85</v>
      </c>
      <c r="AW1462" s="13" t="s">
        <v>36</v>
      </c>
      <c r="AX1462" s="13" t="s">
        <v>80</v>
      </c>
      <c r="AY1462" s="252" t="s">
        <v>140</v>
      </c>
    </row>
    <row r="1463" spans="1:51" s="14" customFormat="1" ht="12">
      <c r="A1463" s="14"/>
      <c r="B1463" s="253"/>
      <c r="C1463" s="254"/>
      <c r="D1463" s="244" t="s">
        <v>155</v>
      </c>
      <c r="E1463" s="255" t="s">
        <v>1</v>
      </c>
      <c r="F1463" s="256" t="s">
        <v>14</v>
      </c>
      <c r="G1463" s="254"/>
      <c r="H1463" s="257">
        <v>10</v>
      </c>
      <c r="I1463" s="258"/>
      <c r="J1463" s="254"/>
      <c r="K1463" s="254"/>
      <c r="L1463" s="259"/>
      <c r="M1463" s="260"/>
      <c r="N1463" s="261"/>
      <c r="O1463" s="261"/>
      <c r="P1463" s="261"/>
      <c r="Q1463" s="261"/>
      <c r="R1463" s="261"/>
      <c r="S1463" s="261"/>
      <c r="T1463" s="262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3" t="s">
        <v>155</v>
      </c>
      <c r="AU1463" s="263" t="s">
        <v>148</v>
      </c>
      <c r="AV1463" s="14" t="s">
        <v>148</v>
      </c>
      <c r="AW1463" s="14" t="s">
        <v>36</v>
      </c>
      <c r="AX1463" s="14" t="s">
        <v>80</v>
      </c>
      <c r="AY1463" s="263" t="s">
        <v>140</v>
      </c>
    </row>
    <row r="1464" spans="1:51" s="13" customFormat="1" ht="12">
      <c r="A1464" s="13"/>
      <c r="B1464" s="242"/>
      <c r="C1464" s="243"/>
      <c r="D1464" s="244" t="s">
        <v>155</v>
      </c>
      <c r="E1464" s="245" t="s">
        <v>1</v>
      </c>
      <c r="F1464" s="246" t="s">
        <v>318</v>
      </c>
      <c r="G1464" s="243"/>
      <c r="H1464" s="245" t="s">
        <v>1</v>
      </c>
      <c r="I1464" s="247"/>
      <c r="J1464" s="243"/>
      <c r="K1464" s="243"/>
      <c r="L1464" s="248"/>
      <c r="M1464" s="249"/>
      <c r="N1464" s="250"/>
      <c r="O1464" s="250"/>
      <c r="P1464" s="250"/>
      <c r="Q1464" s="250"/>
      <c r="R1464" s="250"/>
      <c r="S1464" s="250"/>
      <c r="T1464" s="251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2" t="s">
        <v>155</v>
      </c>
      <c r="AU1464" s="252" t="s">
        <v>148</v>
      </c>
      <c r="AV1464" s="13" t="s">
        <v>85</v>
      </c>
      <c r="AW1464" s="13" t="s">
        <v>36</v>
      </c>
      <c r="AX1464" s="13" t="s">
        <v>80</v>
      </c>
      <c r="AY1464" s="252" t="s">
        <v>140</v>
      </c>
    </row>
    <row r="1465" spans="1:51" s="14" customFormat="1" ht="12">
      <c r="A1465" s="14"/>
      <c r="B1465" s="253"/>
      <c r="C1465" s="254"/>
      <c r="D1465" s="244" t="s">
        <v>155</v>
      </c>
      <c r="E1465" s="255" t="s">
        <v>1</v>
      </c>
      <c r="F1465" s="256" t="s">
        <v>85</v>
      </c>
      <c r="G1465" s="254"/>
      <c r="H1465" s="257">
        <v>1</v>
      </c>
      <c r="I1465" s="258"/>
      <c r="J1465" s="254"/>
      <c r="K1465" s="254"/>
      <c r="L1465" s="259"/>
      <c r="M1465" s="260"/>
      <c r="N1465" s="261"/>
      <c r="O1465" s="261"/>
      <c r="P1465" s="261"/>
      <c r="Q1465" s="261"/>
      <c r="R1465" s="261"/>
      <c r="S1465" s="261"/>
      <c r="T1465" s="262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63" t="s">
        <v>155</v>
      </c>
      <c r="AU1465" s="263" t="s">
        <v>148</v>
      </c>
      <c r="AV1465" s="14" t="s">
        <v>148</v>
      </c>
      <c r="AW1465" s="14" t="s">
        <v>36</v>
      </c>
      <c r="AX1465" s="14" t="s">
        <v>80</v>
      </c>
      <c r="AY1465" s="263" t="s">
        <v>140</v>
      </c>
    </row>
    <row r="1466" spans="1:51" s="13" customFormat="1" ht="12">
      <c r="A1466" s="13"/>
      <c r="B1466" s="242"/>
      <c r="C1466" s="243"/>
      <c r="D1466" s="244" t="s">
        <v>155</v>
      </c>
      <c r="E1466" s="245" t="s">
        <v>1</v>
      </c>
      <c r="F1466" s="246" t="s">
        <v>324</v>
      </c>
      <c r="G1466" s="243"/>
      <c r="H1466" s="245" t="s">
        <v>1</v>
      </c>
      <c r="I1466" s="247"/>
      <c r="J1466" s="243"/>
      <c r="K1466" s="243"/>
      <c r="L1466" s="248"/>
      <c r="M1466" s="249"/>
      <c r="N1466" s="250"/>
      <c r="O1466" s="250"/>
      <c r="P1466" s="250"/>
      <c r="Q1466" s="250"/>
      <c r="R1466" s="250"/>
      <c r="S1466" s="250"/>
      <c r="T1466" s="251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2" t="s">
        <v>155</v>
      </c>
      <c r="AU1466" s="252" t="s">
        <v>148</v>
      </c>
      <c r="AV1466" s="13" t="s">
        <v>85</v>
      </c>
      <c r="AW1466" s="13" t="s">
        <v>36</v>
      </c>
      <c r="AX1466" s="13" t="s">
        <v>80</v>
      </c>
      <c r="AY1466" s="252" t="s">
        <v>140</v>
      </c>
    </row>
    <row r="1467" spans="1:51" s="14" customFormat="1" ht="12">
      <c r="A1467" s="14"/>
      <c r="B1467" s="253"/>
      <c r="C1467" s="254"/>
      <c r="D1467" s="244" t="s">
        <v>155</v>
      </c>
      <c r="E1467" s="255" t="s">
        <v>1</v>
      </c>
      <c r="F1467" s="256" t="s">
        <v>85</v>
      </c>
      <c r="G1467" s="254"/>
      <c r="H1467" s="257">
        <v>1</v>
      </c>
      <c r="I1467" s="258"/>
      <c r="J1467" s="254"/>
      <c r="K1467" s="254"/>
      <c r="L1467" s="259"/>
      <c r="M1467" s="260"/>
      <c r="N1467" s="261"/>
      <c r="O1467" s="261"/>
      <c r="P1467" s="261"/>
      <c r="Q1467" s="261"/>
      <c r="R1467" s="261"/>
      <c r="S1467" s="261"/>
      <c r="T1467" s="262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3" t="s">
        <v>155</v>
      </c>
      <c r="AU1467" s="263" t="s">
        <v>148</v>
      </c>
      <c r="AV1467" s="14" t="s">
        <v>148</v>
      </c>
      <c r="AW1467" s="14" t="s">
        <v>36</v>
      </c>
      <c r="AX1467" s="14" t="s">
        <v>80</v>
      </c>
      <c r="AY1467" s="263" t="s">
        <v>140</v>
      </c>
    </row>
    <row r="1468" spans="1:51" s="13" customFormat="1" ht="12">
      <c r="A1468" s="13"/>
      <c r="B1468" s="242"/>
      <c r="C1468" s="243"/>
      <c r="D1468" s="244" t="s">
        <v>155</v>
      </c>
      <c r="E1468" s="245" t="s">
        <v>1</v>
      </c>
      <c r="F1468" s="246" t="s">
        <v>326</v>
      </c>
      <c r="G1468" s="243"/>
      <c r="H1468" s="245" t="s">
        <v>1</v>
      </c>
      <c r="I1468" s="247"/>
      <c r="J1468" s="243"/>
      <c r="K1468" s="243"/>
      <c r="L1468" s="248"/>
      <c r="M1468" s="249"/>
      <c r="N1468" s="250"/>
      <c r="O1468" s="250"/>
      <c r="P1468" s="250"/>
      <c r="Q1468" s="250"/>
      <c r="R1468" s="250"/>
      <c r="S1468" s="250"/>
      <c r="T1468" s="251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2" t="s">
        <v>155</v>
      </c>
      <c r="AU1468" s="252" t="s">
        <v>148</v>
      </c>
      <c r="AV1468" s="13" t="s">
        <v>85</v>
      </c>
      <c r="AW1468" s="13" t="s">
        <v>36</v>
      </c>
      <c r="AX1468" s="13" t="s">
        <v>80</v>
      </c>
      <c r="AY1468" s="252" t="s">
        <v>140</v>
      </c>
    </row>
    <row r="1469" spans="1:51" s="14" customFormat="1" ht="12">
      <c r="A1469" s="14"/>
      <c r="B1469" s="253"/>
      <c r="C1469" s="254"/>
      <c r="D1469" s="244" t="s">
        <v>155</v>
      </c>
      <c r="E1469" s="255" t="s">
        <v>1</v>
      </c>
      <c r="F1469" s="256" t="s">
        <v>148</v>
      </c>
      <c r="G1469" s="254"/>
      <c r="H1469" s="257">
        <v>2</v>
      </c>
      <c r="I1469" s="258"/>
      <c r="J1469" s="254"/>
      <c r="K1469" s="254"/>
      <c r="L1469" s="259"/>
      <c r="M1469" s="260"/>
      <c r="N1469" s="261"/>
      <c r="O1469" s="261"/>
      <c r="P1469" s="261"/>
      <c r="Q1469" s="261"/>
      <c r="R1469" s="261"/>
      <c r="S1469" s="261"/>
      <c r="T1469" s="262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3" t="s">
        <v>155</v>
      </c>
      <c r="AU1469" s="263" t="s">
        <v>148</v>
      </c>
      <c r="AV1469" s="14" t="s">
        <v>148</v>
      </c>
      <c r="AW1469" s="14" t="s">
        <v>36</v>
      </c>
      <c r="AX1469" s="14" t="s">
        <v>80</v>
      </c>
      <c r="AY1469" s="263" t="s">
        <v>140</v>
      </c>
    </row>
    <row r="1470" spans="1:51" s="13" customFormat="1" ht="12">
      <c r="A1470" s="13"/>
      <c r="B1470" s="242"/>
      <c r="C1470" s="243"/>
      <c r="D1470" s="244" t="s">
        <v>155</v>
      </c>
      <c r="E1470" s="245" t="s">
        <v>1</v>
      </c>
      <c r="F1470" s="246" t="s">
        <v>328</v>
      </c>
      <c r="G1470" s="243"/>
      <c r="H1470" s="245" t="s">
        <v>1</v>
      </c>
      <c r="I1470" s="247"/>
      <c r="J1470" s="243"/>
      <c r="K1470" s="243"/>
      <c r="L1470" s="248"/>
      <c r="M1470" s="249"/>
      <c r="N1470" s="250"/>
      <c r="O1470" s="250"/>
      <c r="P1470" s="250"/>
      <c r="Q1470" s="250"/>
      <c r="R1470" s="250"/>
      <c r="S1470" s="250"/>
      <c r="T1470" s="251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2" t="s">
        <v>155</v>
      </c>
      <c r="AU1470" s="252" t="s">
        <v>148</v>
      </c>
      <c r="AV1470" s="13" t="s">
        <v>85</v>
      </c>
      <c r="AW1470" s="13" t="s">
        <v>36</v>
      </c>
      <c r="AX1470" s="13" t="s">
        <v>80</v>
      </c>
      <c r="AY1470" s="252" t="s">
        <v>140</v>
      </c>
    </row>
    <row r="1471" spans="1:51" s="14" customFormat="1" ht="12">
      <c r="A1471" s="14"/>
      <c r="B1471" s="253"/>
      <c r="C1471" s="254"/>
      <c r="D1471" s="244" t="s">
        <v>155</v>
      </c>
      <c r="E1471" s="255" t="s">
        <v>1</v>
      </c>
      <c r="F1471" s="256" t="s">
        <v>173</v>
      </c>
      <c r="G1471" s="254"/>
      <c r="H1471" s="257">
        <v>5</v>
      </c>
      <c r="I1471" s="258"/>
      <c r="J1471" s="254"/>
      <c r="K1471" s="254"/>
      <c r="L1471" s="259"/>
      <c r="M1471" s="260"/>
      <c r="N1471" s="261"/>
      <c r="O1471" s="261"/>
      <c r="P1471" s="261"/>
      <c r="Q1471" s="261"/>
      <c r="R1471" s="261"/>
      <c r="S1471" s="261"/>
      <c r="T1471" s="262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3" t="s">
        <v>155</v>
      </c>
      <c r="AU1471" s="263" t="s">
        <v>148</v>
      </c>
      <c r="AV1471" s="14" t="s">
        <v>148</v>
      </c>
      <c r="AW1471" s="14" t="s">
        <v>36</v>
      </c>
      <c r="AX1471" s="14" t="s">
        <v>80</v>
      </c>
      <c r="AY1471" s="263" t="s">
        <v>140</v>
      </c>
    </row>
    <row r="1472" spans="1:51" s="15" customFormat="1" ht="12">
      <c r="A1472" s="15"/>
      <c r="B1472" s="264"/>
      <c r="C1472" s="265"/>
      <c r="D1472" s="244" t="s">
        <v>155</v>
      </c>
      <c r="E1472" s="266" t="s">
        <v>1</v>
      </c>
      <c r="F1472" s="267" t="s">
        <v>167</v>
      </c>
      <c r="G1472" s="265"/>
      <c r="H1472" s="268">
        <v>19</v>
      </c>
      <c r="I1472" s="269"/>
      <c r="J1472" s="265"/>
      <c r="K1472" s="265"/>
      <c r="L1472" s="270"/>
      <c r="M1472" s="271"/>
      <c r="N1472" s="272"/>
      <c r="O1472" s="272"/>
      <c r="P1472" s="272"/>
      <c r="Q1472" s="272"/>
      <c r="R1472" s="272"/>
      <c r="S1472" s="272"/>
      <c r="T1472" s="273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74" t="s">
        <v>155</v>
      </c>
      <c r="AU1472" s="274" t="s">
        <v>148</v>
      </c>
      <c r="AV1472" s="15" t="s">
        <v>147</v>
      </c>
      <c r="AW1472" s="15" t="s">
        <v>36</v>
      </c>
      <c r="AX1472" s="15" t="s">
        <v>85</v>
      </c>
      <c r="AY1472" s="274" t="s">
        <v>140</v>
      </c>
    </row>
    <row r="1473" spans="1:65" s="2" customFormat="1" ht="16.5" customHeight="1">
      <c r="A1473" s="39"/>
      <c r="B1473" s="40"/>
      <c r="C1473" s="275" t="s">
        <v>1668</v>
      </c>
      <c r="D1473" s="275" t="s">
        <v>208</v>
      </c>
      <c r="E1473" s="276" t="s">
        <v>1647</v>
      </c>
      <c r="F1473" s="277" t="s">
        <v>1648</v>
      </c>
      <c r="G1473" s="278" t="s">
        <v>252</v>
      </c>
      <c r="H1473" s="279">
        <v>34.2</v>
      </c>
      <c r="I1473" s="280"/>
      <c r="J1473" s="281">
        <f>ROUND(I1473*H1473,2)</f>
        <v>0</v>
      </c>
      <c r="K1473" s="277" t="s">
        <v>153</v>
      </c>
      <c r="L1473" s="282"/>
      <c r="M1473" s="283" t="s">
        <v>1</v>
      </c>
      <c r="N1473" s="284" t="s">
        <v>46</v>
      </c>
      <c r="O1473" s="92"/>
      <c r="P1473" s="238">
        <f>O1473*H1473</f>
        <v>0</v>
      </c>
      <c r="Q1473" s="238">
        <v>0.003</v>
      </c>
      <c r="R1473" s="238">
        <f>Q1473*H1473</f>
        <v>0.10260000000000001</v>
      </c>
      <c r="S1473" s="238">
        <v>0</v>
      </c>
      <c r="T1473" s="239">
        <f>S1473*H1473</f>
        <v>0</v>
      </c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R1473" s="240" t="s">
        <v>391</v>
      </c>
      <c r="AT1473" s="240" t="s">
        <v>208</v>
      </c>
      <c r="AU1473" s="240" t="s">
        <v>148</v>
      </c>
      <c r="AY1473" s="18" t="s">
        <v>140</v>
      </c>
      <c r="BE1473" s="241">
        <f>IF(N1473="základní",J1473,0)</f>
        <v>0</v>
      </c>
      <c r="BF1473" s="241">
        <f>IF(N1473="snížená",J1473,0)</f>
        <v>0</v>
      </c>
      <c r="BG1473" s="241">
        <f>IF(N1473="zákl. přenesená",J1473,0)</f>
        <v>0</v>
      </c>
      <c r="BH1473" s="241">
        <f>IF(N1473="sníž. přenesená",J1473,0)</f>
        <v>0</v>
      </c>
      <c r="BI1473" s="241">
        <f>IF(N1473="nulová",J1473,0)</f>
        <v>0</v>
      </c>
      <c r="BJ1473" s="18" t="s">
        <v>148</v>
      </c>
      <c r="BK1473" s="241">
        <f>ROUND(I1473*H1473,2)</f>
        <v>0</v>
      </c>
      <c r="BL1473" s="18" t="s">
        <v>237</v>
      </c>
      <c r="BM1473" s="240" t="s">
        <v>1669</v>
      </c>
    </row>
    <row r="1474" spans="1:51" s="14" customFormat="1" ht="12">
      <c r="A1474" s="14"/>
      <c r="B1474" s="253"/>
      <c r="C1474" s="254"/>
      <c r="D1474" s="244" t="s">
        <v>155</v>
      </c>
      <c r="E1474" s="255" t="s">
        <v>1</v>
      </c>
      <c r="F1474" s="256" t="s">
        <v>1451</v>
      </c>
      <c r="G1474" s="254"/>
      <c r="H1474" s="257">
        <v>18</v>
      </c>
      <c r="I1474" s="258"/>
      <c r="J1474" s="254"/>
      <c r="K1474" s="254"/>
      <c r="L1474" s="259"/>
      <c r="M1474" s="260"/>
      <c r="N1474" s="261"/>
      <c r="O1474" s="261"/>
      <c r="P1474" s="261"/>
      <c r="Q1474" s="261"/>
      <c r="R1474" s="261"/>
      <c r="S1474" s="261"/>
      <c r="T1474" s="262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63" t="s">
        <v>155</v>
      </c>
      <c r="AU1474" s="263" t="s">
        <v>148</v>
      </c>
      <c r="AV1474" s="14" t="s">
        <v>148</v>
      </c>
      <c r="AW1474" s="14" t="s">
        <v>36</v>
      </c>
      <c r="AX1474" s="14" t="s">
        <v>80</v>
      </c>
      <c r="AY1474" s="263" t="s">
        <v>140</v>
      </c>
    </row>
    <row r="1475" spans="1:51" s="14" customFormat="1" ht="12">
      <c r="A1475" s="14"/>
      <c r="B1475" s="253"/>
      <c r="C1475" s="254"/>
      <c r="D1475" s="244" t="s">
        <v>155</v>
      </c>
      <c r="E1475" s="255" t="s">
        <v>1</v>
      </c>
      <c r="F1475" s="256" t="s">
        <v>1452</v>
      </c>
      <c r="G1475" s="254"/>
      <c r="H1475" s="257">
        <v>1.8</v>
      </c>
      <c r="I1475" s="258"/>
      <c r="J1475" s="254"/>
      <c r="K1475" s="254"/>
      <c r="L1475" s="259"/>
      <c r="M1475" s="260"/>
      <c r="N1475" s="261"/>
      <c r="O1475" s="261"/>
      <c r="P1475" s="261"/>
      <c r="Q1475" s="261"/>
      <c r="R1475" s="261"/>
      <c r="S1475" s="261"/>
      <c r="T1475" s="262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63" t="s">
        <v>155</v>
      </c>
      <c r="AU1475" s="263" t="s">
        <v>148</v>
      </c>
      <c r="AV1475" s="14" t="s">
        <v>148</v>
      </c>
      <c r="AW1475" s="14" t="s">
        <v>36</v>
      </c>
      <c r="AX1475" s="14" t="s">
        <v>80</v>
      </c>
      <c r="AY1475" s="263" t="s">
        <v>140</v>
      </c>
    </row>
    <row r="1476" spans="1:51" s="14" customFormat="1" ht="12">
      <c r="A1476" s="14"/>
      <c r="B1476" s="253"/>
      <c r="C1476" s="254"/>
      <c r="D1476" s="244" t="s">
        <v>155</v>
      </c>
      <c r="E1476" s="255" t="s">
        <v>1</v>
      </c>
      <c r="F1476" s="256" t="s">
        <v>1452</v>
      </c>
      <c r="G1476" s="254"/>
      <c r="H1476" s="257">
        <v>1.8</v>
      </c>
      <c r="I1476" s="258"/>
      <c r="J1476" s="254"/>
      <c r="K1476" s="254"/>
      <c r="L1476" s="259"/>
      <c r="M1476" s="260"/>
      <c r="N1476" s="261"/>
      <c r="O1476" s="261"/>
      <c r="P1476" s="261"/>
      <c r="Q1476" s="261"/>
      <c r="R1476" s="261"/>
      <c r="S1476" s="261"/>
      <c r="T1476" s="262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3" t="s">
        <v>155</v>
      </c>
      <c r="AU1476" s="263" t="s">
        <v>148</v>
      </c>
      <c r="AV1476" s="14" t="s">
        <v>148</v>
      </c>
      <c r="AW1476" s="14" t="s">
        <v>36</v>
      </c>
      <c r="AX1476" s="14" t="s">
        <v>80</v>
      </c>
      <c r="AY1476" s="263" t="s">
        <v>140</v>
      </c>
    </row>
    <row r="1477" spans="1:51" s="14" customFormat="1" ht="12">
      <c r="A1477" s="14"/>
      <c r="B1477" s="253"/>
      <c r="C1477" s="254"/>
      <c r="D1477" s="244" t="s">
        <v>155</v>
      </c>
      <c r="E1477" s="255" t="s">
        <v>1</v>
      </c>
      <c r="F1477" s="256" t="s">
        <v>1456</v>
      </c>
      <c r="G1477" s="254"/>
      <c r="H1477" s="257">
        <v>3.6</v>
      </c>
      <c r="I1477" s="258"/>
      <c r="J1477" s="254"/>
      <c r="K1477" s="254"/>
      <c r="L1477" s="259"/>
      <c r="M1477" s="260"/>
      <c r="N1477" s="261"/>
      <c r="O1477" s="261"/>
      <c r="P1477" s="261"/>
      <c r="Q1477" s="261"/>
      <c r="R1477" s="261"/>
      <c r="S1477" s="261"/>
      <c r="T1477" s="262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63" t="s">
        <v>155</v>
      </c>
      <c r="AU1477" s="263" t="s">
        <v>148</v>
      </c>
      <c r="AV1477" s="14" t="s">
        <v>148</v>
      </c>
      <c r="AW1477" s="14" t="s">
        <v>36</v>
      </c>
      <c r="AX1477" s="14" t="s">
        <v>80</v>
      </c>
      <c r="AY1477" s="263" t="s">
        <v>140</v>
      </c>
    </row>
    <row r="1478" spans="1:51" s="14" customFormat="1" ht="12">
      <c r="A1478" s="14"/>
      <c r="B1478" s="253"/>
      <c r="C1478" s="254"/>
      <c r="D1478" s="244" t="s">
        <v>155</v>
      </c>
      <c r="E1478" s="255" t="s">
        <v>1</v>
      </c>
      <c r="F1478" s="256" t="s">
        <v>1449</v>
      </c>
      <c r="G1478" s="254"/>
      <c r="H1478" s="257">
        <v>9</v>
      </c>
      <c r="I1478" s="258"/>
      <c r="J1478" s="254"/>
      <c r="K1478" s="254"/>
      <c r="L1478" s="259"/>
      <c r="M1478" s="260"/>
      <c r="N1478" s="261"/>
      <c r="O1478" s="261"/>
      <c r="P1478" s="261"/>
      <c r="Q1478" s="261"/>
      <c r="R1478" s="261"/>
      <c r="S1478" s="261"/>
      <c r="T1478" s="262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63" t="s">
        <v>155</v>
      </c>
      <c r="AU1478" s="263" t="s">
        <v>148</v>
      </c>
      <c r="AV1478" s="14" t="s">
        <v>148</v>
      </c>
      <c r="AW1478" s="14" t="s">
        <v>36</v>
      </c>
      <c r="AX1478" s="14" t="s">
        <v>80</v>
      </c>
      <c r="AY1478" s="263" t="s">
        <v>140</v>
      </c>
    </row>
    <row r="1479" spans="1:51" s="15" customFormat="1" ht="12">
      <c r="A1479" s="15"/>
      <c r="B1479" s="264"/>
      <c r="C1479" s="265"/>
      <c r="D1479" s="244" t="s">
        <v>155</v>
      </c>
      <c r="E1479" s="266" t="s">
        <v>1</v>
      </c>
      <c r="F1479" s="267" t="s">
        <v>167</v>
      </c>
      <c r="G1479" s="265"/>
      <c r="H1479" s="268">
        <v>34.2</v>
      </c>
      <c r="I1479" s="269"/>
      <c r="J1479" s="265"/>
      <c r="K1479" s="265"/>
      <c r="L1479" s="270"/>
      <c r="M1479" s="271"/>
      <c r="N1479" s="272"/>
      <c r="O1479" s="272"/>
      <c r="P1479" s="272"/>
      <c r="Q1479" s="272"/>
      <c r="R1479" s="272"/>
      <c r="S1479" s="272"/>
      <c r="T1479" s="273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T1479" s="274" t="s">
        <v>155</v>
      </c>
      <c r="AU1479" s="274" t="s">
        <v>148</v>
      </c>
      <c r="AV1479" s="15" t="s">
        <v>147</v>
      </c>
      <c r="AW1479" s="15" t="s">
        <v>36</v>
      </c>
      <c r="AX1479" s="15" t="s">
        <v>85</v>
      </c>
      <c r="AY1479" s="274" t="s">
        <v>140</v>
      </c>
    </row>
    <row r="1480" spans="1:65" s="2" customFormat="1" ht="16.5" customHeight="1">
      <c r="A1480" s="39"/>
      <c r="B1480" s="40"/>
      <c r="C1480" s="275" t="s">
        <v>1670</v>
      </c>
      <c r="D1480" s="275" t="s">
        <v>208</v>
      </c>
      <c r="E1480" s="276" t="s">
        <v>1652</v>
      </c>
      <c r="F1480" s="277" t="s">
        <v>1653</v>
      </c>
      <c r="G1480" s="278" t="s">
        <v>1654</v>
      </c>
      <c r="H1480" s="279">
        <v>19</v>
      </c>
      <c r="I1480" s="280"/>
      <c r="J1480" s="281">
        <f>ROUND(I1480*H1480,2)</f>
        <v>0</v>
      </c>
      <c r="K1480" s="277" t="s">
        <v>153</v>
      </c>
      <c r="L1480" s="282"/>
      <c r="M1480" s="283" t="s">
        <v>1</v>
      </c>
      <c r="N1480" s="284" t="s">
        <v>46</v>
      </c>
      <c r="O1480" s="92"/>
      <c r="P1480" s="238">
        <f>O1480*H1480</f>
        <v>0</v>
      </c>
      <c r="Q1480" s="238">
        <v>0.0002</v>
      </c>
      <c r="R1480" s="238">
        <f>Q1480*H1480</f>
        <v>0.0038</v>
      </c>
      <c r="S1480" s="238">
        <v>0</v>
      </c>
      <c r="T1480" s="239">
        <f>S1480*H1480</f>
        <v>0</v>
      </c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R1480" s="240" t="s">
        <v>391</v>
      </c>
      <c r="AT1480" s="240" t="s">
        <v>208</v>
      </c>
      <c r="AU1480" s="240" t="s">
        <v>148</v>
      </c>
      <c r="AY1480" s="18" t="s">
        <v>140</v>
      </c>
      <c r="BE1480" s="241">
        <f>IF(N1480="základní",J1480,0)</f>
        <v>0</v>
      </c>
      <c r="BF1480" s="241">
        <f>IF(N1480="snížená",J1480,0)</f>
        <v>0</v>
      </c>
      <c r="BG1480" s="241">
        <f>IF(N1480="zákl. přenesená",J1480,0)</f>
        <v>0</v>
      </c>
      <c r="BH1480" s="241">
        <f>IF(N1480="sníž. přenesená",J1480,0)</f>
        <v>0</v>
      </c>
      <c r="BI1480" s="241">
        <f>IF(N1480="nulová",J1480,0)</f>
        <v>0</v>
      </c>
      <c r="BJ1480" s="18" t="s">
        <v>148</v>
      </c>
      <c r="BK1480" s="241">
        <f>ROUND(I1480*H1480,2)</f>
        <v>0</v>
      </c>
      <c r="BL1480" s="18" t="s">
        <v>237</v>
      </c>
      <c r="BM1480" s="240" t="s">
        <v>1671</v>
      </c>
    </row>
    <row r="1481" spans="1:65" s="2" customFormat="1" ht="21.75" customHeight="1">
      <c r="A1481" s="39"/>
      <c r="B1481" s="40"/>
      <c r="C1481" s="229" t="s">
        <v>1672</v>
      </c>
      <c r="D1481" s="229" t="s">
        <v>142</v>
      </c>
      <c r="E1481" s="230" t="s">
        <v>1673</v>
      </c>
      <c r="F1481" s="231" t="s">
        <v>1674</v>
      </c>
      <c r="G1481" s="232" t="s">
        <v>145</v>
      </c>
      <c r="H1481" s="233">
        <v>7</v>
      </c>
      <c r="I1481" s="234"/>
      <c r="J1481" s="235">
        <f>ROUND(I1481*H1481,2)</f>
        <v>0</v>
      </c>
      <c r="K1481" s="231" t="s">
        <v>153</v>
      </c>
      <c r="L1481" s="45"/>
      <c r="M1481" s="236" t="s">
        <v>1</v>
      </c>
      <c r="N1481" s="237" t="s">
        <v>46</v>
      </c>
      <c r="O1481" s="92"/>
      <c r="P1481" s="238">
        <f>O1481*H1481</f>
        <v>0</v>
      </c>
      <c r="Q1481" s="238">
        <v>0</v>
      </c>
      <c r="R1481" s="238">
        <f>Q1481*H1481</f>
        <v>0</v>
      </c>
      <c r="S1481" s="238">
        <v>0</v>
      </c>
      <c r="T1481" s="239">
        <f>S1481*H1481</f>
        <v>0</v>
      </c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R1481" s="240" t="s">
        <v>237</v>
      </c>
      <c r="AT1481" s="240" t="s">
        <v>142</v>
      </c>
      <c r="AU1481" s="240" t="s">
        <v>148</v>
      </c>
      <c r="AY1481" s="18" t="s">
        <v>140</v>
      </c>
      <c r="BE1481" s="241">
        <f>IF(N1481="základní",J1481,0)</f>
        <v>0</v>
      </c>
      <c r="BF1481" s="241">
        <f>IF(N1481="snížená",J1481,0)</f>
        <v>0</v>
      </c>
      <c r="BG1481" s="241">
        <f>IF(N1481="zákl. přenesená",J1481,0)</f>
        <v>0</v>
      </c>
      <c r="BH1481" s="241">
        <f>IF(N1481="sníž. přenesená",J1481,0)</f>
        <v>0</v>
      </c>
      <c r="BI1481" s="241">
        <f>IF(N1481="nulová",J1481,0)</f>
        <v>0</v>
      </c>
      <c r="BJ1481" s="18" t="s">
        <v>148</v>
      </c>
      <c r="BK1481" s="241">
        <f>ROUND(I1481*H1481,2)</f>
        <v>0</v>
      </c>
      <c r="BL1481" s="18" t="s">
        <v>237</v>
      </c>
      <c r="BM1481" s="240" t="s">
        <v>1675</v>
      </c>
    </row>
    <row r="1482" spans="1:51" s="13" customFormat="1" ht="12">
      <c r="A1482" s="13"/>
      <c r="B1482" s="242"/>
      <c r="C1482" s="243"/>
      <c r="D1482" s="244" t="s">
        <v>155</v>
      </c>
      <c r="E1482" s="245" t="s">
        <v>1</v>
      </c>
      <c r="F1482" s="246" t="s">
        <v>320</v>
      </c>
      <c r="G1482" s="243"/>
      <c r="H1482" s="245" t="s">
        <v>1</v>
      </c>
      <c r="I1482" s="247"/>
      <c r="J1482" s="243"/>
      <c r="K1482" s="243"/>
      <c r="L1482" s="248"/>
      <c r="M1482" s="249"/>
      <c r="N1482" s="250"/>
      <c r="O1482" s="250"/>
      <c r="P1482" s="250"/>
      <c r="Q1482" s="250"/>
      <c r="R1482" s="250"/>
      <c r="S1482" s="250"/>
      <c r="T1482" s="251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52" t="s">
        <v>155</v>
      </c>
      <c r="AU1482" s="252" t="s">
        <v>148</v>
      </c>
      <c r="AV1482" s="13" t="s">
        <v>85</v>
      </c>
      <c r="AW1482" s="13" t="s">
        <v>36</v>
      </c>
      <c r="AX1482" s="13" t="s">
        <v>80</v>
      </c>
      <c r="AY1482" s="252" t="s">
        <v>140</v>
      </c>
    </row>
    <row r="1483" spans="1:51" s="14" customFormat="1" ht="12">
      <c r="A1483" s="14"/>
      <c r="B1483" s="253"/>
      <c r="C1483" s="254"/>
      <c r="D1483" s="244" t="s">
        <v>155</v>
      </c>
      <c r="E1483" s="255" t="s">
        <v>1</v>
      </c>
      <c r="F1483" s="256" t="s">
        <v>147</v>
      </c>
      <c r="G1483" s="254"/>
      <c r="H1483" s="257">
        <v>4</v>
      </c>
      <c r="I1483" s="258"/>
      <c r="J1483" s="254"/>
      <c r="K1483" s="254"/>
      <c r="L1483" s="259"/>
      <c r="M1483" s="260"/>
      <c r="N1483" s="261"/>
      <c r="O1483" s="261"/>
      <c r="P1483" s="261"/>
      <c r="Q1483" s="261"/>
      <c r="R1483" s="261"/>
      <c r="S1483" s="261"/>
      <c r="T1483" s="262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63" t="s">
        <v>155</v>
      </c>
      <c r="AU1483" s="263" t="s">
        <v>148</v>
      </c>
      <c r="AV1483" s="14" t="s">
        <v>148</v>
      </c>
      <c r="AW1483" s="14" t="s">
        <v>36</v>
      </c>
      <c r="AX1483" s="14" t="s">
        <v>80</v>
      </c>
      <c r="AY1483" s="263" t="s">
        <v>140</v>
      </c>
    </row>
    <row r="1484" spans="1:51" s="13" customFormat="1" ht="12">
      <c r="A1484" s="13"/>
      <c r="B1484" s="242"/>
      <c r="C1484" s="243"/>
      <c r="D1484" s="244" t="s">
        <v>155</v>
      </c>
      <c r="E1484" s="245" t="s">
        <v>1</v>
      </c>
      <c r="F1484" s="246" t="s">
        <v>322</v>
      </c>
      <c r="G1484" s="243"/>
      <c r="H1484" s="245" t="s">
        <v>1</v>
      </c>
      <c r="I1484" s="247"/>
      <c r="J1484" s="243"/>
      <c r="K1484" s="243"/>
      <c r="L1484" s="248"/>
      <c r="M1484" s="249"/>
      <c r="N1484" s="250"/>
      <c r="O1484" s="250"/>
      <c r="P1484" s="250"/>
      <c r="Q1484" s="250"/>
      <c r="R1484" s="250"/>
      <c r="S1484" s="250"/>
      <c r="T1484" s="251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52" t="s">
        <v>155</v>
      </c>
      <c r="AU1484" s="252" t="s">
        <v>148</v>
      </c>
      <c r="AV1484" s="13" t="s">
        <v>85</v>
      </c>
      <c r="AW1484" s="13" t="s">
        <v>36</v>
      </c>
      <c r="AX1484" s="13" t="s">
        <v>80</v>
      </c>
      <c r="AY1484" s="252" t="s">
        <v>140</v>
      </c>
    </row>
    <row r="1485" spans="1:51" s="14" customFormat="1" ht="12">
      <c r="A1485" s="14"/>
      <c r="B1485" s="253"/>
      <c r="C1485" s="254"/>
      <c r="D1485" s="244" t="s">
        <v>155</v>
      </c>
      <c r="E1485" s="255" t="s">
        <v>1</v>
      </c>
      <c r="F1485" s="256" t="s">
        <v>85</v>
      </c>
      <c r="G1485" s="254"/>
      <c r="H1485" s="257">
        <v>1</v>
      </c>
      <c r="I1485" s="258"/>
      <c r="J1485" s="254"/>
      <c r="K1485" s="254"/>
      <c r="L1485" s="259"/>
      <c r="M1485" s="260"/>
      <c r="N1485" s="261"/>
      <c r="O1485" s="261"/>
      <c r="P1485" s="261"/>
      <c r="Q1485" s="261"/>
      <c r="R1485" s="261"/>
      <c r="S1485" s="261"/>
      <c r="T1485" s="262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63" t="s">
        <v>155</v>
      </c>
      <c r="AU1485" s="263" t="s">
        <v>148</v>
      </c>
      <c r="AV1485" s="14" t="s">
        <v>148</v>
      </c>
      <c r="AW1485" s="14" t="s">
        <v>36</v>
      </c>
      <c r="AX1485" s="14" t="s">
        <v>80</v>
      </c>
      <c r="AY1485" s="263" t="s">
        <v>140</v>
      </c>
    </row>
    <row r="1486" spans="1:51" s="13" customFormat="1" ht="12">
      <c r="A1486" s="13"/>
      <c r="B1486" s="242"/>
      <c r="C1486" s="243"/>
      <c r="D1486" s="244" t="s">
        <v>155</v>
      </c>
      <c r="E1486" s="245" t="s">
        <v>1</v>
      </c>
      <c r="F1486" s="246" t="s">
        <v>330</v>
      </c>
      <c r="G1486" s="243"/>
      <c r="H1486" s="245" t="s">
        <v>1</v>
      </c>
      <c r="I1486" s="247"/>
      <c r="J1486" s="243"/>
      <c r="K1486" s="243"/>
      <c r="L1486" s="248"/>
      <c r="M1486" s="249"/>
      <c r="N1486" s="250"/>
      <c r="O1486" s="250"/>
      <c r="P1486" s="250"/>
      <c r="Q1486" s="250"/>
      <c r="R1486" s="250"/>
      <c r="S1486" s="250"/>
      <c r="T1486" s="251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2" t="s">
        <v>155</v>
      </c>
      <c r="AU1486" s="252" t="s">
        <v>148</v>
      </c>
      <c r="AV1486" s="13" t="s">
        <v>85</v>
      </c>
      <c r="AW1486" s="13" t="s">
        <v>36</v>
      </c>
      <c r="AX1486" s="13" t="s">
        <v>80</v>
      </c>
      <c r="AY1486" s="252" t="s">
        <v>140</v>
      </c>
    </row>
    <row r="1487" spans="1:51" s="14" customFormat="1" ht="12">
      <c r="A1487" s="14"/>
      <c r="B1487" s="253"/>
      <c r="C1487" s="254"/>
      <c r="D1487" s="244" t="s">
        <v>155</v>
      </c>
      <c r="E1487" s="255" t="s">
        <v>1</v>
      </c>
      <c r="F1487" s="256" t="s">
        <v>148</v>
      </c>
      <c r="G1487" s="254"/>
      <c r="H1487" s="257">
        <v>2</v>
      </c>
      <c r="I1487" s="258"/>
      <c r="J1487" s="254"/>
      <c r="K1487" s="254"/>
      <c r="L1487" s="259"/>
      <c r="M1487" s="260"/>
      <c r="N1487" s="261"/>
      <c r="O1487" s="261"/>
      <c r="P1487" s="261"/>
      <c r="Q1487" s="261"/>
      <c r="R1487" s="261"/>
      <c r="S1487" s="261"/>
      <c r="T1487" s="262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63" t="s">
        <v>155</v>
      </c>
      <c r="AU1487" s="263" t="s">
        <v>148</v>
      </c>
      <c r="AV1487" s="14" t="s">
        <v>148</v>
      </c>
      <c r="AW1487" s="14" t="s">
        <v>36</v>
      </c>
      <c r="AX1487" s="14" t="s">
        <v>80</v>
      </c>
      <c r="AY1487" s="263" t="s">
        <v>140</v>
      </c>
    </row>
    <row r="1488" spans="1:51" s="15" customFormat="1" ht="12">
      <c r="A1488" s="15"/>
      <c r="B1488" s="264"/>
      <c r="C1488" s="265"/>
      <c r="D1488" s="244" t="s">
        <v>155</v>
      </c>
      <c r="E1488" s="266" t="s">
        <v>1</v>
      </c>
      <c r="F1488" s="267" t="s">
        <v>167</v>
      </c>
      <c r="G1488" s="265"/>
      <c r="H1488" s="268">
        <v>7</v>
      </c>
      <c r="I1488" s="269"/>
      <c r="J1488" s="265"/>
      <c r="K1488" s="265"/>
      <c r="L1488" s="270"/>
      <c r="M1488" s="271"/>
      <c r="N1488" s="272"/>
      <c r="O1488" s="272"/>
      <c r="P1488" s="272"/>
      <c r="Q1488" s="272"/>
      <c r="R1488" s="272"/>
      <c r="S1488" s="272"/>
      <c r="T1488" s="273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74" t="s">
        <v>155</v>
      </c>
      <c r="AU1488" s="274" t="s">
        <v>148</v>
      </c>
      <c r="AV1488" s="15" t="s">
        <v>147</v>
      </c>
      <c r="AW1488" s="15" t="s">
        <v>36</v>
      </c>
      <c r="AX1488" s="15" t="s">
        <v>85</v>
      </c>
      <c r="AY1488" s="274" t="s">
        <v>140</v>
      </c>
    </row>
    <row r="1489" spans="1:65" s="2" customFormat="1" ht="16.5" customHeight="1">
      <c r="A1489" s="39"/>
      <c r="B1489" s="40"/>
      <c r="C1489" s="275" t="s">
        <v>1676</v>
      </c>
      <c r="D1489" s="275" t="s">
        <v>208</v>
      </c>
      <c r="E1489" s="276" t="s">
        <v>1647</v>
      </c>
      <c r="F1489" s="277" t="s">
        <v>1648</v>
      </c>
      <c r="G1489" s="278" t="s">
        <v>252</v>
      </c>
      <c r="H1489" s="279">
        <v>20.4</v>
      </c>
      <c r="I1489" s="280"/>
      <c r="J1489" s="281">
        <f>ROUND(I1489*H1489,2)</f>
        <v>0</v>
      </c>
      <c r="K1489" s="277" t="s">
        <v>153</v>
      </c>
      <c r="L1489" s="282"/>
      <c r="M1489" s="283" t="s">
        <v>1</v>
      </c>
      <c r="N1489" s="284" t="s">
        <v>46</v>
      </c>
      <c r="O1489" s="92"/>
      <c r="P1489" s="238">
        <f>O1489*H1489</f>
        <v>0</v>
      </c>
      <c r="Q1489" s="238">
        <v>0.003</v>
      </c>
      <c r="R1489" s="238">
        <f>Q1489*H1489</f>
        <v>0.0612</v>
      </c>
      <c r="S1489" s="238">
        <v>0</v>
      </c>
      <c r="T1489" s="239">
        <f>S1489*H1489</f>
        <v>0</v>
      </c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R1489" s="240" t="s">
        <v>391</v>
      </c>
      <c r="AT1489" s="240" t="s">
        <v>208</v>
      </c>
      <c r="AU1489" s="240" t="s">
        <v>148</v>
      </c>
      <c r="AY1489" s="18" t="s">
        <v>140</v>
      </c>
      <c r="BE1489" s="241">
        <f>IF(N1489="základní",J1489,0)</f>
        <v>0</v>
      </c>
      <c r="BF1489" s="241">
        <f>IF(N1489="snížená",J1489,0)</f>
        <v>0</v>
      </c>
      <c r="BG1489" s="241">
        <f>IF(N1489="zákl. přenesená",J1489,0)</f>
        <v>0</v>
      </c>
      <c r="BH1489" s="241">
        <f>IF(N1489="sníž. přenesená",J1489,0)</f>
        <v>0</v>
      </c>
      <c r="BI1489" s="241">
        <f>IF(N1489="nulová",J1489,0)</f>
        <v>0</v>
      </c>
      <c r="BJ1489" s="18" t="s">
        <v>148</v>
      </c>
      <c r="BK1489" s="241">
        <f>ROUND(I1489*H1489,2)</f>
        <v>0</v>
      </c>
      <c r="BL1489" s="18" t="s">
        <v>237</v>
      </c>
      <c r="BM1489" s="240" t="s">
        <v>1677</v>
      </c>
    </row>
    <row r="1490" spans="1:51" s="14" customFormat="1" ht="12">
      <c r="A1490" s="14"/>
      <c r="B1490" s="253"/>
      <c r="C1490" s="254"/>
      <c r="D1490" s="244" t="s">
        <v>155</v>
      </c>
      <c r="E1490" s="255" t="s">
        <v>1</v>
      </c>
      <c r="F1490" s="256" t="s">
        <v>1454</v>
      </c>
      <c r="G1490" s="254"/>
      <c r="H1490" s="257">
        <v>10.8</v>
      </c>
      <c r="I1490" s="258"/>
      <c r="J1490" s="254"/>
      <c r="K1490" s="254"/>
      <c r="L1490" s="259"/>
      <c r="M1490" s="260"/>
      <c r="N1490" s="261"/>
      <c r="O1490" s="261"/>
      <c r="P1490" s="261"/>
      <c r="Q1490" s="261"/>
      <c r="R1490" s="261"/>
      <c r="S1490" s="261"/>
      <c r="T1490" s="262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63" t="s">
        <v>155</v>
      </c>
      <c r="AU1490" s="263" t="s">
        <v>148</v>
      </c>
      <c r="AV1490" s="14" t="s">
        <v>148</v>
      </c>
      <c r="AW1490" s="14" t="s">
        <v>36</v>
      </c>
      <c r="AX1490" s="14" t="s">
        <v>80</v>
      </c>
      <c r="AY1490" s="263" t="s">
        <v>140</v>
      </c>
    </row>
    <row r="1491" spans="1:51" s="14" customFormat="1" ht="12">
      <c r="A1491" s="14"/>
      <c r="B1491" s="253"/>
      <c r="C1491" s="254"/>
      <c r="D1491" s="244" t="s">
        <v>155</v>
      </c>
      <c r="E1491" s="255" t="s">
        <v>1</v>
      </c>
      <c r="F1491" s="256" t="s">
        <v>1455</v>
      </c>
      <c r="G1491" s="254"/>
      <c r="H1491" s="257">
        <v>4.2</v>
      </c>
      <c r="I1491" s="258"/>
      <c r="J1491" s="254"/>
      <c r="K1491" s="254"/>
      <c r="L1491" s="259"/>
      <c r="M1491" s="260"/>
      <c r="N1491" s="261"/>
      <c r="O1491" s="261"/>
      <c r="P1491" s="261"/>
      <c r="Q1491" s="261"/>
      <c r="R1491" s="261"/>
      <c r="S1491" s="261"/>
      <c r="T1491" s="262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3" t="s">
        <v>155</v>
      </c>
      <c r="AU1491" s="263" t="s">
        <v>148</v>
      </c>
      <c r="AV1491" s="14" t="s">
        <v>148</v>
      </c>
      <c r="AW1491" s="14" t="s">
        <v>36</v>
      </c>
      <c r="AX1491" s="14" t="s">
        <v>80</v>
      </c>
      <c r="AY1491" s="263" t="s">
        <v>140</v>
      </c>
    </row>
    <row r="1492" spans="1:51" s="14" customFormat="1" ht="12">
      <c r="A1492" s="14"/>
      <c r="B1492" s="253"/>
      <c r="C1492" s="254"/>
      <c r="D1492" s="244" t="s">
        <v>155</v>
      </c>
      <c r="E1492" s="255" t="s">
        <v>1</v>
      </c>
      <c r="F1492" s="256" t="s">
        <v>1457</v>
      </c>
      <c r="G1492" s="254"/>
      <c r="H1492" s="257">
        <v>5.4</v>
      </c>
      <c r="I1492" s="258"/>
      <c r="J1492" s="254"/>
      <c r="K1492" s="254"/>
      <c r="L1492" s="259"/>
      <c r="M1492" s="260"/>
      <c r="N1492" s="261"/>
      <c r="O1492" s="261"/>
      <c r="P1492" s="261"/>
      <c r="Q1492" s="261"/>
      <c r="R1492" s="261"/>
      <c r="S1492" s="261"/>
      <c r="T1492" s="262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63" t="s">
        <v>155</v>
      </c>
      <c r="AU1492" s="263" t="s">
        <v>148</v>
      </c>
      <c r="AV1492" s="14" t="s">
        <v>148</v>
      </c>
      <c r="AW1492" s="14" t="s">
        <v>36</v>
      </c>
      <c r="AX1492" s="14" t="s">
        <v>80</v>
      </c>
      <c r="AY1492" s="263" t="s">
        <v>140</v>
      </c>
    </row>
    <row r="1493" spans="1:51" s="15" customFormat="1" ht="12">
      <c r="A1493" s="15"/>
      <c r="B1493" s="264"/>
      <c r="C1493" s="265"/>
      <c r="D1493" s="244" t="s">
        <v>155</v>
      </c>
      <c r="E1493" s="266" t="s">
        <v>1</v>
      </c>
      <c r="F1493" s="267" t="s">
        <v>167</v>
      </c>
      <c r="G1493" s="265"/>
      <c r="H1493" s="268">
        <v>20.4</v>
      </c>
      <c r="I1493" s="269"/>
      <c r="J1493" s="265"/>
      <c r="K1493" s="265"/>
      <c r="L1493" s="270"/>
      <c r="M1493" s="271"/>
      <c r="N1493" s="272"/>
      <c r="O1493" s="272"/>
      <c r="P1493" s="272"/>
      <c r="Q1493" s="272"/>
      <c r="R1493" s="272"/>
      <c r="S1493" s="272"/>
      <c r="T1493" s="273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74" t="s">
        <v>155</v>
      </c>
      <c r="AU1493" s="274" t="s">
        <v>148</v>
      </c>
      <c r="AV1493" s="15" t="s">
        <v>147</v>
      </c>
      <c r="AW1493" s="15" t="s">
        <v>36</v>
      </c>
      <c r="AX1493" s="15" t="s">
        <v>85</v>
      </c>
      <c r="AY1493" s="274" t="s">
        <v>140</v>
      </c>
    </row>
    <row r="1494" spans="1:65" s="2" customFormat="1" ht="16.5" customHeight="1">
      <c r="A1494" s="39"/>
      <c r="B1494" s="40"/>
      <c r="C1494" s="275" t="s">
        <v>1678</v>
      </c>
      <c r="D1494" s="275" t="s">
        <v>208</v>
      </c>
      <c r="E1494" s="276" t="s">
        <v>1652</v>
      </c>
      <c r="F1494" s="277" t="s">
        <v>1653</v>
      </c>
      <c r="G1494" s="278" t="s">
        <v>1654</v>
      </c>
      <c r="H1494" s="279">
        <v>7</v>
      </c>
      <c r="I1494" s="280"/>
      <c r="J1494" s="281">
        <f>ROUND(I1494*H1494,2)</f>
        <v>0</v>
      </c>
      <c r="K1494" s="277" t="s">
        <v>153</v>
      </c>
      <c r="L1494" s="282"/>
      <c r="M1494" s="283" t="s">
        <v>1</v>
      </c>
      <c r="N1494" s="284" t="s">
        <v>46</v>
      </c>
      <c r="O1494" s="92"/>
      <c r="P1494" s="238">
        <f>O1494*H1494</f>
        <v>0</v>
      </c>
      <c r="Q1494" s="238">
        <v>0.0002</v>
      </c>
      <c r="R1494" s="238">
        <f>Q1494*H1494</f>
        <v>0.0014</v>
      </c>
      <c r="S1494" s="238">
        <v>0</v>
      </c>
      <c r="T1494" s="239">
        <f>S1494*H1494</f>
        <v>0</v>
      </c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R1494" s="240" t="s">
        <v>391</v>
      </c>
      <c r="AT1494" s="240" t="s">
        <v>208</v>
      </c>
      <c r="AU1494" s="240" t="s">
        <v>148</v>
      </c>
      <c r="AY1494" s="18" t="s">
        <v>140</v>
      </c>
      <c r="BE1494" s="241">
        <f>IF(N1494="základní",J1494,0)</f>
        <v>0</v>
      </c>
      <c r="BF1494" s="241">
        <f>IF(N1494="snížená",J1494,0)</f>
        <v>0</v>
      </c>
      <c r="BG1494" s="241">
        <f>IF(N1494="zákl. přenesená",J1494,0)</f>
        <v>0</v>
      </c>
      <c r="BH1494" s="241">
        <f>IF(N1494="sníž. přenesená",J1494,0)</f>
        <v>0</v>
      </c>
      <c r="BI1494" s="241">
        <f>IF(N1494="nulová",J1494,0)</f>
        <v>0</v>
      </c>
      <c r="BJ1494" s="18" t="s">
        <v>148</v>
      </c>
      <c r="BK1494" s="241">
        <f>ROUND(I1494*H1494,2)</f>
        <v>0</v>
      </c>
      <c r="BL1494" s="18" t="s">
        <v>237</v>
      </c>
      <c r="BM1494" s="240" t="s">
        <v>1679</v>
      </c>
    </row>
    <row r="1495" spans="1:65" s="2" customFormat="1" ht="21.75" customHeight="1">
      <c r="A1495" s="39"/>
      <c r="B1495" s="40"/>
      <c r="C1495" s="229" t="s">
        <v>1680</v>
      </c>
      <c r="D1495" s="229" t="s">
        <v>142</v>
      </c>
      <c r="E1495" s="230" t="s">
        <v>1681</v>
      </c>
      <c r="F1495" s="231" t="s">
        <v>1682</v>
      </c>
      <c r="G1495" s="232" t="s">
        <v>197</v>
      </c>
      <c r="H1495" s="233">
        <v>7.369</v>
      </c>
      <c r="I1495" s="234"/>
      <c r="J1495" s="235">
        <f>ROUND(I1495*H1495,2)</f>
        <v>0</v>
      </c>
      <c r="K1495" s="231" t="s">
        <v>153</v>
      </c>
      <c r="L1495" s="45"/>
      <c r="M1495" s="236" t="s">
        <v>1</v>
      </c>
      <c r="N1495" s="237" t="s">
        <v>46</v>
      </c>
      <c r="O1495" s="92"/>
      <c r="P1495" s="238">
        <f>O1495*H1495</f>
        <v>0</v>
      </c>
      <c r="Q1495" s="238">
        <v>0</v>
      </c>
      <c r="R1495" s="238">
        <f>Q1495*H1495</f>
        <v>0</v>
      </c>
      <c r="S1495" s="238">
        <v>0</v>
      </c>
      <c r="T1495" s="239">
        <f>S1495*H1495</f>
        <v>0</v>
      </c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R1495" s="240" t="s">
        <v>237</v>
      </c>
      <c r="AT1495" s="240" t="s">
        <v>142</v>
      </c>
      <c r="AU1495" s="240" t="s">
        <v>148</v>
      </c>
      <c r="AY1495" s="18" t="s">
        <v>140</v>
      </c>
      <c r="BE1495" s="241">
        <f>IF(N1495="základní",J1495,0)</f>
        <v>0</v>
      </c>
      <c r="BF1495" s="241">
        <f>IF(N1495="snížená",J1495,0)</f>
        <v>0</v>
      </c>
      <c r="BG1495" s="241">
        <f>IF(N1495="zákl. přenesená",J1495,0)</f>
        <v>0</v>
      </c>
      <c r="BH1495" s="241">
        <f>IF(N1495="sníž. přenesená",J1495,0)</f>
        <v>0</v>
      </c>
      <c r="BI1495" s="241">
        <f>IF(N1495="nulová",J1495,0)</f>
        <v>0</v>
      </c>
      <c r="BJ1495" s="18" t="s">
        <v>148</v>
      </c>
      <c r="BK1495" s="241">
        <f>ROUND(I1495*H1495,2)</f>
        <v>0</v>
      </c>
      <c r="BL1495" s="18" t="s">
        <v>237</v>
      </c>
      <c r="BM1495" s="240" t="s">
        <v>1683</v>
      </c>
    </row>
    <row r="1496" spans="1:63" s="12" customFormat="1" ht="22.8" customHeight="1">
      <c r="A1496" s="12"/>
      <c r="B1496" s="213"/>
      <c r="C1496" s="214"/>
      <c r="D1496" s="215" t="s">
        <v>79</v>
      </c>
      <c r="E1496" s="227" t="s">
        <v>1684</v>
      </c>
      <c r="F1496" s="227" t="s">
        <v>1685</v>
      </c>
      <c r="G1496" s="214"/>
      <c r="H1496" s="214"/>
      <c r="I1496" s="217"/>
      <c r="J1496" s="228">
        <f>BK1496</f>
        <v>0</v>
      </c>
      <c r="K1496" s="214"/>
      <c r="L1496" s="219"/>
      <c r="M1496" s="220"/>
      <c r="N1496" s="221"/>
      <c r="O1496" s="221"/>
      <c r="P1496" s="222">
        <f>SUM(P1497:P1643)</f>
        <v>0</v>
      </c>
      <c r="Q1496" s="221"/>
      <c r="R1496" s="222">
        <f>SUM(R1497:R1643)</f>
        <v>3.9108183499999996</v>
      </c>
      <c r="S1496" s="221"/>
      <c r="T1496" s="223">
        <f>SUM(T1497:T1643)</f>
        <v>9.82613</v>
      </c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R1496" s="224" t="s">
        <v>148</v>
      </c>
      <c r="AT1496" s="225" t="s">
        <v>79</v>
      </c>
      <c r="AU1496" s="225" t="s">
        <v>85</v>
      </c>
      <c r="AY1496" s="224" t="s">
        <v>140</v>
      </c>
      <c r="BK1496" s="226">
        <f>SUM(BK1497:BK1643)</f>
        <v>0</v>
      </c>
    </row>
    <row r="1497" spans="1:65" s="2" customFormat="1" ht="16.5" customHeight="1">
      <c r="A1497" s="39"/>
      <c r="B1497" s="40"/>
      <c r="C1497" s="229" t="s">
        <v>1686</v>
      </c>
      <c r="D1497" s="229" t="s">
        <v>142</v>
      </c>
      <c r="E1497" s="230" t="s">
        <v>1687</v>
      </c>
      <c r="F1497" s="231" t="s">
        <v>1688</v>
      </c>
      <c r="G1497" s="232" t="s">
        <v>152</v>
      </c>
      <c r="H1497" s="233">
        <v>14.22</v>
      </c>
      <c r="I1497" s="234"/>
      <c r="J1497" s="235">
        <f>ROUND(I1497*H1497,2)</f>
        <v>0</v>
      </c>
      <c r="K1497" s="231" t="s">
        <v>153</v>
      </c>
      <c r="L1497" s="45"/>
      <c r="M1497" s="236" t="s">
        <v>1</v>
      </c>
      <c r="N1497" s="237" t="s">
        <v>46</v>
      </c>
      <c r="O1497" s="92"/>
      <c r="P1497" s="238">
        <f>O1497*H1497</f>
        <v>0</v>
      </c>
      <c r="Q1497" s="238">
        <v>5E-05</v>
      </c>
      <c r="R1497" s="238">
        <f>Q1497*H1497</f>
        <v>0.000711</v>
      </c>
      <c r="S1497" s="238">
        <v>0</v>
      </c>
      <c r="T1497" s="239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40" t="s">
        <v>237</v>
      </c>
      <c r="AT1497" s="240" t="s">
        <v>142</v>
      </c>
      <c r="AU1497" s="240" t="s">
        <v>148</v>
      </c>
      <c r="AY1497" s="18" t="s">
        <v>140</v>
      </c>
      <c r="BE1497" s="241">
        <f>IF(N1497="základní",J1497,0)</f>
        <v>0</v>
      </c>
      <c r="BF1497" s="241">
        <f>IF(N1497="snížená",J1497,0)</f>
        <v>0</v>
      </c>
      <c r="BG1497" s="241">
        <f>IF(N1497="zákl. přenesená",J1497,0)</f>
        <v>0</v>
      </c>
      <c r="BH1497" s="241">
        <f>IF(N1497="sníž. přenesená",J1497,0)</f>
        <v>0</v>
      </c>
      <c r="BI1497" s="241">
        <f>IF(N1497="nulová",J1497,0)</f>
        <v>0</v>
      </c>
      <c r="BJ1497" s="18" t="s">
        <v>148</v>
      </c>
      <c r="BK1497" s="241">
        <f>ROUND(I1497*H1497,2)</f>
        <v>0</v>
      </c>
      <c r="BL1497" s="18" t="s">
        <v>237</v>
      </c>
      <c r="BM1497" s="240" t="s">
        <v>1689</v>
      </c>
    </row>
    <row r="1498" spans="1:51" s="13" customFormat="1" ht="12">
      <c r="A1498" s="13"/>
      <c r="B1498" s="242"/>
      <c r="C1498" s="243"/>
      <c r="D1498" s="244" t="s">
        <v>155</v>
      </c>
      <c r="E1498" s="245" t="s">
        <v>1</v>
      </c>
      <c r="F1498" s="246" t="s">
        <v>1521</v>
      </c>
      <c r="G1498" s="243"/>
      <c r="H1498" s="245" t="s">
        <v>1</v>
      </c>
      <c r="I1498" s="247"/>
      <c r="J1498" s="243"/>
      <c r="K1498" s="243"/>
      <c r="L1498" s="248"/>
      <c r="M1498" s="249"/>
      <c r="N1498" s="250"/>
      <c r="O1498" s="250"/>
      <c r="P1498" s="250"/>
      <c r="Q1498" s="250"/>
      <c r="R1498" s="250"/>
      <c r="S1498" s="250"/>
      <c r="T1498" s="251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2" t="s">
        <v>155</v>
      </c>
      <c r="AU1498" s="252" t="s">
        <v>148</v>
      </c>
      <c r="AV1498" s="13" t="s">
        <v>85</v>
      </c>
      <c r="AW1498" s="13" t="s">
        <v>36</v>
      </c>
      <c r="AX1498" s="13" t="s">
        <v>80</v>
      </c>
      <c r="AY1498" s="252" t="s">
        <v>140</v>
      </c>
    </row>
    <row r="1499" spans="1:51" s="13" customFormat="1" ht="12">
      <c r="A1499" s="13"/>
      <c r="B1499" s="242"/>
      <c r="C1499" s="243"/>
      <c r="D1499" s="244" t="s">
        <v>155</v>
      </c>
      <c r="E1499" s="245" t="s">
        <v>1</v>
      </c>
      <c r="F1499" s="246" t="s">
        <v>324</v>
      </c>
      <c r="G1499" s="243"/>
      <c r="H1499" s="245" t="s">
        <v>1</v>
      </c>
      <c r="I1499" s="247"/>
      <c r="J1499" s="243"/>
      <c r="K1499" s="243"/>
      <c r="L1499" s="248"/>
      <c r="M1499" s="249"/>
      <c r="N1499" s="250"/>
      <c r="O1499" s="250"/>
      <c r="P1499" s="250"/>
      <c r="Q1499" s="250"/>
      <c r="R1499" s="250"/>
      <c r="S1499" s="250"/>
      <c r="T1499" s="251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52" t="s">
        <v>155</v>
      </c>
      <c r="AU1499" s="252" t="s">
        <v>148</v>
      </c>
      <c r="AV1499" s="13" t="s">
        <v>85</v>
      </c>
      <c r="AW1499" s="13" t="s">
        <v>36</v>
      </c>
      <c r="AX1499" s="13" t="s">
        <v>80</v>
      </c>
      <c r="AY1499" s="252" t="s">
        <v>140</v>
      </c>
    </row>
    <row r="1500" spans="1:51" s="14" customFormat="1" ht="12">
      <c r="A1500" s="14"/>
      <c r="B1500" s="253"/>
      <c r="C1500" s="254"/>
      <c r="D1500" s="244" t="s">
        <v>155</v>
      </c>
      <c r="E1500" s="255" t="s">
        <v>1</v>
      </c>
      <c r="F1500" s="256" t="s">
        <v>663</v>
      </c>
      <c r="G1500" s="254"/>
      <c r="H1500" s="257">
        <v>14.22</v>
      </c>
      <c r="I1500" s="258"/>
      <c r="J1500" s="254"/>
      <c r="K1500" s="254"/>
      <c r="L1500" s="259"/>
      <c r="M1500" s="260"/>
      <c r="N1500" s="261"/>
      <c r="O1500" s="261"/>
      <c r="P1500" s="261"/>
      <c r="Q1500" s="261"/>
      <c r="R1500" s="261"/>
      <c r="S1500" s="261"/>
      <c r="T1500" s="262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63" t="s">
        <v>155</v>
      </c>
      <c r="AU1500" s="263" t="s">
        <v>148</v>
      </c>
      <c r="AV1500" s="14" t="s">
        <v>148</v>
      </c>
      <c r="AW1500" s="14" t="s">
        <v>36</v>
      </c>
      <c r="AX1500" s="14" t="s">
        <v>85</v>
      </c>
      <c r="AY1500" s="263" t="s">
        <v>140</v>
      </c>
    </row>
    <row r="1501" spans="1:65" s="2" customFormat="1" ht="21.75" customHeight="1">
      <c r="A1501" s="39"/>
      <c r="B1501" s="40"/>
      <c r="C1501" s="275" t="s">
        <v>1690</v>
      </c>
      <c r="D1501" s="275" t="s">
        <v>208</v>
      </c>
      <c r="E1501" s="276" t="s">
        <v>1691</v>
      </c>
      <c r="F1501" s="277" t="s">
        <v>1692</v>
      </c>
      <c r="G1501" s="278" t="s">
        <v>145</v>
      </c>
      <c r="H1501" s="279">
        <v>1</v>
      </c>
      <c r="I1501" s="280"/>
      <c r="J1501" s="281">
        <f>ROUND(I1501*H1501,2)</f>
        <v>0</v>
      </c>
      <c r="K1501" s="277" t="s">
        <v>146</v>
      </c>
      <c r="L1501" s="282"/>
      <c r="M1501" s="283" t="s">
        <v>1</v>
      </c>
      <c r="N1501" s="284" t="s">
        <v>46</v>
      </c>
      <c r="O1501" s="92"/>
      <c r="P1501" s="238">
        <f>O1501*H1501</f>
        <v>0</v>
      </c>
      <c r="Q1501" s="238">
        <v>0.0105</v>
      </c>
      <c r="R1501" s="238">
        <f>Q1501*H1501</f>
        <v>0.0105</v>
      </c>
      <c r="S1501" s="238">
        <v>0</v>
      </c>
      <c r="T1501" s="239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40" t="s">
        <v>391</v>
      </c>
      <c r="AT1501" s="240" t="s">
        <v>208</v>
      </c>
      <c r="AU1501" s="240" t="s">
        <v>148</v>
      </c>
      <c r="AY1501" s="18" t="s">
        <v>140</v>
      </c>
      <c r="BE1501" s="241">
        <f>IF(N1501="základní",J1501,0)</f>
        <v>0</v>
      </c>
      <c r="BF1501" s="241">
        <f>IF(N1501="snížená",J1501,0)</f>
        <v>0</v>
      </c>
      <c r="BG1501" s="241">
        <f>IF(N1501="zákl. přenesená",J1501,0)</f>
        <v>0</v>
      </c>
      <c r="BH1501" s="241">
        <f>IF(N1501="sníž. přenesená",J1501,0)</f>
        <v>0</v>
      </c>
      <c r="BI1501" s="241">
        <f>IF(N1501="nulová",J1501,0)</f>
        <v>0</v>
      </c>
      <c r="BJ1501" s="18" t="s">
        <v>148</v>
      </c>
      <c r="BK1501" s="241">
        <f>ROUND(I1501*H1501,2)</f>
        <v>0</v>
      </c>
      <c r="BL1501" s="18" t="s">
        <v>237</v>
      </c>
      <c r="BM1501" s="240" t="s">
        <v>1693</v>
      </c>
    </row>
    <row r="1502" spans="1:65" s="2" customFormat="1" ht="33" customHeight="1">
      <c r="A1502" s="39"/>
      <c r="B1502" s="40"/>
      <c r="C1502" s="229" t="s">
        <v>1694</v>
      </c>
      <c r="D1502" s="229" t="s">
        <v>142</v>
      </c>
      <c r="E1502" s="230" t="s">
        <v>1695</v>
      </c>
      <c r="F1502" s="231" t="s">
        <v>1696</v>
      </c>
      <c r="G1502" s="232" t="s">
        <v>145</v>
      </c>
      <c r="H1502" s="233">
        <v>1</v>
      </c>
      <c r="I1502" s="234"/>
      <c r="J1502" s="235">
        <f>ROUND(I1502*H1502,2)</f>
        <v>0</v>
      </c>
      <c r="K1502" s="231" t="s">
        <v>146</v>
      </c>
      <c r="L1502" s="45"/>
      <c r="M1502" s="236" t="s">
        <v>1</v>
      </c>
      <c r="N1502" s="237" t="s">
        <v>46</v>
      </c>
      <c r="O1502" s="92"/>
      <c r="P1502" s="238">
        <f>O1502*H1502</f>
        <v>0</v>
      </c>
      <c r="Q1502" s="238">
        <v>5E-05</v>
      </c>
      <c r="R1502" s="238">
        <f>Q1502*H1502</f>
        <v>5E-05</v>
      </c>
      <c r="S1502" s="238">
        <v>0</v>
      </c>
      <c r="T1502" s="239">
        <f>S1502*H1502</f>
        <v>0</v>
      </c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R1502" s="240" t="s">
        <v>237</v>
      </c>
      <c r="AT1502" s="240" t="s">
        <v>142</v>
      </c>
      <c r="AU1502" s="240" t="s">
        <v>148</v>
      </c>
      <c r="AY1502" s="18" t="s">
        <v>140</v>
      </c>
      <c r="BE1502" s="241">
        <f>IF(N1502="základní",J1502,0)</f>
        <v>0</v>
      </c>
      <c r="BF1502" s="241">
        <f>IF(N1502="snížená",J1502,0)</f>
        <v>0</v>
      </c>
      <c r="BG1502" s="241">
        <f>IF(N1502="zákl. přenesená",J1502,0)</f>
        <v>0</v>
      </c>
      <c r="BH1502" s="241">
        <f>IF(N1502="sníž. přenesená",J1502,0)</f>
        <v>0</v>
      </c>
      <c r="BI1502" s="241">
        <f>IF(N1502="nulová",J1502,0)</f>
        <v>0</v>
      </c>
      <c r="BJ1502" s="18" t="s">
        <v>148</v>
      </c>
      <c r="BK1502" s="241">
        <f>ROUND(I1502*H1502,2)</f>
        <v>0</v>
      </c>
      <c r="BL1502" s="18" t="s">
        <v>237</v>
      </c>
      <c r="BM1502" s="240" t="s">
        <v>1697</v>
      </c>
    </row>
    <row r="1503" spans="1:51" s="13" customFormat="1" ht="12">
      <c r="A1503" s="13"/>
      <c r="B1503" s="242"/>
      <c r="C1503" s="243"/>
      <c r="D1503" s="244" t="s">
        <v>155</v>
      </c>
      <c r="E1503" s="245" t="s">
        <v>1</v>
      </c>
      <c r="F1503" s="246" t="s">
        <v>1698</v>
      </c>
      <c r="G1503" s="243"/>
      <c r="H1503" s="245" t="s">
        <v>1</v>
      </c>
      <c r="I1503" s="247"/>
      <c r="J1503" s="243"/>
      <c r="K1503" s="243"/>
      <c r="L1503" s="248"/>
      <c r="M1503" s="249"/>
      <c r="N1503" s="250"/>
      <c r="O1503" s="250"/>
      <c r="P1503" s="250"/>
      <c r="Q1503" s="250"/>
      <c r="R1503" s="250"/>
      <c r="S1503" s="250"/>
      <c r="T1503" s="251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2" t="s">
        <v>155</v>
      </c>
      <c r="AU1503" s="252" t="s">
        <v>148</v>
      </c>
      <c r="AV1503" s="13" t="s">
        <v>85</v>
      </c>
      <c r="AW1503" s="13" t="s">
        <v>36</v>
      </c>
      <c r="AX1503" s="13" t="s">
        <v>80</v>
      </c>
      <c r="AY1503" s="252" t="s">
        <v>140</v>
      </c>
    </row>
    <row r="1504" spans="1:51" s="14" customFormat="1" ht="12">
      <c r="A1504" s="14"/>
      <c r="B1504" s="253"/>
      <c r="C1504" s="254"/>
      <c r="D1504" s="244" t="s">
        <v>155</v>
      </c>
      <c r="E1504" s="255" t="s">
        <v>1</v>
      </c>
      <c r="F1504" s="256" t="s">
        <v>85</v>
      </c>
      <c r="G1504" s="254"/>
      <c r="H1504" s="257">
        <v>1</v>
      </c>
      <c r="I1504" s="258"/>
      <c r="J1504" s="254"/>
      <c r="K1504" s="254"/>
      <c r="L1504" s="259"/>
      <c r="M1504" s="260"/>
      <c r="N1504" s="261"/>
      <c r="O1504" s="261"/>
      <c r="P1504" s="261"/>
      <c r="Q1504" s="261"/>
      <c r="R1504" s="261"/>
      <c r="S1504" s="261"/>
      <c r="T1504" s="262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63" t="s">
        <v>155</v>
      </c>
      <c r="AU1504" s="263" t="s">
        <v>148</v>
      </c>
      <c r="AV1504" s="14" t="s">
        <v>148</v>
      </c>
      <c r="AW1504" s="14" t="s">
        <v>36</v>
      </c>
      <c r="AX1504" s="14" t="s">
        <v>85</v>
      </c>
      <c r="AY1504" s="263" t="s">
        <v>140</v>
      </c>
    </row>
    <row r="1505" spans="1:65" s="2" customFormat="1" ht="33" customHeight="1">
      <c r="A1505" s="39"/>
      <c r="B1505" s="40"/>
      <c r="C1505" s="229" t="s">
        <v>1699</v>
      </c>
      <c r="D1505" s="229" t="s">
        <v>142</v>
      </c>
      <c r="E1505" s="230" t="s">
        <v>1700</v>
      </c>
      <c r="F1505" s="231" t="s">
        <v>1701</v>
      </c>
      <c r="G1505" s="232" t="s">
        <v>145</v>
      </c>
      <c r="H1505" s="233">
        <v>1</v>
      </c>
      <c r="I1505" s="234"/>
      <c r="J1505" s="235">
        <f>ROUND(I1505*H1505,2)</f>
        <v>0</v>
      </c>
      <c r="K1505" s="231" t="s">
        <v>146</v>
      </c>
      <c r="L1505" s="45"/>
      <c r="M1505" s="236" t="s">
        <v>1</v>
      </c>
      <c r="N1505" s="237" t="s">
        <v>46</v>
      </c>
      <c r="O1505" s="92"/>
      <c r="P1505" s="238">
        <f>O1505*H1505</f>
        <v>0</v>
      </c>
      <c r="Q1505" s="238">
        <v>5E-05</v>
      </c>
      <c r="R1505" s="238">
        <f>Q1505*H1505</f>
        <v>5E-05</v>
      </c>
      <c r="S1505" s="238">
        <v>0</v>
      </c>
      <c r="T1505" s="239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40" t="s">
        <v>237</v>
      </c>
      <c r="AT1505" s="240" t="s">
        <v>142</v>
      </c>
      <c r="AU1505" s="240" t="s">
        <v>148</v>
      </c>
      <c r="AY1505" s="18" t="s">
        <v>140</v>
      </c>
      <c r="BE1505" s="241">
        <f>IF(N1505="základní",J1505,0)</f>
        <v>0</v>
      </c>
      <c r="BF1505" s="241">
        <f>IF(N1505="snížená",J1505,0)</f>
        <v>0</v>
      </c>
      <c r="BG1505" s="241">
        <f>IF(N1505="zákl. přenesená",J1505,0)</f>
        <v>0</v>
      </c>
      <c r="BH1505" s="241">
        <f>IF(N1505="sníž. přenesená",J1505,0)</f>
        <v>0</v>
      </c>
      <c r="BI1505" s="241">
        <f>IF(N1505="nulová",J1505,0)</f>
        <v>0</v>
      </c>
      <c r="BJ1505" s="18" t="s">
        <v>148</v>
      </c>
      <c r="BK1505" s="241">
        <f>ROUND(I1505*H1505,2)</f>
        <v>0</v>
      </c>
      <c r="BL1505" s="18" t="s">
        <v>237</v>
      </c>
      <c r="BM1505" s="240" t="s">
        <v>1702</v>
      </c>
    </row>
    <row r="1506" spans="1:51" s="13" customFormat="1" ht="12">
      <c r="A1506" s="13"/>
      <c r="B1506" s="242"/>
      <c r="C1506" s="243"/>
      <c r="D1506" s="244" t="s">
        <v>155</v>
      </c>
      <c r="E1506" s="245" t="s">
        <v>1</v>
      </c>
      <c r="F1506" s="246" t="s">
        <v>1703</v>
      </c>
      <c r="G1506" s="243"/>
      <c r="H1506" s="245" t="s">
        <v>1</v>
      </c>
      <c r="I1506" s="247"/>
      <c r="J1506" s="243"/>
      <c r="K1506" s="243"/>
      <c r="L1506" s="248"/>
      <c r="M1506" s="249"/>
      <c r="N1506" s="250"/>
      <c r="O1506" s="250"/>
      <c r="P1506" s="250"/>
      <c r="Q1506" s="250"/>
      <c r="R1506" s="250"/>
      <c r="S1506" s="250"/>
      <c r="T1506" s="251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52" t="s">
        <v>155</v>
      </c>
      <c r="AU1506" s="252" t="s">
        <v>148</v>
      </c>
      <c r="AV1506" s="13" t="s">
        <v>85</v>
      </c>
      <c r="AW1506" s="13" t="s">
        <v>36</v>
      </c>
      <c r="AX1506" s="13" t="s">
        <v>80</v>
      </c>
      <c r="AY1506" s="252" t="s">
        <v>140</v>
      </c>
    </row>
    <row r="1507" spans="1:51" s="14" customFormat="1" ht="12">
      <c r="A1507" s="14"/>
      <c r="B1507" s="253"/>
      <c r="C1507" s="254"/>
      <c r="D1507" s="244" t="s">
        <v>155</v>
      </c>
      <c r="E1507" s="255" t="s">
        <v>1</v>
      </c>
      <c r="F1507" s="256" t="s">
        <v>85</v>
      </c>
      <c r="G1507" s="254"/>
      <c r="H1507" s="257">
        <v>1</v>
      </c>
      <c r="I1507" s="258"/>
      <c r="J1507" s="254"/>
      <c r="K1507" s="254"/>
      <c r="L1507" s="259"/>
      <c r="M1507" s="260"/>
      <c r="N1507" s="261"/>
      <c r="O1507" s="261"/>
      <c r="P1507" s="261"/>
      <c r="Q1507" s="261"/>
      <c r="R1507" s="261"/>
      <c r="S1507" s="261"/>
      <c r="T1507" s="262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3" t="s">
        <v>155</v>
      </c>
      <c r="AU1507" s="263" t="s">
        <v>148</v>
      </c>
      <c r="AV1507" s="14" t="s">
        <v>148</v>
      </c>
      <c r="AW1507" s="14" t="s">
        <v>36</v>
      </c>
      <c r="AX1507" s="14" t="s">
        <v>85</v>
      </c>
      <c r="AY1507" s="263" t="s">
        <v>140</v>
      </c>
    </row>
    <row r="1508" spans="1:65" s="2" customFormat="1" ht="21.75" customHeight="1">
      <c r="A1508" s="39"/>
      <c r="B1508" s="40"/>
      <c r="C1508" s="229" t="s">
        <v>1704</v>
      </c>
      <c r="D1508" s="229" t="s">
        <v>142</v>
      </c>
      <c r="E1508" s="230" t="s">
        <v>1705</v>
      </c>
      <c r="F1508" s="231" t="s">
        <v>1706</v>
      </c>
      <c r="G1508" s="232" t="s">
        <v>252</v>
      </c>
      <c r="H1508" s="233">
        <v>13.15</v>
      </c>
      <c r="I1508" s="234"/>
      <c r="J1508" s="235">
        <f>ROUND(I1508*H1508,2)</f>
        <v>0</v>
      </c>
      <c r="K1508" s="231" t="s">
        <v>153</v>
      </c>
      <c r="L1508" s="45"/>
      <c r="M1508" s="236" t="s">
        <v>1</v>
      </c>
      <c r="N1508" s="237" t="s">
        <v>46</v>
      </c>
      <c r="O1508" s="92"/>
      <c r="P1508" s="238">
        <f>O1508*H1508</f>
        <v>0</v>
      </c>
      <c r="Q1508" s="238">
        <v>6E-05</v>
      </c>
      <c r="R1508" s="238">
        <f>Q1508*H1508</f>
        <v>0.000789</v>
      </c>
      <c r="S1508" s="238">
        <v>0</v>
      </c>
      <c r="T1508" s="239">
        <f>S1508*H1508</f>
        <v>0</v>
      </c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R1508" s="240" t="s">
        <v>237</v>
      </c>
      <c r="AT1508" s="240" t="s">
        <v>142</v>
      </c>
      <c r="AU1508" s="240" t="s">
        <v>148</v>
      </c>
      <c r="AY1508" s="18" t="s">
        <v>140</v>
      </c>
      <c r="BE1508" s="241">
        <f>IF(N1508="základní",J1508,0)</f>
        <v>0</v>
      </c>
      <c r="BF1508" s="241">
        <f>IF(N1508="snížená",J1508,0)</f>
        <v>0</v>
      </c>
      <c r="BG1508" s="241">
        <f>IF(N1508="zákl. přenesená",J1508,0)</f>
        <v>0</v>
      </c>
      <c r="BH1508" s="241">
        <f>IF(N1508="sníž. přenesená",J1508,0)</f>
        <v>0</v>
      </c>
      <c r="BI1508" s="241">
        <f>IF(N1508="nulová",J1508,0)</f>
        <v>0</v>
      </c>
      <c r="BJ1508" s="18" t="s">
        <v>148</v>
      </c>
      <c r="BK1508" s="241">
        <f>ROUND(I1508*H1508,2)</f>
        <v>0</v>
      </c>
      <c r="BL1508" s="18" t="s">
        <v>237</v>
      </c>
      <c r="BM1508" s="240" t="s">
        <v>1707</v>
      </c>
    </row>
    <row r="1509" spans="1:51" s="13" customFormat="1" ht="12">
      <c r="A1509" s="13"/>
      <c r="B1509" s="242"/>
      <c r="C1509" s="243"/>
      <c r="D1509" s="244" t="s">
        <v>155</v>
      </c>
      <c r="E1509" s="245" t="s">
        <v>1</v>
      </c>
      <c r="F1509" s="246" t="s">
        <v>1708</v>
      </c>
      <c r="G1509" s="243"/>
      <c r="H1509" s="245" t="s">
        <v>1</v>
      </c>
      <c r="I1509" s="247"/>
      <c r="J1509" s="243"/>
      <c r="K1509" s="243"/>
      <c r="L1509" s="248"/>
      <c r="M1509" s="249"/>
      <c r="N1509" s="250"/>
      <c r="O1509" s="250"/>
      <c r="P1509" s="250"/>
      <c r="Q1509" s="250"/>
      <c r="R1509" s="250"/>
      <c r="S1509" s="250"/>
      <c r="T1509" s="251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52" t="s">
        <v>155</v>
      </c>
      <c r="AU1509" s="252" t="s">
        <v>148</v>
      </c>
      <c r="AV1509" s="13" t="s">
        <v>85</v>
      </c>
      <c r="AW1509" s="13" t="s">
        <v>36</v>
      </c>
      <c r="AX1509" s="13" t="s">
        <v>80</v>
      </c>
      <c r="AY1509" s="252" t="s">
        <v>140</v>
      </c>
    </row>
    <row r="1510" spans="1:51" s="14" customFormat="1" ht="12">
      <c r="A1510" s="14"/>
      <c r="B1510" s="253"/>
      <c r="C1510" s="254"/>
      <c r="D1510" s="244" t="s">
        <v>155</v>
      </c>
      <c r="E1510" s="255" t="s">
        <v>1</v>
      </c>
      <c r="F1510" s="256" t="s">
        <v>1709</v>
      </c>
      <c r="G1510" s="254"/>
      <c r="H1510" s="257">
        <v>3.45</v>
      </c>
      <c r="I1510" s="258"/>
      <c r="J1510" s="254"/>
      <c r="K1510" s="254"/>
      <c r="L1510" s="259"/>
      <c r="M1510" s="260"/>
      <c r="N1510" s="261"/>
      <c r="O1510" s="261"/>
      <c r="P1510" s="261"/>
      <c r="Q1510" s="261"/>
      <c r="R1510" s="261"/>
      <c r="S1510" s="261"/>
      <c r="T1510" s="262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63" t="s">
        <v>155</v>
      </c>
      <c r="AU1510" s="263" t="s">
        <v>148</v>
      </c>
      <c r="AV1510" s="14" t="s">
        <v>148</v>
      </c>
      <c r="AW1510" s="14" t="s">
        <v>36</v>
      </c>
      <c r="AX1510" s="14" t="s">
        <v>80</v>
      </c>
      <c r="AY1510" s="263" t="s">
        <v>140</v>
      </c>
    </row>
    <row r="1511" spans="1:51" s="13" customFormat="1" ht="12">
      <c r="A1511" s="13"/>
      <c r="B1511" s="242"/>
      <c r="C1511" s="243"/>
      <c r="D1511" s="244" t="s">
        <v>155</v>
      </c>
      <c r="E1511" s="245" t="s">
        <v>1</v>
      </c>
      <c r="F1511" s="246" t="s">
        <v>1710</v>
      </c>
      <c r="G1511" s="243"/>
      <c r="H1511" s="245" t="s">
        <v>1</v>
      </c>
      <c r="I1511" s="247"/>
      <c r="J1511" s="243"/>
      <c r="K1511" s="243"/>
      <c r="L1511" s="248"/>
      <c r="M1511" s="249"/>
      <c r="N1511" s="250"/>
      <c r="O1511" s="250"/>
      <c r="P1511" s="250"/>
      <c r="Q1511" s="250"/>
      <c r="R1511" s="250"/>
      <c r="S1511" s="250"/>
      <c r="T1511" s="251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52" t="s">
        <v>155</v>
      </c>
      <c r="AU1511" s="252" t="s">
        <v>148</v>
      </c>
      <c r="AV1511" s="13" t="s">
        <v>85</v>
      </c>
      <c r="AW1511" s="13" t="s">
        <v>36</v>
      </c>
      <c r="AX1511" s="13" t="s">
        <v>80</v>
      </c>
      <c r="AY1511" s="252" t="s">
        <v>140</v>
      </c>
    </row>
    <row r="1512" spans="1:51" s="14" customFormat="1" ht="12">
      <c r="A1512" s="14"/>
      <c r="B1512" s="253"/>
      <c r="C1512" s="254"/>
      <c r="D1512" s="244" t="s">
        <v>155</v>
      </c>
      <c r="E1512" s="255" t="s">
        <v>1</v>
      </c>
      <c r="F1512" s="256" t="s">
        <v>1711</v>
      </c>
      <c r="G1512" s="254"/>
      <c r="H1512" s="257">
        <v>7.2</v>
      </c>
      <c r="I1512" s="258"/>
      <c r="J1512" s="254"/>
      <c r="K1512" s="254"/>
      <c r="L1512" s="259"/>
      <c r="M1512" s="260"/>
      <c r="N1512" s="261"/>
      <c r="O1512" s="261"/>
      <c r="P1512" s="261"/>
      <c r="Q1512" s="261"/>
      <c r="R1512" s="261"/>
      <c r="S1512" s="261"/>
      <c r="T1512" s="262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3" t="s">
        <v>155</v>
      </c>
      <c r="AU1512" s="263" t="s">
        <v>148</v>
      </c>
      <c r="AV1512" s="14" t="s">
        <v>148</v>
      </c>
      <c r="AW1512" s="14" t="s">
        <v>36</v>
      </c>
      <c r="AX1512" s="14" t="s">
        <v>80</v>
      </c>
      <c r="AY1512" s="263" t="s">
        <v>140</v>
      </c>
    </row>
    <row r="1513" spans="1:51" s="13" customFormat="1" ht="12">
      <c r="A1513" s="13"/>
      <c r="B1513" s="242"/>
      <c r="C1513" s="243"/>
      <c r="D1513" s="244" t="s">
        <v>155</v>
      </c>
      <c r="E1513" s="245" t="s">
        <v>1</v>
      </c>
      <c r="F1513" s="246" t="s">
        <v>1712</v>
      </c>
      <c r="G1513" s="243"/>
      <c r="H1513" s="245" t="s">
        <v>1</v>
      </c>
      <c r="I1513" s="247"/>
      <c r="J1513" s="243"/>
      <c r="K1513" s="243"/>
      <c r="L1513" s="248"/>
      <c r="M1513" s="249"/>
      <c r="N1513" s="250"/>
      <c r="O1513" s="250"/>
      <c r="P1513" s="250"/>
      <c r="Q1513" s="250"/>
      <c r="R1513" s="250"/>
      <c r="S1513" s="250"/>
      <c r="T1513" s="251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2" t="s">
        <v>155</v>
      </c>
      <c r="AU1513" s="252" t="s">
        <v>148</v>
      </c>
      <c r="AV1513" s="13" t="s">
        <v>85</v>
      </c>
      <c r="AW1513" s="13" t="s">
        <v>36</v>
      </c>
      <c r="AX1513" s="13" t="s">
        <v>80</v>
      </c>
      <c r="AY1513" s="252" t="s">
        <v>140</v>
      </c>
    </row>
    <row r="1514" spans="1:51" s="14" customFormat="1" ht="12">
      <c r="A1514" s="14"/>
      <c r="B1514" s="253"/>
      <c r="C1514" s="254"/>
      <c r="D1514" s="244" t="s">
        <v>155</v>
      </c>
      <c r="E1514" s="255" t="s">
        <v>1</v>
      </c>
      <c r="F1514" s="256" t="s">
        <v>1713</v>
      </c>
      <c r="G1514" s="254"/>
      <c r="H1514" s="257">
        <v>2.5</v>
      </c>
      <c r="I1514" s="258"/>
      <c r="J1514" s="254"/>
      <c r="K1514" s="254"/>
      <c r="L1514" s="259"/>
      <c r="M1514" s="260"/>
      <c r="N1514" s="261"/>
      <c r="O1514" s="261"/>
      <c r="P1514" s="261"/>
      <c r="Q1514" s="261"/>
      <c r="R1514" s="261"/>
      <c r="S1514" s="261"/>
      <c r="T1514" s="262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3" t="s">
        <v>155</v>
      </c>
      <c r="AU1514" s="263" t="s">
        <v>148</v>
      </c>
      <c r="AV1514" s="14" t="s">
        <v>148</v>
      </c>
      <c r="AW1514" s="14" t="s">
        <v>36</v>
      </c>
      <c r="AX1514" s="14" t="s">
        <v>80</v>
      </c>
      <c r="AY1514" s="263" t="s">
        <v>140</v>
      </c>
    </row>
    <row r="1515" spans="1:51" s="15" customFormat="1" ht="12">
      <c r="A1515" s="15"/>
      <c r="B1515" s="264"/>
      <c r="C1515" s="265"/>
      <c r="D1515" s="244" t="s">
        <v>155</v>
      </c>
      <c r="E1515" s="266" t="s">
        <v>1</v>
      </c>
      <c r="F1515" s="267" t="s">
        <v>167</v>
      </c>
      <c r="G1515" s="265"/>
      <c r="H1515" s="268">
        <v>13.15</v>
      </c>
      <c r="I1515" s="269"/>
      <c r="J1515" s="265"/>
      <c r="K1515" s="265"/>
      <c r="L1515" s="270"/>
      <c r="M1515" s="271"/>
      <c r="N1515" s="272"/>
      <c r="O1515" s="272"/>
      <c r="P1515" s="272"/>
      <c r="Q1515" s="272"/>
      <c r="R1515" s="272"/>
      <c r="S1515" s="272"/>
      <c r="T1515" s="273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T1515" s="274" t="s">
        <v>155</v>
      </c>
      <c r="AU1515" s="274" t="s">
        <v>148</v>
      </c>
      <c r="AV1515" s="15" t="s">
        <v>147</v>
      </c>
      <c r="AW1515" s="15" t="s">
        <v>36</v>
      </c>
      <c r="AX1515" s="15" t="s">
        <v>85</v>
      </c>
      <c r="AY1515" s="274" t="s">
        <v>140</v>
      </c>
    </row>
    <row r="1516" spans="1:65" s="2" customFormat="1" ht="21.75" customHeight="1">
      <c r="A1516" s="39"/>
      <c r="B1516" s="40"/>
      <c r="C1516" s="275" t="s">
        <v>1714</v>
      </c>
      <c r="D1516" s="275" t="s">
        <v>208</v>
      </c>
      <c r="E1516" s="276" t="s">
        <v>1715</v>
      </c>
      <c r="F1516" s="277" t="s">
        <v>1716</v>
      </c>
      <c r="G1516" s="278" t="s">
        <v>252</v>
      </c>
      <c r="H1516" s="279">
        <v>13.15</v>
      </c>
      <c r="I1516" s="280"/>
      <c r="J1516" s="281">
        <f>ROUND(I1516*H1516,2)</f>
        <v>0</v>
      </c>
      <c r="K1516" s="277" t="s">
        <v>146</v>
      </c>
      <c r="L1516" s="282"/>
      <c r="M1516" s="283" t="s">
        <v>1</v>
      </c>
      <c r="N1516" s="284" t="s">
        <v>46</v>
      </c>
      <c r="O1516" s="92"/>
      <c r="P1516" s="238">
        <f>O1516*H1516</f>
        <v>0</v>
      </c>
      <c r="Q1516" s="238">
        <v>0.0062</v>
      </c>
      <c r="R1516" s="238">
        <f>Q1516*H1516</f>
        <v>0.08153</v>
      </c>
      <c r="S1516" s="238">
        <v>0</v>
      </c>
      <c r="T1516" s="239">
        <f>S1516*H1516</f>
        <v>0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40" t="s">
        <v>391</v>
      </c>
      <c r="AT1516" s="240" t="s">
        <v>208</v>
      </c>
      <c r="AU1516" s="240" t="s">
        <v>148</v>
      </c>
      <c r="AY1516" s="18" t="s">
        <v>140</v>
      </c>
      <c r="BE1516" s="241">
        <f>IF(N1516="základní",J1516,0)</f>
        <v>0</v>
      </c>
      <c r="BF1516" s="241">
        <f>IF(N1516="snížená",J1516,0)</f>
        <v>0</v>
      </c>
      <c r="BG1516" s="241">
        <f>IF(N1516="zákl. přenesená",J1516,0)</f>
        <v>0</v>
      </c>
      <c r="BH1516" s="241">
        <f>IF(N1516="sníž. přenesená",J1516,0)</f>
        <v>0</v>
      </c>
      <c r="BI1516" s="241">
        <f>IF(N1516="nulová",J1516,0)</f>
        <v>0</v>
      </c>
      <c r="BJ1516" s="18" t="s">
        <v>148</v>
      </c>
      <c r="BK1516" s="241">
        <f>ROUND(I1516*H1516,2)</f>
        <v>0</v>
      </c>
      <c r="BL1516" s="18" t="s">
        <v>237</v>
      </c>
      <c r="BM1516" s="240" t="s">
        <v>1717</v>
      </c>
    </row>
    <row r="1517" spans="1:65" s="2" customFormat="1" ht="21.75" customHeight="1">
      <c r="A1517" s="39"/>
      <c r="B1517" s="40"/>
      <c r="C1517" s="229" t="s">
        <v>1718</v>
      </c>
      <c r="D1517" s="229" t="s">
        <v>142</v>
      </c>
      <c r="E1517" s="230" t="s">
        <v>1719</v>
      </c>
      <c r="F1517" s="231" t="s">
        <v>1720</v>
      </c>
      <c r="G1517" s="232" t="s">
        <v>252</v>
      </c>
      <c r="H1517" s="233">
        <v>37.51</v>
      </c>
      <c r="I1517" s="234"/>
      <c r="J1517" s="235">
        <f>ROUND(I1517*H1517,2)</f>
        <v>0</v>
      </c>
      <c r="K1517" s="231" t="s">
        <v>153</v>
      </c>
      <c r="L1517" s="45"/>
      <c r="M1517" s="236" t="s">
        <v>1</v>
      </c>
      <c r="N1517" s="237" t="s">
        <v>46</v>
      </c>
      <c r="O1517" s="92"/>
      <c r="P1517" s="238">
        <f>O1517*H1517</f>
        <v>0</v>
      </c>
      <c r="Q1517" s="238">
        <v>6E-05</v>
      </c>
      <c r="R1517" s="238">
        <f>Q1517*H1517</f>
        <v>0.0022505999999999997</v>
      </c>
      <c r="S1517" s="238">
        <v>0</v>
      </c>
      <c r="T1517" s="239">
        <f>S1517*H1517</f>
        <v>0</v>
      </c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R1517" s="240" t="s">
        <v>237</v>
      </c>
      <c r="AT1517" s="240" t="s">
        <v>142</v>
      </c>
      <c r="AU1517" s="240" t="s">
        <v>148</v>
      </c>
      <c r="AY1517" s="18" t="s">
        <v>140</v>
      </c>
      <c r="BE1517" s="241">
        <f>IF(N1517="základní",J1517,0)</f>
        <v>0</v>
      </c>
      <c r="BF1517" s="241">
        <f>IF(N1517="snížená",J1517,0)</f>
        <v>0</v>
      </c>
      <c r="BG1517" s="241">
        <f>IF(N1517="zákl. přenesená",J1517,0)</f>
        <v>0</v>
      </c>
      <c r="BH1517" s="241">
        <f>IF(N1517="sníž. přenesená",J1517,0)</f>
        <v>0</v>
      </c>
      <c r="BI1517" s="241">
        <f>IF(N1517="nulová",J1517,0)</f>
        <v>0</v>
      </c>
      <c r="BJ1517" s="18" t="s">
        <v>148</v>
      </c>
      <c r="BK1517" s="241">
        <f>ROUND(I1517*H1517,2)</f>
        <v>0</v>
      </c>
      <c r="BL1517" s="18" t="s">
        <v>237</v>
      </c>
      <c r="BM1517" s="240" t="s">
        <v>1721</v>
      </c>
    </row>
    <row r="1518" spans="1:51" s="13" customFormat="1" ht="12">
      <c r="A1518" s="13"/>
      <c r="B1518" s="242"/>
      <c r="C1518" s="243"/>
      <c r="D1518" s="244" t="s">
        <v>155</v>
      </c>
      <c r="E1518" s="245" t="s">
        <v>1</v>
      </c>
      <c r="F1518" s="246" t="s">
        <v>1722</v>
      </c>
      <c r="G1518" s="243"/>
      <c r="H1518" s="245" t="s">
        <v>1</v>
      </c>
      <c r="I1518" s="247"/>
      <c r="J1518" s="243"/>
      <c r="K1518" s="243"/>
      <c r="L1518" s="248"/>
      <c r="M1518" s="249"/>
      <c r="N1518" s="250"/>
      <c r="O1518" s="250"/>
      <c r="P1518" s="250"/>
      <c r="Q1518" s="250"/>
      <c r="R1518" s="250"/>
      <c r="S1518" s="250"/>
      <c r="T1518" s="251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52" t="s">
        <v>155</v>
      </c>
      <c r="AU1518" s="252" t="s">
        <v>148</v>
      </c>
      <c r="AV1518" s="13" t="s">
        <v>85</v>
      </c>
      <c r="AW1518" s="13" t="s">
        <v>36</v>
      </c>
      <c r="AX1518" s="13" t="s">
        <v>80</v>
      </c>
      <c r="AY1518" s="252" t="s">
        <v>140</v>
      </c>
    </row>
    <row r="1519" spans="1:51" s="14" customFormat="1" ht="12">
      <c r="A1519" s="14"/>
      <c r="B1519" s="253"/>
      <c r="C1519" s="254"/>
      <c r="D1519" s="244" t="s">
        <v>155</v>
      </c>
      <c r="E1519" s="255" t="s">
        <v>1</v>
      </c>
      <c r="F1519" s="256" t="s">
        <v>1723</v>
      </c>
      <c r="G1519" s="254"/>
      <c r="H1519" s="257">
        <v>37.51</v>
      </c>
      <c r="I1519" s="258"/>
      <c r="J1519" s="254"/>
      <c r="K1519" s="254"/>
      <c r="L1519" s="259"/>
      <c r="M1519" s="260"/>
      <c r="N1519" s="261"/>
      <c r="O1519" s="261"/>
      <c r="P1519" s="261"/>
      <c r="Q1519" s="261"/>
      <c r="R1519" s="261"/>
      <c r="S1519" s="261"/>
      <c r="T1519" s="262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63" t="s">
        <v>155</v>
      </c>
      <c r="AU1519" s="263" t="s">
        <v>148</v>
      </c>
      <c r="AV1519" s="14" t="s">
        <v>148</v>
      </c>
      <c r="AW1519" s="14" t="s">
        <v>36</v>
      </c>
      <c r="AX1519" s="14" t="s">
        <v>85</v>
      </c>
      <c r="AY1519" s="263" t="s">
        <v>140</v>
      </c>
    </row>
    <row r="1520" spans="1:65" s="2" customFormat="1" ht="16.5" customHeight="1">
      <c r="A1520" s="39"/>
      <c r="B1520" s="40"/>
      <c r="C1520" s="275" t="s">
        <v>1724</v>
      </c>
      <c r="D1520" s="275" t="s">
        <v>208</v>
      </c>
      <c r="E1520" s="276" t="s">
        <v>1725</v>
      </c>
      <c r="F1520" s="277" t="s">
        <v>1726</v>
      </c>
      <c r="G1520" s="278" t="s">
        <v>252</v>
      </c>
      <c r="H1520" s="279">
        <v>37.51</v>
      </c>
      <c r="I1520" s="280"/>
      <c r="J1520" s="281">
        <f>ROUND(I1520*H1520,2)</f>
        <v>0</v>
      </c>
      <c r="K1520" s="277" t="s">
        <v>146</v>
      </c>
      <c r="L1520" s="282"/>
      <c r="M1520" s="283" t="s">
        <v>1</v>
      </c>
      <c r="N1520" s="284" t="s">
        <v>46</v>
      </c>
      <c r="O1520" s="92"/>
      <c r="P1520" s="238">
        <f>O1520*H1520</f>
        <v>0</v>
      </c>
      <c r="Q1520" s="238">
        <v>0.0705</v>
      </c>
      <c r="R1520" s="238">
        <f>Q1520*H1520</f>
        <v>2.644455</v>
      </c>
      <c r="S1520" s="238">
        <v>0</v>
      </c>
      <c r="T1520" s="239">
        <f>S1520*H1520</f>
        <v>0</v>
      </c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R1520" s="240" t="s">
        <v>391</v>
      </c>
      <c r="AT1520" s="240" t="s">
        <v>208</v>
      </c>
      <c r="AU1520" s="240" t="s">
        <v>148</v>
      </c>
      <c r="AY1520" s="18" t="s">
        <v>140</v>
      </c>
      <c r="BE1520" s="241">
        <f>IF(N1520="základní",J1520,0)</f>
        <v>0</v>
      </c>
      <c r="BF1520" s="241">
        <f>IF(N1520="snížená",J1520,0)</f>
        <v>0</v>
      </c>
      <c r="BG1520" s="241">
        <f>IF(N1520="zákl. přenesená",J1520,0)</f>
        <v>0</v>
      </c>
      <c r="BH1520" s="241">
        <f>IF(N1520="sníž. přenesená",J1520,0)</f>
        <v>0</v>
      </c>
      <c r="BI1520" s="241">
        <f>IF(N1520="nulová",J1520,0)</f>
        <v>0</v>
      </c>
      <c r="BJ1520" s="18" t="s">
        <v>148</v>
      </c>
      <c r="BK1520" s="241">
        <f>ROUND(I1520*H1520,2)</f>
        <v>0</v>
      </c>
      <c r="BL1520" s="18" t="s">
        <v>237</v>
      </c>
      <c r="BM1520" s="240" t="s">
        <v>1727</v>
      </c>
    </row>
    <row r="1521" spans="1:51" s="13" customFormat="1" ht="12">
      <c r="A1521" s="13"/>
      <c r="B1521" s="242"/>
      <c r="C1521" s="243"/>
      <c r="D1521" s="244" t="s">
        <v>155</v>
      </c>
      <c r="E1521" s="245" t="s">
        <v>1</v>
      </c>
      <c r="F1521" s="246" t="s">
        <v>1728</v>
      </c>
      <c r="G1521" s="243"/>
      <c r="H1521" s="245" t="s">
        <v>1</v>
      </c>
      <c r="I1521" s="247"/>
      <c r="J1521" s="243"/>
      <c r="K1521" s="243"/>
      <c r="L1521" s="248"/>
      <c r="M1521" s="249"/>
      <c r="N1521" s="250"/>
      <c r="O1521" s="250"/>
      <c r="P1521" s="250"/>
      <c r="Q1521" s="250"/>
      <c r="R1521" s="250"/>
      <c r="S1521" s="250"/>
      <c r="T1521" s="251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52" t="s">
        <v>155</v>
      </c>
      <c r="AU1521" s="252" t="s">
        <v>148</v>
      </c>
      <c r="AV1521" s="13" t="s">
        <v>85</v>
      </c>
      <c r="AW1521" s="13" t="s">
        <v>36</v>
      </c>
      <c r="AX1521" s="13" t="s">
        <v>80</v>
      </c>
      <c r="AY1521" s="252" t="s">
        <v>140</v>
      </c>
    </row>
    <row r="1522" spans="1:51" s="14" customFormat="1" ht="12">
      <c r="A1522" s="14"/>
      <c r="B1522" s="253"/>
      <c r="C1522" s="254"/>
      <c r="D1522" s="244" t="s">
        <v>155</v>
      </c>
      <c r="E1522" s="255" t="s">
        <v>1</v>
      </c>
      <c r="F1522" s="256" t="s">
        <v>1729</v>
      </c>
      <c r="G1522" s="254"/>
      <c r="H1522" s="257">
        <v>37.51</v>
      </c>
      <c r="I1522" s="258"/>
      <c r="J1522" s="254"/>
      <c r="K1522" s="254"/>
      <c r="L1522" s="259"/>
      <c r="M1522" s="260"/>
      <c r="N1522" s="261"/>
      <c r="O1522" s="261"/>
      <c r="P1522" s="261"/>
      <c r="Q1522" s="261"/>
      <c r="R1522" s="261"/>
      <c r="S1522" s="261"/>
      <c r="T1522" s="262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63" t="s">
        <v>155</v>
      </c>
      <c r="AU1522" s="263" t="s">
        <v>148</v>
      </c>
      <c r="AV1522" s="14" t="s">
        <v>148</v>
      </c>
      <c r="AW1522" s="14" t="s">
        <v>36</v>
      </c>
      <c r="AX1522" s="14" t="s">
        <v>85</v>
      </c>
      <c r="AY1522" s="263" t="s">
        <v>140</v>
      </c>
    </row>
    <row r="1523" spans="1:65" s="2" customFormat="1" ht="21.75" customHeight="1">
      <c r="A1523" s="39"/>
      <c r="B1523" s="40"/>
      <c r="C1523" s="229" t="s">
        <v>1730</v>
      </c>
      <c r="D1523" s="229" t="s">
        <v>142</v>
      </c>
      <c r="E1523" s="230" t="s">
        <v>1731</v>
      </c>
      <c r="F1523" s="231" t="s">
        <v>1732</v>
      </c>
      <c r="G1523" s="232" t="s">
        <v>252</v>
      </c>
      <c r="H1523" s="233">
        <v>45.855</v>
      </c>
      <c r="I1523" s="234"/>
      <c r="J1523" s="235">
        <f>ROUND(I1523*H1523,2)</f>
        <v>0</v>
      </c>
      <c r="K1523" s="231" t="s">
        <v>153</v>
      </c>
      <c r="L1523" s="45"/>
      <c r="M1523" s="236" t="s">
        <v>1</v>
      </c>
      <c r="N1523" s="237" t="s">
        <v>46</v>
      </c>
      <c r="O1523" s="92"/>
      <c r="P1523" s="238">
        <f>O1523*H1523</f>
        <v>0</v>
      </c>
      <c r="Q1523" s="238">
        <v>0</v>
      </c>
      <c r="R1523" s="238">
        <f>Q1523*H1523</f>
        <v>0</v>
      </c>
      <c r="S1523" s="238">
        <v>0.025</v>
      </c>
      <c r="T1523" s="239">
        <f>S1523*H1523</f>
        <v>1.146375</v>
      </c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R1523" s="240" t="s">
        <v>237</v>
      </c>
      <c r="AT1523" s="240" t="s">
        <v>142</v>
      </c>
      <c r="AU1523" s="240" t="s">
        <v>148</v>
      </c>
      <c r="AY1523" s="18" t="s">
        <v>140</v>
      </c>
      <c r="BE1523" s="241">
        <f>IF(N1523="základní",J1523,0)</f>
        <v>0</v>
      </c>
      <c r="BF1523" s="241">
        <f>IF(N1523="snížená",J1523,0)</f>
        <v>0</v>
      </c>
      <c r="BG1523" s="241">
        <f>IF(N1523="zákl. přenesená",J1523,0)</f>
        <v>0</v>
      </c>
      <c r="BH1523" s="241">
        <f>IF(N1523="sníž. přenesená",J1523,0)</f>
        <v>0</v>
      </c>
      <c r="BI1523" s="241">
        <f>IF(N1523="nulová",J1523,0)</f>
        <v>0</v>
      </c>
      <c r="BJ1523" s="18" t="s">
        <v>148</v>
      </c>
      <c r="BK1523" s="241">
        <f>ROUND(I1523*H1523,2)</f>
        <v>0</v>
      </c>
      <c r="BL1523" s="18" t="s">
        <v>237</v>
      </c>
      <c r="BM1523" s="240" t="s">
        <v>1733</v>
      </c>
    </row>
    <row r="1524" spans="1:51" s="13" customFormat="1" ht="12">
      <c r="A1524" s="13"/>
      <c r="B1524" s="242"/>
      <c r="C1524" s="243"/>
      <c r="D1524" s="244" t="s">
        <v>155</v>
      </c>
      <c r="E1524" s="245" t="s">
        <v>1</v>
      </c>
      <c r="F1524" s="246" t="s">
        <v>1734</v>
      </c>
      <c r="G1524" s="243"/>
      <c r="H1524" s="245" t="s">
        <v>1</v>
      </c>
      <c r="I1524" s="247"/>
      <c r="J1524" s="243"/>
      <c r="K1524" s="243"/>
      <c r="L1524" s="248"/>
      <c r="M1524" s="249"/>
      <c r="N1524" s="250"/>
      <c r="O1524" s="250"/>
      <c r="P1524" s="250"/>
      <c r="Q1524" s="250"/>
      <c r="R1524" s="250"/>
      <c r="S1524" s="250"/>
      <c r="T1524" s="251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52" t="s">
        <v>155</v>
      </c>
      <c r="AU1524" s="252" t="s">
        <v>148</v>
      </c>
      <c r="AV1524" s="13" t="s">
        <v>85</v>
      </c>
      <c r="AW1524" s="13" t="s">
        <v>36</v>
      </c>
      <c r="AX1524" s="13" t="s">
        <v>80</v>
      </c>
      <c r="AY1524" s="252" t="s">
        <v>140</v>
      </c>
    </row>
    <row r="1525" spans="1:51" s="14" customFormat="1" ht="12">
      <c r="A1525" s="14"/>
      <c r="B1525" s="253"/>
      <c r="C1525" s="254"/>
      <c r="D1525" s="244" t="s">
        <v>155</v>
      </c>
      <c r="E1525" s="255" t="s">
        <v>1</v>
      </c>
      <c r="F1525" s="256" t="s">
        <v>1735</v>
      </c>
      <c r="G1525" s="254"/>
      <c r="H1525" s="257">
        <v>45.855</v>
      </c>
      <c r="I1525" s="258"/>
      <c r="J1525" s="254"/>
      <c r="K1525" s="254"/>
      <c r="L1525" s="259"/>
      <c r="M1525" s="260"/>
      <c r="N1525" s="261"/>
      <c r="O1525" s="261"/>
      <c r="P1525" s="261"/>
      <c r="Q1525" s="261"/>
      <c r="R1525" s="261"/>
      <c r="S1525" s="261"/>
      <c r="T1525" s="262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63" t="s">
        <v>155</v>
      </c>
      <c r="AU1525" s="263" t="s">
        <v>148</v>
      </c>
      <c r="AV1525" s="14" t="s">
        <v>148</v>
      </c>
      <c r="AW1525" s="14" t="s">
        <v>36</v>
      </c>
      <c r="AX1525" s="14" t="s">
        <v>85</v>
      </c>
      <c r="AY1525" s="263" t="s">
        <v>140</v>
      </c>
    </row>
    <row r="1526" spans="1:65" s="2" customFormat="1" ht="21.75" customHeight="1">
      <c r="A1526" s="39"/>
      <c r="B1526" s="40"/>
      <c r="C1526" s="229" t="s">
        <v>1736</v>
      </c>
      <c r="D1526" s="229" t="s">
        <v>142</v>
      </c>
      <c r="E1526" s="230" t="s">
        <v>1737</v>
      </c>
      <c r="F1526" s="231" t="s">
        <v>1738</v>
      </c>
      <c r="G1526" s="232" t="s">
        <v>252</v>
      </c>
      <c r="H1526" s="233">
        <v>3</v>
      </c>
      <c r="I1526" s="234"/>
      <c r="J1526" s="235">
        <f>ROUND(I1526*H1526,2)</f>
        <v>0</v>
      </c>
      <c r="K1526" s="231" t="s">
        <v>153</v>
      </c>
      <c r="L1526" s="45"/>
      <c r="M1526" s="236" t="s">
        <v>1</v>
      </c>
      <c r="N1526" s="237" t="s">
        <v>46</v>
      </c>
      <c r="O1526" s="92"/>
      <c r="P1526" s="238">
        <f>O1526*H1526</f>
        <v>0</v>
      </c>
      <c r="Q1526" s="238">
        <v>0</v>
      </c>
      <c r="R1526" s="238">
        <f>Q1526*H1526</f>
        <v>0</v>
      </c>
      <c r="S1526" s="238">
        <v>0.025</v>
      </c>
      <c r="T1526" s="239">
        <f>S1526*H1526</f>
        <v>0.07500000000000001</v>
      </c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R1526" s="240" t="s">
        <v>237</v>
      </c>
      <c r="AT1526" s="240" t="s">
        <v>142</v>
      </c>
      <c r="AU1526" s="240" t="s">
        <v>148</v>
      </c>
      <c r="AY1526" s="18" t="s">
        <v>140</v>
      </c>
      <c r="BE1526" s="241">
        <f>IF(N1526="základní",J1526,0)</f>
        <v>0</v>
      </c>
      <c r="BF1526" s="241">
        <f>IF(N1526="snížená",J1526,0)</f>
        <v>0</v>
      </c>
      <c r="BG1526" s="241">
        <f>IF(N1526="zákl. přenesená",J1526,0)</f>
        <v>0</v>
      </c>
      <c r="BH1526" s="241">
        <f>IF(N1526="sníž. přenesená",J1526,0)</f>
        <v>0</v>
      </c>
      <c r="BI1526" s="241">
        <f>IF(N1526="nulová",J1526,0)</f>
        <v>0</v>
      </c>
      <c r="BJ1526" s="18" t="s">
        <v>148</v>
      </c>
      <c r="BK1526" s="241">
        <f>ROUND(I1526*H1526,2)</f>
        <v>0</v>
      </c>
      <c r="BL1526" s="18" t="s">
        <v>237</v>
      </c>
      <c r="BM1526" s="240" t="s">
        <v>1739</v>
      </c>
    </row>
    <row r="1527" spans="1:51" s="13" customFormat="1" ht="12">
      <c r="A1527" s="13"/>
      <c r="B1527" s="242"/>
      <c r="C1527" s="243"/>
      <c r="D1527" s="244" t="s">
        <v>155</v>
      </c>
      <c r="E1527" s="245" t="s">
        <v>1</v>
      </c>
      <c r="F1527" s="246" t="s">
        <v>1740</v>
      </c>
      <c r="G1527" s="243"/>
      <c r="H1527" s="245" t="s">
        <v>1</v>
      </c>
      <c r="I1527" s="247"/>
      <c r="J1527" s="243"/>
      <c r="K1527" s="243"/>
      <c r="L1527" s="248"/>
      <c r="M1527" s="249"/>
      <c r="N1527" s="250"/>
      <c r="O1527" s="250"/>
      <c r="P1527" s="250"/>
      <c r="Q1527" s="250"/>
      <c r="R1527" s="250"/>
      <c r="S1527" s="250"/>
      <c r="T1527" s="251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52" t="s">
        <v>155</v>
      </c>
      <c r="AU1527" s="252" t="s">
        <v>148</v>
      </c>
      <c r="AV1527" s="13" t="s">
        <v>85</v>
      </c>
      <c r="AW1527" s="13" t="s">
        <v>36</v>
      </c>
      <c r="AX1527" s="13" t="s">
        <v>80</v>
      </c>
      <c r="AY1527" s="252" t="s">
        <v>140</v>
      </c>
    </row>
    <row r="1528" spans="1:51" s="14" customFormat="1" ht="12">
      <c r="A1528" s="14"/>
      <c r="B1528" s="253"/>
      <c r="C1528" s="254"/>
      <c r="D1528" s="244" t="s">
        <v>155</v>
      </c>
      <c r="E1528" s="255" t="s">
        <v>1</v>
      </c>
      <c r="F1528" s="256" t="s">
        <v>1464</v>
      </c>
      <c r="G1528" s="254"/>
      <c r="H1528" s="257">
        <v>3</v>
      </c>
      <c r="I1528" s="258"/>
      <c r="J1528" s="254"/>
      <c r="K1528" s="254"/>
      <c r="L1528" s="259"/>
      <c r="M1528" s="260"/>
      <c r="N1528" s="261"/>
      <c r="O1528" s="261"/>
      <c r="P1528" s="261"/>
      <c r="Q1528" s="261"/>
      <c r="R1528" s="261"/>
      <c r="S1528" s="261"/>
      <c r="T1528" s="262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63" t="s">
        <v>155</v>
      </c>
      <c r="AU1528" s="263" t="s">
        <v>148</v>
      </c>
      <c r="AV1528" s="14" t="s">
        <v>148</v>
      </c>
      <c r="AW1528" s="14" t="s">
        <v>36</v>
      </c>
      <c r="AX1528" s="14" t="s">
        <v>85</v>
      </c>
      <c r="AY1528" s="263" t="s">
        <v>140</v>
      </c>
    </row>
    <row r="1529" spans="1:65" s="2" customFormat="1" ht="21.75" customHeight="1">
      <c r="A1529" s="39"/>
      <c r="B1529" s="40"/>
      <c r="C1529" s="229" t="s">
        <v>1741</v>
      </c>
      <c r="D1529" s="229" t="s">
        <v>142</v>
      </c>
      <c r="E1529" s="230" t="s">
        <v>1742</v>
      </c>
      <c r="F1529" s="231" t="s">
        <v>1743</v>
      </c>
      <c r="G1529" s="232" t="s">
        <v>145</v>
      </c>
      <c r="H1529" s="233">
        <v>2</v>
      </c>
      <c r="I1529" s="234"/>
      <c r="J1529" s="235">
        <f>ROUND(I1529*H1529,2)</f>
        <v>0</v>
      </c>
      <c r="K1529" s="231" t="s">
        <v>146</v>
      </c>
      <c r="L1529" s="45"/>
      <c r="M1529" s="236" t="s">
        <v>1</v>
      </c>
      <c r="N1529" s="237" t="s">
        <v>46</v>
      </c>
      <c r="O1529" s="92"/>
      <c r="P1529" s="238">
        <f>O1529*H1529</f>
        <v>0</v>
      </c>
      <c r="Q1529" s="238">
        <v>0.00098</v>
      </c>
      <c r="R1529" s="238">
        <f>Q1529*H1529</f>
        <v>0.00196</v>
      </c>
      <c r="S1529" s="238">
        <v>0</v>
      </c>
      <c r="T1529" s="239">
        <f>S1529*H1529</f>
        <v>0</v>
      </c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R1529" s="240" t="s">
        <v>237</v>
      </c>
      <c r="AT1529" s="240" t="s">
        <v>142</v>
      </c>
      <c r="AU1529" s="240" t="s">
        <v>148</v>
      </c>
      <c r="AY1529" s="18" t="s">
        <v>140</v>
      </c>
      <c r="BE1529" s="241">
        <f>IF(N1529="základní",J1529,0)</f>
        <v>0</v>
      </c>
      <c r="BF1529" s="241">
        <f>IF(N1529="snížená",J1529,0)</f>
        <v>0</v>
      </c>
      <c r="BG1529" s="241">
        <f>IF(N1529="zákl. přenesená",J1529,0)</f>
        <v>0</v>
      </c>
      <c r="BH1529" s="241">
        <f>IF(N1529="sníž. přenesená",J1529,0)</f>
        <v>0</v>
      </c>
      <c r="BI1529" s="241">
        <f>IF(N1529="nulová",J1529,0)</f>
        <v>0</v>
      </c>
      <c r="BJ1529" s="18" t="s">
        <v>148</v>
      </c>
      <c r="BK1529" s="241">
        <f>ROUND(I1529*H1529,2)</f>
        <v>0</v>
      </c>
      <c r="BL1529" s="18" t="s">
        <v>237</v>
      </c>
      <c r="BM1529" s="240" t="s">
        <v>1744</v>
      </c>
    </row>
    <row r="1530" spans="1:65" s="2" customFormat="1" ht="21.75" customHeight="1">
      <c r="A1530" s="39"/>
      <c r="B1530" s="40"/>
      <c r="C1530" s="229" t="s">
        <v>1745</v>
      </c>
      <c r="D1530" s="229" t="s">
        <v>142</v>
      </c>
      <c r="E1530" s="230" t="s">
        <v>1746</v>
      </c>
      <c r="F1530" s="231" t="s">
        <v>1747</v>
      </c>
      <c r="G1530" s="232" t="s">
        <v>252</v>
      </c>
      <c r="H1530" s="233">
        <v>20</v>
      </c>
      <c r="I1530" s="234"/>
      <c r="J1530" s="235">
        <f>ROUND(I1530*H1530,2)</f>
        <v>0</v>
      </c>
      <c r="K1530" s="231" t="s">
        <v>153</v>
      </c>
      <c r="L1530" s="45"/>
      <c r="M1530" s="236" t="s">
        <v>1</v>
      </c>
      <c r="N1530" s="237" t="s">
        <v>46</v>
      </c>
      <c r="O1530" s="92"/>
      <c r="P1530" s="238">
        <f>O1530*H1530</f>
        <v>0</v>
      </c>
      <c r="Q1530" s="238">
        <v>0.00086</v>
      </c>
      <c r="R1530" s="238">
        <f>Q1530*H1530</f>
        <v>0.0172</v>
      </c>
      <c r="S1530" s="238">
        <v>0</v>
      </c>
      <c r="T1530" s="239">
        <f>S1530*H1530</f>
        <v>0</v>
      </c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R1530" s="240" t="s">
        <v>237</v>
      </c>
      <c r="AT1530" s="240" t="s">
        <v>142</v>
      </c>
      <c r="AU1530" s="240" t="s">
        <v>148</v>
      </c>
      <c r="AY1530" s="18" t="s">
        <v>140</v>
      </c>
      <c r="BE1530" s="241">
        <f>IF(N1530="základní",J1530,0)</f>
        <v>0</v>
      </c>
      <c r="BF1530" s="241">
        <f>IF(N1530="snížená",J1530,0)</f>
        <v>0</v>
      </c>
      <c r="BG1530" s="241">
        <f>IF(N1530="zákl. přenesená",J1530,0)</f>
        <v>0</v>
      </c>
      <c r="BH1530" s="241">
        <f>IF(N1530="sníž. přenesená",J1530,0)</f>
        <v>0</v>
      </c>
      <c r="BI1530" s="241">
        <f>IF(N1530="nulová",J1530,0)</f>
        <v>0</v>
      </c>
      <c r="BJ1530" s="18" t="s">
        <v>148</v>
      </c>
      <c r="BK1530" s="241">
        <f>ROUND(I1530*H1530,2)</f>
        <v>0</v>
      </c>
      <c r="BL1530" s="18" t="s">
        <v>237</v>
      </c>
      <c r="BM1530" s="240" t="s">
        <v>1748</v>
      </c>
    </row>
    <row r="1531" spans="1:51" s="13" customFormat="1" ht="12">
      <c r="A1531" s="13"/>
      <c r="B1531" s="242"/>
      <c r="C1531" s="243"/>
      <c r="D1531" s="244" t="s">
        <v>155</v>
      </c>
      <c r="E1531" s="245" t="s">
        <v>1</v>
      </c>
      <c r="F1531" s="246" t="s">
        <v>1749</v>
      </c>
      <c r="G1531" s="243"/>
      <c r="H1531" s="245" t="s">
        <v>1</v>
      </c>
      <c r="I1531" s="247"/>
      <c r="J1531" s="243"/>
      <c r="K1531" s="243"/>
      <c r="L1531" s="248"/>
      <c r="M1531" s="249"/>
      <c r="N1531" s="250"/>
      <c r="O1531" s="250"/>
      <c r="P1531" s="250"/>
      <c r="Q1531" s="250"/>
      <c r="R1531" s="250"/>
      <c r="S1531" s="250"/>
      <c r="T1531" s="251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52" t="s">
        <v>155</v>
      </c>
      <c r="AU1531" s="252" t="s">
        <v>148</v>
      </c>
      <c r="AV1531" s="13" t="s">
        <v>85</v>
      </c>
      <c r="AW1531" s="13" t="s">
        <v>36</v>
      </c>
      <c r="AX1531" s="13" t="s">
        <v>80</v>
      </c>
      <c r="AY1531" s="252" t="s">
        <v>140</v>
      </c>
    </row>
    <row r="1532" spans="1:51" s="14" customFormat="1" ht="12">
      <c r="A1532" s="14"/>
      <c r="B1532" s="253"/>
      <c r="C1532" s="254"/>
      <c r="D1532" s="244" t="s">
        <v>155</v>
      </c>
      <c r="E1532" s="255" t="s">
        <v>1</v>
      </c>
      <c r="F1532" s="256" t="s">
        <v>1750</v>
      </c>
      <c r="G1532" s="254"/>
      <c r="H1532" s="257">
        <v>20</v>
      </c>
      <c r="I1532" s="258"/>
      <c r="J1532" s="254"/>
      <c r="K1532" s="254"/>
      <c r="L1532" s="259"/>
      <c r="M1532" s="260"/>
      <c r="N1532" s="261"/>
      <c r="O1532" s="261"/>
      <c r="P1532" s="261"/>
      <c r="Q1532" s="261"/>
      <c r="R1532" s="261"/>
      <c r="S1532" s="261"/>
      <c r="T1532" s="262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63" t="s">
        <v>155</v>
      </c>
      <c r="AU1532" s="263" t="s">
        <v>148</v>
      </c>
      <c r="AV1532" s="14" t="s">
        <v>148</v>
      </c>
      <c r="AW1532" s="14" t="s">
        <v>36</v>
      </c>
      <c r="AX1532" s="14" t="s">
        <v>85</v>
      </c>
      <c r="AY1532" s="263" t="s">
        <v>140</v>
      </c>
    </row>
    <row r="1533" spans="1:65" s="2" customFormat="1" ht="33" customHeight="1">
      <c r="A1533" s="39"/>
      <c r="B1533" s="40"/>
      <c r="C1533" s="275" t="s">
        <v>1751</v>
      </c>
      <c r="D1533" s="275" t="s">
        <v>208</v>
      </c>
      <c r="E1533" s="276" t="s">
        <v>1752</v>
      </c>
      <c r="F1533" s="277" t="s">
        <v>1753</v>
      </c>
      <c r="G1533" s="278" t="s">
        <v>145</v>
      </c>
      <c r="H1533" s="279">
        <v>1</v>
      </c>
      <c r="I1533" s="280"/>
      <c r="J1533" s="281">
        <f>ROUND(I1533*H1533,2)</f>
        <v>0</v>
      </c>
      <c r="K1533" s="277" t="s">
        <v>146</v>
      </c>
      <c r="L1533" s="282"/>
      <c r="M1533" s="283" t="s">
        <v>1</v>
      </c>
      <c r="N1533" s="284" t="s">
        <v>46</v>
      </c>
      <c r="O1533" s="92"/>
      <c r="P1533" s="238">
        <f>O1533*H1533</f>
        <v>0</v>
      </c>
      <c r="Q1533" s="238">
        <v>0.0327</v>
      </c>
      <c r="R1533" s="238">
        <f>Q1533*H1533</f>
        <v>0.0327</v>
      </c>
      <c r="S1533" s="238">
        <v>0</v>
      </c>
      <c r="T1533" s="239">
        <f>S1533*H1533</f>
        <v>0</v>
      </c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R1533" s="240" t="s">
        <v>391</v>
      </c>
      <c r="AT1533" s="240" t="s">
        <v>208</v>
      </c>
      <c r="AU1533" s="240" t="s">
        <v>148</v>
      </c>
      <c r="AY1533" s="18" t="s">
        <v>140</v>
      </c>
      <c r="BE1533" s="241">
        <f>IF(N1533="základní",J1533,0)</f>
        <v>0</v>
      </c>
      <c r="BF1533" s="241">
        <f>IF(N1533="snížená",J1533,0)</f>
        <v>0</v>
      </c>
      <c r="BG1533" s="241">
        <f>IF(N1533="zákl. přenesená",J1533,0)</f>
        <v>0</v>
      </c>
      <c r="BH1533" s="241">
        <f>IF(N1533="sníž. přenesená",J1533,0)</f>
        <v>0</v>
      </c>
      <c r="BI1533" s="241">
        <f>IF(N1533="nulová",J1533,0)</f>
        <v>0</v>
      </c>
      <c r="BJ1533" s="18" t="s">
        <v>148</v>
      </c>
      <c r="BK1533" s="241">
        <f>ROUND(I1533*H1533,2)</f>
        <v>0</v>
      </c>
      <c r="BL1533" s="18" t="s">
        <v>237</v>
      </c>
      <c r="BM1533" s="240" t="s">
        <v>1754</v>
      </c>
    </row>
    <row r="1534" spans="1:65" s="2" customFormat="1" ht="16.5" customHeight="1">
      <c r="A1534" s="39"/>
      <c r="B1534" s="40"/>
      <c r="C1534" s="229" t="s">
        <v>1755</v>
      </c>
      <c r="D1534" s="229" t="s">
        <v>142</v>
      </c>
      <c r="E1534" s="230" t="s">
        <v>1756</v>
      </c>
      <c r="F1534" s="231" t="s">
        <v>1757</v>
      </c>
      <c r="G1534" s="232" t="s">
        <v>152</v>
      </c>
      <c r="H1534" s="233">
        <v>31.25</v>
      </c>
      <c r="I1534" s="234"/>
      <c r="J1534" s="235">
        <f>ROUND(I1534*H1534,2)</f>
        <v>0</v>
      </c>
      <c r="K1534" s="231" t="s">
        <v>153</v>
      </c>
      <c r="L1534" s="45"/>
      <c r="M1534" s="236" t="s">
        <v>1</v>
      </c>
      <c r="N1534" s="237" t="s">
        <v>46</v>
      </c>
      <c r="O1534" s="92"/>
      <c r="P1534" s="238">
        <f>O1534*H1534</f>
        <v>0</v>
      </c>
      <c r="Q1534" s="238">
        <v>0</v>
      </c>
      <c r="R1534" s="238">
        <f>Q1534*H1534</f>
        <v>0</v>
      </c>
      <c r="S1534" s="238">
        <v>0.021</v>
      </c>
      <c r="T1534" s="239">
        <f>S1534*H1534</f>
        <v>0.65625</v>
      </c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R1534" s="240" t="s">
        <v>237</v>
      </c>
      <c r="AT1534" s="240" t="s">
        <v>142</v>
      </c>
      <c r="AU1534" s="240" t="s">
        <v>148</v>
      </c>
      <c r="AY1534" s="18" t="s">
        <v>140</v>
      </c>
      <c r="BE1534" s="241">
        <f>IF(N1534="základní",J1534,0)</f>
        <v>0</v>
      </c>
      <c r="BF1534" s="241">
        <f>IF(N1534="snížená",J1534,0)</f>
        <v>0</v>
      </c>
      <c r="BG1534" s="241">
        <f>IF(N1534="zákl. přenesená",J1534,0)</f>
        <v>0</v>
      </c>
      <c r="BH1534" s="241">
        <f>IF(N1534="sníž. přenesená",J1534,0)</f>
        <v>0</v>
      </c>
      <c r="BI1534" s="241">
        <f>IF(N1534="nulová",J1534,0)</f>
        <v>0</v>
      </c>
      <c r="BJ1534" s="18" t="s">
        <v>148</v>
      </c>
      <c r="BK1534" s="241">
        <f>ROUND(I1534*H1534,2)</f>
        <v>0</v>
      </c>
      <c r="BL1534" s="18" t="s">
        <v>237</v>
      </c>
      <c r="BM1534" s="240" t="s">
        <v>1758</v>
      </c>
    </row>
    <row r="1535" spans="1:51" s="13" customFormat="1" ht="12">
      <c r="A1535" s="13"/>
      <c r="B1535" s="242"/>
      <c r="C1535" s="243"/>
      <c r="D1535" s="244" t="s">
        <v>155</v>
      </c>
      <c r="E1535" s="245" t="s">
        <v>1</v>
      </c>
      <c r="F1535" s="246" t="s">
        <v>1759</v>
      </c>
      <c r="G1535" s="243"/>
      <c r="H1535" s="245" t="s">
        <v>1</v>
      </c>
      <c r="I1535" s="247"/>
      <c r="J1535" s="243"/>
      <c r="K1535" s="243"/>
      <c r="L1535" s="248"/>
      <c r="M1535" s="249"/>
      <c r="N1535" s="250"/>
      <c r="O1535" s="250"/>
      <c r="P1535" s="250"/>
      <c r="Q1535" s="250"/>
      <c r="R1535" s="250"/>
      <c r="S1535" s="250"/>
      <c r="T1535" s="251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2" t="s">
        <v>155</v>
      </c>
      <c r="AU1535" s="252" t="s">
        <v>148</v>
      </c>
      <c r="AV1535" s="13" t="s">
        <v>85</v>
      </c>
      <c r="AW1535" s="13" t="s">
        <v>36</v>
      </c>
      <c r="AX1535" s="13" t="s">
        <v>80</v>
      </c>
      <c r="AY1535" s="252" t="s">
        <v>140</v>
      </c>
    </row>
    <row r="1536" spans="1:51" s="14" customFormat="1" ht="12">
      <c r="A1536" s="14"/>
      <c r="B1536" s="253"/>
      <c r="C1536" s="254"/>
      <c r="D1536" s="244" t="s">
        <v>155</v>
      </c>
      <c r="E1536" s="255" t="s">
        <v>1</v>
      </c>
      <c r="F1536" s="256" t="s">
        <v>1760</v>
      </c>
      <c r="G1536" s="254"/>
      <c r="H1536" s="257">
        <v>31.25</v>
      </c>
      <c r="I1536" s="258"/>
      <c r="J1536" s="254"/>
      <c r="K1536" s="254"/>
      <c r="L1536" s="259"/>
      <c r="M1536" s="260"/>
      <c r="N1536" s="261"/>
      <c r="O1536" s="261"/>
      <c r="P1536" s="261"/>
      <c r="Q1536" s="261"/>
      <c r="R1536" s="261"/>
      <c r="S1536" s="261"/>
      <c r="T1536" s="262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3" t="s">
        <v>155</v>
      </c>
      <c r="AU1536" s="263" t="s">
        <v>148</v>
      </c>
      <c r="AV1536" s="14" t="s">
        <v>148</v>
      </c>
      <c r="AW1536" s="14" t="s">
        <v>36</v>
      </c>
      <c r="AX1536" s="14" t="s">
        <v>85</v>
      </c>
      <c r="AY1536" s="263" t="s">
        <v>140</v>
      </c>
    </row>
    <row r="1537" spans="1:65" s="2" customFormat="1" ht="21.75" customHeight="1">
      <c r="A1537" s="39"/>
      <c r="B1537" s="40"/>
      <c r="C1537" s="229" t="s">
        <v>1761</v>
      </c>
      <c r="D1537" s="229" t="s">
        <v>142</v>
      </c>
      <c r="E1537" s="230" t="s">
        <v>1762</v>
      </c>
      <c r="F1537" s="231" t="s">
        <v>1763</v>
      </c>
      <c r="G1537" s="232" t="s">
        <v>152</v>
      </c>
      <c r="H1537" s="233">
        <v>1.62</v>
      </c>
      <c r="I1537" s="234"/>
      <c r="J1537" s="235">
        <f>ROUND(I1537*H1537,2)</f>
        <v>0</v>
      </c>
      <c r="K1537" s="231" t="s">
        <v>153</v>
      </c>
      <c r="L1537" s="45"/>
      <c r="M1537" s="236" t="s">
        <v>1</v>
      </c>
      <c r="N1537" s="237" t="s">
        <v>46</v>
      </c>
      <c r="O1537" s="92"/>
      <c r="P1537" s="238">
        <f>O1537*H1537</f>
        <v>0</v>
      </c>
      <c r="Q1537" s="238">
        <v>0.00037</v>
      </c>
      <c r="R1537" s="238">
        <f>Q1537*H1537</f>
        <v>0.0005994</v>
      </c>
      <c r="S1537" s="238">
        <v>0</v>
      </c>
      <c r="T1537" s="239">
        <f>S1537*H1537</f>
        <v>0</v>
      </c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R1537" s="240" t="s">
        <v>237</v>
      </c>
      <c r="AT1537" s="240" t="s">
        <v>142</v>
      </c>
      <c r="AU1537" s="240" t="s">
        <v>148</v>
      </c>
      <c r="AY1537" s="18" t="s">
        <v>140</v>
      </c>
      <c r="BE1537" s="241">
        <f>IF(N1537="základní",J1537,0)</f>
        <v>0</v>
      </c>
      <c r="BF1537" s="241">
        <f>IF(N1537="snížená",J1537,0)</f>
        <v>0</v>
      </c>
      <c r="BG1537" s="241">
        <f>IF(N1537="zákl. přenesená",J1537,0)</f>
        <v>0</v>
      </c>
      <c r="BH1537" s="241">
        <f>IF(N1537="sníž. přenesená",J1537,0)</f>
        <v>0</v>
      </c>
      <c r="BI1537" s="241">
        <f>IF(N1537="nulová",J1537,0)</f>
        <v>0</v>
      </c>
      <c r="BJ1537" s="18" t="s">
        <v>148</v>
      </c>
      <c r="BK1537" s="241">
        <f>ROUND(I1537*H1537,2)</f>
        <v>0</v>
      </c>
      <c r="BL1537" s="18" t="s">
        <v>237</v>
      </c>
      <c r="BM1537" s="240" t="s">
        <v>1764</v>
      </c>
    </row>
    <row r="1538" spans="1:51" s="13" customFormat="1" ht="12">
      <c r="A1538" s="13"/>
      <c r="B1538" s="242"/>
      <c r="C1538" s="243"/>
      <c r="D1538" s="244" t="s">
        <v>155</v>
      </c>
      <c r="E1538" s="245" t="s">
        <v>1</v>
      </c>
      <c r="F1538" s="246" t="s">
        <v>1521</v>
      </c>
      <c r="G1538" s="243"/>
      <c r="H1538" s="245" t="s">
        <v>1</v>
      </c>
      <c r="I1538" s="247"/>
      <c r="J1538" s="243"/>
      <c r="K1538" s="243"/>
      <c r="L1538" s="248"/>
      <c r="M1538" s="249"/>
      <c r="N1538" s="250"/>
      <c r="O1538" s="250"/>
      <c r="P1538" s="250"/>
      <c r="Q1538" s="250"/>
      <c r="R1538" s="250"/>
      <c r="S1538" s="250"/>
      <c r="T1538" s="251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52" t="s">
        <v>155</v>
      </c>
      <c r="AU1538" s="252" t="s">
        <v>148</v>
      </c>
      <c r="AV1538" s="13" t="s">
        <v>85</v>
      </c>
      <c r="AW1538" s="13" t="s">
        <v>36</v>
      </c>
      <c r="AX1538" s="13" t="s">
        <v>80</v>
      </c>
      <c r="AY1538" s="252" t="s">
        <v>140</v>
      </c>
    </row>
    <row r="1539" spans="1:51" s="13" customFormat="1" ht="12">
      <c r="A1539" s="13"/>
      <c r="B1539" s="242"/>
      <c r="C1539" s="243"/>
      <c r="D1539" s="244" t="s">
        <v>155</v>
      </c>
      <c r="E1539" s="245" t="s">
        <v>1</v>
      </c>
      <c r="F1539" s="246" t="s">
        <v>1765</v>
      </c>
      <c r="G1539" s="243"/>
      <c r="H1539" s="245" t="s">
        <v>1</v>
      </c>
      <c r="I1539" s="247"/>
      <c r="J1539" s="243"/>
      <c r="K1539" s="243"/>
      <c r="L1539" s="248"/>
      <c r="M1539" s="249"/>
      <c r="N1539" s="250"/>
      <c r="O1539" s="250"/>
      <c r="P1539" s="250"/>
      <c r="Q1539" s="250"/>
      <c r="R1539" s="250"/>
      <c r="S1539" s="250"/>
      <c r="T1539" s="251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2" t="s">
        <v>155</v>
      </c>
      <c r="AU1539" s="252" t="s">
        <v>148</v>
      </c>
      <c r="AV1539" s="13" t="s">
        <v>85</v>
      </c>
      <c r="AW1539" s="13" t="s">
        <v>36</v>
      </c>
      <c r="AX1539" s="13" t="s">
        <v>80</v>
      </c>
      <c r="AY1539" s="252" t="s">
        <v>140</v>
      </c>
    </row>
    <row r="1540" spans="1:51" s="14" customFormat="1" ht="12">
      <c r="A1540" s="14"/>
      <c r="B1540" s="253"/>
      <c r="C1540" s="254"/>
      <c r="D1540" s="244" t="s">
        <v>155</v>
      </c>
      <c r="E1540" s="255" t="s">
        <v>1</v>
      </c>
      <c r="F1540" s="256" t="s">
        <v>1766</v>
      </c>
      <c r="G1540" s="254"/>
      <c r="H1540" s="257">
        <v>1.62</v>
      </c>
      <c r="I1540" s="258"/>
      <c r="J1540" s="254"/>
      <c r="K1540" s="254"/>
      <c r="L1540" s="259"/>
      <c r="M1540" s="260"/>
      <c r="N1540" s="261"/>
      <c r="O1540" s="261"/>
      <c r="P1540" s="261"/>
      <c r="Q1540" s="261"/>
      <c r="R1540" s="261"/>
      <c r="S1540" s="261"/>
      <c r="T1540" s="262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3" t="s">
        <v>155</v>
      </c>
      <c r="AU1540" s="263" t="s">
        <v>148</v>
      </c>
      <c r="AV1540" s="14" t="s">
        <v>148</v>
      </c>
      <c r="AW1540" s="14" t="s">
        <v>36</v>
      </c>
      <c r="AX1540" s="14" t="s">
        <v>85</v>
      </c>
      <c r="AY1540" s="263" t="s">
        <v>140</v>
      </c>
    </row>
    <row r="1541" spans="1:65" s="2" customFormat="1" ht="16.5" customHeight="1">
      <c r="A1541" s="39"/>
      <c r="B1541" s="40"/>
      <c r="C1541" s="275" t="s">
        <v>1767</v>
      </c>
      <c r="D1541" s="275" t="s">
        <v>208</v>
      </c>
      <c r="E1541" s="276" t="s">
        <v>1768</v>
      </c>
      <c r="F1541" s="277" t="s">
        <v>1769</v>
      </c>
      <c r="G1541" s="278" t="s">
        <v>152</v>
      </c>
      <c r="H1541" s="279">
        <v>1.62</v>
      </c>
      <c r="I1541" s="280"/>
      <c r="J1541" s="281">
        <f>ROUND(I1541*H1541,2)</f>
        <v>0</v>
      </c>
      <c r="K1541" s="277" t="s">
        <v>153</v>
      </c>
      <c r="L1541" s="282"/>
      <c r="M1541" s="283" t="s">
        <v>1</v>
      </c>
      <c r="N1541" s="284" t="s">
        <v>46</v>
      </c>
      <c r="O1541" s="92"/>
      <c r="P1541" s="238">
        <f>O1541*H1541</f>
        <v>0</v>
      </c>
      <c r="Q1541" s="238">
        <v>0.02514</v>
      </c>
      <c r="R1541" s="238">
        <f>Q1541*H1541</f>
        <v>0.0407268</v>
      </c>
      <c r="S1541" s="238">
        <v>0</v>
      </c>
      <c r="T1541" s="239">
        <f>S1541*H1541</f>
        <v>0</v>
      </c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R1541" s="240" t="s">
        <v>391</v>
      </c>
      <c r="AT1541" s="240" t="s">
        <v>208</v>
      </c>
      <c r="AU1541" s="240" t="s">
        <v>148</v>
      </c>
      <c r="AY1541" s="18" t="s">
        <v>140</v>
      </c>
      <c r="BE1541" s="241">
        <f>IF(N1541="základní",J1541,0)</f>
        <v>0</v>
      </c>
      <c r="BF1541" s="241">
        <f>IF(N1541="snížená",J1541,0)</f>
        <v>0</v>
      </c>
      <c r="BG1541" s="241">
        <f>IF(N1541="zákl. přenesená",J1541,0)</f>
        <v>0</v>
      </c>
      <c r="BH1541" s="241">
        <f>IF(N1541="sníž. přenesená",J1541,0)</f>
        <v>0</v>
      </c>
      <c r="BI1541" s="241">
        <f>IF(N1541="nulová",J1541,0)</f>
        <v>0</v>
      </c>
      <c r="BJ1541" s="18" t="s">
        <v>148</v>
      </c>
      <c r="BK1541" s="241">
        <f>ROUND(I1541*H1541,2)</f>
        <v>0</v>
      </c>
      <c r="BL1541" s="18" t="s">
        <v>237</v>
      </c>
      <c r="BM1541" s="240" t="s">
        <v>1770</v>
      </c>
    </row>
    <row r="1542" spans="1:65" s="2" customFormat="1" ht="21.75" customHeight="1">
      <c r="A1542" s="39"/>
      <c r="B1542" s="40"/>
      <c r="C1542" s="229" t="s">
        <v>1771</v>
      </c>
      <c r="D1542" s="229" t="s">
        <v>142</v>
      </c>
      <c r="E1542" s="230" t="s">
        <v>1772</v>
      </c>
      <c r="F1542" s="231" t="s">
        <v>1773</v>
      </c>
      <c r="G1542" s="232" t="s">
        <v>145</v>
      </c>
      <c r="H1542" s="233">
        <v>2</v>
      </c>
      <c r="I1542" s="234"/>
      <c r="J1542" s="235">
        <f>ROUND(I1542*H1542,2)</f>
        <v>0</v>
      </c>
      <c r="K1542" s="231" t="s">
        <v>153</v>
      </c>
      <c r="L1542" s="45"/>
      <c r="M1542" s="236" t="s">
        <v>1</v>
      </c>
      <c r="N1542" s="237" t="s">
        <v>46</v>
      </c>
      <c r="O1542" s="92"/>
      <c r="P1542" s="238">
        <f>O1542*H1542</f>
        <v>0</v>
      </c>
      <c r="Q1542" s="238">
        <v>0.00033</v>
      </c>
      <c r="R1542" s="238">
        <f>Q1542*H1542</f>
        <v>0.00066</v>
      </c>
      <c r="S1542" s="238">
        <v>0</v>
      </c>
      <c r="T1542" s="239">
        <f>S1542*H1542</f>
        <v>0</v>
      </c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R1542" s="240" t="s">
        <v>237</v>
      </c>
      <c r="AT1542" s="240" t="s">
        <v>142</v>
      </c>
      <c r="AU1542" s="240" t="s">
        <v>148</v>
      </c>
      <c r="AY1542" s="18" t="s">
        <v>140</v>
      </c>
      <c r="BE1542" s="241">
        <f>IF(N1542="základní",J1542,0)</f>
        <v>0</v>
      </c>
      <c r="BF1542" s="241">
        <f>IF(N1542="snížená",J1542,0)</f>
        <v>0</v>
      </c>
      <c r="BG1542" s="241">
        <f>IF(N1542="zákl. přenesená",J1542,0)</f>
        <v>0</v>
      </c>
      <c r="BH1542" s="241">
        <f>IF(N1542="sníž. přenesená",J1542,0)</f>
        <v>0</v>
      </c>
      <c r="BI1542" s="241">
        <f>IF(N1542="nulová",J1542,0)</f>
        <v>0</v>
      </c>
      <c r="BJ1542" s="18" t="s">
        <v>148</v>
      </c>
      <c r="BK1542" s="241">
        <f>ROUND(I1542*H1542,2)</f>
        <v>0</v>
      </c>
      <c r="BL1542" s="18" t="s">
        <v>237</v>
      </c>
      <c r="BM1542" s="240" t="s">
        <v>1774</v>
      </c>
    </row>
    <row r="1543" spans="1:51" s="13" customFormat="1" ht="12">
      <c r="A1543" s="13"/>
      <c r="B1543" s="242"/>
      <c r="C1543" s="243"/>
      <c r="D1543" s="244" t="s">
        <v>155</v>
      </c>
      <c r="E1543" s="245" t="s">
        <v>1</v>
      </c>
      <c r="F1543" s="246" t="s">
        <v>1775</v>
      </c>
      <c r="G1543" s="243"/>
      <c r="H1543" s="245" t="s">
        <v>1</v>
      </c>
      <c r="I1543" s="247"/>
      <c r="J1543" s="243"/>
      <c r="K1543" s="243"/>
      <c r="L1543" s="248"/>
      <c r="M1543" s="249"/>
      <c r="N1543" s="250"/>
      <c r="O1543" s="250"/>
      <c r="P1543" s="250"/>
      <c r="Q1543" s="250"/>
      <c r="R1543" s="250"/>
      <c r="S1543" s="250"/>
      <c r="T1543" s="251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52" t="s">
        <v>155</v>
      </c>
      <c r="AU1543" s="252" t="s">
        <v>148</v>
      </c>
      <c r="AV1543" s="13" t="s">
        <v>85</v>
      </c>
      <c r="AW1543" s="13" t="s">
        <v>36</v>
      </c>
      <c r="AX1543" s="13" t="s">
        <v>80</v>
      </c>
      <c r="AY1543" s="252" t="s">
        <v>140</v>
      </c>
    </row>
    <row r="1544" spans="1:51" s="14" customFormat="1" ht="12">
      <c r="A1544" s="14"/>
      <c r="B1544" s="253"/>
      <c r="C1544" s="254"/>
      <c r="D1544" s="244" t="s">
        <v>155</v>
      </c>
      <c r="E1544" s="255" t="s">
        <v>1</v>
      </c>
      <c r="F1544" s="256" t="s">
        <v>148</v>
      </c>
      <c r="G1544" s="254"/>
      <c r="H1544" s="257">
        <v>2</v>
      </c>
      <c r="I1544" s="258"/>
      <c r="J1544" s="254"/>
      <c r="K1544" s="254"/>
      <c r="L1544" s="259"/>
      <c r="M1544" s="260"/>
      <c r="N1544" s="261"/>
      <c r="O1544" s="261"/>
      <c r="P1544" s="261"/>
      <c r="Q1544" s="261"/>
      <c r="R1544" s="261"/>
      <c r="S1544" s="261"/>
      <c r="T1544" s="262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63" t="s">
        <v>155</v>
      </c>
      <c r="AU1544" s="263" t="s">
        <v>148</v>
      </c>
      <c r="AV1544" s="14" t="s">
        <v>148</v>
      </c>
      <c r="AW1544" s="14" t="s">
        <v>36</v>
      </c>
      <c r="AX1544" s="14" t="s">
        <v>85</v>
      </c>
      <c r="AY1544" s="263" t="s">
        <v>140</v>
      </c>
    </row>
    <row r="1545" spans="1:65" s="2" customFormat="1" ht="16.5" customHeight="1">
      <c r="A1545" s="39"/>
      <c r="B1545" s="40"/>
      <c r="C1545" s="275" t="s">
        <v>1776</v>
      </c>
      <c r="D1545" s="275" t="s">
        <v>208</v>
      </c>
      <c r="E1545" s="276" t="s">
        <v>1777</v>
      </c>
      <c r="F1545" s="277" t="s">
        <v>1778</v>
      </c>
      <c r="G1545" s="278" t="s">
        <v>145</v>
      </c>
      <c r="H1545" s="279">
        <v>2</v>
      </c>
      <c r="I1545" s="280"/>
      <c r="J1545" s="281">
        <f>ROUND(I1545*H1545,2)</f>
        <v>0</v>
      </c>
      <c r="K1545" s="277" t="s">
        <v>146</v>
      </c>
      <c r="L1545" s="282"/>
      <c r="M1545" s="283" t="s">
        <v>1</v>
      </c>
      <c r="N1545" s="284" t="s">
        <v>46</v>
      </c>
      <c r="O1545" s="92"/>
      <c r="P1545" s="238">
        <f>O1545*H1545</f>
        <v>0</v>
      </c>
      <c r="Q1545" s="238">
        <v>0.248</v>
      </c>
      <c r="R1545" s="238">
        <f>Q1545*H1545</f>
        <v>0.496</v>
      </c>
      <c r="S1545" s="238">
        <v>0</v>
      </c>
      <c r="T1545" s="239">
        <f>S1545*H1545</f>
        <v>0</v>
      </c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R1545" s="240" t="s">
        <v>391</v>
      </c>
      <c r="AT1545" s="240" t="s">
        <v>208</v>
      </c>
      <c r="AU1545" s="240" t="s">
        <v>148</v>
      </c>
      <c r="AY1545" s="18" t="s">
        <v>140</v>
      </c>
      <c r="BE1545" s="241">
        <f>IF(N1545="základní",J1545,0)</f>
        <v>0</v>
      </c>
      <c r="BF1545" s="241">
        <f>IF(N1545="snížená",J1545,0)</f>
        <v>0</v>
      </c>
      <c r="BG1545" s="241">
        <f>IF(N1545="zákl. přenesená",J1545,0)</f>
        <v>0</v>
      </c>
      <c r="BH1545" s="241">
        <f>IF(N1545="sníž. přenesená",J1545,0)</f>
        <v>0</v>
      </c>
      <c r="BI1545" s="241">
        <f>IF(N1545="nulová",J1545,0)</f>
        <v>0</v>
      </c>
      <c r="BJ1545" s="18" t="s">
        <v>148</v>
      </c>
      <c r="BK1545" s="241">
        <f>ROUND(I1545*H1545,2)</f>
        <v>0</v>
      </c>
      <c r="BL1545" s="18" t="s">
        <v>237</v>
      </c>
      <c r="BM1545" s="240" t="s">
        <v>1779</v>
      </c>
    </row>
    <row r="1546" spans="1:65" s="2" customFormat="1" ht="16.5" customHeight="1">
      <c r="A1546" s="39"/>
      <c r="B1546" s="40"/>
      <c r="C1546" s="229" t="s">
        <v>1780</v>
      </c>
      <c r="D1546" s="229" t="s">
        <v>142</v>
      </c>
      <c r="E1546" s="230" t="s">
        <v>1781</v>
      </c>
      <c r="F1546" s="231" t="s">
        <v>1782</v>
      </c>
      <c r="G1546" s="232" t="s">
        <v>152</v>
      </c>
      <c r="H1546" s="233">
        <v>7.2</v>
      </c>
      <c r="I1546" s="234"/>
      <c r="J1546" s="235">
        <f>ROUND(I1546*H1546,2)</f>
        <v>0</v>
      </c>
      <c r="K1546" s="231" t="s">
        <v>153</v>
      </c>
      <c r="L1546" s="45"/>
      <c r="M1546" s="236" t="s">
        <v>1</v>
      </c>
      <c r="N1546" s="237" t="s">
        <v>46</v>
      </c>
      <c r="O1546" s="92"/>
      <c r="P1546" s="238">
        <f>O1546*H1546</f>
        <v>0</v>
      </c>
      <c r="Q1546" s="238">
        <v>0</v>
      </c>
      <c r="R1546" s="238">
        <f>Q1546*H1546</f>
        <v>0</v>
      </c>
      <c r="S1546" s="238">
        <v>0.02</v>
      </c>
      <c r="T1546" s="239">
        <f>S1546*H1546</f>
        <v>0.14400000000000002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40" t="s">
        <v>237</v>
      </c>
      <c r="AT1546" s="240" t="s">
        <v>142</v>
      </c>
      <c r="AU1546" s="240" t="s">
        <v>148</v>
      </c>
      <c r="AY1546" s="18" t="s">
        <v>140</v>
      </c>
      <c r="BE1546" s="241">
        <f>IF(N1546="základní",J1546,0)</f>
        <v>0</v>
      </c>
      <c r="BF1546" s="241">
        <f>IF(N1546="snížená",J1546,0)</f>
        <v>0</v>
      </c>
      <c r="BG1546" s="241">
        <f>IF(N1546="zákl. přenesená",J1546,0)</f>
        <v>0</v>
      </c>
      <c r="BH1546" s="241">
        <f>IF(N1546="sníž. přenesená",J1546,0)</f>
        <v>0</v>
      </c>
      <c r="BI1546" s="241">
        <f>IF(N1546="nulová",J1546,0)</f>
        <v>0</v>
      </c>
      <c r="BJ1546" s="18" t="s">
        <v>148</v>
      </c>
      <c r="BK1546" s="241">
        <f>ROUND(I1546*H1546,2)</f>
        <v>0</v>
      </c>
      <c r="BL1546" s="18" t="s">
        <v>237</v>
      </c>
      <c r="BM1546" s="240" t="s">
        <v>1783</v>
      </c>
    </row>
    <row r="1547" spans="1:51" s="13" customFormat="1" ht="12">
      <c r="A1547" s="13"/>
      <c r="B1547" s="242"/>
      <c r="C1547" s="243"/>
      <c r="D1547" s="244" t="s">
        <v>155</v>
      </c>
      <c r="E1547" s="245" t="s">
        <v>1</v>
      </c>
      <c r="F1547" s="246" t="s">
        <v>1784</v>
      </c>
      <c r="G1547" s="243"/>
      <c r="H1547" s="245" t="s">
        <v>1</v>
      </c>
      <c r="I1547" s="247"/>
      <c r="J1547" s="243"/>
      <c r="K1547" s="243"/>
      <c r="L1547" s="248"/>
      <c r="M1547" s="249"/>
      <c r="N1547" s="250"/>
      <c r="O1547" s="250"/>
      <c r="P1547" s="250"/>
      <c r="Q1547" s="250"/>
      <c r="R1547" s="250"/>
      <c r="S1547" s="250"/>
      <c r="T1547" s="251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52" t="s">
        <v>155</v>
      </c>
      <c r="AU1547" s="252" t="s">
        <v>148</v>
      </c>
      <c r="AV1547" s="13" t="s">
        <v>85</v>
      </c>
      <c r="AW1547" s="13" t="s">
        <v>36</v>
      </c>
      <c r="AX1547" s="13" t="s">
        <v>80</v>
      </c>
      <c r="AY1547" s="252" t="s">
        <v>140</v>
      </c>
    </row>
    <row r="1548" spans="1:51" s="14" customFormat="1" ht="12">
      <c r="A1548" s="14"/>
      <c r="B1548" s="253"/>
      <c r="C1548" s="254"/>
      <c r="D1548" s="244" t="s">
        <v>155</v>
      </c>
      <c r="E1548" s="255" t="s">
        <v>1</v>
      </c>
      <c r="F1548" s="256" t="s">
        <v>1785</v>
      </c>
      <c r="G1548" s="254"/>
      <c r="H1548" s="257">
        <v>7.2</v>
      </c>
      <c r="I1548" s="258"/>
      <c r="J1548" s="254"/>
      <c r="K1548" s="254"/>
      <c r="L1548" s="259"/>
      <c r="M1548" s="260"/>
      <c r="N1548" s="261"/>
      <c r="O1548" s="261"/>
      <c r="P1548" s="261"/>
      <c r="Q1548" s="261"/>
      <c r="R1548" s="261"/>
      <c r="S1548" s="261"/>
      <c r="T1548" s="262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63" t="s">
        <v>155</v>
      </c>
      <c r="AU1548" s="263" t="s">
        <v>148</v>
      </c>
      <c r="AV1548" s="14" t="s">
        <v>148</v>
      </c>
      <c r="AW1548" s="14" t="s">
        <v>36</v>
      </c>
      <c r="AX1548" s="14" t="s">
        <v>85</v>
      </c>
      <c r="AY1548" s="263" t="s">
        <v>140</v>
      </c>
    </row>
    <row r="1549" spans="1:65" s="2" customFormat="1" ht="16.5" customHeight="1">
      <c r="A1549" s="39"/>
      <c r="B1549" s="40"/>
      <c r="C1549" s="229" t="s">
        <v>1786</v>
      </c>
      <c r="D1549" s="229" t="s">
        <v>142</v>
      </c>
      <c r="E1549" s="230" t="s">
        <v>1787</v>
      </c>
      <c r="F1549" s="231" t="s">
        <v>1788</v>
      </c>
      <c r="G1549" s="232" t="s">
        <v>152</v>
      </c>
      <c r="H1549" s="233">
        <v>7.2</v>
      </c>
      <c r="I1549" s="234"/>
      <c r="J1549" s="235">
        <f>ROUND(I1549*H1549,2)</f>
        <v>0</v>
      </c>
      <c r="K1549" s="231" t="s">
        <v>153</v>
      </c>
      <c r="L1549" s="45"/>
      <c r="M1549" s="236" t="s">
        <v>1</v>
      </c>
      <c r="N1549" s="237" t="s">
        <v>46</v>
      </c>
      <c r="O1549" s="92"/>
      <c r="P1549" s="238">
        <f>O1549*H1549</f>
        <v>0</v>
      </c>
      <c r="Q1549" s="238">
        <v>1E-05</v>
      </c>
      <c r="R1549" s="238">
        <f>Q1549*H1549</f>
        <v>7.2E-05</v>
      </c>
      <c r="S1549" s="238">
        <v>0</v>
      </c>
      <c r="T1549" s="239">
        <f>S1549*H1549</f>
        <v>0</v>
      </c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R1549" s="240" t="s">
        <v>237</v>
      </c>
      <c r="AT1549" s="240" t="s">
        <v>142</v>
      </c>
      <c r="AU1549" s="240" t="s">
        <v>148</v>
      </c>
      <c r="AY1549" s="18" t="s">
        <v>140</v>
      </c>
      <c r="BE1549" s="241">
        <f>IF(N1549="základní",J1549,0)</f>
        <v>0</v>
      </c>
      <c r="BF1549" s="241">
        <f>IF(N1549="snížená",J1549,0)</f>
        <v>0</v>
      </c>
      <c r="BG1549" s="241">
        <f>IF(N1549="zákl. přenesená",J1549,0)</f>
        <v>0</v>
      </c>
      <c r="BH1549" s="241">
        <f>IF(N1549="sníž. přenesená",J1549,0)</f>
        <v>0</v>
      </c>
      <c r="BI1549" s="241">
        <f>IF(N1549="nulová",J1549,0)</f>
        <v>0</v>
      </c>
      <c r="BJ1549" s="18" t="s">
        <v>148</v>
      </c>
      <c r="BK1549" s="241">
        <f>ROUND(I1549*H1549,2)</f>
        <v>0</v>
      </c>
      <c r="BL1549" s="18" t="s">
        <v>237</v>
      </c>
      <c r="BM1549" s="240" t="s">
        <v>1789</v>
      </c>
    </row>
    <row r="1550" spans="1:51" s="13" customFormat="1" ht="12">
      <c r="A1550" s="13"/>
      <c r="B1550" s="242"/>
      <c r="C1550" s="243"/>
      <c r="D1550" s="244" t="s">
        <v>155</v>
      </c>
      <c r="E1550" s="245" t="s">
        <v>1</v>
      </c>
      <c r="F1550" s="246" t="s">
        <v>1790</v>
      </c>
      <c r="G1550" s="243"/>
      <c r="H1550" s="245" t="s">
        <v>1</v>
      </c>
      <c r="I1550" s="247"/>
      <c r="J1550" s="243"/>
      <c r="K1550" s="243"/>
      <c r="L1550" s="248"/>
      <c r="M1550" s="249"/>
      <c r="N1550" s="250"/>
      <c r="O1550" s="250"/>
      <c r="P1550" s="250"/>
      <c r="Q1550" s="250"/>
      <c r="R1550" s="250"/>
      <c r="S1550" s="250"/>
      <c r="T1550" s="251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52" t="s">
        <v>155</v>
      </c>
      <c r="AU1550" s="252" t="s">
        <v>148</v>
      </c>
      <c r="AV1550" s="13" t="s">
        <v>85</v>
      </c>
      <c r="AW1550" s="13" t="s">
        <v>36</v>
      </c>
      <c r="AX1550" s="13" t="s">
        <v>80</v>
      </c>
      <c r="AY1550" s="252" t="s">
        <v>140</v>
      </c>
    </row>
    <row r="1551" spans="1:51" s="14" customFormat="1" ht="12">
      <c r="A1551" s="14"/>
      <c r="B1551" s="253"/>
      <c r="C1551" s="254"/>
      <c r="D1551" s="244" t="s">
        <v>155</v>
      </c>
      <c r="E1551" s="255" t="s">
        <v>1</v>
      </c>
      <c r="F1551" s="256" t="s">
        <v>1785</v>
      </c>
      <c r="G1551" s="254"/>
      <c r="H1551" s="257">
        <v>7.2</v>
      </c>
      <c r="I1551" s="258"/>
      <c r="J1551" s="254"/>
      <c r="K1551" s="254"/>
      <c r="L1551" s="259"/>
      <c r="M1551" s="260"/>
      <c r="N1551" s="261"/>
      <c r="O1551" s="261"/>
      <c r="P1551" s="261"/>
      <c r="Q1551" s="261"/>
      <c r="R1551" s="261"/>
      <c r="S1551" s="261"/>
      <c r="T1551" s="262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63" t="s">
        <v>155</v>
      </c>
      <c r="AU1551" s="263" t="s">
        <v>148</v>
      </c>
      <c r="AV1551" s="14" t="s">
        <v>148</v>
      </c>
      <c r="AW1551" s="14" t="s">
        <v>36</v>
      </c>
      <c r="AX1551" s="14" t="s">
        <v>85</v>
      </c>
      <c r="AY1551" s="263" t="s">
        <v>140</v>
      </c>
    </row>
    <row r="1552" spans="1:65" s="2" customFormat="1" ht="21.75" customHeight="1">
      <c r="A1552" s="39"/>
      <c r="B1552" s="40"/>
      <c r="C1552" s="275" t="s">
        <v>1791</v>
      </c>
      <c r="D1552" s="275" t="s">
        <v>208</v>
      </c>
      <c r="E1552" s="276" t="s">
        <v>1792</v>
      </c>
      <c r="F1552" s="277" t="s">
        <v>1793</v>
      </c>
      <c r="G1552" s="278" t="s">
        <v>145</v>
      </c>
      <c r="H1552" s="279">
        <v>7.2</v>
      </c>
      <c r="I1552" s="280"/>
      <c r="J1552" s="281">
        <f>ROUND(I1552*H1552,2)</f>
        <v>0</v>
      </c>
      <c r="K1552" s="277" t="s">
        <v>146</v>
      </c>
      <c r="L1552" s="282"/>
      <c r="M1552" s="283" t="s">
        <v>1</v>
      </c>
      <c r="N1552" s="284" t="s">
        <v>46</v>
      </c>
      <c r="O1552" s="92"/>
      <c r="P1552" s="238">
        <f>O1552*H1552</f>
        <v>0</v>
      </c>
      <c r="Q1552" s="238">
        <v>0</v>
      </c>
      <c r="R1552" s="238">
        <f>Q1552*H1552</f>
        <v>0</v>
      </c>
      <c r="S1552" s="238">
        <v>0</v>
      </c>
      <c r="T1552" s="239">
        <f>S1552*H1552</f>
        <v>0</v>
      </c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R1552" s="240" t="s">
        <v>391</v>
      </c>
      <c r="AT1552" s="240" t="s">
        <v>208</v>
      </c>
      <c r="AU1552" s="240" t="s">
        <v>148</v>
      </c>
      <c r="AY1552" s="18" t="s">
        <v>140</v>
      </c>
      <c r="BE1552" s="241">
        <f>IF(N1552="základní",J1552,0)</f>
        <v>0</v>
      </c>
      <c r="BF1552" s="241">
        <f>IF(N1552="snížená",J1552,0)</f>
        <v>0</v>
      </c>
      <c r="BG1552" s="241">
        <f>IF(N1552="zákl. přenesená",J1552,0)</f>
        <v>0</v>
      </c>
      <c r="BH1552" s="241">
        <f>IF(N1552="sníž. přenesená",J1552,0)</f>
        <v>0</v>
      </c>
      <c r="BI1552" s="241">
        <f>IF(N1552="nulová",J1552,0)</f>
        <v>0</v>
      </c>
      <c r="BJ1552" s="18" t="s">
        <v>148</v>
      </c>
      <c r="BK1552" s="241">
        <f>ROUND(I1552*H1552,2)</f>
        <v>0</v>
      </c>
      <c r="BL1552" s="18" t="s">
        <v>237</v>
      </c>
      <c r="BM1552" s="240" t="s">
        <v>1794</v>
      </c>
    </row>
    <row r="1553" spans="1:65" s="2" customFormat="1" ht="16.5" customHeight="1">
      <c r="A1553" s="39"/>
      <c r="B1553" s="40"/>
      <c r="C1553" s="229" t="s">
        <v>1795</v>
      </c>
      <c r="D1553" s="229" t="s">
        <v>142</v>
      </c>
      <c r="E1553" s="230" t="s">
        <v>1796</v>
      </c>
      <c r="F1553" s="231" t="s">
        <v>1797</v>
      </c>
      <c r="G1553" s="232" t="s">
        <v>152</v>
      </c>
      <c r="H1553" s="233">
        <v>33.495</v>
      </c>
      <c r="I1553" s="234"/>
      <c r="J1553" s="235">
        <f>ROUND(I1553*H1553,2)</f>
        <v>0</v>
      </c>
      <c r="K1553" s="231" t="s">
        <v>153</v>
      </c>
      <c r="L1553" s="45"/>
      <c r="M1553" s="236" t="s">
        <v>1</v>
      </c>
      <c r="N1553" s="237" t="s">
        <v>46</v>
      </c>
      <c r="O1553" s="92"/>
      <c r="P1553" s="238">
        <f>O1553*H1553</f>
        <v>0</v>
      </c>
      <c r="Q1553" s="238">
        <v>9E-05</v>
      </c>
      <c r="R1553" s="238">
        <f>Q1553*H1553</f>
        <v>0.00301455</v>
      </c>
      <c r="S1553" s="238">
        <v>0</v>
      </c>
      <c r="T1553" s="239">
        <f>S1553*H1553</f>
        <v>0</v>
      </c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R1553" s="240" t="s">
        <v>237</v>
      </c>
      <c r="AT1553" s="240" t="s">
        <v>142</v>
      </c>
      <c r="AU1553" s="240" t="s">
        <v>148</v>
      </c>
      <c r="AY1553" s="18" t="s">
        <v>140</v>
      </c>
      <c r="BE1553" s="241">
        <f>IF(N1553="základní",J1553,0)</f>
        <v>0</v>
      </c>
      <c r="BF1553" s="241">
        <f>IF(N1553="snížená",J1553,0)</f>
        <v>0</v>
      </c>
      <c r="BG1553" s="241">
        <f>IF(N1553="zákl. přenesená",J1553,0)</f>
        <v>0</v>
      </c>
      <c r="BH1553" s="241">
        <f>IF(N1553="sníž. přenesená",J1553,0)</f>
        <v>0</v>
      </c>
      <c r="BI1553" s="241">
        <f>IF(N1553="nulová",J1553,0)</f>
        <v>0</v>
      </c>
      <c r="BJ1553" s="18" t="s">
        <v>148</v>
      </c>
      <c r="BK1553" s="241">
        <f>ROUND(I1553*H1553,2)</f>
        <v>0</v>
      </c>
      <c r="BL1553" s="18" t="s">
        <v>237</v>
      </c>
      <c r="BM1553" s="240" t="s">
        <v>1798</v>
      </c>
    </row>
    <row r="1554" spans="1:51" s="13" customFormat="1" ht="12">
      <c r="A1554" s="13"/>
      <c r="B1554" s="242"/>
      <c r="C1554" s="243"/>
      <c r="D1554" s="244" t="s">
        <v>155</v>
      </c>
      <c r="E1554" s="245" t="s">
        <v>1</v>
      </c>
      <c r="F1554" s="246" t="s">
        <v>1799</v>
      </c>
      <c r="G1554" s="243"/>
      <c r="H1554" s="245" t="s">
        <v>1</v>
      </c>
      <c r="I1554" s="247"/>
      <c r="J1554" s="243"/>
      <c r="K1554" s="243"/>
      <c r="L1554" s="248"/>
      <c r="M1554" s="249"/>
      <c r="N1554" s="250"/>
      <c r="O1554" s="250"/>
      <c r="P1554" s="250"/>
      <c r="Q1554" s="250"/>
      <c r="R1554" s="250"/>
      <c r="S1554" s="250"/>
      <c r="T1554" s="251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52" t="s">
        <v>155</v>
      </c>
      <c r="AU1554" s="252" t="s">
        <v>148</v>
      </c>
      <c r="AV1554" s="13" t="s">
        <v>85</v>
      </c>
      <c r="AW1554" s="13" t="s">
        <v>36</v>
      </c>
      <c r="AX1554" s="13" t="s">
        <v>80</v>
      </c>
      <c r="AY1554" s="252" t="s">
        <v>140</v>
      </c>
    </row>
    <row r="1555" spans="1:51" s="14" customFormat="1" ht="12">
      <c r="A1555" s="14"/>
      <c r="B1555" s="253"/>
      <c r="C1555" s="254"/>
      <c r="D1555" s="244" t="s">
        <v>155</v>
      </c>
      <c r="E1555" s="255" t="s">
        <v>1</v>
      </c>
      <c r="F1555" s="256" t="s">
        <v>1800</v>
      </c>
      <c r="G1555" s="254"/>
      <c r="H1555" s="257">
        <v>31.395</v>
      </c>
      <c r="I1555" s="258"/>
      <c r="J1555" s="254"/>
      <c r="K1555" s="254"/>
      <c r="L1555" s="259"/>
      <c r="M1555" s="260"/>
      <c r="N1555" s="261"/>
      <c r="O1555" s="261"/>
      <c r="P1555" s="261"/>
      <c r="Q1555" s="261"/>
      <c r="R1555" s="261"/>
      <c r="S1555" s="261"/>
      <c r="T1555" s="262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3" t="s">
        <v>155</v>
      </c>
      <c r="AU1555" s="263" t="s">
        <v>148</v>
      </c>
      <c r="AV1555" s="14" t="s">
        <v>148</v>
      </c>
      <c r="AW1555" s="14" t="s">
        <v>36</v>
      </c>
      <c r="AX1555" s="14" t="s">
        <v>80</v>
      </c>
      <c r="AY1555" s="263" t="s">
        <v>140</v>
      </c>
    </row>
    <row r="1556" spans="1:51" s="13" customFormat="1" ht="12">
      <c r="A1556" s="13"/>
      <c r="B1556" s="242"/>
      <c r="C1556" s="243"/>
      <c r="D1556" s="244" t="s">
        <v>155</v>
      </c>
      <c r="E1556" s="245" t="s">
        <v>1</v>
      </c>
      <c r="F1556" s="246" t="s">
        <v>1801</v>
      </c>
      <c r="G1556" s="243"/>
      <c r="H1556" s="245" t="s">
        <v>1</v>
      </c>
      <c r="I1556" s="247"/>
      <c r="J1556" s="243"/>
      <c r="K1556" s="243"/>
      <c r="L1556" s="248"/>
      <c r="M1556" s="249"/>
      <c r="N1556" s="250"/>
      <c r="O1556" s="250"/>
      <c r="P1556" s="250"/>
      <c r="Q1556" s="250"/>
      <c r="R1556" s="250"/>
      <c r="S1556" s="250"/>
      <c r="T1556" s="251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52" t="s">
        <v>155</v>
      </c>
      <c r="AU1556" s="252" t="s">
        <v>148</v>
      </c>
      <c r="AV1556" s="13" t="s">
        <v>85</v>
      </c>
      <c r="AW1556" s="13" t="s">
        <v>36</v>
      </c>
      <c r="AX1556" s="13" t="s">
        <v>80</v>
      </c>
      <c r="AY1556" s="252" t="s">
        <v>140</v>
      </c>
    </row>
    <row r="1557" spans="1:51" s="14" customFormat="1" ht="12">
      <c r="A1557" s="14"/>
      <c r="B1557" s="253"/>
      <c r="C1557" s="254"/>
      <c r="D1557" s="244" t="s">
        <v>155</v>
      </c>
      <c r="E1557" s="255" t="s">
        <v>1</v>
      </c>
      <c r="F1557" s="256" t="s">
        <v>1802</v>
      </c>
      <c r="G1557" s="254"/>
      <c r="H1557" s="257">
        <v>2.1</v>
      </c>
      <c r="I1557" s="258"/>
      <c r="J1557" s="254"/>
      <c r="K1557" s="254"/>
      <c r="L1557" s="259"/>
      <c r="M1557" s="260"/>
      <c r="N1557" s="261"/>
      <c r="O1557" s="261"/>
      <c r="P1557" s="261"/>
      <c r="Q1557" s="261"/>
      <c r="R1557" s="261"/>
      <c r="S1557" s="261"/>
      <c r="T1557" s="262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63" t="s">
        <v>155</v>
      </c>
      <c r="AU1557" s="263" t="s">
        <v>148</v>
      </c>
      <c r="AV1557" s="14" t="s">
        <v>148</v>
      </c>
      <c r="AW1557" s="14" t="s">
        <v>36</v>
      </c>
      <c r="AX1557" s="14" t="s">
        <v>80</v>
      </c>
      <c r="AY1557" s="263" t="s">
        <v>140</v>
      </c>
    </row>
    <row r="1558" spans="1:51" s="15" customFormat="1" ht="12">
      <c r="A1558" s="15"/>
      <c r="B1558" s="264"/>
      <c r="C1558" s="265"/>
      <c r="D1558" s="244" t="s">
        <v>155</v>
      </c>
      <c r="E1558" s="266" t="s">
        <v>1</v>
      </c>
      <c r="F1558" s="267" t="s">
        <v>167</v>
      </c>
      <c r="G1558" s="265"/>
      <c r="H1558" s="268">
        <v>33.495</v>
      </c>
      <c r="I1558" s="269"/>
      <c r="J1558" s="265"/>
      <c r="K1558" s="265"/>
      <c r="L1558" s="270"/>
      <c r="M1558" s="271"/>
      <c r="N1558" s="272"/>
      <c r="O1558" s="272"/>
      <c r="P1558" s="272"/>
      <c r="Q1558" s="272"/>
      <c r="R1558" s="272"/>
      <c r="S1558" s="272"/>
      <c r="T1558" s="273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T1558" s="274" t="s">
        <v>155</v>
      </c>
      <c r="AU1558" s="274" t="s">
        <v>148</v>
      </c>
      <c r="AV1558" s="15" t="s">
        <v>147</v>
      </c>
      <c r="AW1558" s="15" t="s">
        <v>36</v>
      </c>
      <c r="AX1558" s="15" t="s">
        <v>85</v>
      </c>
      <c r="AY1558" s="274" t="s">
        <v>140</v>
      </c>
    </row>
    <row r="1559" spans="1:65" s="2" customFormat="1" ht="21.75" customHeight="1">
      <c r="A1559" s="39"/>
      <c r="B1559" s="40"/>
      <c r="C1559" s="275" t="s">
        <v>1803</v>
      </c>
      <c r="D1559" s="275" t="s">
        <v>208</v>
      </c>
      <c r="E1559" s="276" t="s">
        <v>1804</v>
      </c>
      <c r="F1559" s="277" t="s">
        <v>1805</v>
      </c>
      <c r="G1559" s="278" t="s">
        <v>145</v>
      </c>
      <c r="H1559" s="279">
        <v>3</v>
      </c>
      <c r="I1559" s="280"/>
      <c r="J1559" s="281">
        <f>ROUND(I1559*H1559,2)</f>
        <v>0</v>
      </c>
      <c r="K1559" s="277" t="s">
        <v>146</v>
      </c>
      <c r="L1559" s="282"/>
      <c r="M1559" s="283" t="s">
        <v>1</v>
      </c>
      <c r="N1559" s="284" t="s">
        <v>46</v>
      </c>
      <c r="O1559" s="92"/>
      <c r="P1559" s="238">
        <f>O1559*H1559</f>
        <v>0</v>
      </c>
      <c r="Q1559" s="238">
        <v>0</v>
      </c>
      <c r="R1559" s="238">
        <f>Q1559*H1559</f>
        <v>0</v>
      </c>
      <c r="S1559" s="238">
        <v>0</v>
      </c>
      <c r="T1559" s="239">
        <f>S1559*H1559</f>
        <v>0</v>
      </c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R1559" s="240" t="s">
        <v>391</v>
      </c>
      <c r="AT1559" s="240" t="s">
        <v>208</v>
      </c>
      <c r="AU1559" s="240" t="s">
        <v>148</v>
      </c>
      <c r="AY1559" s="18" t="s">
        <v>140</v>
      </c>
      <c r="BE1559" s="241">
        <f>IF(N1559="základní",J1559,0)</f>
        <v>0</v>
      </c>
      <c r="BF1559" s="241">
        <f>IF(N1559="snížená",J1559,0)</f>
        <v>0</v>
      </c>
      <c r="BG1559" s="241">
        <f>IF(N1559="zákl. přenesená",J1559,0)</f>
        <v>0</v>
      </c>
      <c r="BH1559" s="241">
        <f>IF(N1559="sníž. přenesená",J1559,0)</f>
        <v>0</v>
      </c>
      <c r="BI1559" s="241">
        <f>IF(N1559="nulová",J1559,0)</f>
        <v>0</v>
      </c>
      <c r="BJ1559" s="18" t="s">
        <v>148</v>
      </c>
      <c r="BK1559" s="241">
        <f>ROUND(I1559*H1559,2)</f>
        <v>0</v>
      </c>
      <c r="BL1559" s="18" t="s">
        <v>237</v>
      </c>
      <c r="BM1559" s="240" t="s">
        <v>1806</v>
      </c>
    </row>
    <row r="1560" spans="1:51" s="13" customFormat="1" ht="12">
      <c r="A1560" s="13"/>
      <c r="B1560" s="242"/>
      <c r="C1560" s="243"/>
      <c r="D1560" s="244" t="s">
        <v>155</v>
      </c>
      <c r="E1560" s="245" t="s">
        <v>1</v>
      </c>
      <c r="F1560" s="246" t="s">
        <v>1807</v>
      </c>
      <c r="G1560" s="243"/>
      <c r="H1560" s="245" t="s">
        <v>1</v>
      </c>
      <c r="I1560" s="247"/>
      <c r="J1560" s="243"/>
      <c r="K1560" s="243"/>
      <c r="L1560" s="248"/>
      <c r="M1560" s="249"/>
      <c r="N1560" s="250"/>
      <c r="O1560" s="250"/>
      <c r="P1560" s="250"/>
      <c r="Q1560" s="250"/>
      <c r="R1560" s="250"/>
      <c r="S1560" s="250"/>
      <c r="T1560" s="251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52" t="s">
        <v>155</v>
      </c>
      <c r="AU1560" s="252" t="s">
        <v>148</v>
      </c>
      <c r="AV1560" s="13" t="s">
        <v>85</v>
      </c>
      <c r="AW1560" s="13" t="s">
        <v>36</v>
      </c>
      <c r="AX1560" s="13" t="s">
        <v>80</v>
      </c>
      <c r="AY1560" s="252" t="s">
        <v>140</v>
      </c>
    </row>
    <row r="1561" spans="1:51" s="14" customFormat="1" ht="12">
      <c r="A1561" s="14"/>
      <c r="B1561" s="253"/>
      <c r="C1561" s="254"/>
      <c r="D1561" s="244" t="s">
        <v>155</v>
      </c>
      <c r="E1561" s="255" t="s">
        <v>1</v>
      </c>
      <c r="F1561" s="256" t="s">
        <v>158</v>
      </c>
      <c r="G1561" s="254"/>
      <c r="H1561" s="257">
        <v>3</v>
      </c>
      <c r="I1561" s="258"/>
      <c r="J1561" s="254"/>
      <c r="K1561" s="254"/>
      <c r="L1561" s="259"/>
      <c r="M1561" s="260"/>
      <c r="N1561" s="261"/>
      <c r="O1561" s="261"/>
      <c r="P1561" s="261"/>
      <c r="Q1561" s="261"/>
      <c r="R1561" s="261"/>
      <c r="S1561" s="261"/>
      <c r="T1561" s="262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3" t="s">
        <v>155</v>
      </c>
      <c r="AU1561" s="263" t="s">
        <v>148</v>
      </c>
      <c r="AV1561" s="14" t="s">
        <v>148</v>
      </c>
      <c r="AW1561" s="14" t="s">
        <v>36</v>
      </c>
      <c r="AX1561" s="14" t="s">
        <v>85</v>
      </c>
      <c r="AY1561" s="263" t="s">
        <v>140</v>
      </c>
    </row>
    <row r="1562" spans="1:65" s="2" customFormat="1" ht="16.5" customHeight="1">
      <c r="A1562" s="39"/>
      <c r="B1562" s="40"/>
      <c r="C1562" s="275" t="s">
        <v>1808</v>
      </c>
      <c r="D1562" s="275" t="s">
        <v>208</v>
      </c>
      <c r="E1562" s="276" t="s">
        <v>1809</v>
      </c>
      <c r="F1562" s="277" t="s">
        <v>1810</v>
      </c>
      <c r="G1562" s="278" t="s">
        <v>145</v>
      </c>
      <c r="H1562" s="279">
        <v>1</v>
      </c>
      <c r="I1562" s="280"/>
      <c r="J1562" s="281">
        <f>ROUND(I1562*H1562,2)</f>
        <v>0</v>
      </c>
      <c r="K1562" s="277" t="s">
        <v>146</v>
      </c>
      <c r="L1562" s="282"/>
      <c r="M1562" s="283" t="s">
        <v>1</v>
      </c>
      <c r="N1562" s="284" t="s">
        <v>46</v>
      </c>
      <c r="O1562" s="92"/>
      <c r="P1562" s="238">
        <f>O1562*H1562</f>
        <v>0</v>
      </c>
      <c r="Q1562" s="238">
        <v>0</v>
      </c>
      <c r="R1562" s="238">
        <f>Q1562*H1562</f>
        <v>0</v>
      </c>
      <c r="S1562" s="238">
        <v>0</v>
      </c>
      <c r="T1562" s="239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40" t="s">
        <v>391</v>
      </c>
      <c r="AT1562" s="240" t="s">
        <v>208</v>
      </c>
      <c r="AU1562" s="240" t="s">
        <v>148</v>
      </c>
      <c r="AY1562" s="18" t="s">
        <v>140</v>
      </c>
      <c r="BE1562" s="241">
        <f>IF(N1562="základní",J1562,0)</f>
        <v>0</v>
      </c>
      <c r="BF1562" s="241">
        <f>IF(N1562="snížená",J1562,0)</f>
        <v>0</v>
      </c>
      <c r="BG1562" s="241">
        <f>IF(N1562="zákl. přenesená",J1562,0)</f>
        <v>0</v>
      </c>
      <c r="BH1562" s="241">
        <f>IF(N1562="sníž. přenesená",J1562,0)</f>
        <v>0</v>
      </c>
      <c r="BI1562" s="241">
        <f>IF(N1562="nulová",J1562,0)</f>
        <v>0</v>
      </c>
      <c r="BJ1562" s="18" t="s">
        <v>148</v>
      </c>
      <c r="BK1562" s="241">
        <f>ROUND(I1562*H1562,2)</f>
        <v>0</v>
      </c>
      <c r="BL1562" s="18" t="s">
        <v>237</v>
      </c>
      <c r="BM1562" s="240" t="s">
        <v>1811</v>
      </c>
    </row>
    <row r="1563" spans="1:51" s="13" customFormat="1" ht="12">
      <c r="A1563" s="13"/>
      <c r="B1563" s="242"/>
      <c r="C1563" s="243"/>
      <c r="D1563" s="244" t="s">
        <v>155</v>
      </c>
      <c r="E1563" s="245" t="s">
        <v>1</v>
      </c>
      <c r="F1563" s="246" t="s">
        <v>1812</v>
      </c>
      <c r="G1563" s="243"/>
      <c r="H1563" s="245" t="s">
        <v>1</v>
      </c>
      <c r="I1563" s="247"/>
      <c r="J1563" s="243"/>
      <c r="K1563" s="243"/>
      <c r="L1563" s="248"/>
      <c r="M1563" s="249"/>
      <c r="N1563" s="250"/>
      <c r="O1563" s="250"/>
      <c r="P1563" s="250"/>
      <c r="Q1563" s="250"/>
      <c r="R1563" s="250"/>
      <c r="S1563" s="250"/>
      <c r="T1563" s="251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2" t="s">
        <v>155</v>
      </c>
      <c r="AU1563" s="252" t="s">
        <v>148</v>
      </c>
      <c r="AV1563" s="13" t="s">
        <v>85</v>
      </c>
      <c r="AW1563" s="13" t="s">
        <v>36</v>
      </c>
      <c r="AX1563" s="13" t="s">
        <v>80</v>
      </c>
      <c r="AY1563" s="252" t="s">
        <v>140</v>
      </c>
    </row>
    <row r="1564" spans="1:51" s="14" customFormat="1" ht="12">
      <c r="A1564" s="14"/>
      <c r="B1564" s="253"/>
      <c r="C1564" s="254"/>
      <c r="D1564" s="244" t="s">
        <v>155</v>
      </c>
      <c r="E1564" s="255" t="s">
        <v>1</v>
      </c>
      <c r="F1564" s="256" t="s">
        <v>85</v>
      </c>
      <c r="G1564" s="254"/>
      <c r="H1564" s="257">
        <v>1</v>
      </c>
      <c r="I1564" s="258"/>
      <c r="J1564" s="254"/>
      <c r="K1564" s="254"/>
      <c r="L1564" s="259"/>
      <c r="M1564" s="260"/>
      <c r="N1564" s="261"/>
      <c r="O1564" s="261"/>
      <c r="P1564" s="261"/>
      <c r="Q1564" s="261"/>
      <c r="R1564" s="261"/>
      <c r="S1564" s="261"/>
      <c r="T1564" s="262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63" t="s">
        <v>155</v>
      </c>
      <c r="AU1564" s="263" t="s">
        <v>148</v>
      </c>
      <c r="AV1564" s="14" t="s">
        <v>148</v>
      </c>
      <c r="AW1564" s="14" t="s">
        <v>36</v>
      </c>
      <c r="AX1564" s="14" t="s">
        <v>85</v>
      </c>
      <c r="AY1564" s="263" t="s">
        <v>140</v>
      </c>
    </row>
    <row r="1565" spans="1:65" s="2" customFormat="1" ht="21.75" customHeight="1">
      <c r="A1565" s="39"/>
      <c r="B1565" s="40"/>
      <c r="C1565" s="229" t="s">
        <v>1813</v>
      </c>
      <c r="D1565" s="229" t="s">
        <v>142</v>
      </c>
      <c r="E1565" s="230" t="s">
        <v>1814</v>
      </c>
      <c r="F1565" s="231" t="s">
        <v>1815</v>
      </c>
      <c r="G1565" s="232" t="s">
        <v>145</v>
      </c>
      <c r="H1565" s="233">
        <v>292</v>
      </c>
      <c r="I1565" s="234"/>
      <c r="J1565" s="235">
        <f>ROUND(I1565*H1565,2)</f>
        <v>0</v>
      </c>
      <c r="K1565" s="231" t="s">
        <v>153</v>
      </c>
      <c r="L1565" s="45"/>
      <c r="M1565" s="236" t="s">
        <v>1</v>
      </c>
      <c r="N1565" s="237" t="s">
        <v>46</v>
      </c>
      <c r="O1565" s="92"/>
      <c r="P1565" s="238">
        <f>O1565*H1565</f>
        <v>0</v>
      </c>
      <c r="Q1565" s="238">
        <v>0</v>
      </c>
      <c r="R1565" s="238">
        <f>Q1565*H1565</f>
        <v>0</v>
      </c>
      <c r="S1565" s="238">
        <v>0.0004</v>
      </c>
      <c r="T1565" s="239">
        <f>S1565*H1565</f>
        <v>0.1168</v>
      </c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R1565" s="240" t="s">
        <v>237</v>
      </c>
      <c r="AT1565" s="240" t="s">
        <v>142</v>
      </c>
      <c r="AU1565" s="240" t="s">
        <v>148</v>
      </c>
      <c r="AY1565" s="18" t="s">
        <v>140</v>
      </c>
      <c r="BE1565" s="241">
        <f>IF(N1565="základní",J1565,0)</f>
        <v>0</v>
      </c>
      <c r="BF1565" s="241">
        <f>IF(N1565="snížená",J1565,0)</f>
        <v>0</v>
      </c>
      <c r="BG1565" s="241">
        <f>IF(N1565="zákl. přenesená",J1565,0)</f>
        <v>0</v>
      </c>
      <c r="BH1565" s="241">
        <f>IF(N1565="sníž. přenesená",J1565,0)</f>
        <v>0</v>
      </c>
      <c r="BI1565" s="241">
        <f>IF(N1565="nulová",J1565,0)</f>
        <v>0</v>
      </c>
      <c r="BJ1565" s="18" t="s">
        <v>148</v>
      </c>
      <c r="BK1565" s="241">
        <f>ROUND(I1565*H1565,2)</f>
        <v>0</v>
      </c>
      <c r="BL1565" s="18" t="s">
        <v>237</v>
      </c>
      <c r="BM1565" s="240" t="s">
        <v>1816</v>
      </c>
    </row>
    <row r="1566" spans="1:51" s="13" customFormat="1" ht="12">
      <c r="A1566" s="13"/>
      <c r="B1566" s="242"/>
      <c r="C1566" s="243"/>
      <c r="D1566" s="244" t="s">
        <v>155</v>
      </c>
      <c r="E1566" s="245" t="s">
        <v>1</v>
      </c>
      <c r="F1566" s="246" t="s">
        <v>1817</v>
      </c>
      <c r="G1566" s="243"/>
      <c r="H1566" s="245" t="s">
        <v>1</v>
      </c>
      <c r="I1566" s="247"/>
      <c r="J1566" s="243"/>
      <c r="K1566" s="243"/>
      <c r="L1566" s="248"/>
      <c r="M1566" s="249"/>
      <c r="N1566" s="250"/>
      <c r="O1566" s="250"/>
      <c r="P1566" s="250"/>
      <c r="Q1566" s="250"/>
      <c r="R1566" s="250"/>
      <c r="S1566" s="250"/>
      <c r="T1566" s="251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52" t="s">
        <v>155</v>
      </c>
      <c r="AU1566" s="252" t="s">
        <v>148</v>
      </c>
      <c r="AV1566" s="13" t="s">
        <v>85</v>
      </c>
      <c r="AW1566" s="13" t="s">
        <v>36</v>
      </c>
      <c r="AX1566" s="13" t="s">
        <v>80</v>
      </c>
      <c r="AY1566" s="252" t="s">
        <v>140</v>
      </c>
    </row>
    <row r="1567" spans="1:51" s="14" customFormat="1" ht="12">
      <c r="A1567" s="14"/>
      <c r="B1567" s="253"/>
      <c r="C1567" s="254"/>
      <c r="D1567" s="244" t="s">
        <v>155</v>
      </c>
      <c r="E1567" s="255" t="s">
        <v>1</v>
      </c>
      <c r="F1567" s="256" t="s">
        <v>1818</v>
      </c>
      <c r="G1567" s="254"/>
      <c r="H1567" s="257">
        <v>292</v>
      </c>
      <c r="I1567" s="258"/>
      <c r="J1567" s="254"/>
      <c r="K1567" s="254"/>
      <c r="L1567" s="259"/>
      <c r="M1567" s="260"/>
      <c r="N1567" s="261"/>
      <c r="O1567" s="261"/>
      <c r="P1567" s="261"/>
      <c r="Q1567" s="261"/>
      <c r="R1567" s="261"/>
      <c r="S1567" s="261"/>
      <c r="T1567" s="262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63" t="s">
        <v>155</v>
      </c>
      <c r="AU1567" s="263" t="s">
        <v>148</v>
      </c>
      <c r="AV1567" s="14" t="s">
        <v>148</v>
      </c>
      <c r="AW1567" s="14" t="s">
        <v>36</v>
      </c>
      <c r="AX1567" s="14" t="s">
        <v>85</v>
      </c>
      <c r="AY1567" s="263" t="s">
        <v>140</v>
      </c>
    </row>
    <row r="1568" spans="1:65" s="2" customFormat="1" ht="21.75" customHeight="1">
      <c r="A1568" s="39"/>
      <c r="B1568" s="40"/>
      <c r="C1568" s="229" t="s">
        <v>1819</v>
      </c>
      <c r="D1568" s="229" t="s">
        <v>142</v>
      </c>
      <c r="E1568" s="230" t="s">
        <v>1820</v>
      </c>
      <c r="F1568" s="231" t="s">
        <v>1821</v>
      </c>
      <c r="G1568" s="232" t="s">
        <v>252</v>
      </c>
      <c r="H1568" s="233">
        <v>12.6</v>
      </c>
      <c r="I1568" s="234"/>
      <c r="J1568" s="235">
        <f>ROUND(I1568*H1568,2)</f>
        <v>0</v>
      </c>
      <c r="K1568" s="231" t="s">
        <v>153</v>
      </c>
      <c r="L1568" s="45"/>
      <c r="M1568" s="236" t="s">
        <v>1</v>
      </c>
      <c r="N1568" s="237" t="s">
        <v>46</v>
      </c>
      <c r="O1568" s="92"/>
      <c r="P1568" s="238">
        <f>O1568*H1568</f>
        <v>0</v>
      </c>
      <c r="Q1568" s="238">
        <v>0</v>
      </c>
      <c r="R1568" s="238">
        <f>Q1568*H1568</f>
        <v>0</v>
      </c>
      <c r="S1568" s="238">
        <v>0</v>
      </c>
      <c r="T1568" s="239">
        <f>S1568*H1568</f>
        <v>0</v>
      </c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R1568" s="240" t="s">
        <v>237</v>
      </c>
      <c r="AT1568" s="240" t="s">
        <v>142</v>
      </c>
      <c r="AU1568" s="240" t="s">
        <v>148</v>
      </c>
      <c r="AY1568" s="18" t="s">
        <v>140</v>
      </c>
      <c r="BE1568" s="241">
        <f>IF(N1568="základní",J1568,0)</f>
        <v>0</v>
      </c>
      <c r="BF1568" s="241">
        <f>IF(N1568="snížená",J1568,0)</f>
        <v>0</v>
      </c>
      <c r="BG1568" s="241">
        <f>IF(N1568="zákl. přenesená",J1568,0)</f>
        <v>0</v>
      </c>
      <c r="BH1568" s="241">
        <f>IF(N1568="sníž. přenesená",J1568,0)</f>
        <v>0</v>
      </c>
      <c r="BI1568" s="241">
        <f>IF(N1568="nulová",J1568,0)</f>
        <v>0</v>
      </c>
      <c r="BJ1568" s="18" t="s">
        <v>148</v>
      </c>
      <c r="BK1568" s="241">
        <f>ROUND(I1568*H1568,2)</f>
        <v>0</v>
      </c>
      <c r="BL1568" s="18" t="s">
        <v>237</v>
      </c>
      <c r="BM1568" s="240" t="s">
        <v>1822</v>
      </c>
    </row>
    <row r="1569" spans="1:51" s="13" customFormat="1" ht="12">
      <c r="A1569" s="13"/>
      <c r="B1569" s="242"/>
      <c r="C1569" s="243"/>
      <c r="D1569" s="244" t="s">
        <v>155</v>
      </c>
      <c r="E1569" s="245" t="s">
        <v>1</v>
      </c>
      <c r="F1569" s="246" t="s">
        <v>1823</v>
      </c>
      <c r="G1569" s="243"/>
      <c r="H1569" s="245" t="s">
        <v>1</v>
      </c>
      <c r="I1569" s="247"/>
      <c r="J1569" s="243"/>
      <c r="K1569" s="243"/>
      <c r="L1569" s="248"/>
      <c r="M1569" s="249"/>
      <c r="N1569" s="250"/>
      <c r="O1569" s="250"/>
      <c r="P1569" s="250"/>
      <c r="Q1569" s="250"/>
      <c r="R1569" s="250"/>
      <c r="S1569" s="250"/>
      <c r="T1569" s="251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52" t="s">
        <v>155</v>
      </c>
      <c r="AU1569" s="252" t="s">
        <v>148</v>
      </c>
      <c r="AV1569" s="13" t="s">
        <v>85</v>
      </c>
      <c r="AW1569" s="13" t="s">
        <v>36</v>
      </c>
      <c r="AX1569" s="13" t="s">
        <v>80</v>
      </c>
      <c r="AY1569" s="252" t="s">
        <v>140</v>
      </c>
    </row>
    <row r="1570" spans="1:51" s="14" customFormat="1" ht="12">
      <c r="A1570" s="14"/>
      <c r="B1570" s="253"/>
      <c r="C1570" s="254"/>
      <c r="D1570" s="244" t="s">
        <v>155</v>
      </c>
      <c r="E1570" s="255" t="s">
        <v>1</v>
      </c>
      <c r="F1570" s="256" t="s">
        <v>1824</v>
      </c>
      <c r="G1570" s="254"/>
      <c r="H1570" s="257">
        <v>2.05</v>
      </c>
      <c r="I1570" s="258"/>
      <c r="J1570" s="254"/>
      <c r="K1570" s="254"/>
      <c r="L1570" s="259"/>
      <c r="M1570" s="260"/>
      <c r="N1570" s="261"/>
      <c r="O1570" s="261"/>
      <c r="P1570" s="261"/>
      <c r="Q1570" s="261"/>
      <c r="R1570" s="261"/>
      <c r="S1570" s="261"/>
      <c r="T1570" s="262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3" t="s">
        <v>155</v>
      </c>
      <c r="AU1570" s="263" t="s">
        <v>148</v>
      </c>
      <c r="AV1570" s="14" t="s">
        <v>148</v>
      </c>
      <c r="AW1570" s="14" t="s">
        <v>36</v>
      </c>
      <c r="AX1570" s="14" t="s">
        <v>80</v>
      </c>
      <c r="AY1570" s="263" t="s">
        <v>140</v>
      </c>
    </row>
    <row r="1571" spans="1:51" s="13" customFormat="1" ht="12">
      <c r="A1571" s="13"/>
      <c r="B1571" s="242"/>
      <c r="C1571" s="243"/>
      <c r="D1571" s="244" t="s">
        <v>155</v>
      </c>
      <c r="E1571" s="245" t="s">
        <v>1</v>
      </c>
      <c r="F1571" s="246" t="s">
        <v>1825</v>
      </c>
      <c r="G1571" s="243"/>
      <c r="H1571" s="245" t="s">
        <v>1</v>
      </c>
      <c r="I1571" s="247"/>
      <c r="J1571" s="243"/>
      <c r="K1571" s="243"/>
      <c r="L1571" s="248"/>
      <c r="M1571" s="249"/>
      <c r="N1571" s="250"/>
      <c r="O1571" s="250"/>
      <c r="P1571" s="250"/>
      <c r="Q1571" s="250"/>
      <c r="R1571" s="250"/>
      <c r="S1571" s="250"/>
      <c r="T1571" s="251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52" t="s">
        <v>155</v>
      </c>
      <c r="AU1571" s="252" t="s">
        <v>148</v>
      </c>
      <c r="AV1571" s="13" t="s">
        <v>85</v>
      </c>
      <c r="AW1571" s="13" t="s">
        <v>36</v>
      </c>
      <c r="AX1571" s="13" t="s">
        <v>80</v>
      </c>
      <c r="AY1571" s="252" t="s">
        <v>140</v>
      </c>
    </row>
    <row r="1572" spans="1:51" s="14" customFormat="1" ht="12">
      <c r="A1572" s="14"/>
      <c r="B1572" s="253"/>
      <c r="C1572" s="254"/>
      <c r="D1572" s="244" t="s">
        <v>155</v>
      </c>
      <c r="E1572" s="255" t="s">
        <v>1</v>
      </c>
      <c r="F1572" s="256" t="s">
        <v>1826</v>
      </c>
      <c r="G1572" s="254"/>
      <c r="H1572" s="257">
        <v>3.4</v>
      </c>
      <c r="I1572" s="258"/>
      <c r="J1572" s="254"/>
      <c r="K1572" s="254"/>
      <c r="L1572" s="259"/>
      <c r="M1572" s="260"/>
      <c r="N1572" s="261"/>
      <c r="O1572" s="261"/>
      <c r="P1572" s="261"/>
      <c r="Q1572" s="261"/>
      <c r="R1572" s="261"/>
      <c r="S1572" s="261"/>
      <c r="T1572" s="262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3" t="s">
        <v>155</v>
      </c>
      <c r="AU1572" s="263" t="s">
        <v>148</v>
      </c>
      <c r="AV1572" s="14" t="s">
        <v>148</v>
      </c>
      <c r="AW1572" s="14" t="s">
        <v>36</v>
      </c>
      <c r="AX1572" s="14" t="s">
        <v>80</v>
      </c>
      <c r="AY1572" s="263" t="s">
        <v>140</v>
      </c>
    </row>
    <row r="1573" spans="1:51" s="13" customFormat="1" ht="12">
      <c r="A1573" s="13"/>
      <c r="B1573" s="242"/>
      <c r="C1573" s="243"/>
      <c r="D1573" s="244" t="s">
        <v>155</v>
      </c>
      <c r="E1573" s="245" t="s">
        <v>1</v>
      </c>
      <c r="F1573" s="246" t="s">
        <v>1827</v>
      </c>
      <c r="G1573" s="243"/>
      <c r="H1573" s="245" t="s">
        <v>1</v>
      </c>
      <c r="I1573" s="247"/>
      <c r="J1573" s="243"/>
      <c r="K1573" s="243"/>
      <c r="L1573" s="248"/>
      <c r="M1573" s="249"/>
      <c r="N1573" s="250"/>
      <c r="O1573" s="250"/>
      <c r="P1573" s="250"/>
      <c r="Q1573" s="250"/>
      <c r="R1573" s="250"/>
      <c r="S1573" s="250"/>
      <c r="T1573" s="251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T1573" s="252" t="s">
        <v>155</v>
      </c>
      <c r="AU1573" s="252" t="s">
        <v>148</v>
      </c>
      <c r="AV1573" s="13" t="s">
        <v>85</v>
      </c>
      <c r="AW1573" s="13" t="s">
        <v>36</v>
      </c>
      <c r="AX1573" s="13" t="s">
        <v>80</v>
      </c>
      <c r="AY1573" s="252" t="s">
        <v>140</v>
      </c>
    </row>
    <row r="1574" spans="1:51" s="14" customFormat="1" ht="12">
      <c r="A1574" s="14"/>
      <c r="B1574" s="253"/>
      <c r="C1574" s="254"/>
      <c r="D1574" s="244" t="s">
        <v>155</v>
      </c>
      <c r="E1574" s="255" t="s">
        <v>1</v>
      </c>
      <c r="F1574" s="256" t="s">
        <v>1828</v>
      </c>
      <c r="G1574" s="254"/>
      <c r="H1574" s="257">
        <v>5.15</v>
      </c>
      <c r="I1574" s="258"/>
      <c r="J1574" s="254"/>
      <c r="K1574" s="254"/>
      <c r="L1574" s="259"/>
      <c r="M1574" s="260"/>
      <c r="N1574" s="261"/>
      <c r="O1574" s="261"/>
      <c r="P1574" s="261"/>
      <c r="Q1574" s="261"/>
      <c r="R1574" s="261"/>
      <c r="S1574" s="261"/>
      <c r="T1574" s="262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3" t="s">
        <v>155</v>
      </c>
      <c r="AU1574" s="263" t="s">
        <v>148</v>
      </c>
      <c r="AV1574" s="14" t="s">
        <v>148</v>
      </c>
      <c r="AW1574" s="14" t="s">
        <v>36</v>
      </c>
      <c r="AX1574" s="14" t="s">
        <v>80</v>
      </c>
      <c r="AY1574" s="263" t="s">
        <v>140</v>
      </c>
    </row>
    <row r="1575" spans="1:51" s="13" customFormat="1" ht="12">
      <c r="A1575" s="13"/>
      <c r="B1575" s="242"/>
      <c r="C1575" s="243"/>
      <c r="D1575" s="244" t="s">
        <v>155</v>
      </c>
      <c r="E1575" s="245" t="s">
        <v>1</v>
      </c>
      <c r="F1575" s="246" t="s">
        <v>1829</v>
      </c>
      <c r="G1575" s="243"/>
      <c r="H1575" s="245" t="s">
        <v>1</v>
      </c>
      <c r="I1575" s="247"/>
      <c r="J1575" s="243"/>
      <c r="K1575" s="243"/>
      <c r="L1575" s="248"/>
      <c r="M1575" s="249"/>
      <c r="N1575" s="250"/>
      <c r="O1575" s="250"/>
      <c r="P1575" s="250"/>
      <c r="Q1575" s="250"/>
      <c r="R1575" s="250"/>
      <c r="S1575" s="250"/>
      <c r="T1575" s="251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52" t="s">
        <v>155</v>
      </c>
      <c r="AU1575" s="252" t="s">
        <v>148</v>
      </c>
      <c r="AV1575" s="13" t="s">
        <v>85</v>
      </c>
      <c r="AW1575" s="13" t="s">
        <v>36</v>
      </c>
      <c r="AX1575" s="13" t="s">
        <v>80</v>
      </c>
      <c r="AY1575" s="252" t="s">
        <v>140</v>
      </c>
    </row>
    <row r="1576" spans="1:51" s="14" customFormat="1" ht="12">
      <c r="A1576" s="14"/>
      <c r="B1576" s="253"/>
      <c r="C1576" s="254"/>
      <c r="D1576" s="244" t="s">
        <v>155</v>
      </c>
      <c r="E1576" s="255" t="s">
        <v>1</v>
      </c>
      <c r="F1576" s="256" t="s">
        <v>1830</v>
      </c>
      <c r="G1576" s="254"/>
      <c r="H1576" s="257">
        <v>2</v>
      </c>
      <c r="I1576" s="258"/>
      <c r="J1576" s="254"/>
      <c r="K1576" s="254"/>
      <c r="L1576" s="259"/>
      <c r="M1576" s="260"/>
      <c r="N1576" s="261"/>
      <c r="O1576" s="261"/>
      <c r="P1576" s="261"/>
      <c r="Q1576" s="261"/>
      <c r="R1576" s="261"/>
      <c r="S1576" s="261"/>
      <c r="T1576" s="262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3" t="s">
        <v>155</v>
      </c>
      <c r="AU1576" s="263" t="s">
        <v>148</v>
      </c>
      <c r="AV1576" s="14" t="s">
        <v>148</v>
      </c>
      <c r="AW1576" s="14" t="s">
        <v>36</v>
      </c>
      <c r="AX1576" s="14" t="s">
        <v>80</v>
      </c>
      <c r="AY1576" s="263" t="s">
        <v>140</v>
      </c>
    </row>
    <row r="1577" spans="1:51" s="15" customFormat="1" ht="12">
      <c r="A1577" s="15"/>
      <c r="B1577" s="264"/>
      <c r="C1577" s="265"/>
      <c r="D1577" s="244" t="s">
        <v>155</v>
      </c>
      <c r="E1577" s="266" t="s">
        <v>1</v>
      </c>
      <c r="F1577" s="267" t="s">
        <v>167</v>
      </c>
      <c r="G1577" s="265"/>
      <c r="H1577" s="268">
        <v>12.6</v>
      </c>
      <c r="I1577" s="269"/>
      <c r="J1577" s="265"/>
      <c r="K1577" s="265"/>
      <c r="L1577" s="270"/>
      <c r="M1577" s="271"/>
      <c r="N1577" s="272"/>
      <c r="O1577" s="272"/>
      <c r="P1577" s="272"/>
      <c r="Q1577" s="272"/>
      <c r="R1577" s="272"/>
      <c r="S1577" s="272"/>
      <c r="T1577" s="273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T1577" s="274" t="s">
        <v>155</v>
      </c>
      <c r="AU1577" s="274" t="s">
        <v>148</v>
      </c>
      <c r="AV1577" s="15" t="s">
        <v>147</v>
      </c>
      <c r="AW1577" s="15" t="s">
        <v>36</v>
      </c>
      <c r="AX1577" s="15" t="s">
        <v>85</v>
      </c>
      <c r="AY1577" s="274" t="s">
        <v>140</v>
      </c>
    </row>
    <row r="1578" spans="1:65" s="2" customFormat="1" ht="16.5" customHeight="1">
      <c r="A1578" s="39"/>
      <c r="B1578" s="40"/>
      <c r="C1578" s="275" t="s">
        <v>1831</v>
      </c>
      <c r="D1578" s="275" t="s">
        <v>208</v>
      </c>
      <c r="E1578" s="276" t="s">
        <v>1832</v>
      </c>
      <c r="F1578" s="277" t="s">
        <v>1833</v>
      </c>
      <c r="G1578" s="278" t="s">
        <v>252</v>
      </c>
      <c r="H1578" s="279">
        <v>12.6</v>
      </c>
      <c r="I1578" s="280"/>
      <c r="J1578" s="281">
        <f>ROUND(I1578*H1578,2)</f>
        <v>0</v>
      </c>
      <c r="K1578" s="277" t="s">
        <v>153</v>
      </c>
      <c r="L1578" s="282"/>
      <c r="M1578" s="283" t="s">
        <v>1</v>
      </c>
      <c r="N1578" s="284" t="s">
        <v>46</v>
      </c>
      <c r="O1578" s="92"/>
      <c r="P1578" s="238">
        <f>O1578*H1578</f>
        <v>0</v>
      </c>
      <c r="Q1578" s="238">
        <v>0.0029</v>
      </c>
      <c r="R1578" s="238">
        <f>Q1578*H1578</f>
        <v>0.036539999999999996</v>
      </c>
      <c r="S1578" s="238">
        <v>0</v>
      </c>
      <c r="T1578" s="239">
        <f>S1578*H1578</f>
        <v>0</v>
      </c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R1578" s="240" t="s">
        <v>391</v>
      </c>
      <c r="AT1578" s="240" t="s">
        <v>208</v>
      </c>
      <c r="AU1578" s="240" t="s">
        <v>148</v>
      </c>
      <c r="AY1578" s="18" t="s">
        <v>140</v>
      </c>
      <c r="BE1578" s="241">
        <f>IF(N1578="základní",J1578,0)</f>
        <v>0</v>
      </c>
      <c r="BF1578" s="241">
        <f>IF(N1578="snížená",J1578,0)</f>
        <v>0</v>
      </c>
      <c r="BG1578" s="241">
        <f>IF(N1578="zákl. přenesená",J1578,0)</f>
        <v>0</v>
      </c>
      <c r="BH1578" s="241">
        <f>IF(N1578="sníž. přenesená",J1578,0)</f>
        <v>0</v>
      </c>
      <c r="BI1578" s="241">
        <f>IF(N1578="nulová",J1578,0)</f>
        <v>0</v>
      </c>
      <c r="BJ1578" s="18" t="s">
        <v>148</v>
      </c>
      <c r="BK1578" s="241">
        <f>ROUND(I1578*H1578,2)</f>
        <v>0</v>
      </c>
      <c r="BL1578" s="18" t="s">
        <v>237</v>
      </c>
      <c r="BM1578" s="240" t="s">
        <v>1834</v>
      </c>
    </row>
    <row r="1579" spans="1:65" s="2" customFormat="1" ht="21.75" customHeight="1">
      <c r="A1579" s="39"/>
      <c r="B1579" s="40"/>
      <c r="C1579" s="229" t="s">
        <v>1835</v>
      </c>
      <c r="D1579" s="229" t="s">
        <v>142</v>
      </c>
      <c r="E1579" s="230" t="s">
        <v>1836</v>
      </c>
      <c r="F1579" s="231" t="s">
        <v>1837</v>
      </c>
      <c r="G1579" s="232" t="s">
        <v>252</v>
      </c>
      <c r="H1579" s="233">
        <v>5.15</v>
      </c>
      <c r="I1579" s="234"/>
      <c r="J1579" s="235">
        <f>ROUND(I1579*H1579,2)</f>
        <v>0</v>
      </c>
      <c r="K1579" s="231" t="s">
        <v>153</v>
      </c>
      <c r="L1579" s="45"/>
      <c r="M1579" s="236" t="s">
        <v>1</v>
      </c>
      <c r="N1579" s="237" t="s">
        <v>46</v>
      </c>
      <c r="O1579" s="92"/>
      <c r="P1579" s="238">
        <f>O1579*H1579</f>
        <v>0</v>
      </c>
      <c r="Q1579" s="238">
        <v>0</v>
      </c>
      <c r="R1579" s="238">
        <f>Q1579*H1579</f>
        <v>0</v>
      </c>
      <c r="S1579" s="238">
        <v>0.05</v>
      </c>
      <c r="T1579" s="239">
        <f>S1579*H1579</f>
        <v>0.2575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40" t="s">
        <v>237</v>
      </c>
      <c r="AT1579" s="240" t="s">
        <v>142</v>
      </c>
      <c r="AU1579" s="240" t="s">
        <v>148</v>
      </c>
      <c r="AY1579" s="18" t="s">
        <v>140</v>
      </c>
      <c r="BE1579" s="241">
        <f>IF(N1579="základní",J1579,0)</f>
        <v>0</v>
      </c>
      <c r="BF1579" s="241">
        <f>IF(N1579="snížená",J1579,0)</f>
        <v>0</v>
      </c>
      <c r="BG1579" s="241">
        <f>IF(N1579="zákl. přenesená",J1579,0)</f>
        <v>0</v>
      </c>
      <c r="BH1579" s="241">
        <f>IF(N1579="sníž. přenesená",J1579,0)</f>
        <v>0</v>
      </c>
      <c r="BI1579" s="241">
        <f>IF(N1579="nulová",J1579,0)</f>
        <v>0</v>
      </c>
      <c r="BJ1579" s="18" t="s">
        <v>148</v>
      </c>
      <c r="BK1579" s="241">
        <f>ROUND(I1579*H1579,2)</f>
        <v>0</v>
      </c>
      <c r="BL1579" s="18" t="s">
        <v>237</v>
      </c>
      <c r="BM1579" s="240" t="s">
        <v>1838</v>
      </c>
    </row>
    <row r="1580" spans="1:51" s="14" customFormat="1" ht="12">
      <c r="A1580" s="14"/>
      <c r="B1580" s="253"/>
      <c r="C1580" s="254"/>
      <c r="D1580" s="244" t="s">
        <v>155</v>
      </c>
      <c r="E1580" s="255" t="s">
        <v>1</v>
      </c>
      <c r="F1580" s="256" t="s">
        <v>1839</v>
      </c>
      <c r="G1580" s="254"/>
      <c r="H1580" s="257">
        <v>5.15</v>
      </c>
      <c r="I1580" s="258"/>
      <c r="J1580" s="254"/>
      <c r="K1580" s="254"/>
      <c r="L1580" s="259"/>
      <c r="M1580" s="260"/>
      <c r="N1580" s="261"/>
      <c r="O1580" s="261"/>
      <c r="P1580" s="261"/>
      <c r="Q1580" s="261"/>
      <c r="R1580" s="261"/>
      <c r="S1580" s="261"/>
      <c r="T1580" s="262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63" t="s">
        <v>155</v>
      </c>
      <c r="AU1580" s="263" t="s">
        <v>148</v>
      </c>
      <c r="AV1580" s="14" t="s">
        <v>148</v>
      </c>
      <c r="AW1580" s="14" t="s">
        <v>36</v>
      </c>
      <c r="AX1580" s="14" t="s">
        <v>85</v>
      </c>
      <c r="AY1580" s="263" t="s">
        <v>140</v>
      </c>
    </row>
    <row r="1581" spans="1:65" s="2" customFormat="1" ht="16.5" customHeight="1">
      <c r="A1581" s="39"/>
      <c r="B1581" s="40"/>
      <c r="C1581" s="229" t="s">
        <v>1840</v>
      </c>
      <c r="D1581" s="229" t="s">
        <v>142</v>
      </c>
      <c r="E1581" s="230" t="s">
        <v>1841</v>
      </c>
      <c r="F1581" s="231" t="s">
        <v>1842</v>
      </c>
      <c r="G1581" s="232" t="s">
        <v>252</v>
      </c>
      <c r="H1581" s="233">
        <v>5.3</v>
      </c>
      <c r="I1581" s="234"/>
      <c r="J1581" s="235">
        <f>ROUND(I1581*H1581,2)</f>
        <v>0</v>
      </c>
      <c r="K1581" s="231" t="s">
        <v>153</v>
      </c>
      <c r="L1581" s="45"/>
      <c r="M1581" s="236" t="s">
        <v>1</v>
      </c>
      <c r="N1581" s="237" t="s">
        <v>46</v>
      </c>
      <c r="O1581" s="92"/>
      <c r="P1581" s="238">
        <f>O1581*H1581</f>
        <v>0</v>
      </c>
      <c r="Q1581" s="238">
        <v>0</v>
      </c>
      <c r="R1581" s="238">
        <f>Q1581*H1581</f>
        <v>0</v>
      </c>
      <c r="S1581" s="238">
        <v>0</v>
      </c>
      <c r="T1581" s="239">
        <f>S1581*H1581</f>
        <v>0</v>
      </c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R1581" s="240" t="s">
        <v>237</v>
      </c>
      <c r="AT1581" s="240" t="s">
        <v>142</v>
      </c>
      <c r="AU1581" s="240" t="s">
        <v>148</v>
      </c>
      <c r="AY1581" s="18" t="s">
        <v>140</v>
      </c>
      <c r="BE1581" s="241">
        <f>IF(N1581="základní",J1581,0)</f>
        <v>0</v>
      </c>
      <c r="BF1581" s="241">
        <f>IF(N1581="snížená",J1581,0)</f>
        <v>0</v>
      </c>
      <c r="BG1581" s="241">
        <f>IF(N1581="zákl. přenesená",J1581,0)</f>
        <v>0</v>
      </c>
      <c r="BH1581" s="241">
        <f>IF(N1581="sníž. přenesená",J1581,0)</f>
        <v>0</v>
      </c>
      <c r="BI1581" s="241">
        <f>IF(N1581="nulová",J1581,0)</f>
        <v>0</v>
      </c>
      <c r="BJ1581" s="18" t="s">
        <v>148</v>
      </c>
      <c r="BK1581" s="241">
        <f>ROUND(I1581*H1581,2)</f>
        <v>0</v>
      </c>
      <c r="BL1581" s="18" t="s">
        <v>237</v>
      </c>
      <c r="BM1581" s="240" t="s">
        <v>1843</v>
      </c>
    </row>
    <row r="1582" spans="1:51" s="13" customFormat="1" ht="12">
      <c r="A1582" s="13"/>
      <c r="B1582" s="242"/>
      <c r="C1582" s="243"/>
      <c r="D1582" s="244" t="s">
        <v>155</v>
      </c>
      <c r="E1582" s="245" t="s">
        <v>1</v>
      </c>
      <c r="F1582" s="246" t="s">
        <v>1844</v>
      </c>
      <c r="G1582" s="243"/>
      <c r="H1582" s="245" t="s">
        <v>1</v>
      </c>
      <c r="I1582" s="247"/>
      <c r="J1582" s="243"/>
      <c r="K1582" s="243"/>
      <c r="L1582" s="248"/>
      <c r="M1582" s="249"/>
      <c r="N1582" s="250"/>
      <c r="O1582" s="250"/>
      <c r="P1582" s="250"/>
      <c r="Q1582" s="250"/>
      <c r="R1582" s="250"/>
      <c r="S1582" s="250"/>
      <c r="T1582" s="251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52" t="s">
        <v>155</v>
      </c>
      <c r="AU1582" s="252" t="s">
        <v>148</v>
      </c>
      <c r="AV1582" s="13" t="s">
        <v>85</v>
      </c>
      <c r="AW1582" s="13" t="s">
        <v>36</v>
      </c>
      <c r="AX1582" s="13" t="s">
        <v>80</v>
      </c>
      <c r="AY1582" s="252" t="s">
        <v>140</v>
      </c>
    </row>
    <row r="1583" spans="1:51" s="14" customFormat="1" ht="12">
      <c r="A1583" s="14"/>
      <c r="B1583" s="253"/>
      <c r="C1583" s="254"/>
      <c r="D1583" s="244" t="s">
        <v>155</v>
      </c>
      <c r="E1583" s="255" t="s">
        <v>1</v>
      </c>
      <c r="F1583" s="256" t="s">
        <v>1845</v>
      </c>
      <c r="G1583" s="254"/>
      <c r="H1583" s="257">
        <v>5.3</v>
      </c>
      <c r="I1583" s="258"/>
      <c r="J1583" s="254"/>
      <c r="K1583" s="254"/>
      <c r="L1583" s="259"/>
      <c r="M1583" s="260"/>
      <c r="N1583" s="261"/>
      <c r="O1583" s="261"/>
      <c r="P1583" s="261"/>
      <c r="Q1583" s="261"/>
      <c r="R1583" s="261"/>
      <c r="S1583" s="261"/>
      <c r="T1583" s="262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3" t="s">
        <v>155</v>
      </c>
      <c r="AU1583" s="263" t="s">
        <v>148</v>
      </c>
      <c r="AV1583" s="14" t="s">
        <v>148</v>
      </c>
      <c r="AW1583" s="14" t="s">
        <v>36</v>
      </c>
      <c r="AX1583" s="14" t="s">
        <v>85</v>
      </c>
      <c r="AY1583" s="263" t="s">
        <v>140</v>
      </c>
    </row>
    <row r="1584" spans="1:65" s="2" customFormat="1" ht="21.75" customHeight="1">
      <c r="A1584" s="39"/>
      <c r="B1584" s="40"/>
      <c r="C1584" s="275" t="s">
        <v>1846</v>
      </c>
      <c r="D1584" s="275" t="s">
        <v>208</v>
      </c>
      <c r="E1584" s="276" t="s">
        <v>1847</v>
      </c>
      <c r="F1584" s="277" t="s">
        <v>1848</v>
      </c>
      <c r="G1584" s="278" t="s">
        <v>252</v>
      </c>
      <c r="H1584" s="279">
        <v>5.3</v>
      </c>
      <c r="I1584" s="280"/>
      <c r="J1584" s="281">
        <f>ROUND(I1584*H1584,2)</f>
        <v>0</v>
      </c>
      <c r="K1584" s="277" t="s">
        <v>146</v>
      </c>
      <c r="L1584" s="282"/>
      <c r="M1584" s="283" t="s">
        <v>1</v>
      </c>
      <c r="N1584" s="284" t="s">
        <v>46</v>
      </c>
      <c r="O1584" s="92"/>
      <c r="P1584" s="238">
        <f>O1584*H1584</f>
        <v>0</v>
      </c>
      <c r="Q1584" s="238">
        <v>0.0029</v>
      </c>
      <c r="R1584" s="238">
        <f>Q1584*H1584</f>
        <v>0.015369999999999998</v>
      </c>
      <c r="S1584" s="238">
        <v>0</v>
      </c>
      <c r="T1584" s="239">
        <f>S1584*H1584</f>
        <v>0</v>
      </c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R1584" s="240" t="s">
        <v>391</v>
      </c>
      <c r="AT1584" s="240" t="s">
        <v>208</v>
      </c>
      <c r="AU1584" s="240" t="s">
        <v>148</v>
      </c>
      <c r="AY1584" s="18" t="s">
        <v>140</v>
      </c>
      <c r="BE1584" s="241">
        <f>IF(N1584="základní",J1584,0)</f>
        <v>0</v>
      </c>
      <c r="BF1584" s="241">
        <f>IF(N1584="snížená",J1584,0)</f>
        <v>0</v>
      </c>
      <c r="BG1584" s="241">
        <f>IF(N1584="zákl. přenesená",J1584,0)</f>
        <v>0</v>
      </c>
      <c r="BH1584" s="241">
        <f>IF(N1584="sníž. přenesená",J1584,0)</f>
        <v>0</v>
      </c>
      <c r="BI1584" s="241">
        <f>IF(N1584="nulová",J1584,0)</f>
        <v>0</v>
      </c>
      <c r="BJ1584" s="18" t="s">
        <v>148</v>
      </c>
      <c r="BK1584" s="241">
        <f>ROUND(I1584*H1584,2)</f>
        <v>0</v>
      </c>
      <c r="BL1584" s="18" t="s">
        <v>237</v>
      </c>
      <c r="BM1584" s="240" t="s">
        <v>1849</v>
      </c>
    </row>
    <row r="1585" spans="1:65" s="2" customFormat="1" ht="21.75" customHeight="1">
      <c r="A1585" s="39"/>
      <c r="B1585" s="40"/>
      <c r="C1585" s="229" t="s">
        <v>1850</v>
      </c>
      <c r="D1585" s="229" t="s">
        <v>142</v>
      </c>
      <c r="E1585" s="230" t="s">
        <v>1851</v>
      </c>
      <c r="F1585" s="231" t="s">
        <v>1852</v>
      </c>
      <c r="G1585" s="232" t="s">
        <v>145</v>
      </c>
      <c r="H1585" s="233">
        <v>15</v>
      </c>
      <c r="I1585" s="234"/>
      <c r="J1585" s="235">
        <f>ROUND(I1585*H1585,2)</f>
        <v>0</v>
      </c>
      <c r="K1585" s="231" t="s">
        <v>153</v>
      </c>
      <c r="L1585" s="45"/>
      <c r="M1585" s="236" t="s">
        <v>1</v>
      </c>
      <c r="N1585" s="237" t="s">
        <v>46</v>
      </c>
      <c r="O1585" s="92"/>
      <c r="P1585" s="238">
        <f>O1585*H1585</f>
        <v>0</v>
      </c>
      <c r="Q1585" s="238">
        <v>0</v>
      </c>
      <c r="R1585" s="238">
        <f>Q1585*H1585</f>
        <v>0</v>
      </c>
      <c r="S1585" s="238">
        <v>0</v>
      </c>
      <c r="T1585" s="239">
        <f>S1585*H1585</f>
        <v>0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40" t="s">
        <v>237</v>
      </c>
      <c r="AT1585" s="240" t="s">
        <v>142</v>
      </c>
      <c r="AU1585" s="240" t="s">
        <v>148</v>
      </c>
      <c r="AY1585" s="18" t="s">
        <v>140</v>
      </c>
      <c r="BE1585" s="241">
        <f>IF(N1585="základní",J1585,0)</f>
        <v>0</v>
      </c>
      <c r="BF1585" s="241">
        <f>IF(N1585="snížená",J1585,0)</f>
        <v>0</v>
      </c>
      <c r="BG1585" s="241">
        <f>IF(N1585="zákl. přenesená",J1585,0)</f>
        <v>0</v>
      </c>
      <c r="BH1585" s="241">
        <f>IF(N1585="sníž. přenesená",J1585,0)</f>
        <v>0</v>
      </c>
      <c r="BI1585" s="241">
        <f>IF(N1585="nulová",J1585,0)</f>
        <v>0</v>
      </c>
      <c r="BJ1585" s="18" t="s">
        <v>148</v>
      </c>
      <c r="BK1585" s="241">
        <f>ROUND(I1585*H1585,2)</f>
        <v>0</v>
      </c>
      <c r="BL1585" s="18" t="s">
        <v>237</v>
      </c>
      <c r="BM1585" s="240" t="s">
        <v>1853</v>
      </c>
    </row>
    <row r="1586" spans="1:51" s="13" customFormat="1" ht="12">
      <c r="A1586" s="13"/>
      <c r="B1586" s="242"/>
      <c r="C1586" s="243"/>
      <c r="D1586" s="244" t="s">
        <v>155</v>
      </c>
      <c r="E1586" s="245" t="s">
        <v>1</v>
      </c>
      <c r="F1586" s="246" t="s">
        <v>1854</v>
      </c>
      <c r="G1586" s="243"/>
      <c r="H1586" s="245" t="s">
        <v>1</v>
      </c>
      <c r="I1586" s="247"/>
      <c r="J1586" s="243"/>
      <c r="K1586" s="243"/>
      <c r="L1586" s="248"/>
      <c r="M1586" s="249"/>
      <c r="N1586" s="250"/>
      <c r="O1586" s="250"/>
      <c r="P1586" s="250"/>
      <c r="Q1586" s="250"/>
      <c r="R1586" s="250"/>
      <c r="S1586" s="250"/>
      <c r="T1586" s="251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2" t="s">
        <v>155</v>
      </c>
      <c r="AU1586" s="252" t="s">
        <v>148</v>
      </c>
      <c r="AV1586" s="13" t="s">
        <v>85</v>
      </c>
      <c r="AW1586" s="13" t="s">
        <v>36</v>
      </c>
      <c r="AX1586" s="13" t="s">
        <v>80</v>
      </c>
      <c r="AY1586" s="252" t="s">
        <v>140</v>
      </c>
    </row>
    <row r="1587" spans="1:51" s="13" customFormat="1" ht="12">
      <c r="A1587" s="13"/>
      <c r="B1587" s="242"/>
      <c r="C1587" s="243"/>
      <c r="D1587" s="244" t="s">
        <v>155</v>
      </c>
      <c r="E1587" s="245" t="s">
        <v>1</v>
      </c>
      <c r="F1587" s="246" t="s">
        <v>1855</v>
      </c>
      <c r="G1587" s="243"/>
      <c r="H1587" s="245" t="s">
        <v>1</v>
      </c>
      <c r="I1587" s="247"/>
      <c r="J1587" s="243"/>
      <c r="K1587" s="243"/>
      <c r="L1587" s="248"/>
      <c r="M1587" s="249"/>
      <c r="N1587" s="250"/>
      <c r="O1587" s="250"/>
      <c r="P1587" s="250"/>
      <c r="Q1587" s="250"/>
      <c r="R1587" s="250"/>
      <c r="S1587" s="250"/>
      <c r="T1587" s="251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52" t="s">
        <v>155</v>
      </c>
      <c r="AU1587" s="252" t="s">
        <v>148</v>
      </c>
      <c r="AV1587" s="13" t="s">
        <v>85</v>
      </c>
      <c r="AW1587" s="13" t="s">
        <v>36</v>
      </c>
      <c r="AX1587" s="13" t="s">
        <v>80</v>
      </c>
      <c r="AY1587" s="252" t="s">
        <v>140</v>
      </c>
    </row>
    <row r="1588" spans="1:51" s="14" customFormat="1" ht="12">
      <c r="A1588" s="14"/>
      <c r="B1588" s="253"/>
      <c r="C1588" s="254"/>
      <c r="D1588" s="244" t="s">
        <v>155</v>
      </c>
      <c r="E1588" s="255" t="s">
        <v>1</v>
      </c>
      <c r="F1588" s="256" t="s">
        <v>8</v>
      </c>
      <c r="G1588" s="254"/>
      <c r="H1588" s="257">
        <v>15</v>
      </c>
      <c r="I1588" s="258"/>
      <c r="J1588" s="254"/>
      <c r="K1588" s="254"/>
      <c r="L1588" s="259"/>
      <c r="M1588" s="260"/>
      <c r="N1588" s="261"/>
      <c r="O1588" s="261"/>
      <c r="P1588" s="261"/>
      <c r="Q1588" s="261"/>
      <c r="R1588" s="261"/>
      <c r="S1588" s="261"/>
      <c r="T1588" s="262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3" t="s">
        <v>155</v>
      </c>
      <c r="AU1588" s="263" t="s">
        <v>148</v>
      </c>
      <c r="AV1588" s="14" t="s">
        <v>148</v>
      </c>
      <c r="AW1588" s="14" t="s">
        <v>36</v>
      </c>
      <c r="AX1588" s="14" t="s">
        <v>85</v>
      </c>
      <c r="AY1588" s="263" t="s">
        <v>140</v>
      </c>
    </row>
    <row r="1589" spans="1:65" s="2" customFormat="1" ht="33" customHeight="1">
      <c r="A1589" s="39"/>
      <c r="B1589" s="40"/>
      <c r="C1589" s="275" t="s">
        <v>1856</v>
      </c>
      <c r="D1589" s="275" t="s">
        <v>208</v>
      </c>
      <c r="E1589" s="276" t="s">
        <v>1857</v>
      </c>
      <c r="F1589" s="277" t="s">
        <v>1858</v>
      </c>
      <c r="G1589" s="278" t="s">
        <v>145</v>
      </c>
      <c r="H1589" s="279">
        <v>15</v>
      </c>
      <c r="I1589" s="280"/>
      <c r="J1589" s="281">
        <f>ROUND(I1589*H1589,2)</f>
        <v>0</v>
      </c>
      <c r="K1589" s="277" t="s">
        <v>153</v>
      </c>
      <c r="L1589" s="282"/>
      <c r="M1589" s="283" t="s">
        <v>1</v>
      </c>
      <c r="N1589" s="284" t="s">
        <v>46</v>
      </c>
      <c r="O1589" s="92"/>
      <c r="P1589" s="238">
        <f>O1589*H1589</f>
        <v>0</v>
      </c>
      <c r="Q1589" s="238">
        <v>0.00144</v>
      </c>
      <c r="R1589" s="238">
        <f>Q1589*H1589</f>
        <v>0.0216</v>
      </c>
      <c r="S1589" s="238">
        <v>0</v>
      </c>
      <c r="T1589" s="239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40" t="s">
        <v>391</v>
      </c>
      <c r="AT1589" s="240" t="s">
        <v>208</v>
      </c>
      <c r="AU1589" s="240" t="s">
        <v>148</v>
      </c>
      <c r="AY1589" s="18" t="s">
        <v>140</v>
      </c>
      <c r="BE1589" s="241">
        <f>IF(N1589="základní",J1589,0)</f>
        <v>0</v>
      </c>
      <c r="BF1589" s="241">
        <f>IF(N1589="snížená",J1589,0)</f>
        <v>0</v>
      </c>
      <c r="BG1589" s="241">
        <f>IF(N1589="zákl. přenesená",J1589,0)</f>
        <v>0</v>
      </c>
      <c r="BH1589" s="241">
        <f>IF(N1589="sníž. přenesená",J1589,0)</f>
        <v>0</v>
      </c>
      <c r="BI1589" s="241">
        <f>IF(N1589="nulová",J1589,0)</f>
        <v>0</v>
      </c>
      <c r="BJ1589" s="18" t="s">
        <v>148</v>
      </c>
      <c r="BK1589" s="241">
        <f>ROUND(I1589*H1589,2)</f>
        <v>0</v>
      </c>
      <c r="BL1589" s="18" t="s">
        <v>237</v>
      </c>
      <c r="BM1589" s="240" t="s">
        <v>1859</v>
      </c>
    </row>
    <row r="1590" spans="1:51" s="13" customFormat="1" ht="12">
      <c r="A1590" s="13"/>
      <c r="B1590" s="242"/>
      <c r="C1590" s="243"/>
      <c r="D1590" s="244" t="s">
        <v>155</v>
      </c>
      <c r="E1590" s="245" t="s">
        <v>1</v>
      </c>
      <c r="F1590" s="246" t="s">
        <v>1860</v>
      </c>
      <c r="G1590" s="243"/>
      <c r="H1590" s="245" t="s">
        <v>1</v>
      </c>
      <c r="I1590" s="247"/>
      <c r="J1590" s="243"/>
      <c r="K1590" s="243"/>
      <c r="L1590" s="248"/>
      <c r="M1590" s="249"/>
      <c r="N1590" s="250"/>
      <c r="O1590" s="250"/>
      <c r="P1590" s="250"/>
      <c r="Q1590" s="250"/>
      <c r="R1590" s="250"/>
      <c r="S1590" s="250"/>
      <c r="T1590" s="251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52" t="s">
        <v>155</v>
      </c>
      <c r="AU1590" s="252" t="s">
        <v>148</v>
      </c>
      <c r="AV1590" s="13" t="s">
        <v>85</v>
      </c>
      <c r="AW1590" s="13" t="s">
        <v>36</v>
      </c>
      <c r="AX1590" s="13" t="s">
        <v>80</v>
      </c>
      <c r="AY1590" s="252" t="s">
        <v>140</v>
      </c>
    </row>
    <row r="1591" spans="1:51" s="14" customFormat="1" ht="12">
      <c r="A1591" s="14"/>
      <c r="B1591" s="253"/>
      <c r="C1591" s="254"/>
      <c r="D1591" s="244" t="s">
        <v>155</v>
      </c>
      <c r="E1591" s="255" t="s">
        <v>1</v>
      </c>
      <c r="F1591" s="256" t="s">
        <v>8</v>
      </c>
      <c r="G1591" s="254"/>
      <c r="H1591" s="257">
        <v>15</v>
      </c>
      <c r="I1591" s="258"/>
      <c r="J1591" s="254"/>
      <c r="K1591" s="254"/>
      <c r="L1591" s="259"/>
      <c r="M1591" s="260"/>
      <c r="N1591" s="261"/>
      <c r="O1591" s="261"/>
      <c r="P1591" s="261"/>
      <c r="Q1591" s="261"/>
      <c r="R1591" s="261"/>
      <c r="S1591" s="261"/>
      <c r="T1591" s="262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63" t="s">
        <v>155</v>
      </c>
      <c r="AU1591" s="263" t="s">
        <v>148</v>
      </c>
      <c r="AV1591" s="14" t="s">
        <v>148</v>
      </c>
      <c r="AW1591" s="14" t="s">
        <v>36</v>
      </c>
      <c r="AX1591" s="14" t="s">
        <v>85</v>
      </c>
      <c r="AY1591" s="263" t="s">
        <v>140</v>
      </c>
    </row>
    <row r="1592" spans="1:65" s="2" customFormat="1" ht="21.75" customHeight="1">
      <c r="A1592" s="39"/>
      <c r="B1592" s="40"/>
      <c r="C1592" s="275" t="s">
        <v>1861</v>
      </c>
      <c r="D1592" s="275" t="s">
        <v>208</v>
      </c>
      <c r="E1592" s="276" t="s">
        <v>1862</v>
      </c>
      <c r="F1592" s="277" t="s">
        <v>1863</v>
      </c>
      <c r="G1592" s="278" t="s">
        <v>252</v>
      </c>
      <c r="H1592" s="279">
        <v>77</v>
      </c>
      <c r="I1592" s="280"/>
      <c r="J1592" s="281">
        <f>ROUND(I1592*H1592,2)</f>
        <v>0</v>
      </c>
      <c r="K1592" s="277" t="s">
        <v>153</v>
      </c>
      <c r="L1592" s="282"/>
      <c r="M1592" s="283" t="s">
        <v>1</v>
      </c>
      <c r="N1592" s="284" t="s">
        <v>46</v>
      </c>
      <c r="O1592" s="92"/>
      <c r="P1592" s="238">
        <f>O1592*H1592</f>
        <v>0</v>
      </c>
      <c r="Q1592" s="238">
        <v>0.00024</v>
      </c>
      <c r="R1592" s="238">
        <f>Q1592*H1592</f>
        <v>0.01848</v>
      </c>
      <c r="S1592" s="238">
        <v>0</v>
      </c>
      <c r="T1592" s="239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40" t="s">
        <v>391</v>
      </c>
      <c r="AT1592" s="240" t="s">
        <v>208</v>
      </c>
      <c r="AU1592" s="240" t="s">
        <v>148</v>
      </c>
      <c r="AY1592" s="18" t="s">
        <v>140</v>
      </c>
      <c r="BE1592" s="241">
        <f>IF(N1592="základní",J1592,0)</f>
        <v>0</v>
      </c>
      <c r="BF1592" s="241">
        <f>IF(N1592="snížená",J1592,0)</f>
        <v>0</v>
      </c>
      <c r="BG1592" s="241">
        <f>IF(N1592="zákl. přenesená",J1592,0)</f>
        <v>0</v>
      </c>
      <c r="BH1592" s="241">
        <f>IF(N1592="sníž. přenesená",J1592,0)</f>
        <v>0</v>
      </c>
      <c r="BI1592" s="241">
        <f>IF(N1592="nulová",J1592,0)</f>
        <v>0</v>
      </c>
      <c r="BJ1592" s="18" t="s">
        <v>148</v>
      </c>
      <c r="BK1592" s="241">
        <f>ROUND(I1592*H1592,2)</f>
        <v>0</v>
      </c>
      <c r="BL1592" s="18" t="s">
        <v>237</v>
      </c>
      <c r="BM1592" s="240" t="s">
        <v>1864</v>
      </c>
    </row>
    <row r="1593" spans="1:65" s="2" customFormat="1" ht="33" customHeight="1">
      <c r="A1593" s="39"/>
      <c r="B1593" s="40"/>
      <c r="C1593" s="275" t="s">
        <v>1865</v>
      </c>
      <c r="D1593" s="275" t="s">
        <v>208</v>
      </c>
      <c r="E1593" s="276" t="s">
        <v>1866</v>
      </c>
      <c r="F1593" s="277" t="s">
        <v>1867</v>
      </c>
      <c r="G1593" s="278" t="s">
        <v>145</v>
      </c>
      <c r="H1593" s="279">
        <v>2</v>
      </c>
      <c r="I1593" s="280"/>
      <c r="J1593" s="281">
        <f>ROUND(I1593*H1593,2)</f>
        <v>0</v>
      </c>
      <c r="K1593" s="277" t="s">
        <v>153</v>
      </c>
      <c r="L1593" s="282"/>
      <c r="M1593" s="283" t="s">
        <v>1</v>
      </c>
      <c r="N1593" s="284" t="s">
        <v>46</v>
      </c>
      <c r="O1593" s="92"/>
      <c r="P1593" s="238">
        <f>O1593*H1593</f>
        <v>0</v>
      </c>
      <c r="Q1593" s="238">
        <v>0.00084</v>
      </c>
      <c r="R1593" s="238">
        <f>Q1593*H1593</f>
        <v>0.00168</v>
      </c>
      <c r="S1593" s="238">
        <v>0</v>
      </c>
      <c r="T1593" s="239">
        <f>S1593*H1593</f>
        <v>0</v>
      </c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R1593" s="240" t="s">
        <v>391</v>
      </c>
      <c r="AT1593" s="240" t="s">
        <v>208</v>
      </c>
      <c r="AU1593" s="240" t="s">
        <v>148</v>
      </c>
      <c r="AY1593" s="18" t="s">
        <v>140</v>
      </c>
      <c r="BE1593" s="241">
        <f>IF(N1593="základní",J1593,0)</f>
        <v>0</v>
      </c>
      <c r="BF1593" s="241">
        <f>IF(N1593="snížená",J1593,0)</f>
        <v>0</v>
      </c>
      <c r="BG1593" s="241">
        <f>IF(N1593="zákl. přenesená",J1593,0)</f>
        <v>0</v>
      </c>
      <c r="BH1593" s="241">
        <f>IF(N1593="sníž. přenesená",J1593,0)</f>
        <v>0</v>
      </c>
      <c r="BI1593" s="241">
        <f>IF(N1593="nulová",J1593,0)</f>
        <v>0</v>
      </c>
      <c r="BJ1593" s="18" t="s">
        <v>148</v>
      </c>
      <c r="BK1593" s="241">
        <f>ROUND(I1593*H1593,2)</f>
        <v>0</v>
      </c>
      <c r="BL1593" s="18" t="s">
        <v>237</v>
      </c>
      <c r="BM1593" s="240" t="s">
        <v>1868</v>
      </c>
    </row>
    <row r="1594" spans="1:65" s="2" customFormat="1" ht="21.75" customHeight="1">
      <c r="A1594" s="39"/>
      <c r="B1594" s="40"/>
      <c r="C1594" s="275" t="s">
        <v>1869</v>
      </c>
      <c r="D1594" s="275" t="s">
        <v>208</v>
      </c>
      <c r="E1594" s="276" t="s">
        <v>1870</v>
      </c>
      <c r="F1594" s="277" t="s">
        <v>1871</v>
      </c>
      <c r="G1594" s="278" t="s">
        <v>145</v>
      </c>
      <c r="H1594" s="279">
        <v>3</v>
      </c>
      <c r="I1594" s="280"/>
      <c r="J1594" s="281">
        <f>ROUND(I1594*H1594,2)</f>
        <v>0</v>
      </c>
      <c r="K1594" s="277" t="s">
        <v>153</v>
      </c>
      <c r="L1594" s="282"/>
      <c r="M1594" s="283" t="s">
        <v>1</v>
      </c>
      <c r="N1594" s="284" t="s">
        <v>46</v>
      </c>
      <c r="O1594" s="92"/>
      <c r="P1594" s="238">
        <f>O1594*H1594</f>
        <v>0</v>
      </c>
      <c r="Q1594" s="238">
        <v>0.00023</v>
      </c>
      <c r="R1594" s="238">
        <f>Q1594*H1594</f>
        <v>0.0006900000000000001</v>
      </c>
      <c r="S1594" s="238">
        <v>0</v>
      </c>
      <c r="T1594" s="239">
        <f>S1594*H1594</f>
        <v>0</v>
      </c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R1594" s="240" t="s">
        <v>391</v>
      </c>
      <c r="AT1594" s="240" t="s">
        <v>208</v>
      </c>
      <c r="AU1594" s="240" t="s">
        <v>148</v>
      </c>
      <c r="AY1594" s="18" t="s">
        <v>140</v>
      </c>
      <c r="BE1594" s="241">
        <f>IF(N1594="základní",J1594,0)</f>
        <v>0</v>
      </c>
      <c r="BF1594" s="241">
        <f>IF(N1594="snížená",J1594,0)</f>
        <v>0</v>
      </c>
      <c r="BG1594" s="241">
        <f>IF(N1594="zákl. přenesená",J1594,0)</f>
        <v>0</v>
      </c>
      <c r="BH1594" s="241">
        <f>IF(N1594="sníž. přenesená",J1594,0)</f>
        <v>0</v>
      </c>
      <c r="BI1594" s="241">
        <f>IF(N1594="nulová",J1594,0)</f>
        <v>0</v>
      </c>
      <c r="BJ1594" s="18" t="s">
        <v>148</v>
      </c>
      <c r="BK1594" s="241">
        <f>ROUND(I1594*H1594,2)</f>
        <v>0</v>
      </c>
      <c r="BL1594" s="18" t="s">
        <v>237</v>
      </c>
      <c r="BM1594" s="240" t="s">
        <v>1872</v>
      </c>
    </row>
    <row r="1595" spans="1:65" s="2" customFormat="1" ht="33" customHeight="1">
      <c r="A1595" s="39"/>
      <c r="B1595" s="40"/>
      <c r="C1595" s="275" t="s">
        <v>1873</v>
      </c>
      <c r="D1595" s="275" t="s">
        <v>208</v>
      </c>
      <c r="E1595" s="276" t="s">
        <v>1874</v>
      </c>
      <c r="F1595" s="277" t="s">
        <v>1875</v>
      </c>
      <c r="G1595" s="278" t="s">
        <v>145</v>
      </c>
      <c r="H1595" s="279">
        <v>5</v>
      </c>
      <c r="I1595" s="280"/>
      <c r="J1595" s="281">
        <f>ROUND(I1595*H1595,2)</f>
        <v>0</v>
      </c>
      <c r="K1595" s="277" t="s">
        <v>153</v>
      </c>
      <c r="L1595" s="282"/>
      <c r="M1595" s="283" t="s">
        <v>1</v>
      </c>
      <c r="N1595" s="284" t="s">
        <v>46</v>
      </c>
      <c r="O1595" s="92"/>
      <c r="P1595" s="238">
        <f>O1595*H1595</f>
        <v>0</v>
      </c>
      <c r="Q1595" s="238">
        <v>0.00014</v>
      </c>
      <c r="R1595" s="238">
        <f>Q1595*H1595</f>
        <v>0.0006999999999999999</v>
      </c>
      <c r="S1595" s="238">
        <v>0</v>
      </c>
      <c r="T1595" s="239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40" t="s">
        <v>391</v>
      </c>
      <c r="AT1595" s="240" t="s">
        <v>208</v>
      </c>
      <c r="AU1595" s="240" t="s">
        <v>148</v>
      </c>
      <c r="AY1595" s="18" t="s">
        <v>140</v>
      </c>
      <c r="BE1595" s="241">
        <f>IF(N1595="základní",J1595,0)</f>
        <v>0</v>
      </c>
      <c r="BF1595" s="241">
        <f>IF(N1595="snížená",J1595,0)</f>
        <v>0</v>
      </c>
      <c r="BG1595" s="241">
        <f>IF(N1595="zákl. přenesená",J1595,0)</f>
        <v>0</v>
      </c>
      <c r="BH1595" s="241">
        <f>IF(N1595="sníž. přenesená",J1595,0)</f>
        <v>0</v>
      </c>
      <c r="BI1595" s="241">
        <f>IF(N1595="nulová",J1595,0)</f>
        <v>0</v>
      </c>
      <c r="BJ1595" s="18" t="s">
        <v>148</v>
      </c>
      <c r="BK1595" s="241">
        <f>ROUND(I1595*H1595,2)</f>
        <v>0</v>
      </c>
      <c r="BL1595" s="18" t="s">
        <v>237</v>
      </c>
      <c r="BM1595" s="240" t="s">
        <v>1876</v>
      </c>
    </row>
    <row r="1596" spans="1:65" s="2" customFormat="1" ht="33" customHeight="1">
      <c r="A1596" s="39"/>
      <c r="B1596" s="40"/>
      <c r="C1596" s="275" t="s">
        <v>1877</v>
      </c>
      <c r="D1596" s="275" t="s">
        <v>208</v>
      </c>
      <c r="E1596" s="276" t="s">
        <v>1878</v>
      </c>
      <c r="F1596" s="277" t="s">
        <v>1879</v>
      </c>
      <c r="G1596" s="278" t="s">
        <v>145</v>
      </c>
      <c r="H1596" s="279">
        <v>3</v>
      </c>
      <c r="I1596" s="280"/>
      <c r="J1596" s="281">
        <f>ROUND(I1596*H1596,2)</f>
        <v>0</v>
      </c>
      <c r="K1596" s="277" t="s">
        <v>153</v>
      </c>
      <c r="L1596" s="282"/>
      <c r="M1596" s="283" t="s">
        <v>1</v>
      </c>
      <c r="N1596" s="284" t="s">
        <v>46</v>
      </c>
      <c r="O1596" s="92"/>
      <c r="P1596" s="238">
        <f>O1596*H1596</f>
        <v>0</v>
      </c>
      <c r="Q1596" s="238">
        <v>0.00112</v>
      </c>
      <c r="R1596" s="238">
        <f>Q1596*H1596</f>
        <v>0.0033599999999999997</v>
      </c>
      <c r="S1596" s="238">
        <v>0</v>
      </c>
      <c r="T1596" s="239">
        <f>S1596*H1596</f>
        <v>0</v>
      </c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R1596" s="240" t="s">
        <v>391</v>
      </c>
      <c r="AT1596" s="240" t="s">
        <v>208</v>
      </c>
      <c r="AU1596" s="240" t="s">
        <v>148</v>
      </c>
      <c r="AY1596" s="18" t="s">
        <v>140</v>
      </c>
      <c r="BE1596" s="241">
        <f>IF(N1596="základní",J1596,0)</f>
        <v>0</v>
      </c>
      <c r="BF1596" s="241">
        <f>IF(N1596="snížená",J1596,0)</f>
        <v>0</v>
      </c>
      <c r="BG1596" s="241">
        <f>IF(N1596="zákl. přenesená",J1596,0)</f>
        <v>0</v>
      </c>
      <c r="BH1596" s="241">
        <f>IF(N1596="sníž. přenesená",J1596,0)</f>
        <v>0</v>
      </c>
      <c r="BI1596" s="241">
        <f>IF(N1596="nulová",J1596,0)</f>
        <v>0</v>
      </c>
      <c r="BJ1596" s="18" t="s">
        <v>148</v>
      </c>
      <c r="BK1596" s="241">
        <f>ROUND(I1596*H1596,2)</f>
        <v>0</v>
      </c>
      <c r="BL1596" s="18" t="s">
        <v>237</v>
      </c>
      <c r="BM1596" s="240" t="s">
        <v>1880</v>
      </c>
    </row>
    <row r="1597" spans="1:65" s="2" customFormat="1" ht="21.75" customHeight="1">
      <c r="A1597" s="39"/>
      <c r="B1597" s="40"/>
      <c r="C1597" s="229" t="s">
        <v>1881</v>
      </c>
      <c r="D1597" s="229" t="s">
        <v>142</v>
      </c>
      <c r="E1597" s="230" t="s">
        <v>1882</v>
      </c>
      <c r="F1597" s="231" t="s">
        <v>1883</v>
      </c>
      <c r="G1597" s="232" t="s">
        <v>145</v>
      </c>
      <c r="H1597" s="233">
        <v>21</v>
      </c>
      <c r="I1597" s="234"/>
      <c r="J1597" s="235">
        <f>ROUND(I1597*H1597,2)</f>
        <v>0</v>
      </c>
      <c r="K1597" s="231" t="s">
        <v>153</v>
      </c>
      <c r="L1597" s="45"/>
      <c r="M1597" s="236" t="s">
        <v>1</v>
      </c>
      <c r="N1597" s="237" t="s">
        <v>46</v>
      </c>
      <c r="O1597" s="92"/>
      <c r="P1597" s="238">
        <f>O1597*H1597</f>
        <v>0</v>
      </c>
      <c r="Q1597" s="238">
        <v>1E-05</v>
      </c>
      <c r="R1597" s="238">
        <f>Q1597*H1597</f>
        <v>0.00021</v>
      </c>
      <c r="S1597" s="238">
        <v>0</v>
      </c>
      <c r="T1597" s="239">
        <f>S1597*H1597</f>
        <v>0</v>
      </c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R1597" s="240" t="s">
        <v>237</v>
      </c>
      <c r="AT1597" s="240" t="s">
        <v>142</v>
      </c>
      <c r="AU1597" s="240" t="s">
        <v>148</v>
      </c>
      <c r="AY1597" s="18" t="s">
        <v>140</v>
      </c>
      <c r="BE1597" s="241">
        <f>IF(N1597="základní",J1597,0)</f>
        <v>0</v>
      </c>
      <c r="BF1597" s="241">
        <f>IF(N1597="snížená",J1597,0)</f>
        <v>0</v>
      </c>
      <c r="BG1597" s="241">
        <f>IF(N1597="zákl. přenesená",J1597,0)</f>
        <v>0</v>
      </c>
      <c r="BH1597" s="241">
        <f>IF(N1597="sníž. přenesená",J1597,0)</f>
        <v>0</v>
      </c>
      <c r="BI1597" s="241">
        <f>IF(N1597="nulová",J1597,0)</f>
        <v>0</v>
      </c>
      <c r="BJ1597" s="18" t="s">
        <v>148</v>
      </c>
      <c r="BK1597" s="241">
        <f>ROUND(I1597*H1597,2)</f>
        <v>0</v>
      </c>
      <c r="BL1597" s="18" t="s">
        <v>237</v>
      </c>
      <c r="BM1597" s="240" t="s">
        <v>1884</v>
      </c>
    </row>
    <row r="1598" spans="1:51" s="13" customFormat="1" ht="12">
      <c r="A1598" s="13"/>
      <c r="B1598" s="242"/>
      <c r="C1598" s="243"/>
      <c r="D1598" s="244" t="s">
        <v>155</v>
      </c>
      <c r="E1598" s="245" t="s">
        <v>1</v>
      </c>
      <c r="F1598" s="246" t="s">
        <v>1885</v>
      </c>
      <c r="G1598" s="243"/>
      <c r="H1598" s="245" t="s">
        <v>1</v>
      </c>
      <c r="I1598" s="247"/>
      <c r="J1598" s="243"/>
      <c r="K1598" s="243"/>
      <c r="L1598" s="248"/>
      <c r="M1598" s="249"/>
      <c r="N1598" s="250"/>
      <c r="O1598" s="250"/>
      <c r="P1598" s="250"/>
      <c r="Q1598" s="250"/>
      <c r="R1598" s="250"/>
      <c r="S1598" s="250"/>
      <c r="T1598" s="251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52" t="s">
        <v>155</v>
      </c>
      <c r="AU1598" s="252" t="s">
        <v>148</v>
      </c>
      <c r="AV1598" s="13" t="s">
        <v>85</v>
      </c>
      <c r="AW1598" s="13" t="s">
        <v>36</v>
      </c>
      <c r="AX1598" s="13" t="s">
        <v>80</v>
      </c>
      <c r="AY1598" s="252" t="s">
        <v>140</v>
      </c>
    </row>
    <row r="1599" spans="1:51" s="13" customFormat="1" ht="12">
      <c r="A1599" s="13"/>
      <c r="B1599" s="242"/>
      <c r="C1599" s="243"/>
      <c r="D1599" s="244" t="s">
        <v>155</v>
      </c>
      <c r="E1599" s="245" t="s">
        <v>1</v>
      </c>
      <c r="F1599" s="246" t="s">
        <v>1855</v>
      </c>
      <c r="G1599" s="243"/>
      <c r="H1599" s="245" t="s">
        <v>1</v>
      </c>
      <c r="I1599" s="247"/>
      <c r="J1599" s="243"/>
      <c r="K1599" s="243"/>
      <c r="L1599" s="248"/>
      <c r="M1599" s="249"/>
      <c r="N1599" s="250"/>
      <c r="O1599" s="250"/>
      <c r="P1599" s="250"/>
      <c r="Q1599" s="250"/>
      <c r="R1599" s="250"/>
      <c r="S1599" s="250"/>
      <c r="T1599" s="251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2" t="s">
        <v>155</v>
      </c>
      <c r="AU1599" s="252" t="s">
        <v>148</v>
      </c>
      <c r="AV1599" s="13" t="s">
        <v>85</v>
      </c>
      <c r="AW1599" s="13" t="s">
        <v>36</v>
      </c>
      <c r="AX1599" s="13" t="s">
        <v>80</v>
      </c>
      <c r="AY1599" s="252" t="s">
        <v>140</v>
      </c>
    </row>
    <row r="1600" spans="1:51" s="14" customFormat="1" ht="12">
      <c r="A1600" s="14"/>
      <c r="B1600" s="253"/>
      <c r="C1600" s="254"/>
      <c r="D1600" s="244" t="s">
        <v>155</v>
      </c>
      <c r="E1600" s="255" t="s">
        <v>1</v>
      </c>
      <c r="F1600" s="256" t="s">
        <v>7</v>
      </c>
      <c r="G1600" s="254"/>
      <c r="H1600" s="257">
        <v>21</v>
      </c>
      <c r="I1600" s="258"/>
      <c r="J1600" s="254"/>
      <c r="K1600" s="254"/>
      <c r="L1600" s="259"/>
      <c r="M1600" s="260"/>
      <c r="N1600" s="261"/>
      <c r="O1600" s="261"/>
      <c r="P1600" s="261"/>
      <c r="Q1600" s="261"/>
      <c r="R1600" s="261"/>
      <c r="S1600" s="261"/>
      <c r="T1600" s="262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3" t="s">
        <v>155</v>
      </c>
      <c r="AU1600" s="263" t="s">
        <v>148</v>
      </c>
      <c r="AV1600" s="14" t="s">
        <v>148</v>
      </c>
      <c r="AW1600" s="14" t="s">
        <v>36</v>
      </c>
      <c r="AX1600" s="14" t="s">
        <v>85</v>
      </c>
      <c r="AY1600" s="263" t="s">
        <v>140</v>
      </c>
    </row>
    <row r="1601" spans="1:65" s="2" customFormat="1" ht="21.75" customHeight="1">
      <c r="A1601" s="39"/>
      <c r="B1601" s="40"/>
      <c r="C1601" s="275" t="s">
        <v>1886</v>
      </c>
      <c r="D1601" s="275" t="s">
        <v>208</v>
      </c>
      <c r="E1601" s="276" t="s">
        <v>1887</v>
      </c>
      <c r="F1601" s="277" t="s">
        <v>1888</v>
      </c>
      <c r="G1601" s="278" t="s">
        <v>145</v>
      </c>
      <c r="H1601" s="279">
        <v>21</v>
      </c>
      <c r="I1601" s="280"/>
      <c r="J1601" s="281">
        <f>ROUND(I1601*H1601,2)</f>
        <v>0</v>
      </c>
      <c r="K1601" s="277" t="s">
        <v>153</v>
      </c>
      <c r="L1601" s="282"/>
      <c r="M1601" s="283" t="s">
        <v>1</v>
      </c>
      <c r="N1601" s="284" t="s">
        <v>46</v>
      </c>
      <c r="O1601" s="92"/>
      <c r="P1601" s="238">
        <f>O1601*H1601</f>
        <v>0</v>
      </c>
      <c r="Q1601" s="238">
        <v>0.0048</v>
      </c>
      <c r="R1601" s="238">
        <f>Q1601*H1601</f>
        <v>0.10079999999999999</v>
      </c>
      <c r="S1601" s="238">
        <v>0</v>
      </c>
      <c r="T1601" s="239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40" t="s">
        <v>391</v>
      </c>
      <c r="AT1601" s="240" t="s">
        <v>208</v>
      </c>
      <c r="AU1601" s="240" t="s">
        <v>148</v>
      </c>
      <c r="AY1601" s="18" t="s">
        <v>140</v>
      </c>
      <c r="BE1601" s="241">
        <f>IF(N1601="základní",J1601,0)</f>
        <v>0</v>
      </c>
      <c r="BF1601" s="241">
        <f>IF(N1601="snížená",J1601,0)</f>
        <v>0</v>
      </c>
      <c r="BG1601" s="241">
        <f>IF(N1601="zákl. přenesená",J1601,0)</f>
        <v>0</v>
      </c>
      <c r="BH1601" s="241">
        <f>IF(N1601="sníž. přenesená",J1601,0)</f>
        <v>0</v>
      </c>
      <c r="BI1601" s="241">
        <f>IF(N1601="nulová",J1601,0)</f>
        <v>0</v>
      </c>
      <c r="BJ1601" s="18" t="s">
        <v>148</v>
      </c>
      <c r="BK1601" s="241">
        <f>ROUND(I1601*H1601,2)</f>
        <v>0</v>
      </c>
      <c r="BL1601" s="18" t="s">
        <v>237</v>
      </c>
      <c r="BM1601" s="240" t="s">
        <v>1889</v>
      </c>
    </row>
    <row r="1602" spans="1:51" s="13" customFormat="1" ht="12">
      <c r="A1602" s="13"/>
      <c r="B1602" s="242"/>
      <c r="C1602" s="243"/>
      <c r="D1602" s="244" t="s">
        <v>155</v>
      </c>
      <c r="E1602" s="245" t="s">
        <v>1</v>
      </c>
      <c r="F1602" s="246" t="s">
        <v>1890</v>
      </c>
      <c r="G1602" s="243"/>
      <c r="H1602" s="245" t="s">
        <v>1</v>
      </c>
      <c r="I1602" s="247"/>
      <c r="J1602" s="243"/>
      <c r="K1602" s="243"/>
      <c r="L1602" s="248"/>
      <c r="M1602" s="249"/>
      <c r="N1602" s="250"/>
      <c r="O1602" s="250"/>
      <c r="P1602" s="250"/>
      <c r="Q1602" s="250"/>
      <c r="R1602" s="250"/>
      <c r="S1602" s="250"/>
      <c r="T1602" s="251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52" t="s">
        <v>155</v>
      </c>
      <c r="AU1602" s="252" t="s">
        <v>148</v>
      </c>
      <c r="AV1602" s="13" t="s">
        <v>85</v>
      </c>
      <c r="AW1602" s="13" t="s">
        <v>36</v>
      </c>
      <c r="AX1602" s="13" t="s">
        <v>80</v>
      </c>
      <c r="AY1602" s="252" t="s">
        <v>140</v>
      </c>
    </row>
    <row r="1603" spans="1:51" s="14" customFormat="1" ht="12">
      <c r="A1603" s="14"/>
      <c r="B1603" s="253"/>
      <c r="C1603" s="254"/>
      <c r="D1603" s="244" t="s">
        <v>155</v>
      </c>
      <c r="E1603" s="255" t="s">
        <v>1</v>
      </c>
      <c r="F1603" s="256" t="s">
        <v>190</v>
      </c>
      <c r="G1603" s="254"/>
      <c r="H1603" s="257">
        <v>8</v>
      </c>
      <c r="I1603" s="258"/>
      <c r="J1603" s="254"/>
      <c r="K1603" s="254"/>
      <c r="L1603" s="259"/>
      <c r="M1603" s="260"/>
      <c r="N1603" s="261"/>
      <c r="O1603" s="261"/>
      <c r="P1603" s="261"/>
      <c r="Q1603" s="261"/>
      <c r="R1603" s="261"/>
      <c r="S1603" s="261"/>
      <c r="T1603" s="262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63" t="s">
        <v>155</v>
      </c>
      <c r="AU1603" s="263" t="s">
        <v>148</v>
      </c>
      <c r="AV1603" s="14" t="s">
        <v>148</v>
      </c>
      <c r="AW1603" s="14" t="s">
        <v>36</v>
      </c>
      <c r="AX1603" s="14" t="s">
        <v>80</v>
      </c>
      <c r="AY1603" s="263" t="s">
        <v>140</v>
      </c>
    </row>
    <row r="1604" spans="1:51" s="13" customFormat="1" ht="12">
      <c r="A1604" s="13"/>
      <c r="B1604" s="242"/>
      <c r="C1604" s="243"/>
      <c r="D1604" s="244" t="s">
        <v>155</v>
      </c>
      <c r="E1604" s="245" t="s">
        <v>1</v>
      </c>
      <c r="F1604" s="246" t="s">
        <v>1891</v>
      </c>
      <c r="G1604" s="243"/>
      <c r="H1604" s="245" t="s">
        <v>1</v>
      </c>
      <c r="I1604" s="247"/>
      <c r="J1604" s="243"/>
      <c r="K1604" s="243"/>
      <c r="L1604" s="248"/>
      <c r="M1604" s="249"/>
      <c r="N1604" s="250"/>
      <c r="O1604" s="250"/>
      <c r="P1604" s="250"/>
      <c r="Q1604" s="250"/>
      <c r="R1604" s="250"/>
      <c r="S1604" s="250"/>
      <c r="T1604" s="251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52" t="s">
        <v>155</v>
      </c>
      <c r="AU1604" s="252" t="s">
        <v>148</v>
      </c>
      <c r="AV1604" s="13" t="s">
        <v>85</v>
      </c>
      <c r="AW1604" s="13" t="s">
        <v>36</v>
      </c>
      <c r="AX1604" s="13" t="s">
        <v>80</v>
      </c>
      <c r="AY1604" s="252" t="s">
        <v>140</v>
      </c>
    </row>
    <row r="1605" spans="1:51" s="14" customFormat="1" ht="12">
      <c r="A1605" s="14"/>
      <c r="B1605" s="253"/>
      <c r="C1605" s="254"/>
      <c r="D1605" s="244" t="s">
        <v>155</v>
      </c>
      <c r="E1605" s="255" t="s">
        <v>1</v>
      </c>
      <c r="F1605" s="256" t="s">
        <v>158</v>
      </c>
      <c r="G1605" s="254"/>
      <c r="H1605" s="257">
        <v>3</v>
      </c>
      <c r="I1605" s="258"/>
      <c r="J1605" s="254"/>
      <c r="K1605" s="254"/>
      <c r="L1605" s="259"/>
      <c r="M1605" s="260"/>
      <c r="N1605" s="261"/>
      <c r="O1605" s="261"/>
      <c r="P1605" s="261"/>
      <c r="Q1605" s="261"/>
      <c r="R1605" s="261"/>
      <c r="S1605" s="261"/>
      <c r="T1605" s="262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63" t="s">
        <v>155</v>
      </c>
      <c r="AU1605" s="263" t="s">
        <v>148</v>
      </c>
      <c r="AV1605" s="14" t="s">
        <v>148</v>
      </c>
      <c r="AW1605" s="14" t="s">
        <v>36</v>
      </c>
      <c r="AX1605" s="14" t="s">
        <v>80</v>
      </c>
      <c r="AY1605" s="263" t="s">
        <v>140</v>
      </c>
    </row>
    <row r="1606" spans="1:51" s="13" customFormat="1" ht="12">
      <c r="A1606" s="13"/>
      <c r="B1606" s="242"/>
      <c r="C1606" s="243"/>
      <c r="D1606" s="244" t="s">
        <v>155</v>
      </c>
      <c r="E1606" s="245" t="s">
        <v>1</v>
      </c>
      <c r="F1606" s="246" t="s">
        <v>1892</v>
      </c>
      <c r="G1606" s="243"/>
      <c r="H1606" s="245" t="s">
        <v>1</v>
      </c>
      <c r="I1606" s="247"/>
      <c r="J1606" s="243"/>
      <c r="K1606" s="243"/>
      <c r="L1606" s="248"/>
      <c r="M1606" s="249"/>
      <c r="N1606" s="250"/>
      <c r="O1606" s="250"/>
      <c r="P1606" s="250"/>
      <c r="Q1606" s="250"/>
      <c r="R1606" s="250"/>
      <c r="S1606" s="250"/>
      <c r="T1606" s="251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2" t="s">
        <v>155</v>
      </c>
      <c r="AU1606" s="252" t="s">
        <v>148</v>
      </c>
      <c r="AV1606" s="13" t="s">
        <v>85</v>
      </c>
      <c r="AW1606" s="13" t="s">
        <v>36</v>
      </c>
      <c r="AX1606" s="13" t="s">
        <v>80</v>
      </c>
      <c r="AY1606" s="252" t="s">
        <v>140</v>
      </c>
    </row>
    <row r="1607" spans="1:51" s="14" customFormat="1" ht="12">
      <c r="A1607" s="14"/>
      <c r="B1607" s="253"/>
      <c r="C1607" s="254"/>
      <c r="D1607" s="244" t="s">
        <v>155</v>
      </c>
      <c r="E1607" s="255" t="s">
        <v>1</v>
      </c>
      <c r="F1607" s="256" t="s">
        <v>181</v>
      </c>
      <c r="G1607" s="254"/>
      <c r="H1607" s="257">
        <v>6</v>
      </c>
      <c r="I1607" s="258"/>
      <c r="J1607" s="254"/>
      <c r="K1607" s="254"/>
      <c r="L1607" s="259"/>
      <c r="M1607" s="260"/>
      <c r="N1607" s="261"/>
      <c r="O1607" s="261"/>
      <c r="P1607" s="261"/>
      <c r="Q1607" s="261"/>
      <c r="R1607" s="261"/>
      <c r="S1607" s="261"/>
      <c r="T1607" s="262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63" t="s">
        <v>155</v>
      </c>
      <c r="AU1607" s="263" t="s">
        <v>148</v>
      </c>
      <c r="AV1607" s="14" t="s">
        <v>148</v>
      </c>
      <c r="AW1607" s="14" t="s">
        <v>36</v>
      </c>
      <c r="AX1607" s="14" t="s">
        <v>80</v>
      </c>
      <c r="AY1607" s="263" t="s">
        <v>140</v>
      </c>
    </row>
    <row r="1608" spans="1:51" s="13" customFormat="1" ht="12">
      <c r="A1608" s="13"/>
      <c r="B1608" s="242"/>
      <c r="C1608" s="243"/>
      <c r="D1608" s="244" t="s">
        <v>155</v>
      </c>
      <c r="E1608" s="245" t="s">
        <v>1</v>
      </c>
      <c r="F1608" s="246" t="s">
        <v>1893</v>
      </c>
      <c r="G1608" s="243"/>
      <c r="H1608" s="245" t="s">
        <v>1</v>
      </c>
      <c r="I1608" s="247"/>
      <c r="J1608" s="243"/>
      <c r="K1608" s="243"/>
      <c r="L1608" s="248"/>
      <c r="M1608" s="249"/>
      <c r="N1608" s="250"/>
      <c r="O1608" s="250"/>
      <c r="P1608" s="250"/>
      <c r="Q1608" s="250"/>
      <c r="R1608" s="250"/>
      <c r="S1608" s="250"/>
      <c r="T1608" s="251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2" t="s">
        <v>155</v>
      </c>
      <c r="AU1608" s="252" t="s">
        <v>148</v>
      </c>
      <c r="AV1608" s="13" t="s">
        <v>85</v>
      </c>
      <c r="AW1608" s="13" t="s">
        <v>36</v>
      </c>
      <c r="AX1608" s="13" t="s">
        <v>80</v>
      </c>
      <c r="AY1608" s="252" t="s">
        <v>140</v>
      </c>
    </row>
    <row r="1609" spans="1:51" s="14" customFormat="1" ht="12">
      <c r="A1609" s="14"/>
      <c r="B1609" s="253"/>
      <c r="C1609" s="254"/>
      <c r="D1609" s="244" t="s">
        <v>155</v>
      </c>
      <c r="E1609" s="255" t="s">
        <v>1</v>
      </c>
      <c r="F1609" s="256" t="s">
        <v>147</v>
      </c>
      <c r="G1609" s="254"/>
      <c r="H1609" s="257">
        <v>4</v>
      </c>
      <c r="I1609" s="258"/>
      <c r="J1609" s="254"/>
      <c r="K1609" s="254"/>
      <c r="L1609" s="259"/>
      <c r="M1609" s="260"/>
      <c r="N1609" s="261"/>
      <c r="O1609" s="261"/>
      <c r="P1609" s="261"/>
      <c r="Q1609" s="261"/>
      <c r="R1609" s="261"/>
      <c r="S1609" s="261"/>
      <c r="T1609" s="262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63" t="s">
        <v>155</v>
      </c>
      <c r="AU1609" s="263" t="s">
        <v>148</v>
      </c>
      <c r="AV1609" s="14" t="s">
        <v>148</v>
      </c>
      <c r="AW1609" s="14" t="s">
        <v>36</v>
      </c>
      <c r="AX1609" s="14" t="s">
        <v>80</v>
      </c>
      <c r="AY1609" s="263" t="s">
        <v>140</v>
      </c>
    </row>
    <row r="1610" spans="1:51" s="15" customFormat="1" ht="12">
      <c r="A1610" s="15"/>
      <c r="B1610" s="264"/>
      <c r="C1610" s="265"/>
      <c r="D1610" s="244" t="s">
        <v>155</v>
      </c>
      <c r="E1610" s="266" t="s">
        <v>1</v>
      </c>
      <c r="F1610" s="267" t="s">
        <v>167</v>
      </c>
      <c r="G1610" s="265"/>
      <c r="H1610" s="268">
        <v>21</v>
      </c>
      <c r="I1610" s="269"/>
      <c r="J1610" s="265"/>
      <c r="K1610" s="265"/>
      <c r="L1610" s="270"/>
      <c r="M1610" s="271"/>
      <c r="N1610" s="272"/>
      <c r="O1610" s="272"/>
      <c r="P1610" s="272"/>
      <c r="Q1610" s="272"/>
      <c r="R1610" s="272"/>
      <c r="S1610" s="272"/>
      <c r="T1610" s="273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T1610" s="274" t="s">
        <v>155</v>
      </c>
      <c r="AU1610" s="274" t="s">
        <v>148</v>
      </c>
      <c r="AV1610" s="15" t="s">
        <v>147</v>
      </c>
      <c r="AW1610" s="15" t="s">
        <v>36</v>
      </c>
      <c r="AX1610" s="15" t="s">
        <v>85</v>
      </c>
      <c r="AY1610" s="274" t="s">
        <v>140</v>
      </c>
    </row>
    <row r="1611" spans="1:65" s="2" customFormat="1" ht="21.75" customHeight="1">
      <c r="A1611" s="39"/>
      <c r="B1611" s="40"/>
      <c r="C1611" s="275" t="s">
        <v>1894</v>
      </c>
      <c r="D1611" s="275" t="s">
        <v>208</v>
      </c>
      <c r="E1611" s="276" t="s">
        <v>1862</v>
      </c>
      <c r="F1611" s="277" t="s">
        <v>1863</v>
      </c>
      <c r="G1611" s="278" t="s">
        <v>252</v>
      </c>
      <c r="H1611" s="279">
        <v>105</v>
      </c>
      <c r="I1611" s="280"/>
      <c r="J1611" s="281">
        <f>ROUND(I1611*H1611,2)</f>
        <v>0</v>
      </c>
      <c r="K1611" s="277" t="s">
        <v>153</v>
      </c>
      <c r="L1611" s="282"/>
      <c r="M1611" s="283" t="s">
        <v>1</v>
      </c>
      <c r="N1611" s="284" t="s">
        <v>46</v>
      </c>
      <c r="O1611" s="92"/>
      <c r="P1611" s="238">
        <f>O1611*H1611</f>
        <v>0</v>
      </c>
      <c r="Q1611" s="238">
        <v>0.00024</v>
      </c>
      <c r="R1611" s="238">
        <f>Q1611*H1611</f>
        <v>0.0252</v>
      </c>
      <c r="S1611" s="238">
        <v>0</v>
      </c>
      <c r="T1611" s="239">
        <f>S1611*H1611</f>
        <v>0</v>
      </c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R1611" s="240" t="s">
        <v>391</v>
      </c>
      <c r="AT1611" s="240" t="s">
        <v>208</v>
      </c>
      <c r="AU1611" s="240" t="s">
        <v>148</v>
      </c>
      <c r="AY1611" s="18" t="s">
        <v>140</v>
      </c>
      <c r="BE1611" s="241">
        <f>IF(N1611="základní",J1611,0)</f>
        <v>0</v>
      </c>
      <c r="BF1611" s="241">
        <f>IF(N1611="snížená",J1611,0)</f>
        <v>0</v>
      </c>
      <c r="BG1611" s="241">
        <f>IF(N1611="zákl. přenesená",J1611,0)</f>
        <v>0</v>
      </c>
      <c r="BH1611" s="241">
        <f>IF(N1611="sníž. přenesená",J1611,0)</f>
        <v>0</v>
      </c>
      <c r="BI1611" s="241">
        <f>IF(N1611="nulová",J1611,0)</f>
        <v>0</v>
      </c>
      <c r="BJ1611" s="18" t="s">
        <v>148</v>
      </c>
      <c r="BK1611" s="241">
        <f>ROUND(I1611*H1611,2)</f>
        <v>0</v>
      </c>
      <c r="BL1611" s="18" t="s">
        <v>237</v>
      </c>
      <c r="BM1611" s="240" t="s">
        <v>1895</v>
      </c>
    </row>
    <row r="1612" spans="1:65" s="2" customFormat="1" ht="33" customHeight="1">
      <c r="A1612" s="39"/>
      <c r="B1612" s="40"/>
      <c r="C1612" s="275" t="s">
        <v>1896</v>
      </c>
      <c r="D1612" s="275" t="s">
        <v>208</v>
      </c>
      <c r="E1612" s="276" t="s">
        <v>1866</v>
      </c>
      <c r="F1612" s="277" t="s">
        <v>1867</v>
      </c>
      <c r="G1612" s="278" t="s">
        <v>145</v>
      </c>
      <c r="H1612" s="279">
        <v>4</v>
      </c>
      <c r="I1612" s="280"/>
      <c r="J1612" s="281">
        <f>ROUND(I1612*H1612,2)</f>
        <v>0</v>
      </c>
      <c r="K1612" s="277" t="s">
        <v>153</v>
      </c>
      <c r="L1612" s="282"/>
      <c r="M1612" s="283" t="s">
        <v>1</v>
      </c>
      <c r="N1612" s="284" t="s">
        <v>46</v>
      </c>
      <c r="O1612" s="92"/>
      <c r="P1612" s="238">
        <f>O1612*H1612</f>
        <v>0</v>
      </c>
      <c r="Q1612" s="238">
        <v>0.00084</v>
      </c>
      <c r="R1612" s="238">
        <f>Q1612*H1612</f>
        <v>0.00336</v>
      </c>
      <c r="S1612" s="238">
        <v>0</v>
      </c>
      <c r="T1612" s="239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40" t="s">
        <v>391</v>
      </c>
      <c r="AT1612" s="240" t="s">
        <v>208</v>
      </c>
      <c r="AU1612" s="240" t="s">
        <v>148</v>
      </c>
      <c r="AY1612" s="18" t="s">
        <v>140</v>
      </c>
      <c r="BE1612" s="241">
        <f>IF(N1612="základní",J1612,0)</f>
        <v>0</v>
      </c>
      <c r="BF1612" s="241">
        <f>IF(N1612="snížená",J1612,0)</f>
        <v>0</v>
      </c>
      <c r="BG1612" s="241">
        <f>IF(N1612="zákl. přenesená",J1612,0)</f>
        <v>0</v>
      </c>
      <c r="BH1612" s="241">
        <f>IF(N1612="sníž. přenesená",J1612,0)</f>
        <v>0</v>
      </c>
      <c r="BI1612" s="241">
        <f>IF(N1612="nulová",J1612,0)</f>
        <v>0</v>
      </c>
      <c r="BJ1612" s="18" t="s">
        <v>148</v>
      </c>
      <c r="BK1612" s="241">
        <f>ROUND(I1612*H1612,2)</f>
        <v>0</v>
      </c>
      <c r="BL1612" s="18" t="s">
        <v>237</v>
      </c>
      <c r="BM1612" s="240" t="s">
        <v>1897</v>
      </c>
    </row>
    <row r="1613" spans="1:65" s="2" customFormat="1" ht="21.75" customHeight="1">
      <c r="A1613" s="39"/>
      <c r="B1613" s="40"/>
      <c r="C1613" s="275" t="s">
        <v>1898</v>
      </c>
      <c r="D1613" s="275" t="s">
        <v>208</v>
      </c>
      <c r="E1613" s="276" t="s">
        <v>1870</v>
      </c>
      <c r="F1613" s="277" t="s">
        <v>1871</v>
      </c>
      <c r="G1613" s="278" t="s">
        <v>145</v>
      </c>
      <c r="H1613" s="279">
        <v>4</v>
      </c>
      <c r="I1613" s="280"/>
      <c r="J1613" s="281">
        <f>ROUND(I1613*H1613,2)</f>
        <v>0</v>
      </c>
      <c r="K1613" s="277" t="s">
        <v>153</v>
      </c>
      <c r="L1613" s="282"/>
      <c r="M1613" s="283" t="s">
        <v>1</v>
      </c>
      <c r="N1613" s="284" t="s">
        <v>46</v>
      </c>
      <c r="O1613" s="92"/>
      <c r="P1613" s="238">
        <f>O1613*H1613</f>
        <v>0</v>
      </c>
      <c r="Q1613" s="238">
        <v>0.00023</v>
      </c>
      <c r="R1613" s="238">
        <f>Q1613*H1613</f>
        <v>0.00092</v>
      </c>
      <c r="S1613" s="238">
        <v>0</v>
      </c>
      <c r="T1613" s="239">
        <f>S1613*H1613</f>
        <v>0</v>
      </c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R1613" s="240" t="s">
        <v>391</v>
      </c>
      <c r="AT1613" s="240" t="s">
        <v>208</v>
      </c>
      <c r="AU1613" s="240" t="s">
        <v>148</v>
      </c>
      <c r="AY1613" s="18" t="s">
        <v>140</v>
      </c>
      <c r="BE1613" s="241">
        <f>IF(N1613="základní",J1613,0)</f>
        <v>0</v>
      </c>
      <c r="BF1613" s="241">
        <f>IF(N1613="snížená",J1613,0)</f>
        <v>0</v>
      </c>
      <c r="BG1613" s="241">
        <f>IF(N1613="zákl. přenesená",J1613,0)</f>
        <v>0</v>
      </c>
      <c r="BH1613" s="241">
        <f>IF(N1613="sníž. přenesená",J1613,0)</f>
        <v>0</v>
      </c>
      <c r="BI1613" s="241">
        <f>IF(N1613="nulová",J1613,0)</f>
        <v>0</v>
      </c>
      <c r="BJ1613" s="18" t="s">
        <v>148</v>
      </c>
      <c r="BK1613" s="241">
        <f>ROUND(I1613*H1613,2)</f>
        <v>0</v>
      </c>
      <c r="BL1613" s="18" t="s">
        <v>237</v>
      </c>
      <c r="BM1613" s="240" t="s">
        <v>1899</v>
      </c>
    </row>
    <row r="1614" spans="1:65" s="2" customFormat="1" ht="33" customHeight="1">
      <c r="A1614" s="39"/>
      <c r="B1614" s="40"/>
      <c r="C1614" s="275" t="s">
        <v>1900</v>
      </c>
      <c r="D1614" s="275" t="s">
        <v>208</v>
      </c>
      <c r="E1614" s="276" t="s">
        <v>1874</v>
      </c>
      <c r="F1614" s="277" t="s">
        <v>1875</v>
      </c>
      <c r="G1614" s="278" t="s">
        <v>145</v>
      </c>
      <c r="H1614" s="279">
        <v>3</v>
      </c>
      <c r="I1614" s="280"/>
      <c r="J1614" s="281">
        <f>ROUND(I1614*H1614,2)</f>
        <v>0</v>
      </c>
      <c r="K1614" s="277" t="s">
        <v>153</v>
      </c>
      <c r="L1614" s="282"/>
      <c r="M1614" s="283" t="s">
        <v>1</v>
      </c>
      <c r="N1614" s="284" t="s">
        <v>46</v>
      </c>
      <c r="O1614" s="92"/>
      <c r="P1614" s="238">
        <f>O1614*H1614</f>
        <v>0</v>
      </c>
      <c r="Q1614" s="238">
        <v>0.00014</v>
      </c>
      <c r="R1614" s="238">
        <f>Q1614*H1614</f>
        <v>0.00041999999999999996</v>
      </c>
      <c r="S1614" s="238">
        <v>0</v>
      </c>
      <c r="T1614" s="239">
        <f>S1614*H1614</f>
        <v>0</v>
      </c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R1614" s="240" t="s">
        <v>391</v>
      </c>
      <c r="AT1614" s="240" t="s">
        <v>208</v>
      </c>
      <c r="AU1614" s="240" t="s">
        <v>148</v>
      </c>
      <c r="AY1614" s="18" t="s">
        <v>140</v>
      </c>
      <c r="BE1614" s="241">
        <f>IF(N1614="základní",J1614,0)</f>
        <v>0</v>
      </c>
      <c r="BF1614" s="241">
        <f>IF(N1614="snížená",J1614,0)</f>
        <v>0</v>
      </c>
      <c r="BG1614" s="241">
        <f>IF(N1614="zákl. přenesená",J1614,0)</f>
        <v>0</v>
      </c>
      <c r="BH1614" s="241">
        <f>IF(N1614="sníž. přenesená",J1614,0)</f>
        <v>0</v>
      </c>
      <c r="BI1614" s="241">
        <f>IF(N1614="nulová",J1614,0)</f>
        <v>0</v>
      </c>
      <c r="BJ1614" s="18" t="s">
        <v>148</v>
      </c>
      <c r="BK1614" s="241">
        <f>ROUND(I1614*H1614,2)</f>
        <v>0</v>
      </c>
      <c r="BL1614" s="18" t="s">
        <v>237</v>
      </c>
      <c r="BM1614" s="240" t="s">
        <v>1901</v>
      </c>
    </row>
    <row r="1615" spans="1:65" s="2" customFormat="1" ht="33" customHeight="1">
      <c r="A1615" s="39"/>
      <c r="B1615" s="40"/>
      <c r="C1615" s="275" t="s">
        <v>1902</v>
      </c>
      <c r="D1615" s="275" t="s">
        <v>208</v>
      </c>
      <c r="E1615" s="276" t="s">
        <v>1878</v>
      </c>
      <c r="F1615" s="277" t="s">
        <v>1879</v>
      </c>
      <c r="G1615" s="278" t="s">
        <v>145</v>
      </c>
      <c r="H1615" s="279">
        <v>6</v>
      </c>
      <c r="I1615" s="280"/>
      <c r="J1615" s="281">
        <f>ROUND(I1615*H1615,2)</f>
        <v>0</v>
      </c>
      <c r="K1615" s="277" t="s">
        <v>153</v>
      </c>
      <c r="L1615" s="282"/>
      <c r="M1615" s="283" t="s">
        <v>1</v>
      </c>
      <c r="N1615" s="284" t="s">
        <v>46</v>
      </c>
      <c r="O1615" s="92"/>
      <c r="P1615" s="238">
        <f>O1615*H1615</f>
        <v>0</v>
      </c>
      <c r="Q1615" s="238">
        <v>0.00112</v>
      </c>
      <c r="R1615" s="238">
        <f>Q1615*H1615</f>
        <v>0.006719999999999999</v>
      </c>
      <c r="S1615" s="238">
        <v>0</v>
      </c>
      <c r="T1615" s="239">
        <f>S1615*H1615</f>
        <v>0</v>
      </c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R1615" s="240" t="s">
        <v>391</v>
      </c>
      <c r="AT1615" s="240" t="s">
        <v>208</v>
      </c>
      <c r="AU1615" s="240" t="s">
        <v>148</v>
      </c>
      <c r="AY1615" s="18" t="s">
        <v>140</v>
      </c>
      <c r="BE1615" s="241">
        <f>IF(N1615="základní",J1615,0)</f>
        <v>0</v>
      </c>
      <c r="BF1615" s="241">
        <f>IF(N1615="snížená",J1615,0)</f>
        <v>0</v>
      </c>
      <c r="BG1615" s="241">
        <f>IF(N1615="zákl. přenesená",J1615,0)</f>
        <v>0</v>
      </c>
      <c r="BH1615" s="241">
        <f>IF(N1615="sníž. přenesená",J1615,0)</f>
        <v>0</v>
      </c>
      <c r="BI1615" s="241">
        <f>IF(N1615="nulová",J1615,0)</f>
        <v>0</v>
      </c>
      <c r="BJ1615" s="18" t="s">
        <v>148</v>
      </c>
      <c r="BK1615" s="241">
        <f>ROUND(I1615*H1615,2)</f>
        <v>0</v>
      </c>
      <c r="BL1615" s="18" t="s">
        <v>237</v>
      </c>
      <c r="BM1615" s="240" t="s">
        <v>1903</v>
      </c>
    </row>
    <row r="1616" spans="1:65" s="2" customFormat="1" ht="21.75" customHeight="1">
      <c r="A1616" s="39"/>
      <c r="B1616" s="40"/>
      <c r="C1616" s="229" t="s">
        <v>1904</v>
      </c>
      <c r="D1616" s="229" t="s">
        <v>142</v>
      </c>
      <c r="E1616" s="230" t="s">
        <v>1905</v>
      </c>
      <c r="F1616" s="231" t="s">
        <v>1906</v>
      </c>
      <c r="G1616" s="232" t="s">
        <v>221</v>
      </c>
      <c r="H1616" s="233">
        <v>10</v>
      </c>
      <c r="I1616" s="234"/>
      <c r="J1616" s="235">
        <f>ROUND(I1616*H1616,2)</f>
        <v>0</v>
      </c>
      <c r="K1616" s="231" t="s">
        <v>153</v>
      </c>
      <c r="L1616" s="45"/>
      <c r="M1616" s="236" t="s">
        <v>1</v>
      </c>
      <c r="N1616" s="237" t="s">
        <v>46</v>
      </c>
      <c r="O1616" s="92"/>
      <c r="P1616" s="238">
        <f>O1616*H1616</f>
        <v>0</v>
      </c>
      <c r="Q1616" s="238">
        <v>7E-05</v>
      </c>
      <c r="R1616" s="238">
        <f>Q1616*H1616</f>
        <v>0.0006999999999999999</v>
      </c>
      <c r="S1616" s="238">
        <v>0</v>
      </c>
      <c r="T1616" s="239">
        <f>S1616*H1616</f>
        <v>0</v>
      </c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R1616" s="240" t="s">
        <v>237</v>
      </c>
      <c r="AT1616" s="240" t="s">
        <v>142</v>
      </c>
      <c r="AU1616" s="240" t="s">
        <v>148</v>
      </c>
      <c r="AY1616" s="18" t="s">
        <v>140</v>
      </c>
      <c r="BE1616" s="241">
        <f>IF(N1616="základní",J1616,0)</f>
        <v>0</v>
      </c>
      <c r="BF1616" s="241">
        <f>IF(N1616="snížená",J1616,0)</f>
        <v>0</v>
      </c>
      <c r="BG1616" s="241">
        <f>IF(N1616="zákl. přenesená",J1616,0)</f>
        <v>0</v>
      </c>
      <c r="BH1616" s="241">
        <f>IF(N1616="sníž. přenesená",J1616,0)</f>
        <v>0</v>
      </c>
      <c r="BI1616" s="241">
        <f>IF(N1616="nulová",J1616,0)</f>
        <v>0</v>
      </c>
      <c r="BJ1616" s="18" t="s">
        <v>148</v>
      </c>
      <c r="BK1616" s="241">
        <f>ROUND(I1616*H1616,2)</f>
        <v>0</v>
      </c>
      <c r="BL1616" s="18" t="s">
        <v>237</v>
      </c>
      <c r="BM1616" s="240" t="s">
        <v>1907</v>
      </c>
    </row>
    <row r="1617" spans="1:51" s="13" customFormat="1" ht="12">
      <c r="A1617" s="13"/>
      <c r="B1617" s="242"/>
      <c r="C1617" s="243"/>
      <c r="D1617" s="244" t="s">
        <v>155</v>
      </c>
      <c r="E1617" s="245" t="s">
        <v>1</v>
      </c>
      <c r="F1617" s="246" t="s">
        <v>1908</v>
      </c>
      <c r="G1617" s="243"/>
      <c r="H1617" s="245" t="s">
        <v>1</v>
      </c>
      <c r="I1617" s="247"/>
      <c r="J1617" s="243"/>
      <c r="K1617" s="243"/>
      <c r="L1617" s="248"/>
      <c r="M1617" s="249"/>
      <c r="N1617" s="250"/>
      <c r="O1617" s="250"/>
      <c r="P1617" s="250"/>
      <c r="Q1617" s="250"/>
      <c r="R1617" s="250"/>
      <c r="S1617" s="250"/>
      <c r="T1617" s="251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52" t="s">
        <v>155</v>
      </c>
      <c r="AU1617" s="252" t="s">
        <v>148</v>
      </c>
      <c r="AV1617" s="13" t="s">
        <v>85</v>
      </c>
      <c r="AW1617" s="13" t="s">
        <v>36</v>
      </c>
      <c r="AX1617" s="13" t="s">
        <v>80</v>
      </c>
      <c r="AY1617" s="252" t="s">
        <v>140</v>
      </c>
    </row>
    <row r="1618" spans="1:51" s="14" customFormat="1" ht="12">
      <c r="A1618" s="14"/>
      <c r="B1618" s="253"/>
      <c r="C1618" s="254"/>
      <c r="D1618" s="244" t="s">
        <v>155</v>
      </c>
      <c r="E1618" s="255" t="s">
        <v>1</v>
      </c>
      <c r="F1618" s="256" t="s">
        <v>14</v>
      </c>
      <c r="G1618" s="254"/>
      <c r="H1618" s="257">
        <v>10</v>
      </c>
      <c r="I1618" s="258"/>
      <c r="J1618" s="254"/>
      <c r="K1618" s="254"/>
      <c r="L1618" s="259"/>
      <c r="M1618" s="260"/>
      <c r="N1618" s="261"/>
      <c r="O1618" s="261"/>
      <c r="P1618" s="261"/>
      <c r="Q1618" s="261"/>
      <c r="R1618" s="261"/>
      <c r="S1618" s="261"/>
      <c r="T1618" s="262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3" t="s">
        <v>155</v>
      </c>
      <c r="AU1618" s="263" t="s">
        <v>148</v>
      </c>
      <c r="AV1618" s="14" t="s">
        <v>148</v>
      </c>
      <c r="AW1618" s="14" t="s">
        <v>36</v>
      </c>
      <c r="AX1618" s="14" t="s">
        <v>85</v>
      </c>
      <c r="AY1618" s="263" t="s">
        <v>140</v>
      </c>
    </row>
    <row r="1619" spans="1:65" s="2" customFormat="1" ht="21.75" customHeight="1">
      <c r="A1619" s="39"/>
      <c r="B1619" s="40"/>
      <c r="C1619" s="229" t="s">
        <v>1909</v>
      </c>
      <c r="D1619" s="229" t="s">
        <v>142</v>
      </c>
      <c r="E1619" s="230" t="s">
        <v>1910</v>
      </c>
      <c r="F1619" s="231" t="s">
        <v>1911</v>
      </c>
      <c r="G1619" s="232" t="s">
        <v>221</v>
      </c>
      <c r="H1619" s="233">
        <v>180</v>
      </c>
      <c r="I1619" s="234"/>
      <c r="J1619" s="235">
        <f>ROUND(I1619*H1619,2)</f>
        <v>0</v>
      </c>
      <c r="K1619" s="231" t="s">
        <v>153</v>
      </c>
      <c r="L1619" s="45"/>
      <c r="M1619" s="236" t="s">
        <v>1</v>
      </c>
      <c r="N1619" s="237" t="s">
        <v>46</v>
      </c>
      <c r="O1619" s="92"/>
      <c r="P1619" s="238">
        <f>O1619*H1619</f>
        <v>0</v>
      </c>
      <c r="Q1619" s="238">
        <v>6E-05</v>
      </c>
      <c r="R1619" s="238">
        <f>Q1619*H1619</f>
        <v>0.0108</v>
      </c>
      <c r="S1619" s="238">
        <v>0</v>
      </c>
      <c r="T1619" s="239">
        <f>S1619*H1619</f>
        <v>0</v>
      </c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R1619" s="240" t="s">
        <v>237</v>
      </c>
      <c r="AT1619" s="240" t="s">
        <v>142</v>
      </c>
      <c r="AU1619" s="240" t="s">
        <v>148</v>
      </c>
      <c r="AY1619" s="18" t="s">
        <v>140</v>
      </c>
      <c r="BE1619" s="241">
        <f>IF(N1619="základní",J1619,0)</f>
        <v>0</v>
      </c>
      <c r="BF1619" s="241">
        <f>IF(N1619="snížená",J1619,0)</f>
        <v>0</v>
      </c>
      <c r="BG1619" s="241">
        <f>IF(N1619="zákl. přenesená",J1619,0)</f>
        <v>0</v>
      </c>
      <c r="BH1619" s="241">
        <f>IF(N1619="sníž. přenesená",J1619,0)</f>
        <v>0</v>
      </c>
      <c r="BI1619" s="241">
        <f>IF(N1619="nulová",J1619,0)</f>
        <v>0</v>
      </c>
      <c r="BJ1619" s="18" t="s">
        <v>148</v>
      </c>
      <c r="BK1619" s="241">
        <f>ROUND(I1619*H1619,2)</f>
        <v>0</v>
      </c>
      <c r="BL1619" s="18" t="s">
        <v>237</v>
      </c>
      <c r="BM1619" s="240" t="s">
        <v>1912</v>
      </c>
    </row>
    <row r="1620" spans="1:51" s="13" customFormat="1" ht="12">
      <c r="A1620" s="13"/>
      <c r="B1620" s="242"/>
      <c r="C1620" s="243"/>
      <c r="D1620" s="244" t="s">
        <v>155</v>
      </c>
      <c r="E1620" s="245" t="s">
        <v>1</v>
      </c>
      <c r="F1620" s="246" t="s">
        <v>1913</v>
      </c>
      <c r="G1620" s="243"/>
      <c r="H1620" s="245" t="s">
        <v>1</v>
      </c>
      <c r="I1620" s="247"/>
      <c r="J1620" s="243"/>
      <c r="K1620" s="243"/>
      <c r="L1620" s="248"/>
      <c r="M1620" s="249"/>
      <c r="N1620" s="250"/>
      <c r="O1620" s="250"/>
      <c r="P1620" s="250"/>
      <c r="Q1620" s="250"/>
      <c r="R1620" s="250"/>
      <c r="S1620" s="250"/>
      <c r="T1620" s="251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2" t="s">
        <v>155</v>
      </c>
      <c r="AU1620" s="252" t="s">
        <v>148</v>
      </c>
      <c r="AV1620" s="13" t="s">
        <v>85</v>
      </c>
      <c r="AW1620" s="13" t="s">
        <v>36</v>
      </c>
      <c r="AX1620" s="13" t="s">
        <v>80</v>
      </c>
      <c r="AY1620" s="252" t="s">
        <v>140</v>
      </c>
    </row>
    <row r="1621" spans="1:51" s="13" customFormat="1" ht="12">
      <c r="A1621" s="13"/>
      <c r="B1621" s="242"/>
      <c r="C1621" s="243"/>
      <c r="D1621" s="244" t="s">
        <v>155</v>
      </c>
      <c r="E1621" s="245" t="s">
        <v>1</v>
      </c>
      <c r="F1621" s="246" t="s">
        <v>1914</v>
      </c>
      <c r="G1621" s="243"/>
      <c r="H1621" s="245" t="s">
        <v>1</v>
      </c>
      <c r="I1621" s="247"/>
      <c r="J1621" s="243"/>
      <c r="K1621" s="243"/>
      <c r="L1621" s="248"/>
      <c r="M1621" s="249"/>
      <c r="N1621" s="250"/>
      <c r="O1621" s="250"/>
      <c r="P1621" s="250"/>
      <c r="Q1621" s="250"/>
      <c r="R1621" s="250"/>
      <c r="S1621" s="250"/>
      <c r="T1621" s="251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2" t="s">
        <v>155</v>
      </c>
      <c r="AU1621" s="252" t="s">
        <v>148</v>
      </c>
      <c r="AV1621" s="13" t="s">
        <v>85</v>
      </c>
      <c r="AW1621" s="13" t="s">
        <v>36</v>
      </c>
      <c r="AX1621" s="13" t="s">
        <v>80</v>
      </c>
      <c r="AY1621" s="252" t="s">
        <v>140</v>
      </c>
    </row>
    <row r="1622" spans="1:51" s="13" customFormat="1" ht="12">
      <c r="A1622" s="13"/>
      <c r="B1622" s="242"/>
      <c r="C1622" s="243"/>
      <c r="D1622" s="244" t="s">
        <v>155</v>
      </c>
      <c r="E1622" s="245" t="s">
        <v>1</v>
      </c>
      <c r="F1622" s="246" t="s">
        <v>1915</v>
      </c>
      <c r="G1622" s="243"/>
      <c r="H1622" s="245" t="s">
        <v>1</v>
      </c>
      <c r="I1622" s="247"/>
      <c r="J1622" s="243"/>
      <c r="K1622" s="243"/>
      <c r="L1622" s="248"/>
      <c r="M1622" s="249"/>
      <c r="N1622" s="250"/>
      <c r="O1622" s="250"/>
      <c r="P1622" s="250"/>
      <c r="Q1622" s="250"/>
      <c r="R1622" s="250"/>
      <c r="S1622" s="250"/>
      <c r="T1622" s="251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2" t="s">
        <v>155</v>
      </c>
      <c r="AU1622" s="252" t="s">
        <v>148</v>
      </c>
      <c r="AV1622" s="13" t="s">
        <v>85</v>
      </c>
      <c r="AW1622" s="13" t="s">
        <v>36</v>
      </c>
      <c r="AX1622" s="13" t="s">
        <v>80</v>
      </c>
      <c r="AY1622" s="252" t="s">
        <v>140</v>
      </c>
    </row>
    <row r="1623" spans="1:51" s="14" customFormat="1" ht="12">
      <c r="A1623" s="14"/>
      <c r="B1623" s="253"/>
      <c r="C1623" s="254"/>
      <c r="D1623" s="244" t="s">
        <v>155</v>
      </c>
      <c r="E1623" s="255" t="s">
        <v>1</v>
      </c>
      <c r="F1623" s="256" t="s">
        <v>1916</v>
      </c>
      <c r="G1623" s="254"/>
      <c r="H1623" s="257">
        <v>180</v>
      </c>
      <c r="I1623" s="258"/>
      <c r="J1623" s="254"/>
      <c r="K1623" s="254"/>
      <c r="L1623" s="259"/>
      <c r="M1623" s="260"/>
      <c r="N1623" s="261"/>
      <c r="O1623" s="261"/>
      <c r="P1623" s="261"/>
      <c r="Q1623" s="261"/>
      <c r="R1623" s="261"/>
      <c r="S1623" s="261"/>
      <c r="T1623" s="262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63" t="s">
        <v>155</v>
      </c>
      <c r="AU1623" s="263" t="s">
        <v>148</v>
      </c>
      <c r="AV1623" s="14" t="s">
        <v>148</v>
      </c>
      <c r="AW1623" s="14" t="s">
        <v>36</v>
      </c>
      <c r="AX1623" s="14" t="s">
        <v>85</v>
      </c>
      <c r="AY1623" s="263" t="s">
        <v>140</v>
      </c>
    </row>
    <row r="1624" spans="1:65" s="2" customFormat="1" ht="21.75" customHeight="1">
      <c r="A1624" s="39"/>
      <c r="B1624" s="40"/>
      <c r="C1624" s="229" t="s">
        <v>1917</v>
      </c>
      <c r="D1624" s="229" t="s">
        <v>142</v>
      </c>
      <c r="E1624" s="230" t="s">
        <v>1918</v>
      </c>
      <c r="F1624" s="231" t="s">
        <v>1919</v>
      </c>
      <c r="G1624" s="232" t="s">
        <v>221</v>
      </c>
      <c r="H1624" s="233">
        <v>6600</v>
      </c>
      <c r="I1624" s="234"/>
      <c r="J1624" s="235">
        <f>ROUND(I1624*H1624,2)</f>
        <v>0</v>
      </c>
      <c r="K1624" s="231" t="s">
        <v>153</v>
      </c>
      <c r="L1624" s="45"/>
      <c r="M1624" s="236" t="s">
        <v>1</v>
      </c>
      <c r="N1624" s="237" t="s">
        <v>46</v>
      </c>
      <c r="O1624" s="92"/>
      <c r="P1624" s="238">
        <f>O1624*H1624</f>
        <v>0</v>
      </c>
      <c r="Q1624" s="238">
        <v>5E-05</v>
      </c>
      <c r="R1624" s="238">
        <f>Q1624*H1624</f>
        <v>0.33</v>
      </c>
      <c r="S1624" s="238">
        <v>0</v>
      </c>
      <c r="T1624" s="239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40" t="s">
        <v>237</v>
      </c>
      <c r="AT1624" s="240" t="s">
        <v>142</v>
      </c>
      <c r="AU1624" s="240" t="s">
        <v>148</v>
      </c>
      <c r="AY1624" s="18" t="s">
        <v>140</v>
      </c>
      <c r="BE1624" s="241">
        <f>IF(N1624="základní",J1624,0)</f>
        <v>0</v>
      </c>
      <c r="BF1624" s="241">
        <f>IF(N1624="snížená",J1624,0)</f>
        <v>0</v>
      </c>
      <c r="BG1624" s="241">
        <f>IF(N1624="zákl. přenesená",J1624,0)</f>
        <v>0</v>
      </c>
      <c r="BH1624" s="241">
        <f>IF(N1624="sníž. přenesená",J1624,0)</f>
        <v>0</v>
      </c>
      <c r="BI1624" s="241">
        <f>IF(N1624="nulová",J1624,0)</f>
        <v>0</v>
      </c>
      <c r="BJ1624" s="18" t="s">
        <v>148</v>
      </c>
      <c r="BK1624" s="241">
        <f>ROUND(I1624*H1624,2)</f>
        <v>0</v>
      </c>
      <c r="BL1624" s="18" t="s">
        <v>237</v>
      </c>
      <c r="BM1624" s="240" t="s">
        <v>1920</v>
      </c>
    </row>
    <row r="1625" spans="1:51" s="13" customFormat="1" ht="12">
      <c r="A1625" s="13"/>
      <c r="B1625" s="242"/>
      <c r="C1625" s="243"/>
      <c r="D1625" s="244" t="s">
        <v>155</v>
      </c>
      <c r="E1625" s="245" t="s">
        <v>1</v>
      </c>
      <c r="F1625" s="246" t="s">
        <v>1921</v>
      </c>
      <c r="G1625" s="243"/>
      <c r="H1625" s="245" t="s">
        <v>1</v>
      </c>
      <c r="I1625" s="247"/>
      <c r="J1625" s="243"/>
      <c r="K1625" s="243"/>
      <c r="L1625" s="248"/>
      <c r="M1625" s="249"/>
      <c r="N1625" s="250"/>
      <c r="O1625" s="250"/>
      <c r="P1625" s="250"/>
      <c r="Q1625" s="250"/>
      <c r="R1625" s="250"/>
      <c r="S1625" s="250"/>
      <c r="T1625" s="251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2" t="s">
        <v>155</v>
      </c>
      <c r="AU1625" s="252" t="s">
        <v>148</v>
      </c>
      <c r="AV1625" s="13" t="s">
        <v>85</v>
      </c>
      <c r="AW1625" s="13" t="s">
        <v>36</v>
      </c>
      <c r="AX1625" s="13" t="s">
        <v>80</v>
      </c>
      <c r="AY1625" s="252" t="s">
        <v>140</v>
      </c>
    </row>
    <row r="1626" spans="1:51" s="13" customFormat="1" ht="12">
      <c r="A1626" s="13"/>
      <c r="B1626" s="242"/>
      <c r="C1626" s="243"/>
      <c r="D1626" s="244" t="s">
        <v>155</v>
      </c>
      <c r="E1626" s="245" t="s">
        <v>1</v>
      </c>
      <c r="F1626" s="246" t="s">
        <v>1922</v>
      </c>
      <c r="G1626" s="243"/>
      <c r="H1626" s="245" t="s">
        <v>1</v>
      </c>
      <c r="I1626" s="247"/>
      <c r="J1626" s="243"/>
      <c r="K1626" s="243"/>
      <c r="L1626" s="248"/>
      <c r="M1626" s="249"/>
      <c r="N1626" s="250"/>
      <c r="O1626" s="250"/>
      <c r="P1626" s="250"/>
      <c r="Q1626" s="250"/>
      <c r="R1626" s="250"/>
      <c r="S1626" s="250"/>
      <c r="T1626" s="251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52" t="s">
        <v>155</v>
      </c>
      <c r="AU1626" s="252" t="s">
        <v>148</v>
      </c>
      <c r="AV1626" s="13" t="s">
        <v>85</v>
      </c>
      <c r="AW1626" s="13" t="s">
        <v>36</v>
      </c>
      <c r="AX1626" s="13" t="s">
        <v>80</v>
      </c>
      <c r="AY1626" s="252" t="s">
        <v>140</v>
      </c>
    </row>
    <row r="1627" spans="1:51" s="14" customFormat="1" ht="12">
      <c r="A1627" s="14"/>
      <c r="B1627" s="253"/>
      <c r="C1627" s="254"/>
      <c r="D1627" s="244" t="s">
        <v>155</v>
      </c>
      <c r="E1627" s="255" t="s">
        <v>1</v>
      </c>
      <c r="F1627" s="256" t="s">
        <v>1923</v>
      </c>
      <c r="G1627" s="254"/>
      <c r="H1627" s="257">
        <v>6600</v>
      </c>
      <c r="I1627" s="258"/>
      <c r="J1627" s="254"/>
      <c r="K1627" s="254"/>
      <c r="L1627" s="259"/>
      <c r="M1627" s="260"/>
      <c r="N1627" s="261"/>
      <c r="O1627" s="261"/>
      <c r="P1627" s="261"/>
      <c r="Q1627" s="261"/>
      <c r="R1627" s="261"/>
      <c r="S1627" s="261"/>
      <c r="T1627" s="262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63" t="s">
        <v>155</v>
      </c>
      <c r="AU1627" s="263" t="s">
        <v>148</v>
      </c>
      <c r="AV1627" s="14" t="s">
        <v>148</v>
      </c>
      <c r="AW1627" s="14" t="s">
        <v>36</v>
      </c>
      <c r="AX1627" s="14" t="s">
        <v>85</v>
      </c>
      <c r="AY1627" s="263" t="s">
        <v>140</v>
      </c>
    </row>
    <row r="1628" spans="1:65" s="2" customFormat="1" ht="21.75" customHeight="1">
      <c r="A1628" s="39"/>
      <c r="B1628" s="40"/>
      <c r="C1628" s="229" t="s">
        <v>1924</v>
      </c>
      <c r="D1628" s="229" t="s">
        <v>142</v>
      </c>
      <c r="E1628" s="230" t="s">
        <v>1925</v>
      </c>
      <c r="F1628" s="231" t="s">
        <v>1926</v>
      </c>
      <c r="G1628" s="232" t="s">
        <v>221</v>
      </c>
      <c r="H1628" s="233">
        <v>180</v>
      </c>
      <c r="I1628" s="234"/>
      <c r="J1628" s="235">
        <f>ROUND(I1628*H1628,2)</f>
        <v>0</v>
      </c>
      <c r="K1628" s="231" t="s">
        <v>153</v>
      </c>
      <c r="L1628" s="45"/>
      <c r="M1628" s="236" t="s">
        <v>1</v>
      </c>
      <c r="N1628" s="237" t="s">
        <v>46</v>
      </c>
      <c r="O1628" s="92"/>
      <c r="P1628" s="238">
        <f>O1628*H1628</f>
        <v>0</v>
      </c>
      <c r="Q1628" s="238">
        <v>0</v>
      </c>
      <c r="R1628" s="238">
        <f>Q1628*H1628</f>
        <v>0</v>
      </c>
      <c r="S1628" s="238">
        <v>0.001</v>
      </c>
      <c r="T1628" s="239">
        <f>S1628*H1628</f>
        <v>0.18</v>
      </c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R1628" s="240" t="s">
        <v>237</v>
      </c>
      <c r="AT1628" s="240" t="s">
        <v>142</v>
      </c>
      <c r="AU1628" s="240" t="s">
        <v>148</v>
      </c>
      <c r="AY1628" s="18" t="s">
        <v>140</v>
      </c>
      <c r="BE1628" s="241">
        <f>IF(N1628="základní",J1628,0)</f>
        <v>0</v>
      </c>
      <c r="BF1628" s="241">
        <f>IF(N1628="snížená",J1628,0)</f>
        <v>0</v>
      </c>
      <c r="BG1628" s="241">
        <f>IF(N1628="zákl. přenesená",J1628,0)</f>
        <v>0</v>
      </c>
      <c r="BH1628" s="241">
        <f>IF(N1628="sníž. přenesená",J1628,0)</f>
        <v>0</v>
      </c>
      <c r="BI1628" s="241">
        <f>IF(N1628="nulová",J1628,0)</f>
        <v>0</v>
      </c>
      <c r="BJ1628" s="18" t="s">
        <v>148</v>
      </c>
      <c r="BK1628" s="241">
        <f>ROUND(I1628*H1628,2)</f>
        <v>0</v>
      </c>
      <c r="BL1628" s="18" t="s">
        <v>237</v>
      </c>
      <c r="BM1628" s="240" t="s">
        <v>1927</v>
      </c>
    </row>
    <row r="1629" spans="1:51" s="13" customFormat="1" ht="12">
      <c r="A1629" s="13"/>
      <c r="B1629" s="242"/>
      <c r="C1629" s="243"/>
      <c r="D1629" s="244" t="s">
        <v>155</v>
      </c>
      <c r="E1629" s="245" t="s">
        <v>1</v>
      </c>
      <c r="F1629" s="246" t="s">
        <v>1928</v>
      </c>
      <c r="G1629" s="243"/>
      <c r="H1629" s="245" t="s">
        <v>1</v>
      </c>
      <c r="I1629" s="247"/>
      <c r="J1629" s="243"/>
      <c r="K1629" s="243"/>
      <c r="L1629" s="248"/>
      <c r="M1629" s="249"/>
      <c r="N1629" s="250"/>
      <c r="O1629" s="250"/>
      <c r="P1629" s="250"/>
      <c r="Q1629" s="250"/>
      <c r="R1629" s="250"/>
      <c r="S1629" s="250"/>
      <c r="T1629" s="251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52" t="s">
        <v>155</v>
      </c>
      <c r="AU1629" s="252" t="s">
        <v>148</v>
      </c>
      <c r="AV1629" s="13" t="s">
        <v>85</v>
      </c>
      <c r="AW1629" s="13" t="s">
        <v>36</v>
      </c>
      <c r="AX1629" s="13" t="s">
        <v>80</v>
      </c>
      <c r="AY1629" s="252" t="s">
        <v>140</v>
      </c>
    </row>
    <row r="1630" spans="1:51" s="14" customFormat="1" ht="12">
      <c r="A1630" s="14"/>
      <c r="B1630" s="253"/>
      <c r="C1630" s="254"/>
      <c r="D1630" s="244" t="s">
        <v>155</v>
      </c>
      <c r="E1630" s="255" t="s">
        <v>1</v>
      </c>
      <c r="F1630" s="256" t="s">
        <v>1916</v>
      </c>
      <c r="G1630" s="254"/>
      <c r="H1630" s="257">
        <v>180</v>
      </c>
      <c r="I1630" s="258"/>
      <c r="J1630" s="254"/>
      <c r="K1630" s="254"/>
      <c r="L1630" s="259"/>
      <c r="M1630" s="260"/>
      <c r="N1630" s="261"/>
      <c r="O1630" s="261"/>
      <c r="P1630" s="261"/>
      <c r="Q1630" s="261"/>
      <c r="R1630" s="261"/>
      <c r="S1630" s="261"/>
      <c r="T1630" s="262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63" t="s">
        <v>155</v>
      </c>
      <c r="AU1630" s="263" t="s">
        <v>148</v>
      </c>
      <c r="AV1630" s="14" t="s">
        <v>148</v>
      </c>
      <c r="AW1630" s="14" t="s">
        <v>36</v>
      </c>
      <c r="AX1630" s="14" t="s">
        <v>85</v>
      </c>
      <c r="AY1630" s="263" t="s">
        <v>140</v>
      </c>
    </row>
    <row r="1631" spans="1:65" s="2" customFormat="1" ht="21.75" customHeight="1">
      <c r="A1631" s="39"/>
      <c r="B1631" s="40"/>
      <c r="C1631" s="229" t="s">
        <v>1929</v>
      </c>
      <c r="D1631" s="229" t="s">
        <v>142</v>
      </c>
      <c r="E1631" s="230" t="s">
        <v>1930</v>
      </c>
      <c r="F1631" s="231" t="s">
        <v>1931</v>
      </c>
      <c r="G1631" s="232" t="s">
        <v>221</v>
      </c>
      <c r="H1631" s="233">
        <v>640.205</v>
      </c>
      <c r="I1631" s="234"/>
      <c r="J1631" s="235">
        <f>ROUND(I1631*H1631,2)</f>
        <v>0</v>
      </c>
      <c r="K1631" s="231" t="s">
        <v>153</v>
      </c>
      <c r="L1631" s="45"/>
      <c r="M1631" s="236" t="s">
        <v>1</v>
      </c>
      <c r="N1631" s="237" t="s">
        <v>46</v>
      </c>
      <c r="O1631" s="92"/>
      <c r="P1631" s="238">
        <f>O1631*H1631</f>
        <v>0</v>
      </c>
      <c r="Q1631" s="238">
        <v>0</v>
      </c>
      <c r="R1631" s="238">
        <f>Q1631*H1631</f>
        <v>0</v>
      </c>
      <c r="S1631" s="238">
        <v>0.001</v>
      </c>
      <c r="T1631" s="239">
        <f>S1631*H1631</f>
        <v>0.640205</v>
      </c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R1631" s="240" t="s">
        <v>237</v>
      </c>
      <c r="AT1631" s="240" t="s">
        <v>142</v>
      </c>
      <c r="AU1631" s="240" t="s">
        <v>148</v>
      </c>
      <c r="AY1631" s="18" t="s">
        <v>140</v>
      </c>
      <c r="BE1631" s="241">
        <f>IF(N1631="základní",J1631,0)</f>
        <v>0</v>
      </c>
      <c r="BF1631" s="241">
        <f>IF(N1631="snížená",J1631,0)</f>
        <v>0</v>
      </c>
      <c r="BG1631" s="241">
        <f>IF(N1631="zákl. přenesená",J1631,0)</f>
        <v>0</v>
      </c>
      <c r="BH1631" s="241">
        <f>IF(N1631="sníž. přenesená",J1631,0)</f>
        <v>0</v>
      </c>
      <c r="BI1631" s="241">
        <f>IF(N1631="nulová",J1631,0)</f>
        <v>0</v>
      </c>
      <c r="BJ1631" s="18" t="s">
        <v>148</v>
      </c>
      <c r="BK1631" s="241">
        <f>ROUND(I1631*H1631,2)</f>
        <v>0</v>
      </c>
      <c r="BL1631" s="18" t="s">
        <v>237</v>
      </c>
      <c r="BM1631" s="240" t="s">
        <v>1932</v>
      </c>
    </row>
    <row r="1632" spans="1:51" s="13" customFormat="1" ht="12">
      <c r="A1632" s="13"/>
      <c r="B1632" s="242"/>
      <c r="C1632" s="243"/>
      <c r="D1632" s="244" t="s">
        <v>155</v>
      </c>
      <c r="E1632" s="245" t="s">
        <v>1</v>
      </c>
      <c r="F1632" s="246" t="s">
        <v>1933</v>
      </c>
      <c r="G1632" s="243"/>
      <c r="H1632" s="245" t="s">
        <v>1</v>
      </c>
      <c r="I1632" s="247"/>
      <c r="J1632" s="243"/>
      <c r="K1632" s="243"/>
      <c r="L1632" s="248"/>
      <c r="M1632" s="249"/>
      <c r="N1632" s="250"/>
      <c r="O1632" s="250"/>
      <c r="P1632" s="250"/>
      <c r="Q1632" s="250"/>
      <c r="R1632" s="250"/>
      <c r="S1632" s="250"/>
      <c r="T1632" s="251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2" t="s">
        <v>155</v>
      </c>
      <c r="AU1632" s="252" t="s">
        <v>148</v>
      </c>
      <c r="AV1632" s="13" t="s">
        <v>85</v>
      </c>
      <c r="AW1632" s="13" t="s">
        <v>36</v>
      </c>
      <c r="AX1632" s="13" t="s">
        <v>80</v>
      </c>
      <c r="AY1632" s="252" t="s">
        <v>140</v>
      </c>
    </row>
    <row r="1633" spans="1:51" s="14" customFormat="1" ht="12">
      <c r="A1633" s="14"/>
      <c r="B1633" s="253"/>
      <c r="C1633" s="254"/>
      <c r="D1633" s="244" t="s">
        <v>155</v>
      </c>
      <c r="E1633" s="255" t="s">
        <v>1</v>
      </c>
      <c r="F1633" s="256" t="s">
        <v>1934</v>
      </c>
      <c r="G1633" s="254"/>
      <c r="H1633" s="257">
        <v>596.505</v>
      </c>
      <c r="I1633" s="258"/>
      <c r="J1633" s="254"/>
      <c r="K1633" s="254"/>
      <c r="L1633" s="259"/>
      <c r="M1633" s="260"/>
      <c r="N1633" s="261"/>
      <c r="O1633" s="261"/>
      <c r="P1633" s="261"/>
      <c r="Q1633" s="261"/>
      <c r="R1633" s="261"/>
      <c r="S1633" s="261"/>
      <c r="T1633" s="262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63" t="s">
        <v>155</v>
      </c>
      <c r="AU1633" s="263" t="s">
        <v>148</v>
      </c>
      <c r="AV1633" s="14" t="s">
        <v>148</v>
      </c>
      <c r="AW1633" s="14" t="s">
        <v>36</v>
      </c>
      <c r="AX1633" s="14" t="s">
        <v>80</v>
      </c>
      <c r="AY1633" s="263" t="s">
        <v>140</v>
      </c>
    </row>
    <row r="1634" spans="1:51" s="14" customFormat="1" ht="12">
      <c r="A1634" s="14"/>
      <c r="B1634" s="253"/>
      <c r="C1634" s="254"/>
      <c r="D1634" s="244" t="s">
        <v>155</v>
      </c>
      <c r="E1634" s="255" t="s">
        <v>1</v>
      </c>
      <c r="F1634" s="256" t="s">
        <v>1935</v>
      </c>
      <c r="G1634" s="254"/>
      <c r="H1634" s="257">
        <v>43.7</v>
      </c>
      <c r="I1634" s="258"/>
      <c r="J1634" s="254"/>
      <c r="K1634" s="254"/>
      <c r="L1634" s="259"/>
      <c r="M1634" s="260"/>
      <c r="N1634" s="261"/>
      <c r="O1634" s="261"/>
      <c r="P1634" s="261"/>
      <c r="Q1634" s="261"/>
      <c r="R1634" s="261"/>
      <c r="S1634" s="261"/>
      <c r="T1634" s="262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63" t="s">
        <v>155</v>
      </c>
      <c r="AU1634" s="263" t="s">
        <v>148</v>
      </c>
      <c r="AV1634" s="14" t="s">
        <v>148</v>
      </c>
      <c r="AW1634" s="14" t="s">
        <v>36</v>
      </c>
      <c r="AX1634" s="14" t="s">
        <v>80</v>
      </c>
      <c r="AY1634" s="263" t="s">
        <v>140</v>
      </c>
    </row>
    <row r="1635" spans="1:51" s="15" customFormat="1" ht="12">
      <c r="A1635" s="15"/>
      <c r="B1635" s="264"/>
      <c r="C1635" s="265"/>
      <c r="D1635" s="244" t="s">
        <v>155</v>
      </c>
      <c r="E1635" s="266" t="s">
        <v>1</v>
      </c>
      <c r="F1635" s="267" t="s">
        <v>167</v>
      </c>
      <c r="G1635" s="265"/>
      <c r="H1635" s="268">
        <v>640.205</v>
      </c>
      <c r="I1635" s="269"/>
      <c r="J1635" s="265"/>
      <c r="K1635" s="265"/>
      <c r="L1635" s="270"/>
      <c r="M1635" s="271"/>
      <c r="N1635" s="272"/>
      <c r="O1635" s="272"/>
      <c r="P1635" s="272"/>
      <c r="Q1635" s="272"/>
      <c r="R1635" s="272"/>
      <c r="S1635" s="272"/>
      <c r="T1635" s="273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T1635" s="274" t="s">
        <v>155</v>
      </c>
      <c r="AU1635" s="274" t="s">
        <v>148</v>
      </c>
      <c r="AV1635" s="15" t="s">
        <v>147</v>
      </c>
      <c r="AW1635" s="15" t="s">
        <v>36</v>
      </c>
      <c r="AX1635" s="15" t="s">
        <v>85</v>
      </c>
      <c r="AY1635" s="274" t="s">
        <v>140</v>
      </c>
    </row>
    <row r="1636" spans="1:65" s="2" customFormat="1" ht="21.75" customHeight="1">
      <c r="A1636" s="39"/>
      <c r="B1636" s="40"/>
      <c r="C1636" s="229" t="s">
        <v>1936</v>
      </c>
      <c r="D1636" s="229" t="s">
        <v>142</v>
      </c>
      <c r="E1636" s="230" t="s">
        <v>1937</v>
      </c>
      <c r="F1636" s="231" t="s">
        <v>1938</v>
      </c>
      <c r="G1636" s="232" t="s">
        <v>221</v>
      </c>
      <c r="H1636" s="233">
        <v>10</v>
      </c>
      <c r="I1636" s="234"/>
      <c r="J1636" s="235">
        <f>ROUND(I1636*H1636,2)</f>
        <v>0</v>
      </c>
      <c r="K1636" s="231" t="s">
        <v>153</v>
      </c>
      <c r="L1636" s="45"/>
      <c r="M1636" s="236" t="s">
        <v>1</v>
      </c>
      <c r="N1636" s="237" t="s">
        <v>46</v>
      </c>
      <c r="O1636" s="92"/>
      <c r="P1636" s="238">
        <f>O1636*H1636</f>
        <v>0</v>
      </c>
      <c r="Q1636" s="238">
        <v>0</v>
      </c>
      <c r="R1636" s="238">
        <f>Q1636*H1636</f>
        <v>0</v>
      </c>
      <c r="S1636" s="238">
        <v>0.001</v>
      </c>
      <c r="T1636" s="239">
        <f>S1636*H1636</f>
        <v>0.01</v>
      </c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R1636" s="240" t="s">
        <v>237</v>
      </c>
      <c r="AT1636" s="240" t="s">
        <v>142</v>
      </c>
      <c r="AU1636" s="240" t="s">
        <v>148</v>
      </c>
      <c r="AY1636" s="18" t="s">
        <v>140</v>
      </c>
      <c r="BE1636" s="241">
        <f>IF(N1636="základní",J1636,0)</f>
        <v>0</v>
      </c>
      <c r="BF1636" s="241">
        <f>IF(N1636="snížená",J1636,0)</f>
        <v>0</v>
      </c>
      <c r="BG1636" s="241">
        <f>IF(N1636="zákl. přenesená",J1636,0)</f>
        <v>0</v>
      </c>
      <c r="BH1636" s="241">
        <f>IF(N1636="sníž. přenesená",J1636,0)</f>
        <v>0</v>
      </c>
      <c r="BI1636" s="241">
        <f>IF(N1636="nulová",J1636,0)</f>
        <v>0</v>
      </c>
      <c r="BJ1636" s="18" t="s">
        <v>148</v>
      </c>
      <c r="BK1636" s="241">
        <f>ROUND(I1636*H1636,2)</f>
        <v>0</v>
      </c>
      <c r="BL1636" s="18" t="s">
        <v>237</v>
      </c>
      <c r="BM1636" s="240" t="s">
        <v>1939</v>
      </c>
    </row>
    <row r="1637" spans="1:51" s="13" customFormat="1" ht="12">
      <c r="A1637" s="13"/>
      <c r="B1637" s="242"/>
      <c r="C1637" s="243"/>
      <c r="D1637" s="244" t="s">
        <v>155</v>
      </c>
      <c r="E1637" s="245" t="s">
        <v>1</v>
      </c>
      <c r="F1637" s="246" t="s">
        <v>1940</v>
      </c>
      <c r="G1637" s="243"/>
      <c r="H1637" s="245" t="s">
        <v>1</v>
      </c>
      <c r="I1637" s="247"/>
      <c r="J1637" s="243"/>
      <c r="K1637" s="243"/>
      <c r="L1637" s="248"/>
      <c r="M1637" s="249"/>
      <c r="N1637" s="250"/>
      <c r="O1637" s="250"/>
      <c r="P1637" s="250"/>
      <c r="Q1637" s="250"/>
      <c r="R1637" s="250"/>
      <c r="S1637" s="250"/>
      <c r="T1637" s="251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52" t="s">
        <v>155</v>
      </c>
      <c r="AU1637" s="252" t="s">
        <v>148</v>
      </c>
      <c r="AV1637" s="13" t="s">
        <v>85</v>
      </c>
      <c r="AW1637" s="13" t="s">
        <v>36</v>
      </c>
      <c r="AX1637" s="13" t="s">
        <v>80</v>
      </c>
      <c r="AY1637" s="252" t="s">
        <v>140</v>
      </c>
    </row>
    <row r="1638" spans="1:51" s="14" customFormat="1" ht="12">
      <c r="A1638" s="14"/>
      <c r="B1638" s="253"/>
      <c r="C1638" s="254"/>
      <c r="D1638" s="244" t="s">
        <v>155</v>
      </c>
      <c r="E1638" s="255" t="s">
        <v>1</v>
      </c>
      <c r="F1638" s="256" t="s">
        <v>14</v>
      </c>
      <c r="G1638" s="254"/>
      <c r="H1638" s="257">
        <v>10</v>
      </c>
      <c r="I1638" s="258"/>
      <c r="J1638" s="254"/>
      <c r="K1638" s="254"/>
      <c r="L1638" s="259"/>
      <c r="M1638" s="260"/>
      <c r="N1638" s="261"/>
      <c r="O1638" s="261"/>
      <c r="P1638" s="261"/>
      <c r="Q1638" s="261"/>
      <c r="R1638" s="261"/>
      <c r="S1638" s="261"/>
      <c r="T1638" s="262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63" t="s">
        <v>155</v>
      </c>
      <c r="AU1638" s="263" t="s">
        <v>148</v>
      </c>
      <c r="AV1638" s="14" t="s">
        <v>148</v>
      </c>
      <c r="AW1638" s="14" t="s">
        <v>36</v>
      </c>
      <c r="AX1638" s="14" t="s">
        <v>85</v>
      </c>
      <c r="AY1638" s="263" t="s">
        <v>140</v>
      </c>
    </row>
    <row r="1639" spans="1:65" s="2" customFormat="1" ht="21.75" customHeight="1">
      <c r="A1639" s="39"/>
      <c r="B1639" s="40"/>
      <c r="C1639" s="229" t="s">
        <v>1941</v>
      </c>
      <c r="D1639" s="229" t="s">
        <v>142</v>
      </c>
      <c r="E1639" s="230" t="s">
        <v>1942</v>
      </c>
      <c r="F1639" s="231" t="s">
        <v>1943</v>
      </c>
      <c r="G1639" s="232" t="s">
        <v>221</v>
      </c>
      <c r="H1639" s="233">
        <v>6600</v>
      </c>
      <c r="I1639" s="234"/>
      <c r="J1639" s="235">
        <f>ROUND(I1639*H1639,2)</f>
        <v>0</v>
      </c>
      <c r="K1639" s="231" t="s">
        <v>153</v>
      </c>
      <c r="L1639" s="45"/>
      <c r="M1639" s="236" t="s">
        <v>1</v>
      </c>
      <c r="N1639" s="237" t="s">
        <v>46</v>
      </c>
      <c r="O1639" s="92"/>
      <c r="P1639" s="238">
        <f>O1639*H1639</f>
        <v>0</v>
      </c>
      <c r="Q1639" s="238">
        <v>0</v>
      </c>
      <c r="R1639" s="238">
        <f>Q1639*H1639</f>
        <v>0</v>
      </c>
      <c r="S1639" s="238">
        <v>0.001</v>
      </c>
      <c r="T1639" s="239">
        <f>S1639*H1639</f>
        <v>6.6000000000000005</v>
      </c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R1639" s="240" t="s">
        <v>237</v>
      </c>
      <c r="AT1639" s="240" t="s">
        <v>142</v>
      </c>
      <c r="AU1639" s="240" t="s">
        <v>148</v>
      </c>
      <c r="AY1639" s="18" t="s">
        <v>140</v>
      </c>
      <c r="BE1639" s="241">
        <f>IF(N1639="základní",J1639,0)</f>
        <v>0</v>
      </c>
      <c r="BF1639" s="241">
        <f>IF(N1639="snížená",J1639,0)</f>
        <v>0</v>
      </c>
      <c r="BG1639" s="241">
        <f>IF(N1639="zákl. přenesená",J1639,0)</f>
        <v>0</v>
      </c>
      <c r="BH1639" s="241">
        <f>IF(N1639="sníž. přenesená",J1639,0)</f>
        <v>0</v>
      </c>
      <c r="BI1639" s="241">
        <f>IF(N1639="nulová",J1639,0)</f>
        <v>0</v>
      </c>
      <c r="BJ1639" s="18" t="s">
        <v>148</v>
      </c>
      <c r="BK1639" s="241">
        <f>ROUND(I1639*H1639,2)</f>
        <v>0</v>
      </c>
      <c r="BL1639" s="18" t="s">
        <v>237</v>
      </c>
      <c r="BM1639" s="240" t="s">
        <v>1944</v>
      </c>
    </row>
    <row r="1640" spans="1:51" s="13" customFormat="1" ht="12">
      <c r="A1640" s="13"/>
      <c r="B1640" s="242"/>
      <c r="C1640" s="243"/>
      <c r="D1640" s="244" t="s">
        <v>155</v>
      </c>
      <c r="E1640" s="245" t="s">
        <v>1</v>
      </c>
      <c r="F1640" s="246" t="s">
        <v>1945</v>
      </c>
      <c r="G1640" s="243"/>
      <c r="H1640" s="245" t="s">
        <v>1</v>
      </c>
      <c r="I1640" s="247"/>
      <c r="J1640" s="243"/>
      <c r="K1640" s="243"/>
      <c r="L1640" s="248"/>
      <c r="M1640" s="249"/>
      <c r="N1640" s="250"/>
      <c r="O1640" s="250"/>
      <c r="P1640" s="250"/>
      <c r="Q1640" s="250"/>
      <c r="R1640" s="250"/>
      <c r="S1640" s="250"/>
      <c r="T1640" s="251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52" t="s">
        <v>155</v>
      </c>
      <c r="AU1640" s="252" t="s">
        <v>148</v>
      </c>
      <c r="AV1640" s="13" t="s">
        <v>85</v>
      </c>
      <c r="AW1640" s="13" t="s">
        <v>36</v>
      </c>
      <c r="AX1640" s="13" t="s">
        <v>80</v>
      </c>
      <c r="AY1640" s="252" t="s">
        <v>140</v>
      </c>
    </row>
    <row r="1641" spans="1:51" s="13" customFormat="1" ht="12">
      <c r="A1641" s="13"/>
      <c r="B1641" s="242"/>
      <c r="C1641" s="243"/>
      <c r="D1641" s="244" t="s">
        <v>155</v>
      </c>
      <c r="E1641" s="245" t="s">
        <v>1</v>
      </c>
      <c r="F1641" s="246" t="s">
        <v>1946</v>
      </c>
      <c r="G1641" s="243"/>
      <c r="H1641" s="245" t="s">
        <v>1</v>
      </c>
      <c r="I1641" s="247"/>
      <c r="J1641" s="243"/>
      <c r="K1641" s="243"/>
      <c r="L1641" s="248"/>
      <c r="M1641" s="249"/>
      <c r="N1641" s="250"/>
      <c r="O1641" s="250"/>
      <c r="P1641" s="250"/>
      <c r="Q1641" s="250"/>
      <c r="R1641" s="250"/>
      <c r="S1641" s="250"/>
      <c r="T1641" s="251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52" t="s">
        <v>155</v>
      </c>
      <c r="AU1641" s="252" t="s">
        <v>148</v>
      </c>
      <c r="AV1641" s="13" t="s">
        <v>85</v>
      </c>
      <c r="AW1641" s="13" t="s">
        <v>36</v>
      </c>
      <c r="AX1641" s="13" t="s">
        <v>80</v>
      </c>
      <c r="AY1641" s="252" t="s">
        <v>140</v>
      </c>
    </row>
    <row r="1642" spans="1:51" s="14" customFormat="1" ht="12">
      <c r="A1642" s="14"/>
      <c r="B1642" s="253"/>
      <c r="C1642" s="254"/>
      <c r="D1642" s="244" t="s">
        <v>155</v>
      </c>
      <c r="E1642" s="255" t="s">
        <v>1</v>
      </c>
      <c r="F1642" s="256" t="s">
        <v>1923</v>
      </c>
      <c r="G1642" s="254"/>
      <c r="H1642" s="257">
        <v>6600</v>
      </c>
      <c r="I1642" s="258"/>
      <c r="J1642" s="254"/>
      <c r="K1642" s="254"/>
      <c r="L1642" s="259"/>
      <c r="M1642" s="260"/>
      <c r="N1642" s="261"/>
      <c r="O1642" s="261"/>
      <c r="P1642" s="261"/>
      <c r="Q1642" s="261"/>
      <c r="R1642" s="261"/>
      <c r="S1642" s="261"/>
      <c r="T1642" s="262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63" t="s">
        <v>155</v>
      </c>
      <c r="AU1642" s="263" t="s">
        <v>148</v>
      </c>
      <c r="AV1642" s="14" t="s">
        <v>148</v>
      </c>
      <c r="AW1642" s="14" t="s">
        <v>36</v>
      </c>
      <c r="AX1642" s="14" t="s">
        <v>85</v>
      </c>
      <c r="AY1642" s="263" t="s">
        <v>140</v>
      </c>
    </row>
    <row r="1643" spans="1:65" s="2" customFormat="1" ht="21.75" customHeight="1">
      <c r="A1643" s="39"/>
      <c r="B1643" s="40"/>
      <c r="C1643" s="229" t="s">
        <v>1947</v>
      </c>
      <c r="D1643" s="229" t="s">
        <v>142</v>
      </c>
      <c r="E1643" s="230" t="s">
        <v>1948</v>
      </c>
      <c r="F1643" s="231" t="s">
        <v>1949</v>
      </c>
      <c r="G1643" s="232" t="s">
        <v>197</v>
      </c>
      <c r="H1643" s="233">
        <v>3.911</v>
      </c>
      <c r="I1643" s="234"/>
      <c r="J1643" s="235">
        <f>ROUND(I1643*H1643,2)</f>
        <v>0</v>
      </c>
      <c r="K1643" s="231" t="s">
        <v>153</v>
      </c>
      <c r="L1643" s="45"/>
      <c r="M1643" s="236" t="s">
        <v>1</v>
      </c>
      <c r="N1643" s="237" t="s">
        <v>46</v>
      </c>
      <c r="O1643" s="92"/>
      <c r="P1643" s="238">
        <f>O1643*H1643</f>
        <v>0</v>
      </c>
      <c r="Q1643" s="238">
        <v>0</v>
      </c>
      <c r="R1643" s="238">
        <f>Q1643*H1643</f>
        <v>0</v>
      </c>
      <c r="S1643" s="238">
        <v>0</v>
      </c>
      <c r="T1643" s="239">
        <f>S1643*H1643</f>
        <v>0</v>
      </c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R1643" s="240" t="s">
        <v>237</v>
      </c>
      <c r="AT1643" s="240" t="s">
        <v>142</v>
      </c>
      <c r="AU1643" s="240" t="s">
        <v>148</v>
      </c>
      <c r="AY1643" s="18" t="s">
        <v>140</v>
      </c>
      <c r="BE1643" s="241">
        <f>IF(N1643="základní",J1643,0)</f>
        <v>0</v>
      </c>
      <c r="BF1643" s="241">
        <f>IF(N1643="snížená",J1643,0)</f>
        <v>0</v>
      </c>
      <c r="BG1643" s="241">
        <f>IF(N1643="zákl. přenesená",J1643,0)</f>
        <v>0</v>
      </c>
      <c r="BH1643" s="241">
        <f>IF(N1643="sníž. přenesená",J1643,0)</f>
        <v>0</v>
      </c>
      <c r="BI1643" s="241">
        <f>IF(N1643="nulová",J1643,0)</f>
        <v>0</v>
      </c>
      <c r="BJ1643" s="18" t="s">
        <v>148</v>
      </c>
      <c r="BK1643" s="241">
        <f>ROUND(I1643*H1643,2)</f>
        <v>0</v>
      </c>
      <c r="BL1643" s="18" t="s">
        <v>237</v>
      </c>
      <c r="BM1643" s="240" t="s">
        <v>1950</v>
      </c>
    </row>
    <row r="1644" spans="1:63" s="12" customFormat="1" ht="22.8" customHeight="1">
      <c r="A1644" s="12"/>
      <c r="B1644" s="213"/>
      <c r="C1644" s="214"/>
      <c r="D1644" s="215" t="s">
        <v>79</v>
      </c>
      <c r="E1644" s="227" t="s">
        <v>1951</v>
      </c>
      <c r="F1644" s="227" t="s">
        <v>1952</v>
      </c>
      <c r="G1644" s="214"/>
      <c r="H1644" s="214"/>
      <c r="I1644" s="217"/>
      <c r="J1644" s="228">
        <f>BK1644</f>
        <v>0</v>
      </c>
      <c r="K1644" s="214"/>
      <c r="L1644" s="219"/>
      <c r="M1644" s="220"/>
      <c r="N1644" s="221"/>
      <c r="O1644" s="221"/>
      <c r="P1644" s="222">
        <f>SUM(P1645:P1673)</f>
        <v>0</v>
      </c>
      <c r="Q1644" s="221"/>
      <c r="R1644" s="222">
        <f>SUM(R1645:R1673)</f>
        <v>3.9079620999999998</v>
      </c>
      <c r="S1644" s="221"/>
      <c r="T1644" s="223">
        <f>SUM(T1645:T1673)</f>
        <v>0</v>
      </c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R1644" s="224" t="s">
        <v>148</v>
      </c>
      <c r="AT1644" s="225" t="s">
        <v>79</v>
      </c>
      <c r="AU1644" s="225" t="s">
        <v>85</v>
      </c>
      <c r="AY1644" s="224" t="s">
        <v>140</v>
      </c>
      <c r="BK1644" s="226">
        <f>SUM(BK1645:BK1673)</f>
        <v>0</v>
      </c>
    </row>
    <row r="1645" spans="1:65" s="2" customFormat="1" ht="21.75" customHeight="1">
      <c r="A1645" s="39"/>
      <c r="B1645" s="40"/>
      <c r="C1645" s="229" t="s">
        <v>1953</v>
      </c>
      <c r="D1645" s="229" t="s">
        <v>142</v>
      </c>
      <c r="E1645" s="230" t="s">
        <v>1954</v>
      </c>
      <c r="F1645" s="231" t="s">
        <v>1955</v>
      </c>
      <c r="G1645" s="232" t="s">
        <v>252</v>
      </c>
      <c r="H1645" s="233">
        <v>48.04</v>
      </c>
      <c r="I1645" s="234"/>
      <c r="J1645" s="235">
        <f>ROUND(I1645*H1645,2)</f>
        <v>0</v>
      </c>
      <c r="K1645" s="231" t="s">
        <v>153</v>
      </c>
      <c r="L1645" s="45"/>
      <c r="M1645" s="236" t="s">
        <v>1</v>
      </c>
      <c r="N1645" s="237" t="s">
        <v>46</v>
      </c>
      <c r="O1645" s="92"/>
      <c r="P1645" s="238">
        <f>O1645*H1645</f>
        <v>0</v>
      </c>
      <c r="Q1645" s="238">
        <v>0.00058</v>
      </c>
      <c r="R1645" s="238">
        <f>Q1645*H1645</f>
        <v>0.0278632</v>
      </c>
      <c r="S1645" s="238">
        <v>0</v>
      </c>
      <c r="T1645" s="239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40" t="s">
        <v>237</v>
      </c>
      <c r="AT1645" s="240" t="s">
        <v>142</v>
      </c>
      <c r="AU1645" s="240" t="s">
        <v>148</v>
      </c>
      <c r="AY1645" s="18" t="s">
        <v>140</v>
      </c>
      <c r="BE1645" s="241">
        <f>IF(N1645="základní",J1645,0)</f>
        <v>0</v>
      </c>
      <c r="BF1645" s="241">
        <f>IF(N1645="snížená",J1645,0)</f>
        <v>0</v>
      </c>
      <c r="BG1645" s="241">
        <f>IF(N1645="zákl. přenesená",J1645,0)</f>
        <v>0</v>
      </c>
      <c r="BH1645" s="241">
        <f>IF(N1645="sníž. přenesená",J1645,0)</f>
        <v>0</v>
      </c>
      <c r="BI1645" s="241">
        <f>IF(N1645="nulová",J1645,0)</f>
        <v>0</v>
      </c>
      <c r="BJ1645" s="18" t="s">
        <v>148</v>
      </c>
      <c r="BK1645" s="241">
        <f>ROUND(I1645*H1645,2)</f>
        <v>0</v>
      </c>
      <c r="BL1645" s="18" t="s">
        <v>237</v>
      </c>
      <c r="BM1645" s="240" t="s">
        <v>1956</v>
      </c>
    </row>
    <row r="1646" spans="1:51" s="13" customFormat="1" ht="12">
      <c r="A1646" s="13"/>
      <c r="B1646" s="242"/>
      <c r="C1646" s="243"/>
      <c r="D1646" s="244" t="s">
        <v>155</v>
      </c>
      <c r="E1646" s="245" t="s">
        <v>1</v>
      </c>
      <c r="F1646" s="246" t="s">
        <v>822</v>
      </c>
      <c r="G1646" s="243"/>
      <c r="H1646" s="245" t="s">
        <v>1</v>
      </c>
      <c r="I1646" s="247"/>
      <c r="J1646" s="243"/>
      <c r="K1646" s="243"/>
      <c r="L1646" s="248"/>
      <c r="M1646" s="249"/>
      <c r="N1646" s="250"/>
      <c r="O1646" s="250"/>
      <c r="P1646" s="250"/>
      <c r="Q1646" s="250"/>
      <c r="R1646" s="250"/>
      <c r="S1646" s="250"/>
      <c r="T1646" s="251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52" t="s">
        <v>155</v>
      </c>
      <c r="AU1646" s="252" t="s">
        <v>148</v>
      </c>
      <c r="AV1646" s="13" t="s">
        <v>85</v>
      </c>
      <c r="AW1646" s="13" t="s">
        <v>36</v>
      </c>
      <c r="AX1646" s="13" t="s">
        <v>80</v>
      </c>
      <c r="AY1646" s="252" t="s">
        <v>140</v>
      </c>
    </row>
    <row r="1647" spans="1:51" s="14" customFormat="1" ht="12">
      <c r="A1647" s="14"/>
      <c r="B1647" s="253"/>
      <c r="C1647" s="254"/>
      <c r="D1647" s="244" t="s">
        <v>155</v>
      </c>
      <c r="E1647" s="255" t="s">
        <v>1</v>
      </c>
      <c r="F1647" s="256" t="s">
        <v>1957</v>
      </c>
      <c r="G1647" s="254"/>
      <c r="H1647" s="257">
        <v>60.24</v>
      </c>
      <c r="I1647" s="258"/>
      <c r="J1647" s="254"/>
      <c r="K1647" s="254"/>
      <c r="L1647" s="259"/>
      <c r="M1647" s="260"/>
      <c r="N1647" s="261"/>
      <c r="O1647" s="261"/>
      <c r="P1647" s="261"/>
      <c r="Q1647" s="261"/>
      <c r="R1647" s="261"/>
      <c r="S1647" s="261"/>
      <c r="T1647" s="262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63" t="s">
        <v>155</v>
      </c>
      <c r="AU1647" s="263" t="s">
        <v>148</v>
      </c>
      <c r="AV1647" s="14" t="s">
        <v>148</v>
      </c>
      <c r="AW1647" s="14" t="s">
        <v>36</v>
      </c>
      <c r="AX1647" s="14" t="s">
        <v>80</v>
      </c>
      <c r="AY1647" s="263" t="s">
        <v>140</v>
      </c>
    </row>
    <row r="1648" spans="1:51" s="14" customFormat="1" ht="12">
      <c r="A1648" s="14"/>
      <c r="B1648" s="253"/>
      <c r="C1648" s="254"/>
      <c r="D1648" s="244" t="s">
        <v>155</v>
      </c>
      <c r="E1648" s="255" t="s">
        <v>1</v>
      </c>
      <c r="F1648" s="256" t="s">
        <v>1958</v>
      </c>
      <c r="G1648" s="254"/>
      <c r="H1648" s="257">
        <v>-12.2</v>
      </c>
      <c r="I1648" s="258"/>
      <c r="J1648" s="254"/>
      <c r="K1648" s="254"/>
      <c r="L1648" s="259"/>
      <c r="M1648" s="260"/>
      <c r="N1648" s="261"/>
      <c r="O1648" s="261"/>
      <c r="P1648" s="261"/>
      <c r="Q1648" s="261"/>
      <c r="R1648" s="261"/>
      <c r="S1648" s="261"/>
      <c r="T1648" s="262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63" t="s">
        <v>155</v>
      </c>
      <c r="AU1648" s="263" t="s">
        <v>148</v>
      </c>
      <c r="AV1648" s="14" t="s">
        <v>148</v>
      </c>
      <c r="AW1648" s="14" t="s">
        <v>36</v>
      </c>
      <c r="AX1648" s="14" t="s">
        <v>80</v>
      </c>
      <c r="AY1648" s="263" t="s">
        <v>140</v>
      </c>
    </row>
    <row r="1649" spans="1:51" s="15" customFormat="1" ht="12">
      <c r="A1649" s="15"/>
      <c r="B1649" s="264"/>
      <c r="C1649" s="265"/>
      <c r="D1649" s="244" t="s">
        <v>155</v>
      </c>
      <c r="E1649" s="266" t="s">
        <v>1</v>
      </c>
      <c r="F1649" s="267" t="s">
        <v>167</v>
      </c>
      <c r="G1649" s="265"/>
      <c r="H1649" s="268">
        <v>48.040000000000006</v>
      </c>
      <c r="I1649" s="269"/>
      <c r="J1649" s="265"/>
      <c r="K1649" s="265"/>
      <c r="L1649" s="270"/>
      <c r="M1649" s="271"/>
      <c r="N1649" s="272"/>
      <c r="O1649" s="272"/>
      <c r="P1649" s="272"/>
      <c r="Q1649" s="272"/>
      <c r="R1649" s="272"/>
      <c r="S1649" s="272"/>
      <c r="T1649" s="273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T1649" s="274" t="s">
        <v>155</v>
      </c>
      <c r="AU1649" s="274" t="s">
        <v>148</v>
      </c>
      <c r="AV1649" s="15" t="s">
        <v>147</v>
      </c>
      <c r="AW1649" s="15" t="s">
        <v>36</v>
      </c>
      <c r="AX1649" s="15" t="s">
        <v>85</v>
      </c>
      <c r="AY1649" s="274" t="s">
        <v>140</v>
      </c>
    </row>
    <row r="1650" spans="1:65" s="2" customFormat="1" ht="21.75" customHeight="1">
      <c r="A1650" s="39"/>
      <c r="B1650" s="40"/>
      <c r="C1650" s="275" t="s">
        <v>1959</v>
      </c>
      <c r="D1650" s="275" t="s">
        <v>208</v>
      </c>
      <c r="E1650" s="276" t="s">
        <v>1960</v>
      </c>
      <c r="F1650" s="277" t="s">
        <v>1961</v>
      </c>
      <c r="G1650" s="278" t="s">
        <v>145</v>
      </c>
      <c r="H1650" s="279">
        <v>176.146</v>
      </c>
      <c r="I1650" s="280"/>
      <c r="J1650" s="281">
        <f>ROUND(I1650*H1650,2)</f>
        <v>0</v>
      </c>
      <c r="K1650" s="277" t="s">
        <v>153</v>
      </c>
      <c r="L1650" s="282"/>
      <c r="M1650" s="283" t="s">
        <v>1</v>
      </c>
      <c r="N1650" s="284" t="s">
        <v>46</v>
      </c>
      <c r="O1650" s="92"/>
      <c r="P1650" s="238">
        <f>O1650*H1650</f>
        <v>0</v>
      </c>
      <c r="Q1650" s="238">
        <v>0.00045</v>
      </c>
      <c r="R1650" s="238">
        <f>Q1650*H1650</f>
        <v>0.0792657</v>
      </c>
      <c r="S1650" s="238">
        <v>0</v>
      </c>
      <c r="T1650" s="239">
        <f>S1650*H1650</f>
        <v>0</v>
      </c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R1650" s="240" t="s">
        <v>391</v>
      </c>
      <c r="AT1650" s="240" t="s">
        <v>208</v>
      </c>
      <c r="AU1650" s="240" t="s">
        <v>148</v>
      </c>
      <c r="AY1650" s="18" t="s">
        <v>140</v>
      </c>
      <c r="BE1650" s="241">
        <f>IF(N1650="základní",J1650,0)</f>
        <v>0</v>
      </c>
      <c r="BF1650" s="241">
        <f>IF(N1650="snížená",J1650,0)</f>
        <v>0</v>
      </c>
      <c r="BG1650" s="241">
        <f>IF(N1650="zákl. přenesená",J1650,0)</f>
        <v>0</v>
      </c>
      <c r="BH1650" s="241">
        <f>IF(N1650="sníž. přenesená",J1650,0)</f>
        <v>0</v>
      </c>
      <c r="BI1650" s="241">
        <f>IF(N1650="nulová",J1650,0)</f>
        <v>0</v>
      </c>
      <c r="BJ1650" s="18" t="s">
        <v>148</v>
      </c>
      <c r="BK1650" s="241">
        <f>ROUND(I1650*H1650,2)</f>
        <v>0</v>
      </c>
      <c r="BL1650" s="18" t="s">
        <v>237</v>
      </c>
      <c r="BM1650" s="240" t="s">
        <v>1962</v>
      </c>
    </row>
    <row r="1651" spans="1:51" s="14" customFormat="1" ht="12">
      <c r="A1651" s="14"/>
      <c r="B1651" s="253"/>
      <c r="C1651" s="254"/>
      <c r="D1651" s="244" t="s">
        <v>155</v>
      </c>
      <c r="E1651" s="255" t="s">
        <v>1</v>
      </c>
      <c r="F1651" s="256" t="s">
        <v>1963</v>
      </c>
      <c r="G1651" s="254"/>
      <c r="H1651" s="257">
        <v>160.133</v>
      </c>
      <c r="I1651" s="258"/>
      <c r="J1651" s="254"/>
      <c r="K1651" s="254"/>
      <c r="L1651" s="259"/>
      <c r="M1651" s="260"/>
      <c r="N1651" s="261"/>
      <c r="O1651" s="261"/>
      <c r="P1651" s="261"/>
      <c r="Q1651" s="261"/>
      <c r="R1651" s="261"/>
      <c r="S1651" s="261"/>
      <c r="T1651" s="262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63" t="s">
        <v>155</v>
      </c>
      <c r="AU1651" s="263" t="s">
        <v>148</v>
      </c>
      <c r="AV1651" s="14" t="s">
        <v>148</v>
      </c>
      <c r="AW1651" s="14" t="s">
        <v>36</v>
      </c>
      <c r="AX1651" s="14" t="s">
        <v>80</v>
      </c>
      <c r="AY1651" s="263" t="s">
        <v>140</v>
      </c>
    </row>
    <row r="1652" spans="1:51" s="14" customFormat="1" ht="12">
      <c r="A1652" s="14"/>
      <c r="B1652" s="253"/>
      <c r="C1652" s="254"/>
      <c r="D1652" s="244" t="s">
        <v>155</v>
      </c>
      <c r="E1652" s="255" t="s">
        <v>1</v>
      </c>
      <c r="F1652" s="256" t="s">
        <v>1964</v>
      </c>
      <c r="G1652" s="254"/>
      <c r="H1652" s="257">
        <v>176.146</v>
      </c>
      <c r="I1652" s="258"/>
      <c r="J1652" s="254"/>
      <c r="K1652" s="254"/>
      <c r="L1652" s="259"/>
      <c r="M1652" s="260"/>
      <c r="N1652" s="261"/>
      <c r="O1652" s="261"/>
      <c r="P1652" s="261"/>
      <c r="Q1652" s="261"/>
      <c r="R1652" s="261"/>
      <c r="S1652" s="261"/>
      <c r="T1652" s="262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3" t="s">
        <v>155</v>
      </c>
      <c r="AU1652" s="263" t="s">
        <v>148</v>
      </c>
      <c r="AV1652" s="14" t="s">
        <v>148</v>
      </c>
      <c r="AW1652" s="14" t="s">
        <v>36</v>
      </c>
      <c r="AX1652" s="14" t="s">
        <v>85</v>
      </c>
      <c r="AY1652" s="263" t="s">
        <v>140</v>
      </c>
    </row>
    <row r="1653" spans="1:65" s="2" customFormat="1" ht="21.75" customHeight="1">
      <c r="A1653" s="39"/>
      <c r="B1653" s="40"/>
      <c r="C1653" s="229" t="s">
        <v>1965</v>
      </c>
      <c r="D1653" s="229" t="s">
        <v>142</v>
      </c>
      <c r="E1653" s="230" t="s">
        <v>1966</v>
      </c>
      <c r="F1653" s="231" t="s">
        <v>1967</v>
      </c>
      <c r="G1653" s="232" t="s">
        <v>152</v>
      </c>
      <c r="H1653" s="233">
        <v>37.728</v>
      </c>
      <c r="I1653" s="234"/>
      <c r="J1653" s="235">
        <f>ROUND(I1653*H1653,2)</f>
        <v>0</v>
      </c>
      <c r="K1653" s="231" t="s">
        <v>153</v>
      </c>
      <c r="L1653" s="45"/>
      <c r="M1653" s="236" t="s">
        <v>1</v>
      </c>
      <c r="N1653" s="237" t="s">
        <v>46</v>
      </c>
      <c r="O1653" s="92"/>
      <c r="P1653" s="238">
        <f>O1653*H1653</f>
        <v>0</v>
      </c>
      <c r="Q1653" s="238">
        <v>0.00635</v>
      </c>
      <c r="R1653" s="238">
        <f>Q1653*H1653</f>
        <v>0.2395728</v>
      </c>
      <c r="S1653" s="238">
        <v>0</v>
      </c>
      <c r="T1653" s="239">
        <f>S1653*H1653</f>
        <v>0</v>
      </c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R1653" s="240" t="s">
        <v>237</v>
      </c>
      <c r="AT1653" s="240" t="s">
        <v>142</v>
      </c>
      <c r="AU1653" s="240" t="s">
        <v>148</v>
      </c>
      <c r="AY1653" s="18" t="s">
        <v>140</v>
      </c>
      <c r="BE1653" s="241">
        <f>IF(N1653="základní",J1653,0)</f>
        <v>0</v>
      </c>
      <c r="BF1653" s="241">
        <f>IF(N1653="snížená",J1653,0)</f>
        <v>0</v>
      </c>
      <c r="BG1653" s="241">
        <f>IF(N1653="zákl. přenesená",J1653,0)</f>
        <v>0</v>
      </c>
      <c r="BH1653" s="241">
        <f>IF(N1653="sníž. přenesená",J1653,0)</f>
        <v>0</v>
      </c>
      <c r="BI1653" s="241">
        <f>IF(N1653="nulová",J1653,0)</f>
        <v>0</v>
      </c>
      <c r="BJ1653" s="18" t="s">
        <v>148</v>
      </c>
      <c r="BK1653" s="241">
        <f>ROUND(I1653*H1653,2)</f>
        <v>0</v>
      </c>
      <c r="BL1653" s="18" t="s">
        <v>237</v>
      </c>
      <c r="BM1653" s="240" t="s">
        <v>1968</v>
      </c>
    </row>
    <row r="1654" spans="1:51" s="13" customFormat="1" ht="12">
      <c r="A1654" s="13"/>
      <c r="B1654" s="242"/>
      <c r="C1654" s="243"/>
      <c r="D1654" s="244" t="s">
        <v>155</v>
      </c>
      <c r="E1654" s="245" t="s">
        <v>1</v>
      </c>
      <c r="F1654" s="246" t="s">
        <v>822</v>
      </c>
      <c r="G1654" s="243"/>
      <c r="H1654" s="245" t="s">
        <v>1</v>
      </c>
      <c r="I1654" s="247"/>
      <c r="J1654" s="243"/>
      <c r="K1654" s="243"/>
      <c r="L1654" s="248"/>
      <c r="M1654" s="249"/>
      <c r="N1654" s="250"/>
      <c r="O1654" s="250"/>
      <c r="P1654" s="250"/>
      <c r="Q1654" s="250"/>
      <c r="R1654" s="250"/>
      <c r="S1654" s="250"/>
      <c r="T1654" s="251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52" t="s">
        <v>155</v>
      </c>
      <c r="AU1654" s="252" t="s">
        <v>148</v>
      </c>
      <c r="AV1654" s="13" t="s">
        <v>85</v>
      </c>
      <c r="AW1654" s="13" t="s">
        <v>36</v>
      </c>
      <c r="AX1654" s="13" t="s">
        <v>80</v>
      </c>
      <c r="AY1654" s="252" t="s">
        <v>140</v>
      </c>
    </row>
    <row r="1655" spans="1:51" s="14" customFormat="1" ht="12">
      <c r="A1655" s="14"/>
      <c r="B1655" s="253"/>
      <c r="C1655" s="254"/>
      <c r="D1655" s="244" t="s">
        <v>155</v>
      </c>
      <c r="E1655" s="255" t="s">
        <v>1</v>
      </c>
      <c r="F1655" s="256" t="s">
        <v>823</v>
      </c>
      <c r="G1655" s="254"/>
      <c r="H1655" s="257">
        <v>37.728</v>
      </c>
      <c r="I1655" s="258"/>
      <c r="J1655" s="254"/>
      <c r="K1655" s="254"/>
      <c r="L1655" s="259"/>
      <c r="M1655" s="260"/>
      <c r="N1655" s="261"/>
      <c r="O1655" s="261"/>
      <c r="P1655" s="261"/>
      <c r="Q1655" s="261"/>
      <c r="R1655" s="261"/>
      <c r="S1655" s="261"/>
      <c r="T1655" s="262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63" t="s">
        <v>155</v>
      </c>
      <c r="AU1655" s="263" t="s">
        <v>148</v>
      </c>
      <c r="AV1655" s="14" t="s">
        <v>148</v>
      </c>
      <c r="AW1655" s="14" t="s">
        <v>36</v>
      </c>
      <c r="AX1655" s="14" t="s">
        <v>85</v>
      </c>
      <c r="AY1655" s="263" t="s">
        <v>140</v>
      </c>
    </row>
    <row r="1656" spans="1:65" s="2" customFormat="1" ht="33" customHeight="1">
      <c r="A1656" s="39"/>
      <c r="B1656" s="40"/>
      <c r="C1656" s="275" t="s">
        <v>1969</v>
      </c>
      <c r="D1656" s="275" t="s">
        <v>208</v>
      </c>
      <c r="E1656" s="276" t="s">
        <v>1970</v>
      </c>
      <c r="F1656" s="277" t="s">
        <v>1971</v>
      </c>
      <c r="G1656" s="278" t="s">
        <v>152</v>
      </c>
      <c r="H1656" s="279">
        <v>41.501</v>
      </c>
      <c r="I1656" s="280"/>
      <c r="J1656" s="281">
        <f>ROUND(I1656*H1656,2)</f>
        <v>0</v>
      </c>
      <c r="K1656" s="277" t="s">
        <v>153</v>
      </c>
      <c r="L1656" s="282"/>
      <c r="M1656" s="283" t="s">
        <v>1</v>
      </c>
      <c r="N1656" s="284" t="s">
        <v>46</v>
      </c>
      <c r="O1656" s="92"/>
      <c r="P1656" s="238">
        <f>O1656*H1656</f>
        <v>0</v>
      </c>
      <c r="Q1656" s="238">
        <v>0.0192</v>
      </c>
      <c r="R1656" s="238">
        <f>Q1656*H1656</f>
        <v>0.7968191999999998</v>
      </c>
      <c r="S1656" s="238">
        <v>0</v>
      </c>
      <c r="T1656" s="239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40" t="s">
        <v>391</v>
      </c>
      <c r="AT1656" s="240" t="s">
        <v>208</v>
      </c>
      <c r="AU1656" s="240" t="s">
        <v>148</v>
      </c>
      <c r="AY1656" s="18" t="s">
        <v>140</v>
      </c>
      <c r="BE1656" s="241">
        <f>IF(N1656="základní",J1656,0)</f>
        <v>0</v>
      </c>
      <c r="BF1656" s="241">
        <f>IF(N1656="snížená",J1656,0)</f>
        <v>0</v>
      </c>
      <c r="BG1656" s="241">
        <f>IF(N1656="zákl. přenesená",J1656,0)</f>
        <v>0</v>
      </c>
      <c r="BH1656" s="241">
        <f>IF(N1656="sníž. přenesená",J1656,0)</f>
        <v>0</v>
      </c>
      <c r="BI1656" s="241">
        <f>IF(N1656="nulová",J1656,0)</f>
        <v>0</v>
      </c>
      <c r="BJ1656" s="18" t="s">
        <v>148</v>
      </c>
      <c r="BK1656" s="241">
        <f>ROUND(I1656*H1656,2)</f>
        <v>0</v>
      </c>
      <c r="BL1656" s="18" t="s">
        <v>237</v>
      </c>
      <c r="BM1656" s="240" t="s">
        <v>1972</v>
      </c>
    </row>
    <row r="1657" spans="1:51" s="14" customFormat="1" ht="12">
      <c r="A1657" s="14"/>
      <c r="B1657" s="253"/>
      <c r="C1657" s="254"/>
      <c r="D1657" s="244" t="s">
        <v>155</v>
      </c>
      <c r="E1657" s="255" t="s">
        <v>1</v>
      </c>
      <c r="F1657" s="256" t="s">
        <v>1973</v>
      </c>
      <c r="G1657" s="254"/>
      <c r="H1657" s="257">
        <v>41.501</v>
      </c>
      <c r="I1657" s="258"/>
      <c r="J1657" s="254"/>
      <c r="K1657" s="254"/>
      <c r="L1657" s="259"/>
      <c r="M1657" s="260"/>
      <c r="N1657" s="261"/>
      <c r="O1657" s="261"/>
      <c r="P1657" s="261"/>
      <c r="Q1657" s="261"/>
      <c r="R1657" s="261"/>
      <c r="S1657" s="261"/>
      <c r="T1657" s="262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63" t="s">
        <v>155</v>
      </c>
      <c r="AU1657" s="263" t="s">
        <v>148</v>
      </c>
      <c r="AV1657" s="14" t="s">
        <v>148</v>
      </c>
      <c r="AW1657" s="14" t="s">
        <v>36</v>
      </c>
      <c r="AX1657" s="14" t="s">
        <v>85</v>
      </c>
      <c r="AY1657" s="263" t="s">
        <v>140</v>
      </c>
    </row>
    <row r="1658" spans="1:65" s="2" customFormat="1" ht="21.75" customHeight="1">
      <c r="A1658" s="39"/>
      <c r="B1658" s="40"/>
      <c r="C1658" s="229" t="s">
        <v>1974</v>
      </c>
      <c r="D1658" s="229" t="s">
        <v>142</v>
      </c>
      <c r="E1658" s="230" t="s">
        <v>1975</v>
      </c>
      <c r="F1658" s="231" t="s">
        <v>1976</v>
      </c>
      <c r="G1658" s="232" t="s">
        <v>252</v>
      </c>
      <c r="H1658" s="233">
        <v>36</v>
      </c>
      <c r="I1658" s="234"/>
      <c r="J1658" s="235">
        <f>ROUND(I1658*H1658,2)</f>
        <v>0</v>
      </c>
      <c r="K1658" s="231" t="s">
        <v>146</v>
      </c>
      <c r="L1658" s="45"/>
      <c r="M1658" s="236" t="s">
        <v>1</v>
      </c>
      <c r="N1658" s="237" t="s">
        <v>46</v>
      </c>
      <c r="O1658" s="92"/>
      <c r="P1658" s="238">
        <f>O1658*H1658</f>
        <v>0</v>
      </c>
      <c r="Q1658" s="238">
        <v>0.00635</v>
      </c>
      <c r="R1658" s="238">
        <f>Q1658*H1658</f>
        <v>0.2286</v>
      </c>
      <c r="S1658" s="238">
        <v>0</v>
      </c>
      <c r="T1658" s="239">
        <f>S1658*H1658</f>
        <v>0</v>
      </c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R1658" s="240" t="s">
        <v>237</v>
      </c>
      <c r="AT1658" s="240" t="s">
        <v>142</v>
      </c>
      <c r="AU1658" s="240" t="s">
        <v>148</v>
      </c>
      <c r="AY1658" s="18" t="s">
        <v>140</v>
      </c>
      <c r="BE1658" s="241">
        <f>IF(N1658="základní",J1658,0)</f>
        <v>0</v>
      </c>
      <c r="BF1658" s="241">
        <f>IF(N1658="snížená",J1658,0)</f>
        <v>0</v>
      </c>
      <c r="BG1658" s="241">
        <f>IF(N1658="zákl. přenesená",J1658,0)</f>
        <v>0</v>
      </c>
      <c r="BH1658" s="241">
        <f>IF(N1658="sníž. přenesená",J1658,0)</f>
        <v>0</v>
      </c>
      <c r="BI1658" s="241">
        <f>IF(N1658="nulová",J1658,0)</f>
        <v>0</v>
      </c>
      <c r="BJ1658" s="18" t="s">
        <v>148</v>
      </c>
      <c r="BK1658" s="241">
        <f>ROUND(I1658*H1658,2)</f>
        <v>0</v>
      </c>
      <c r="BL1658" s="18" t="s">
        <v>237</v>
      </c>
      <c r="BM1658" s="240" t="s">
        <v>1977</v>
      </c>
    </row>
    <row r="1659" spans="1:51" s="13" customFormat="1" ht="12">
      <c r="A1659" s="13"/>
      <c r="B1659" s="242"/>
      <c r="C1659" s="243"/>
      <c r="D1659" s="244" t="s">
        <v>155</v>
      </c>
      <c r="E1659" s="245" t="s">
        <v>1</v>
      </c>
      <c r="F1659" s="246" t="s">
        <v>1978</v>
      </c>
      <c r="G1659" s="243"/>
      <c r="H1659" s="245" t="s">
        <v>1</v>
      </c>
      <c r="I1659" s="247"/>
      <c r="J1659" s="243"/>
      <c r="K1659" s="243"/>
      <c r="L1659" s="248"/>
      <c r="M1659" s="249"/>
      <c r="N1659" s="250"/>
      <c r="O1659" s="250"/>
      <c r="P1659" s="250"/>
      <c r="Q1659" s="250"/>
      <c r="R1659" s="250"/>
      <c r="S1659" s="250"/>
      <c r="T1659" s="251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52" t="s">
        <v>155</v>
      </c>
      <c r="AU1659" s="252" t="s">
        <v>148</v>
      </c>
      <c r="AV1659" s="13" t="s">
        <v>85</v>
      </c>
      <c r="AW1659" s="13" t="s">
        <v>36</v>
      </c>
      <c r="AX1659" s="13" t="s">
        <v>80</v>
      </c>
      <c r="AY1659" s="252" t="s">
        <v>140</v>
      </c>
    </row>
    <row r="1660" spans="1:51" s="14" customFormat="1" ht="12">
      <c r="A1660" s="14"/>
      <c r="B1660" s="253"/>
      <c r="C1660" s="254"/>
      <c r="D1660" s="244" t="s">
        <v>155</v>
      </c>
      <c r="E1660" s="255" t="s">
        <v>1</v>
      </c>
      <c r="F1660" s="256" t="s">
        <v>1979</v>
      </c>
      <c r="G1660" s="254"/>
      <c r="H1660" s="257">
        <v>36</v>
      </c>
      <c r="I1660" s="258"/>
      <c r="J1660" s="254"/>
      <c r="K1660" s="254"/>
      <c r="L1660" s="259"/>
      <c r="M1660" s="260"/>
      <c r="N1660" s="261"/>
      <c r="O1660" s="261"/>
      <c r="P1660" s="261"/>
      <c r="Q1660" s="261"/>
      <c r="R1660" s="261"/>
      <c r="S1660" s="261"/>
      <c r="T1660" s="262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63" t="s">
        <v>155</v>
      </c>
      <c r="AU1660" s="263" t="s">
        <v>148</v>
      </c>
      <c r="AV1660" s="14" t="s">
        <v>148</v>
      </c>
      <c r="AW1660" s="14" t="s">
        <v>36</v>
      </c>
      <c r="AX1660" s="14" t="s">
        <v>85</v>
      </c>
      <c r="AY1660" s="263" t="s">
        <v>140</v>
      </c>
    </row>
    <row r="1661" spans="1:65" s="2" customFormat="1" ht="21.75" customHeight="1">
      <c r="A1661" s="39"/>
      <c r="B1661" s="40"/>
      <c r="C1661" s="275" t="s">
        <v>1980</v>
      </c>
      <c r="D1661" s="275" t="s">
        <v>208</v>
      </c>
      <c r="E1661" s="276" t="s">
        <v>1981</v>
      </c>
      <c r="F1661" s="277" t="s">
        <v>1982</v>
      </c>
      <c r="G1661" s="278" t="s">
        <v>1983</v>
      </c>
      <c r="H1661" s="279">
        <v>132</v>
      </c>
      <c r="I1661" s="280"/>
      <c r="J1661" s="281">
        <f>ROUND(I1661*H1661,2)</f>
        <v>0</v>
      </c>
      <c r="K1661" s="277" t="s">
        <v>146</v>
      </c>
      <c r="L1661" s="282"/>
      <c r="M1661" s="283" t="s">
        <v>1</v>
      </c>
      <c r="N1661" s="284" t="s">
        <v>46</v>
      </c>
      <c r="O1661" s="92"/>
      <c r="P1661" s="238">
        <f>O1661*H1661</f>
        <v>0</v>
      </c>
      <c r="Q1661" s="238">
        <v>0.0192</v>
      </c>
      <c r="R1661" s="238">
        <f>Q1661*H1661</f>
        <v>2.5343999999999998</v>
      </c>
      <c r="S1661" s="238">
        <v>0</v>
      </c>
      <c r="T1661" s="239">
        <f>S1661*H1661</f>
        <v>0</v>
      </c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R1661" s="240" t="s">
        <v>391</v>
      </c>
      <c r="AT1661" s="240" t="s">
        <v>208</v>
      </c>
      <c r="AU1661" s="240" t="s">
        <v>148</v>
      </c>
      <c r="AY1661" s="18" t="s">
        <v>140</v>
      </c>
      <c r="BE1661" s="241">
        <f>IF(N1661="základní",J1661,0)</f>
        <v>0</v>
      </c>
      <c r="BF1661" s="241">
        <f>IF(N1661="snížená",J1661,0)</f>
        <v>0</v>
      </c>
      <c r="BG1661" s="241">
        <f>IF(N1661="zákl. přenesená",J1661,0)</f>
        <v>0</v>
      </c>
      <c r="BH1661" s="241">
        <f>IF(N1661="sníž. přenesená",J1661,0)</f>
        <v>0</v>
      </c>
      <c r="BI1661" s="241">
        <f>IF(N1661="nulová",J1661,0)</f>
        <v>0</v>
      </c>
      <c r="BJ1661" s="18" t="s">
        <v>148</v>
      </c>
      <c r="BK1661" s="241">
        <f>ROUND(I1661*H1661,2)</f>
        <v>0</v>
      </c>
      <c r="BL1661" s="18" t="s">
        <v>237</v>
      </c>
      <c r="BM1661" s="240" t="s">
        <v>1984</v>
      </c>
    </row>
    <row r="1662" spans="1:51" s="14" customFormat="1" ht="12">
      <c r="A1662" s="14"/>
      <c r="B1662" s="253"/>
      <c r="C1662" s="254"/>
      <c r="D1662" s="244" t="s">
        <v>155</v>
      </c>
      <c r="E1662" s="255" t="s">
        <v>1</v>
      </c>
      <c r="F1662" s="256" t="s">
        <v>1985</v>
      </c>
      <c r="G1662" s="254"/>
      <c r="H1662" s="257">
        <v>120</v>
      </c>
      <c r="I1662" s="258"/>
      <c r="J1662" s="254"/>
      <c r="K1662" s="254"/>
      <c r="L1662" s="259"/>
      <c r="M1662" s="260"/>
      <c r="N1662" s="261"/>
      <c r="O1662" s="261"/>
      <c r="P1662" s="261"/>
      <c r="Q1662" s="261"/>
      <c r="R1662" s="261"/>
      <c r="S1662" s="261"/>
      <c r="T1662" s="262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63" t="s">
        <v>155</v>
      </c>
      <c r="AU1662" s="263" t="s">
        <v>148</v>
      </c>
      <c r="AV1662" s="14" t="s">
        <v>148</v>
      </c>
      <c r="AW1662" s="14" t="s">
        <v>36</v>
      </c>
      <c r="AX1662" s="14" t="s">
        <v>80</v>
      </c>
      <c r="AY1662" s="263" t="s">
        <v>140</v>
      </c>
    </row>
    <row r="1663" spans="1:51" s="14" customFormat="1" ht="12">
      <c r="A1663" s="14"/>
      <c r="B1663" s="253"/>
      <c r="C1663" s="254"/>
      <c r="D1663" s="244" t="s">
        <v>155</v>
      </c>
      <c r="E1663" s="255" t="s">
        <v>1</v>
      </c>
      <c r="F1663" s="256" t="s">
        <v>1986</v>
      </c>
      <c r="G1663" s="254"/>
      <c r="H1663" s="257">
        <v>132</v>
      </c>
      <c r="I1663" s="258"/>
      <c r="J1663" s="254"/>
      <c r="K1663" s="254"/>
      <c r="L1663" s="259"/>
      <c r="M1663" s="260"/>
      <c r="N1663" s="261"/>
      <c r="O1663" s="261"/>
      <c r="P1663" s="261"/>
      <c r="Q1663" s="261"/>
      <c r="R1663" s="261"/>
      <c r="S1663" s="261"/>
      <c r="T1663" s="262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T1663" s="263" t="s">
        <v>155</v>
      </c>
      <c r="AU1663" s="263" t="s">
        <v>148</v>
      </c>
      <c r="AV1663" s="14" t="s">
        <v>148</v>
      </c>
      <c r="AW1663" s="14" t="s">
        <v>36</v>
      </c>
      <c r="AX1663" s="14" t="s">
        <v>85</v>
      </c>
      <c r="AY1663" s="263" t="s">
        <v>140</v>
      </c>
    </row>
    <row r="1664" spans="1:65" s="2" customFormat="1" ht="21.75" customHeight="1">
      <c r="A1664" s="39"/>
      <c r="B1664" s="40"/>
      <c r="C1664" s="229" t="s">
        <v>1987</v>
      </c>
      <c r="D1664" s="229" t="s">
        <v>142</v>
      </c>
      <c r="E1664" s="230" t="s">
        <v>1988</v>
      </c>
      <c r="F1664" s="231" t="s">
        <v>1989</v>
      </c>
      <c r="G1664" s="232" t="s">
        <v>152</v>
      </c>
      <c r="H1664" s="233">
        <v>31.44</v>
      </c>
      <c r="I1664" s="234"/>
      <c r="J1664" s="235">
        <f>ROUND(I1664*H1664,2)</f>
        <v>0</v>
      </c>
      <c r="K1664" s="231" t="s">
        <v>153</v>
      </c>
      <c r="L1664" s="45"/>
      <c r="M1664" s="236" t="s">
        <v>1</v>
      </c>
      <c r="N1664" s="237" t="s">
        <v>46</v>
      </c>
      <c r="O1664" s="92"/>
      <c r="P1664" s="238">
        <f>O1664*H1664</f>
        <v>0</v>
      </c>
      <c r="Q1664" s="238">
        <v>0</v>
      </c>
      <c r="R1664" s="238">
        <f>Q1664*H1664</f>
        <v>0</v>
      </c>
      <c r="S1664" s="238">
        <v>0</v>
      </c>
      <c r="T1664" s="239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40" t="s">
        <v>237</v>
      </c>
      <c r="AT1664" s="240" t="s">
        <v>142</v>
      </c>
      <c r="AU1664" s="240" t="s">
        <v>148</v>
      </c>
      <c r="AY1664" s="18" t="s">
        <v>140</v>
      </c>
      <c r="BE1664" s="241">
        <f>IF(N1664="základní",J1664,0)</f>
        <v>0</v>
      </c>
      <c r="BF1664" s="241">
        <f>IF(N1664="snížená",J1664,0)</f>
        <v>0</v>
      </c>
      <c r="BG1664" s="241">
        <f>IF(N1664="zákl. přenesená",J1664,0)</f>
        <v>0</v>
      </c>
      <c r="BH1664" s="241">
        <f>IF(N1664="sníž. přenesená",J1664,0)</f>
        <v>0</v>
      </c>
      <c r="BI1664" s="241">
        <f>IF(N1664="nulová",J1664,0)</f>
        <v>0</v>
      </c>
      <c r="BJ1664" s="18" t="s">
        <v>148</v>
      </c>
      <c r="BK1664" s="241">
        <f>ROUND(I1664*H1664,2)</f>
        <v>0</v>
      </c>
      <c r="BL1664" s="18" t="s">
        <v>237</v>
      </c>
      <c r="BM1664" s="240" t="s">
        <v>1990</v>
      </c>
    </row>
    <row r="1665" spans="1:51" s="13" customFormat="1" ht="12">
      <c r="A1665" s="13"/>
      <c r="B1665" s="242"/>
      <c r="C1665" s="243"/>
      <c r="D1665" s="244" t="s">
        <v>155</v>
      </c>
      <c r="E1665" s="245" t="s">
        <v>1</v>
      </c>
      <c r="F1665" s="246" t="s">
        <v>1991</v>
      </c>
      <c r="G1665" s="243"/>
      <c r="H1665" s="245" t="s">
        <v>1</v>
      </c>
      <c r="I1665" s="247"/>
      <c r="J1665" s="243"/>
      <c r="K1665" s="243"/>
      <c r="L1665" s="248"/>
      <c r="M1665" s="249"/>
      <c r="N1665" s="250"/>
      <c r="O1665" s="250"/>
      <c r="P1665" s="250"/>
      <c r="Q1665" s="250"/>
      <c r="R1665" s="250"/>
      <c r="S1665" s="250"/>
      <c r="T1665" s="251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2" t="s">
        <v>155</v>
      </c>
      <c r="AU1665" s="252" t="s">
        <v>148</v>
      </c>
      <c r="AV1665" s="13" t="s">
        <v>85</v>
      </c>
      <c r="AW1665" s="13" t="s">
        <v>36</v>
      </c>
      <c r="AX1665" s="13" t="s">
        <v>80</v>
      </c>
      <c r="AY1665" s="252" t="s">
        <v>140</v>
      </c>
    </row>
    <row r="1666" spans="1:51" s="14" customFormat="1" ht="12">
      <c r="A1666" s="14"/>
      <c r="B1666" s="253"/>
      <c r="C1666" s="254"/>
      <c r="D1666" s="244" t="s">
        <v>155</v>
      </c>
      <c r="E1666" s="255" t="s">
        <v>1</v>
      </c>
      <c r="F1666" s="256" t="s">
        <v>1992</v>
      </c>
      <c r="G1666" s="254"/>
      <c r="H1666" s="257">
        <v>31.44</v>
      </c>
      <c r="I1666" s="258"/>
      <c r="J1666" s="254"/>
      <c r="K1666" s="254"/>
      <c r="L1666" s="259"/>
      <c r="M1666" s="260"/>
      <c r="N1666" s="261"/>
      <c r="O1666" s="261"/>
      <c r="P1666" s="261"/>
      <c r="Q1666" s="261"/>
      <c r="R1666" s="261"/>
      <c r="S1666" s="261"/>
      <c r="T1666" s="262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3" t="s">
        <v>155</v>
      </c>
      <c r="AU1666" s="263" t="s">
        <v>148</v>
      </c>
      <c r="AV1666" s="14" t="s">
        <v>148</v>
      </c>
      <c r="AW1666" s="14" t="s">
        <v>36</v>
      </c>
      <c r="AX1666" s="14" t="s">
        <v>85</v>
      </c>
      <c r="AY1666" s="263" t="s">
        <v>140</v>
      </c>
    </row>
    <row r="1667" spans="1:65" s="2" customFormat="1" ht="21.75" customHeight="1">
      <c r="A1667" s="39"/>
      <c r="B1667" s="40"/>
      <c r="C1667" s="229" t="s">
        <v>1993</v>
      </c>
      <c r="D1667" s="229" t="s">
        <v>142</v>
      </c>
      <c r="E1667" s="230" t="s">
        <v>1994</v>
      </c>
      <c r="F1667" s="231" t="s">
        <v>1995</v>
      </c>
      <c r="G1667" s="232" t="s">
        <v>152</v>
      </c>
      <c r="H1667" s="233">
        <v>31.44</v>
      </c>
      <c r="I1667" s="234"/>
      <c r="J1667" s="235">
        <f>ROUND(I1667*H1667,2)</f>
        <v>0</v>
      </c>
      <c r="K1667" s="231" t="s">
        <v>153</v>
      </c>
      <c r="L1667" s="45"/>
      <c r="M1667" s="236" t="s">
        <v>1</v>
      </c>
      <c r="N1667" s="237" t="s">
        <v>46</v>
      </c>
      <c r="O1667" s="92"/>
      <c r="P1667" s="238">
        <f>O1667*H1667</f>
        <v>0</v>
      </c>
      <c r="Q1667" s="238">
        <v>0</v>
      </c>
      <c r="R1667" s="238">
        <f>Q1667*H1667</f>
        <v>0</v>
      </c>
      <c r="S1667" s="238">
        <v>0</v>
      </c>
      <c r="T1667" s="239">
        <f>S1667*H1667</f>
        <v>0</v>
      </c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R1667" s="240" t="s">
        <v>237</v>
      </c>
      <c r="AT1667" s="240" t="s">
        <v>142</v>
      </c>
      <c r="AU1667" s="240" t="s">
        <v>148</v>
      </c>
      <c r="AY1667" s="18" t="s">
        <v>140</v>
      </c>
      <c r="BE1667" s="241">
        <f>IF(N1667="základní",J1667,0)</f>
        <v>0</v>
      </c>
      <c r="BF1667" s="241">
        <f>IF(N1667="snížená",J1667,0)</f>
        <v>0</v>
      </c>
      <c r="BG1667" s="241">
        <f>IF(N1667="zákl. přenesená",J1667,0)</f>
        <v>0</v>
      </c>
      <c r="BH1667" s="241">
        <f>IF(N1667="sníž. přenesená",J1667,0)</f>
        <v>0</v>
      </c>
      <c r="BI1667" s="241">
        <f>IF(N1667="nulová",J1667,0)</f>
        <v>0</v>
      </c>
      <c r="BJ1667" s="18" t="s">
        <v>148</v>
      </c>
      <c r="BK1667" s="241">
        <f>ROUND(I1667*H1667,2)</f>
        <v>0</v>
      </c>
      <c r="BL1667" s="18" t="s">
        <v>237</v>
      </c>
      <c r="BM1667" s="240" t="s">
        <v>1996</v>
      </c>
    </row>
    <row r="1668" spans="1:65" s="2" customFormat="1" ht="16.5" customHeight="1">
      <c r="A1668" s="39"/>
      <c r="B1668" s="40"/>
      <c r="C1668" s="229" t="s">
        <v>1997</v>
      </c>
      <c r="D1668" s="229" t="s">
        <v>142</v>
      </c>
      <c r="E1668" s="230" t="s">
        <v>1998</v>
      </c>
      <c r="F1668" s="231" t="s">
        <v>1999</v>
      </c>
      <c r="G1668" s="232" t="s">
        <v>252</v>
      </c>
      <c r="H1668" s="233">
        <v>48.04</v>
      </c>
      <c r="I1668" s="234"/>
      <c r="J1668" s="235">
        <f>ROUND(I1668*H1668,2)</f>
        <v>0</v>
      </c>
      <c r="K1668" s="231" t="s">
        <v>153</v>
      </c>
      <c r="L1668" s="45"/>
      <c r="M1668" s="236" t="s">
        <v>1</v>
      </c>
      <c r="N1668" s="237" t="s">
        <v>46</v>
      </c>
      <c r="O1668" s="92"/>
      <c r="P1668" s="238">
        <f>O1668*H1668</f>
        <v>0</v>
      </c>
      <c r="Q1668" s="238">
        <v>3E-05</v>
      </c>
      <c r="R1668" s="238">
        <f>Q1668*H1668</f>
        <v>0.0014412</v>
      </c>
      <c r="S1668" s="238">
        <v>0</v>
      </c>
      <c r="T1668" s="239">
        <f>S1668*H1668</f>
        <v>0</v>
      </c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R1668" s="240" t="s">
        <v>237</v>
      </c>
      <c r="AT1668" s="240" t="s">
        <v>142</v>
      </c>
      <c r="AU1668" s="240" t="s">
        <v>148</v>
      </c>
      <c r="AY1668" s="18" t="s">
        <v>140</v>
      </c>
      <c r="BE1668" s="241">
        <f>IF(N1668="základní",J1668,0)</f>
        <v>0</v>
      </c>
      <c r="BF1668" s="241">
        <f>IF(N1668="snížená",J1668,0)</f>
        <v>0</v>
      </c>
      <c r="BG1668" s="241">
        <f>IF(N1668="zákl. přenesená",J1668,0)</f>
        <v>0</v>
      </c>
      <c r="BH1668" s="241">
        <f>IF(N1668="sníž. přenesená",J1668,0)</f>
        <v>0</v>
      </c>
      <c r="BI1668" s="241">
        <f>IF(N1668="nulová",J1668,0)</f>
        <v>0</v>
      </c>
      <c r="BJ1668" s="18" t="s">
        <v>148</v>
      </c>
      <c r="BK1668" s="241">
        <f>ROUND(I1668*H1668,2)</f>
        <v>0</v>
      </c>
      <c r="BL1668" s="18" t="s">
        <v>237</v>
      </c>
      <c r="BM1668" s="240" t="s">
        <v>2000</v>
      </c>
    </row>
    <row r="1669" spans="1:51" s="13" customFormat="1" ht="12">
      <c r="A1669" s="13"/>
      <c r="B1669" s="242"/>
      <c r="C1669" s="243"/>
      <c r="D1669" s="244" t="s">
        <v>155</v>
      </c>
      <c r="E1669" s="245" t="s">
        <v>1</v>
      </c>
      <c r="F1669" s="246" t="s">
        <v>2001</v>
      </c>
      <c r="G1669" s="243"/>
      <c r="H1669" s="245" t="s">
        <v>1</v>
      </c>
      <c r="I1669" s="247"/>
      <c r="J1669" s="243"/>
      <c r="K1669" s="243"/>
      <c r="L1669" s="248"/>
      <c r="M1669" s="249"/>
      <c r="N1669" s="250"/>
      <c r="O1669" s="250"/>
      <c r="P1669" s="250"/>
      <c r="Q1669" s="250"/>
      <c r="R1669" s="250"/>
      <c r="S1669" s="250"/>
      <c r="T1669" s="251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52" t="s">
        <v>155</v>
      </c>
      <c r="AU1669" s="252" t="s">
        <v>148</v>
      </c>
      <c r="AV1669" s="13" t="s">
        <v>85</v>
      </c>
      <c r="AW1669" s="13" t="s">
        <v>36</v>
      </c>
      <c r="AX1669" s="13" t="s">
        <v>80</v>
      </c>
      <c r="AY1669" s="252" t="s">
        <v>140</v>
      </c>
    </row>
    <row r="1670" spans="1:51" s="14" customFormat="1" ht="12">
      <c r="A1670" s="14"/>
      <c r="B1670" s="253"/>
      <c r="C1670" s="254"/>
      <c r="D1670" s="244" t="s">
        <v>155</v>
      </c>
      <c r="E1670" s="255" t="s">
        <v>1</v>
      </c>
      <c r="F1670" s="256" t="s">
        <v>1957</v>
      </c>
      <c r="G1670" s="254"/>
      <c r="H1670" s="257">
        <v>60.24</v>
      </c>
      <c r="I1670" s="258"/>
      <c r="J1670" s="254"/>
      <c r="K1670" s="254"/>
      <c r="L1670" s="259"/>
      <c r="M1670" s="260"/>
      <c r="N1670" s="261"/>
      <c r="O1670" s="261"/>
      <c r="P1670" s="261"/>
      <c r="Q1670" s="261"/>
      <c r="R1670" s="261"/>
      <c r="S1670" s="261"/>
      <c r="T1670" s="262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63" t="s">
        <v>155</v>
      </c>
      <c r="AU1670" s="263" t="s">
        <v>148</v>
      </c>
      <c r="AV1670" s="14" t="s">
        <v>148</v>
      </c>
      <c r="AW1670" s="14" t="s">
        <v>36</v>
      </c>
      <c r="AX1670" s="14" t="s">
        <v>80</v>
      </c>
      <c r="AY1670" s="263" t="s">
        <v>140</v>
      </c>
    </row>
    <row r="1671" spans="1:51" s="14" customFormat="1" ht="12">
      <c r="A1671" s="14"/>
      <c r="B1671" s="253"/>
      <c r="C1671" s="254"/>
      <c r="D1671" s="244" t="s">
        <v>155</v>
      </c>
      <c r="E1671" s="255" t="s">
        <v>1</v>
      </c>
      <c r="F1671" s="256" t="s">
        <v>1958</v>
      </c>
      <c r="G1671" s="254"/>
      <c r="H1671" s="257">
        <v>-12.2</v>
      </c>
      <c r="I1671" s="258"/>
      <c r="J1671" s="254"/>
      <c r="K1671" s="254"/>
      <c r="L1671" s="259"/>
      <c r="M1671" s="260"/>
      <c r="N1671" s="261"/>
      <c r="O1671" s="261"/>
      <c r="P1671" s="261"/>
      <c r="Q1671" s="261"/>
      <c r="R1671" s="261"/>
      <c r="S1671" s="261"/>
      <c r="T1671" s="262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T1671" s="263" t="s">
        <v>155</v>
      </c>
      <c r="AU1671" s="263" t="s">
        <v>148</v>
      </c>
      <c r="AV1671" s="14" t="s">
        <v>148</v>
      </c>
      <c r="AW1671" s="14" t="s">
        <v>36</v>
      </c>
      <c r="AX1671" s="14" t="s">
        <v>80</v>
      </c>
      <c r="AY1671" s="263" t="s">
        <v>140</v>
      </c>
    </row>
    <row r="1672" spans="1:51" s="15" customFormat="1" ht="12">
      <c r="A1672" s="15"/>
      <c r="B1672" s="264"/>
      <c r="C1672" s="265"/>
      <c r="D1672" s="244" t="s">
        <v>155</v>
      </c>
      <c r="E1672" s="266" t="s">
        <v>1</v>
      </c>
      <c r="F1672" s="267" t="s">
        <v>167</v>
      </c>
      <c r="G1672" s="265"/>
      <c r="H1672" s="268">
        <v>48.040000000000006</v>
      </c>
      <c r="I1672" s="269"/>
      <c r="J1672" s="265"/>
      <c r="K1672" s="265"/>
      <c r="L1672" s="270"/>
      <c r="M1672" s="271"/>
      <c r="N1672" s="272"/>
      <c r="O1672" s="272"/>
      <c r="P1672" s="272"/>
      <c r="Q1672" s="272"/>
      <c r="R1672" s="272"/>
      <c r="S1672" s="272"/>
      <c r="T1672" s="273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T1672" s="274" t="s">
        <v>155</v>
      </c>
      <c r="AU1672" s="274" t="s">
        <v>148</v>
      </c>
      <c r="AV1672" s="15" t="s">
        <v>147</v>
      </c>
      <c r="AW1672" s="15" t="s">
        <v>36</v>
      </c>
      <c r="AX1672" s="15" t="s">
        <v>85</v>
      </c>
      <c r="AY1672" s="274" t="s">
        <v>140</v>
      </c>
    </row>
    <row r="1673" spans="1:65" s="2" customFormat="1" ht="21.75" customHeight="1">
      <c r="A1673" s="39"/>
      <c r="B1673" s="40"/>
      <c r="C1673" s="229" t="s">
        <v>2002</v>
      </c>
      <c r="D1673" s="229" t="s">
        <v>142</v>
      </c>
      <c r="E1673" s="230" t="s">
        <v>2003</v>
      </c>
      <c r="F1673" s="231" t="s">
        <v>2004</v>
      </c>
      <c r="G1673" s="232" t="s">
        <v>197</v>
      </c>
      <c r="H1673" s="233">
        <v>3.908</v>
      </c>
      <c r="I1673" s="234"/>
      <c r="J1673" s="235">
        <f>ROUND(I1673*H1673,2)</f>
        <v>0</v>
      </c>
      <c r="K1673" s="231" t="s">
        <v>153</v>
      </c>
      <c r="L1673" s="45"/>
      <c r="M1673" s="236" t="s">
        <v>1</v>
      </c>
      <c r="N1673" s="237" t="s">
        <v>46</v>
      </c>
      <c r="O1673" s="92"/>
      <c r="P1673" s="238">
        <f>O1673*H1673</f>
        <v>0</v>
      </c>
      <c r="Q1673" s="238">
        <v>0</v>
      </c>
      <c r="R1673" s="238">
        <f>Q1673*H1673</f>
        <v>0</v>
      </c>
      <c r="S1673" s="238">
        <v>0</v>
      </c>
      <c r="T1673" s="239">
        <f>S1673*H1673</f>
        <v>0</v>
      </c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R1673" s="240" t="s">
        <v>237</v>
      </c>
      <c r="AT1673" s="240" t="s">
        <v>142</v>
      </c>
      <c r="AU1673" s="240" t="s">
        <v>148</v>
      </c>
      <c r="AY1673" s="18" t="s">
        <v>140</v>
      </c>
      <c r="BE1673" s="241">
        <f>IF(N1673="základní",J1673,0)</f>
        <v>0</v>
      </c>
      <c r="BF1673" s="241">
        <f>IF(N1673="snížená",J1673,0)</f>
        <v>0</v>
      </c>
      <c r="BG1673" s="241">
        <f>IF(N1673="zákl. přenesená",J1673,0)</f>
        <v>0</v>
      </c>
      <c r="BH1673" s="241">
        <f>IF(N1673="sníž. přenesená",J1673,0)</f>
        <v>0</v>
      </c>
      <c r="BI1673" s="241">
        <f>IF(N1673="nulová",J1673,0)</f>
        <v>0</v>
      </c>
      <c r="BJ1673" s="18" t="s">
        <v>148</v>
      </c>
      <c r="BK1673" s="241">
        <f>ROUND(I1673*H1673,2)</f>
        <v>0</v>
      </c>
      <c r="BL1673" s="18" t="s">
        <v>237</v>
      </c>
      <c r="BM1673" s="240" t="s">
        <v>2005</v>
      </c>
    </row>
    <row r="1674" spans="1:63" s="12" customFormat="1" ht="22.8" customHeight="1">
      <c r="A1674" s="12"/>
      <c r="B1674" s="213"/>
      <c r="C1674" s="214"/>
      <c r="D1674" s="215" t="s">
        <v>79</v>
      </c>
      <c r="E1674" s="227" t="s">
        <v>2006</v>
      </c>
      <c r="F1674" s="227" t="s">
        <v>2007</v>
      </c>
      <c r="G1674" s="214"/>
      <c r="H1674" s="214"/>
      <c r="I1674" s="217"/>
      <c r="J1674" s="228">
        <f>BK1674</f>
        <v>0</v>
      </c>
      <c r="K1674" s="214"/>
      <c r="L1674" s="219"/>
      <c r="M1674" s="220"/>
      <c r="N1674" s="221"/>
      <c r="O1674" s="221"/>
      <c r="P1674" s="222">
        <f>SUM(P1675:P1690)</f>
        <v>0</v>
      </c>
      <c r="Q1674" s="221"/>
      <c r="R1674" s="222">
        <f>SUM(R1675:R1690)</f>
        <v>0.02868</v>
      </c>
      <c r="S1674" s="221"/>
      <c r="T1674" s="223">
        <f>SUM(T1675:T1690)</f>
        <v>0</v>
      </c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R1674" s="224" t="s">
        <v>148</v>
      </c>
      <c r="AT1674" s="225" t="s">
        <v>79</v>
      </c>
      <c r="AU1674" s="225" t="s">
        <v>85</v>
      </c>
      <c r="AY1674" s="224" t="s">
        <v>140</v>
      </c>
      <c r="BK1674" s="226">
        <f>SUM(BK1675:BK1690)</f>
        <v>0</v>
      </c>
    </row>
    <row r="1675" spans="1:65" s="2" customFormat="1" ht="21.75" customHeight="1">
      <c r="A1675" s="39"/>
      <c r="B1675" s="40"/>
      <c r="C1675" s="229" t="s">
        <v>2008</v>
      </c>
      <c r="D1675" s="229" t="s">
        <v>142</v>
      </c>
      <c r="E1675" s="230" t="s">
        <v>2009</v>
      </c>
      <c r="F1675" s="231" t="s">
        <v>2010</v>
      </c>
      <c r="G1675" s="232" t="s">
        <v>152</v>
      </c>
      <c r="H1675" s="233">
        <v>20</v>
      </c>
      <c r="I1675" s="234"/>
      <c r="J1675" s="235">
        <f>ROUND(I1675*H1675,2)</f>
        <v>0</v>
      </c>
      <c r="K1675" s="231" t="s">
        <v>153</v>
      </c>
      <c r="L1675" s="45"/>
      <c r="M1675" s="236" t="s">
        <v>1</v>
      </c>
      <c r="N1675" s="237" t="s">
        <v>46</v>
      </c>
      <c r="O1675" s="92"/>
      <c r="P1675" s="238">
        <f>O1675*H1675</f>
        <v>0</v>
      </c>
      <c r="Q1675" s="238">
        <v>6E-05</v>
      </c>
      <c r="R1675" s="238">
        <f>Q1675*H1675</f>
        <v>0.0012000000000000001</v>
      </c>
      <c r="S1675" s="238">
        <v>0</v>
      </c>
      <c r="T1675" s="239">
        <f>S1675*H1675</f>
        <v>0</v>
      </c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R1675" s="240" t="s">
        <v>237</v>
      </c>
      <c r="AT1675" s="240" t="s">
        <v>142</v>
      </c>
      <c r="AU1675" s="240" t="s">
        <v>148</v>
      </c>
      <c r="AY1675" s="18" t="s">
        <v>140</v>
      </c>
      <c r="BE1675" s="241">
        <f>IF(N1675="základní",J1675,0)</f>
        <v>0</v>
      </c>
      <c r="BF1675" s="241">
        <f>IF(N1675="snížená",J1675,0)</f>
        <v>0</v>
      </c>
      <c r="BG1675" s="241">
        <f>IF(N1675="zákl. přenesená",J1675,0)</f>
        <v>0</v>
      </c>
      <c r="BH1675" s="241">
        <f>IF(N1675="sníž. přenesená",J1675,0)</f>
        <v>0</v>
      </c>
      <c r="BI1675" s="241">
        <f>IF(N1675="nulová",J1675,0)</f>
        <v>0</v>
      </c>
      <c r="BJ1675" s="18" t="s">
        <v>148</v>
      </c>
      <c r="BK1675" s="241">
        <f>ROUND(I1675*H1675,2)</f>
        <v>0</v>
      </c>
      <c r="BL1675" s="18" t="s">
        <v>237</v>
      </c>
      <c r="BM1675" s="240" t="s">
        <v>2011</v>
      </c>
    </row>
    <row r="1676" spans="1:51" s="13" customFormat="1" ht="12">
      <c r="A1676" s="13"/>
      <c r="B1676" s="242"/>
      <c r="C1676" s="243"/>
      <c r="D1676" s="244" t="s">
        <v>155</v>
      </c>
      <c r="E1676" s="245" t="s">
        <v>1</v>
      </c>
      <c r="F1676" s="246" t="s">
        <v>2012</v>
      </c>
      <c r="G1676" s="243"/>
      <c r="H1676" s="245" t="s">
        <v>1</v>
      </c>
      <c r="I1676" s="247"/>
      <c r="J1676" s="243"/>
      <c r="K1676" s="243"/>
      <c r="L1676" s="248"/>
      <c r="M1676" s="249"/>
      <c r="N1676" s="250"/>
      <c r="O1676" s="250"/>
      <c r="P1676" s="250"/>
      <c r="Q1676" s="250"/>
      <c r="R1676" s="250"/>
      <c r="S1676" s="250"/>
      <c r="T1676" s="251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52" t="s">
        <v>155</v>
      </c>
      <c r="AU1676" s="252" t="s">
        <v>148</v>
      </c>
      <c r="AV1676" s="13" t="s">
        <v>85</v>
      </c>
      <c r="AW1676" s="13" t="s">
        <v>36</v>
      </c>
      <c r="AX1676" s="13" t="s">
        <v>80</v>
      </c>
      <c r="AY1676" s="252" t="s">
        <v>140</v>
      </c>
    </row>
    <row r="1677" spans="1:51" s="14" customFormat="1" ht="12">
      <c r="A1677" s="14"/>
      <c r="B1677" s="253"/>
      <c r="C1677" s="254"/>
      <c r="D1677" s="244" t="s">
        <v>155</v>
      </c>
      <c r="E1677" s="255" t="s">
        <v>1</v>
      </c>
      <c r="F1677" s="256" t="s">
        <v>2013</v>
      </c>
      <c r="G1677" s="254"/>
      <c r="H1677" s="257">
        <v>20</v>
      </c>
      <c r="I1677" s="258"/>
      <c r="J1677" s="254"/>
      <c r="K1677" s="254"/>
      <c r="L1677" s="259"/>
      <c r="M1677" s="260"/>
      <c r="N1677" s="261"/>
      <c r="O1677" s="261"/>
      <c r="P1677" s="261"/>
      <c r="Q1677" s="261"/>
      <c r="R1677" s="261"/>
      <c r="S1677" s="261"/>
      <c r="T1677" s="262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T1677" s="263" t="s">
        <v>155</v>
      </c>
      <c r="AU1677" s="263" t="s">
        <v>148</v>
      </c>
      <c r="AV1677" s="14" t="s">
        <v>148</v>
      </c>
      <c r="AW1677" s="14" t="s">
        <v>36</v>
      </c>
      <c r="AX1677" s="14" t="s">
        <v>85</v>
      </c>
      <c r="AY1677" s="263" t="s">
        <v>140</v>
      </c>
    </row>
    <row r="1678" spans="1:65" s="2" customFormat="1" ht="21.75" customHeight="1">
      <c r="A1678" s="39"/>
      <c r="B1678" s="40"/>
      <c r="C1678" s="229" t="s">
        <v>2014</v>
      </c>
      <c r="D1678" s="229" t="s">
        <v>142</v>
      </c>
      <c r="E1678" s="230" t="s">
        <v>2015</v>
      </c>
      <c r="F1678" s="231" t="s">
        <v>2016</v>
      </c>
      <c r="G1678" s="232" t="s">
        <v>152</v>
      </c>
      <c r="H1678" s="233">
        <v>20</v>
      </c>
      <c r="I1678" s="234"/>
      <c r="J1678" s="235">
        <f>ROUND(I1678*H1678,2)</f>
        <v>0</v>
      </c>
      <c r="K1678" s="231" t="s">
        <v>153</v>
      </c>
      <c r="L1678" s="45"/>
      <c r="M1678" s="236" t="s">
        <v>1</v>
      </c>
      <c r="N1678" s="237" t="s">
        <v>46</v>
      </c>
      <c r="O1678" s="92"/>
      <c r="P1678" s="238">
        <f>O1678*H1678</f>
        <v>0</v>
      </c>
      <c r="Q1678" s="238">
        <v>0.00017</v>
      </c>
      <c r="R1678" s="238">
        <f>Q1678*H1678</f>
        <v>0.0034000000000000002</v>
      </c>
      <c r="S1678" s="238">
        <v>0</v>
      </c>
      <c r="T1678" s="239">
        <f>S1678*H1678</f>
        <v>0</v>
      </c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R1678" s="240" t="s">
        <v>237</v>
      </c>
      <c r="AT1678" s="240" t="s">
        <v>142</v>
      </c>
      <c r="AU1678" s="240" t="s">
        <v>148</v>
      </c>
      <c r="AY1678" s="18" t="s">
        <v>140</v>
      </c>
      <c r="BE1678" s="241">
        <f>IF(N1678="základní",J1678,0)</f>
        <v>0</v>
      </c>
      <c r="BF1678" s="241">
        <f>IF(N1678="snížená",J1678,0)</f>
        <v>0</v>
      </c>
      <c r="BG1678" s="241">
        <f>IF(N1678="zákl. přenesená",J1678,0)</f>
        <v>0</v>
      </c>
      <c r="BH1678" s="241">
        <f>IF(N1678="sníž. přenesená",J1678,0)</f>
        <v>0</v>
      </c>
      <c r="BI1678" s="241">
        <f>IF(N1678="nulová",J1678,0)</f>
        <v>0</v>
      </c>
      <c r="BJ1678" s="18" t="s">
        <v>148</v>
      </c>
      <c r="BK1678" s="241">
        <f>ROUND(I1678*H1678,2)</f>
        <v>0</v>
      </c>
      <c r="BL1678" s="18" t="s">
        <v>237</v>
      </c>
      <c r="BM1678" s="240" t="s">
        <v>2017</v>
      </c>
    </row>
    <row r="1679" spans="1:65" s="2" customFormat="1" ht="21.75" customHeight="1">
      <c r="A1679" s="39"/>
      <c r="B1679" s="40"/>
      <c r="C1679" s="229" t="s">
        <v>2018</v>
      </c>
      <c r="D1679" s="229" t="s">
        <v>142</v>
      </c>
      <c r="E1679" s="230" t="s">
        <v>2019</v>
      </c>
      <c r="F1679" s="231" t="s">
        <v>2020</v>
      </c>
      <c r="G1679" s="232" t="s">
        <v>152</v>
      </c>
      <c r="H1679" s="233">
        <v>20</v>
      </c>
      <c r="I1679" s="234"/>
      <c r="J1679" s="235">
        <f>ROUND(I1679*H1679,2)</f>
        <v>0</v>
      </c>
      <c r="K1679" s="231" t="s">
        <v>153</v>
      </c>
      <c r="L1679" s="45"/>
      <c r="M1679" s="236" t="s">
        <v>1</v>
      </c>
      <c r="N1679" s="237" t="s">
        <v>46</v>
      </c>
      <c r="O1679" s="92"/>
      <c r="P1679" s="238">
        <f>O1679*H1679</f>
        <v>0</v>
      </c>
      <c r="Q1679" s="238">
        <v>0.00012</v>
      </c>
      <c r="R1679" s="238">
        <f>Q1679*H1679</f>
        <v>0.0024000000000000002</v>
      </c>
      <c r="S1679" s="238">
        <v>0</v>
      </c>
      <c r="T1679" s="239">
        <f>S1679*H1679</f>
        <v>0</v>
      </c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R1679" s="240" t="s">
        <v>237</v>
      </c>
      <c r="AT1679" s="240" t="s">
        <v>142</v>
      </c>
      <c r="AU1679" s="240" t="s">
        <v>148</v>
      </c>
      <c r="AY1679" s="18" t="s">
        <v>140</v>
      </c>
      <c r="BE1679" s="241">
        <f>IF(N1679="základní",J1679,0)</f>
        <v>0</v>
      </c>
      <c r="BF1679" s="241">
        <f>IF(N1679="snížená",J1679,0)</f>
        <v>0</v>
      </c>
      <c r="BG1679" s="241">
        <f>IF(N1679="zákl. přenesená",J1679,0)</f>
        <v>0</v>
      </c>
      <c r="BH1679" s="241">
        <f>IF(N1679="sníž. přenesená",J1679,0)</f>
        <v>0</v>
      </c>
      <c r="BI1679" s="241">
        <f>IF(N1679="nulová",J1679,0)</f>
        <v>0</v>
      </c>
      <c r="BJ1679" s="18" t="s">
        <v>148</v>
      </c>
      <c r="BK1679" s="241">
        <f>ROUND(I1679*H1679,2)</f>
        <v>0</v>
      </c>
      <c r="BL1679" s="18" t="s">
        <v>237</v>
      </c>
      <c r="BM1679" s="240" t="s">
        <v>2021</v>
      </c>
    </row>
    <row r="1680" spans="1:51" s="13" customFormat="1" ht="12">
      <c r="A1680" s="13"/>
      <c r="B1680" s="242"/>
      <c r="C1680" s="243"/>
      <c r="D1680" s="244" t="s">
        <v>155</v>
      </c>
      <c r="E1680" s="245" t="s">
        <v>1</v>
      </c>
      <c r="F1680" s="246" t="s">
        <v>2012</v>
      </c>
      <c r="G1680" s="243"/>
      <c r="H1680" s="245" t="s">
        <v>1</v>
      </c>
      <c r="I1680" s="247"/>
      <c r="J1680" s="243"/>
      <c r="K1680" s="243"/>
      <c r="L1680" s="248"/>
      <c r="M1680" s="249"/>
      <c r="N1680" s="250"/>
      <c r="O1680" s="250"/>
      <c r="P1680" s="250"/>
      <c r="Q1680" s="250"/>
      <c r="R1680" s="250"/>
      <c r="S1680" s="250"/>
      <c r="T1680" s="251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52" t="s">
        <v>155</v>
      </c>
      <c r="AU1680" s="252" t="s">
        <v>148</v>
      </c>
      <c r="AV1680" s="13" t="s">
        <v>85</v>
      </c>
      <c r="AW1680" s="13" t="s">
        <v>36</v>
      </c>
      <c r="AX1680" s="13" t="s">
        <v>80</v>
      </c>
      <c r="AY1680" s="252" t="s">
        <v>140</v>
      </c>
    </row>
    <row r="1681" spans="1:51" s="14" customFormat="1" ht="12">
      <c r="A1681" s="14"/>
      <c r="B1681" s="253"/>
      <c r="C1681" s="254"/>
      <c r="D1681" s="244" t="s">
        <v>155</v>
      </c>
      <c r="E1681" s="255" t="s">
        <v>1</v>
      </c>
      <c r="F1681" s="256" t="s">
        <v>2013</v>
      </c>
      <c r="G1681" s="254"/>
      <c r="H1681" s="257">
        <v>20</v>
      </c>
      <c r="I1681" s="258"/>
      <c r="J1681" s="254"/>
      <c r="K1681" s="254"/>
      <c r="L1681" s="259"/>
      <c r="M1681" s="260"/>
      <c r="N1681" s="261"/>
      <c r="O1681" s="261"/>
      <c r="P1681" s="261"/>
      <c r="Q1681" s="261"/>
      <c r="R1681" s="261"/>
      <c r="S1681" s="261"/>
      <c r="T1681" s="262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63" t="s">
        <v>155</v>
      </c>
      <c r="AU1681" s="263" t="s">
        <v>148</v>
      </c>
      <c r="AV1681" s="14" t="s">
        <v>148</v>
      </c>
      <c r="AW1681" s="14" t="s">
        <v>36</v>
      </c>
      <c r="AX1681" s="14" t="s">
        <v>85</v>
      </c>
      <c r="AY1681" s="263" t="s">
        <v>140</v>
      </c>
    </row>
    <row r="1682" spans="1:65" s="2" customFormat="1" ht="21.75" customHeight="1">
      <c r="A1682" s="39"/>
      <c r="B1682" s="40"/>
      <c r="C1682" s="229" t="s">
        <v>2022</v>
      </c>
      <c r="D1682" s="229" t="s">
        <v>142</v>
      </c>
      <c r="E1682" s="230" t="s">
        <v>2023</v>
      </c>
      <c r="F1682" s="231" t="s">
        <v>2024</v>
      </c>
      <c r="G1682" s="232" t="s">
        <v>152</v>
      </c>
      <c r="H1682" s="233">
        <v>54.2</v>
      </c>
      <c r="I1682" s="234"/>
      <c r="J1682" s="235">
        <f>ROUND(I1682*H1682,2)</f>
        <v>0</v>
      </c>
      <c r="K1682" s="231" t="s">
        <v>153</v>
      </c>
      <c r="L1682" s="45"/>
      <c r="M1682" s="236" t="s">
        <v>1</v>
      </c>
      <c r="N1682" s="237" t="s">
        <v>46</v>
      </c>
      <c r="O1682" s="92"/>
      <c r="P1682" s="238">
        <f>O1682*H1682</f>
        <v>0</v>
      </c>
      <c r="Q1682" s="238">
        <v>7E-05</v>
      </c>
      <c r="R1682" s="238">
        <f>Q1682*H1682</f>
        <v>0.003794</v>
      </c>
      <c r="S1682" s="238">
        <v>0</v>
      </c>
      <c r="T1682" s="239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40" t="s">
        <v>237</v>
      </c>
      <c r="AT1682" s="240" t="s">
        <v>142</v>
      </c>
      <c r="AU1682" s="240" t="s">
        <v>148</v>
      </c>
      <c r="AY1682" s="18" t="s">
        <v>140</v>
      </c>
      <c r="BE1682" s="241">
        <f>IF(N1682="základní",J1682,0)</f>
        <v>0</v>
      </c>
      <c r="BF1682" s="241">
        <f>IF(N1682="snížená",J1682,0)</f>
        <v>0</v>
      </c>
      <c r="BG1682" s="241">
        <f>IF(N1682="zákl. přenesená",J1682,0)</f>
        <v>0</v>
      </c>
      <c r="BH1682" s="241">
        <f>IF(N1682="sníž. přenesená",J1682,0)</f>
        <v>0</v>
      </c>
      <c r="BI1682" s="241">
        <f>IF(N1682="nulová",J1682,0)</f>
        <v>0</v>
      </c>
      <c r="BJ1682" s="18" t="s">
        <v>148</v>
      </c>
      <c r="BK1682" s="241">
        <f>ROUND(I1682*H1682,2)</f>
        <v>0</v>
      </c>
      <c r="BL1682" s="18" t="s">
        <v>237</v>
      </c>
      <c r="BM1682" s="240" t="s">
        <v>2025</v>
      </c>
    </row>
    <row r="1683" spans="1:65" s="2" customFormat="1" ht="21.75" customHeight="1">
      <c r="A1683" s="39"/>
      <c r="B1683" s="40"/>
      <c r="C1683" s="229" t="s">
        <v>2026</v>
      </c>
      <c r="D1683" s="229" t="s">
        <v>142</v>
      </c>
      <c r="E1683" s="230" t="s">
        <v>2027</v>
      </c>
      <c r="F1683" s="231" t="s">
        <v>2028</v>
      </c>
      <c r="G1683" s="232" t="s">
        <v>152</v>
      </c>
      <c r="H1683" s="233">
        <v>54.2</v>
      </c>
      <c r="I1683" s="234"/>
      <c r="J1683" s="235">
        <f>ROUND(I1683*H1683,2)</f>
        <v>0</v>
      </c>
      <c r="K1683" s="231" t="s">
        <v>153</v>
      </c>
      <c r="L1683" s="45"/>
      <c r="M1683" s="236" t="s">
        <v>1</v>
      </c>
      <c r="N1683" s="237" t="s">
        <v>46</v>
      </c>
      <c r="O1683" s="92"/>
      <c r="P1683" s="238">
        <f>O1683*H1683</f>
        <v>0</v>
      </c>
      <c r="Q1683" s="238">
        <v>6E-05</v>
      </c>
      <c r="R1683" s="238">
        <f>Q1683*H1683</f>
        <v>0.003252</v>
      </c>
      <c r="S1683" s="238">
        <v>0</v>
      </c>
      <c r="T1683" s="239">
        <f>S1683*H1683</f>
        <v>0</v>
      </c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R1683" s="240" t="s">
        <v>237</v>
      </c>
      <c r="AT1683" s="240" t="s">
        <v>142</v>
      </c>
      <c r="AU1683" s="240" t="s">
        <v>148</v>
      </c>
      <c r="AY1683" s="18" t="s">
        <v>140</v>
      </c>
      <c r="BE1683" s="241">
        <f>IF(N1683="základní",J1683,0)</f>
        <v>0</v>
      </c>
      <c r="BF1683" s="241">
        <f>IF(N1683="snížená",J1683,0)</f>
        <v>0</v>
      </c>
      <c r="BG1683" s="241">
        <f>IF(N1683="zákl. přenesená",J1683,0)</f>
        <v>0</v>
      </c>
      <c r="BH1683" s="241">
        <f>IF(N1683="sníž. přenesená",J1683,0)</f>
        <v>0</v>
      </c>
      <c r="BI1683" s="241">
        <f>IF(N1683="nulová",J1683,0)</f>
        <v>0</v>
      </c>
      <c r="BJ1683" s="18" t="s">
        <v>148</v>
      </c>
      <c r="BK1683" s="241">
        <f>ROUND(I1683*H1683,2)</f>
        <v>0</v>
      </c>
      <c r="BL1683" s="18" t="s">
        <v>237</v>
      </c>
      <c r="BM1683" s="240" t="s">
        <v>2029</v>
      </c>
    </row>
    <row r="1684" spans="1:51" s="13" customFormat="1" ht="12">
      <c r="A1684" s="13"/>
      <c r="B1684" s="242"/>
      <c r="C1684" s="243"/>
      <c r="D1684" s="244" t="s">
        <v>155</v>
      </c>
      <c r="E1684" s="245" t="s">
        <v>1</v>
      </c>
      <c r="F1684" s="246" t="s">
        <v>2030</v>
      </c>
      <c r="G1684" s="243"/>
      <c r="H1684" s="245" t="s">
        <v>1</v>
      </c>
      <c r="I1684" s="247"/>
      <c r="J1684" s="243"/>
      <c r="K1684" s="243"/>
      <c r="L1684" s="248"/>
      <c r="M1684" s="249"/>
      <c r="N1684" s="250"/>
      <c r="O1684" s="250"/>
      <c r="P1684" s="250"/>
      <c r="Q1684" s="250"/>
      <c r="R1684" s="250"/>
      <c r="S1684" s="250"/>
      <c r="T1684" s="251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52" t="s">
        <v>155</v>
      </c>
      <c r="AU1684" s="252" t="s">
        <v>148</v>
      </c>
      <c r="AV1684" s="13" t="s">
        <v>85</v>
      </c>
      <c r="AW1684" s="13" t="s">
        <v>36</v>
      </c>
      <c r="AX1684" s="13" t="s">
        <v>80</v>
      </c>
      <c r="AY1684" s="252" t="s">
        <v>140</v>
      </c>
    </row>
    <row r="1685" spans="1:51" s="14" customFormat="1" ht="12">
      <c r="A1685" s="14"/>
      <c r="B1685" s="253"/>
      <c r="C1685" s="254"/>
      <c r="D1685" s="244" t="s">
        <v>155</v>
      </c>
      <c r="E1685" s="255" t="s">
        <v>1</v>
      </c>
      <c r="F1685" s="256" t="s">
        <v>2031</v>
      </c>
      <c r="G1685" s="254"/>
      <c r="H1685" s="257">
        <v>54.2</v>
      </c>
      <c r="I1685" s="258"/>
      <c r="J1685" s="254"/>
      <c r="K1685" s="254"/>
      <c r="L1685" s="259"/>
      <c r="M1685" s="260"/>
      <c r="N1685" s="261"/>
      <c r="O1685" s="261"/>
      <c r="P1685" s="261"/>
      <c r="Q1685" s="261"/>
      <c r="R1685" s="261"/>
      <c r="S1685" s="261"/>
      <c r="T1685" s="262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63" t="s">
        <v>155</v>
      </c>
      <c r="AU1685" s="263" t="s">
        <v>148</v>
      </c>
      <c r="AV1685" s="14" t="s">
        <v>148</v>
      </c>
      <c r="AW1685" s="14" t="s">
        <v>36</v>
      </c>
      <c r="AX1685" s="14" t="s">
        <v>85</v>
      </c>
      <c r="AY1685" s="263" t="s">
        <v>140</v>
      </c>
    </row>
    <row r="1686" spans="1:65" s="2" customFormat="1" ht="21.75" customHeight="1">
      <c r="A1686" s="39"/>
      <c r="B1686" s="40"/>
      <c r="C1686" s="229" t="s">
        <v>2032</v>
      </c>
      <c r="D1686" s="229" t="s">
        <v>142</v>
      </c>
      <c r="E1686" s="230" t="s">
        <v>2033</v>
      </c>
      <c r="F1686" s="231" t="s">
        <v>2034</v>
      </c>
      <c r="G1686" s="232" t="s">
        <v>152</v>
      </c>
      <c r="H1686" s="233">
        <v>54.2</v>
      </c>
      <c r="I1686" s="234"/>
      <c r="J1686" s="235">
        <f>ROUND(I1686*H1686,2)</f>
        <v>0</v>
      </c>
      <c r="K1686" s="231" t="s">
        <v>153</v>
      </c>
      <c r="L1686" s="45"/>
      <c r="M1686" s="236" t="s">
        <v>1</v>
      </c>
      <c r="N1686" s="237" t="s">
        <v>46</v>
      </c>
      <c r="O1686" s="92"/>
      <c r="P1686" s="238">
        <f>O1686*H1686</f>
        <v>0</v>
      </c>
      <c r="Q1686" s="238">
        <v>0.00014</v>
      </c>
      <c r="R1686" s="238">
        <f>Q1686*H1686</f>
        <v>0.007588</v>
      </c>
      <c r="S1686" s="238">
        <v>0</v>
      </c>
      <c r="T1686" s="239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40" t="s">
        <v>237</v>
      </c>
      <c r="AT1686" s="240" t="s">
        <v>142</v>
      </c>
      <c r="AU1686" s="240" t="s">
        <v>148</v>
      </c>
      <c r="AY1686" s="18" t="s">
        <v>140</v>
      </c>
      <c r="BE1686" s="241">
        <f>IF(N1686="základní",J1686,0)</f>
        <v>0</v>
      </c>
      <c r="BF1686" s="241">
        <f>IF(N1686="snížená",J1686,0)</f>
        <v>0</v>
      </c>
      <c r="BG1686" s="241">
        <f>IF(N1686="zákl. přenesená",J1686,0)</f>
        <v>0</v>
      </c>
      <c r="BH1686" s="241">
        <f>IF(N1686="sníž. přenesená",J1686,0)</f>
        <v>0</v>
      </c>
      <c r="BI1686" s="241">
        <f>IF(N1686="nulová",J1686,0)</f>
        <v>0</v>
      </c>
      <c r="BJ1686" s="18" t="s">
        <v>148</v>
      </c>
      <c r="BK1686" s="241">
        <f>ROUND(I1686*H1686,2)</f>
        <v>0</v>
      </c>
      <c r="BL1686" s="18" t="s">
        <v>237</v>
      </c>
      <c r="BM1686" s="240" t="s">
        <v>2035</v>
      </c>
    </row>
    <row r="1687" spans="1:65" s="2" customFormat="1" ht="21.75" customHeight="1">
      <c r="A1687" s="39"/>
      <c r="B1687" s="40"/>
      <c r="C1687" s="229" t="s">
        <v>2036</v>
      </c>
      <c r="D1687" s="229" t="s">
        <v>142</v>
      </c>
      <c r="E1687" s="230" t="s">
        <v>2037</v>
      </c>
      <c r="F1687" s="231" t="s">
        <v>2038</v>
      </c>
      <c r="G1687" s="232" t="s">
        <v>152</v>
      </c>
      <c r="H1687" s="233">
        <v>54.2</v>
      </c>
      <c r="I1687" s="234"/>
      <c r="J1687" s="235">
        <f>ROUND(I1687*H1687,2)</f>
        <v>0</v>
      </c>
      <c r="K1687" s="231" t="s">
        <v>153</v>
      </c>
      <c r="L1687" s="45"/>
      <c r="M1687" s="236" t="s">
        <v>1</v>
      </c>
      <c r="N1687" s="237" t="s">
        <v>46</v>
      </c>
      <c r="O1687" s="92"/>
      <c r="P1687" s="238">
        <f>O1687*H1687</f>
        <v>0</v>
      </c>
      <c r="Q1687" s="238">
        <v>0.00013</v>
      </c>
      <c r="R1687" s="238">
        <f>Q1687*H1687</f>
        <v>0.007046</v>
      </c>
      <c r="S1687" s="238">
        <v>0</v>
      </c>
      <c r="T1687" s="239">
        <f>S1687*H1687</f>
        <v>0</v>
      </c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R1687" s="240" t="s">
        <v>237</v>
      </c>
      <c r="AT1687" s="240" t="s">
        <v>142</v>
      </c>
      <c r="AU1687" s="240" t="s">
        <v>148</v>
      </c>
      <c r="AY1687" s="18" t="s">
        <v>140</v>
      </c>
      <c r="BE1687" s="241">
        <f>IF(N1687="základní",J1687,0)</f>
        <v>0</v>
      </c>
      <c r="BF1687" s="241">
        <f>IF(N1687="snížená",J1687,0)</f>
        <v>0</v>
      </c>
      <c r="BG1687" s="241">
        <f>IF(N1687="zákl. přenesená",J1687,0)</f>
        <v>0</v>
      </c>
      <c r="BH1687" s="241">
        <f>IF(N1687="sníž. přenesená",J1687,0)</f>
        <v>0</v>
      </c>
      <c r="BI1687" s="241">
        <f>IF(N1687="nulová",J1687,0)</f>
        <v>0</v>
      </c>
      <c r="BJ1687" s="18" t="s">
        <v>148</v>
      </c>
      <c r="BK1687" s="241">
        <f>ROUND(I1687*H1687,2)</f>
        <v>0</v>
      </c>
      <c r="BL1687" s="18" t="s">
        <v>237</v>
      </c>
      <c r="BM1687" s="240" t="s">
        <v>2039</v>
      </c>
    </row>
    <row r="1688" spans="1:65" s="2" customFormat="1" ht="16.5" customHeight="1">
      <c r="A1688" s="39"/>
      <c r="B1688" s="40"/>
      <c r="C1688" s="229" t="s">
        <v>2040</v>
      </c>
      <c r="D1688" s="229" t="s">
        <v>142</v>
      </c>
      <c r="E1688" s="230" t="s">
        <v>2041</v>
      </c>
      <c r="F1688" s="231" t="s">
        <v>2042</v>
      </c>
      <c r="G1688" s="232" t="s">
        <v>152</v>
      </c>
      <c r="H1688" s="233">
        <v>3672.643</v>
      </c>
      <c r="I1688" s="234"/>
      <c r="J1688" s="235">
        <f>ROUND(I1688*H1688,2)</f>
        <v>0</v>
      </c>
      <c r="K1688" s="231" t="s">
        <v>153</v>
      </c>
      <c r="L1688" s="45"/>
      <c r="M1688" s="236" t="s">
        <v>1</v>
      </c>
      <c r="N1688" s="237" t="s">
        <v>46</v>
      </c>
      <c r="O1688" s="92"/>
      <c r="P1688" s="238">
        <f>O1688*H1688</f>
        <v>0</v>
      </c>
      <c r="Q1688" s="238">
        <v>0</v>
      </c>
      <c r="R1688" s="238">
        <f>Q1688*H1688</f>
        <v>0</v>
      </c>
      <c r="S1688" s="238">
        <v>0</v>
      </c>
      <c r="T1688" s="239">
        <f>S1688*H1688</f>
        <v>0</v>
      </c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R1688" s="240" t="s">
        <v>237</v>
      </c>
      <c r="AT1688" s="240" t="s">
        <v>142</v>
      </c>
      <c r="AU1688" s="240" t="s">
        <v>148</v>
      </c>
      <c r="AY1688" s="18" t="s">
        <v>140</v>
      </c>
      <c r="BE1688" s="241">
        <f>IF(N1688="základní",J1688,0)</f>
        <v>0</v>
      </c>
      <c r="BF1688" s="241">
        <f>IF(N1688="snížená",J1688,0)</f>
        <v>0</v>
      </c>
      <c r="BG1688" s="241">
        <f>IF(N1688="zákl. přenesená",J1688,0)</f>
        <v>0</v>
      </c>
      <c r="BH1688" s="241">
        <f>IF(N1688="sníž. přenesená",J1688,0)</f>
        <v>0</v>
      </c>
      <c r="BI1688" s="241">
        <f>IF(N1688="nulová",J1688,0)</f>
        <v>0</v>
      </c>
      <c r="BJ1688" s="18" t="s">
        <v>148</v>
      </c>
      <c r="BK1688" s="241">
        <f>ROUND(I1688*H1688,2)</f>
        <v>0</v>
      </c>
      <c r="BL1688" s="18" t="s">
        <v>237</v>
      </c>
      <c r="BM1688" s="240" t="s">
        <v>2043</v>
      </c>
    </row>
    <row r="1689" spans="1:51" s="13" customFormat="1" ht="12">
      <c r="A1689" s="13"/>
      <c r="B1689" s="242"/>
      <c r="C1689" s="243"/>
      <c r="D1689" s="244" t="s">
        <v>155</v>
      </c>
      <c r="E1689" s="245" t="s">
        <v>1</v>
      </c>
      <c r="F1689" s="246" t="s">
        <v>2044</v>
      </c>
      <c r="G1689" s="243"/>
      <c r="H1689" s="245" t="s">
        <v>1</v>
      </c>
      <c r="I1689" s="247"/>
      <c r="J1689" s="243"/>
      <c r="K1689" s="243"/>
      <c r="L1689" s="248"/>
      <c r="M1689" s="249"/>
      <c r="N1689" s="250"/>
      <c r="O1689" s="250"/>
      <c r="P1689" s="250"/>
      <c r="Q1689" s="250"/>
      <c r="R1689" s="250"/>
      <c r="S1689" s="250"/>
      <c r="T1689" s="251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52" t="s">
        <v>155</v>
      </c>
      <c r="AU1689" s="252" t="s">
        <v>148</v>
      </c>
      <c r="AV1689" s="13" t="s">
        <v>85</v>
      </c>
      <c r="AW1689" s="13" t="s">
        <v>36</v>
      </c>
      <c r="AX1689" s="13" t="s">
        <v>80</v>
      </c>
      <c r="AY1689" s="252" t="s">
        <v>140</v>
      </c>
    </row>
    <row r="1690" spans="1:51" s="14" customFormat="1" ht="12">
      <c r="A1690" s="14"/>
      <c r="B1690" s="253"/>
      <c r="C1690" s="254"/>
      <c r="D1690" s="244" t="s">
        <v>155</v>
      </c>
      <c r="E1690" s="255" t="s">
        <v>1</v>
      </c>
      <c r="F1690" s="256" t="s">
        <v>2045</v>
      </c>
      <c r="G1690" s="254"/>
      <c r="H1690" s="257">
        <v>3672.643</v>
      </c>
      <c r="I1690" s="258"/>
      <c r="J1690" s="254"/>
      <c r="K1690" s="254"/>
      <c r="L1690" s="259"/>
      <c r="M1690" s="260"/>
      <c r="N1690" s="261"/>
      <c r="O1690" s="261"/>
      <c r="P1690" s="261"/>
      <c r="Q1690" s="261"/>
      <c r="R1690" s="261"/>
      <c r="S1690" s="261"/>
      <c r="T1690" s="262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63" t="s">
        <v>155</v>
      </c>
      <c r="AU1690" s="263" t="s">
        <v>148</v>
      </c>
      <c r="AV1690" s="14" t="s">
        <v>148</v>
      </c>
      <c r="AW1690" s="14" t="s">
        <v>36</v>
      </c>
      <c r="AX1690" s="14" t="s">
        <v>85</v>
      </c>
      <c r="AY1690" s="263" t="s">
        <v>140</v>
      </c>
    </row>
    <row r="1691" spans="1:63" s="12" customFormat="1" ht="22.8" customHeight="1">
      <c r="A1691" s="12"/>
      <c r="B1691" s="213"/>
      <c r="C1691" s="214"/>
      <c r="D1691" s="215" t="s">
        <v>79</v>
      </c>
      <c r="E1691" s="227" t="s">
        <v>2046</v>
      </c>
      <c r="F1691" s="227" t="s">
        <v>2047</v>
      </c>
      <c r="G1691" s="214"/>
      <c r="H1691" s="214"/>
      <c r="I1691" s="217"/>
      <c r="J1691" s="228">
        <f>BK1691</f>
        <v>0</v>
      </c>
      <c r="K1691" s="214"/>
      <c r="L1691" s="219"/>
      <c r="M1691" s="220"/>
      <c r="N1691" s="221"/>
      <c r="O1691" s="221"/>
      <c r="P1691" s="222">
        <f>SUM(P1692:P1698)</f>
        <v>0</v>
      </c>
      <c r="Q1691" s="221"/>
      <c r="R1691" s="222">
        <f>SUM(R1692:R1698)</f>
        <v>0.09165675999999999</v>
      </c>
      <c r="S1691" s="221"/>
      <c r="T1691" s="223">
        <f>SUM(T1692:T1698)</f>
        <v>0.0528789</v>
      </c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R1691" s="224" t="s">
        <v>148</v>
      </c>
      <c r="AT1691" s="225" t="s">
        <v>79</v>
      </c>
      <c r="AU1691" s="225" t="s">
        <v>85</v>
      </c>
      <c r="AY1691" s="224" t="s">
        <v>140</v>
      </c>
      <c r="BK1691" s="226">
        <f>SUM(BK1692:BK1698)</f>
        <v>0</v>
      </c>
    </row>
    <row r="1692" spans="1:65" s="2" customFormat="1" ht="21.75" customHeight="1">
      <c r="A1692" s="39"/>
      <c r="B1692" s="40"/>
      <c r="C1692" s="229" t="s">
        <v>2048</v>
      </c>
      <c r="D1692" s="229" t="s">
        <v>142</v>
      </c>
      <c r="E1692" s="230" t="s">
        <v>2049</v>
      </c>
      <c r="F1692" s="231" t="s">
        <v>2050</v>
      </c>
      <c r="G1692" s="232" t="s">
        <v>152</v>
      </c>
      <c r="H1692" s="233">
        <v>352.526</v>
      </c>
      <c r="I1692" s="234"/>
      <c r="J1692" s="235">
        <f>ROUND(I1692*H1692,2)</f>
        <v>0</v>
      </c>
      <c r="K1692" s="231" t="s">
        <v>153</v>
      </c>
      <c r="L1692" s="45"/>
      <c r="M1692" s="236" t="s">
        <v>1</v>
      </c>
      <c r="N1692" s="237" t="s">
        <v>46</v>
      </c>
      <c r="O1692" s="92"/>
      <c r="P1692" s="238">
        <f>O1692*H1692</f>
        <v>0</v>
      </c>
      <c r="Q1692" s="238">
        <v>0</v>
      </c>
      <c r="R1692" s="238">
        <f>Q1692*H1692</f>
        <v>0</v>
      </c>
      <c r="S1692" s="238">
        <v>0.00015</v>
      </c>
      <c r="T1692" s="239">
        <f>S1692*H1692</f>
        <v>0.0528789</v>
      </c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R1692" s="240" t="s">
        <v>237</v>
      </c>
      <c r="AT1692" s="240" t="s">
        <v>142</v>
      </c>
      <c r="AU1692" s="240" t="s">
        <v>148</v>
      </c>
      <c r="AY1692" s="18" t="s">
        <v>140</v>
      </c>
      <c r="BE1692" s="241">
        <f>IF(N1692="základní",J1692,0)</f>
        <v>0</v>
      </c>
      <c r="BF1692" s="241">
        <f>IF(N1692="snížená",J1692,0)</f>
        <v>0</v>
      </c>
      <c r="BG1692" s="241">
        <f>IF(N1692="zákl. přenesená",J1692,0)</f>
        <v>0</v>
      </c>
      <c r="BH1692" s="241">
        <f>IF(N1692="sníž. přenesená",J1692,0)</f>
        <v>0</v>
      </c>
      <c r="BI1692" s="241">
        <f>IF(N1692="nulová",J1692,0)</f>
        <v>0</v>
      </c>
      <c r="BJ1692" s="18" t="s">
        <v>148</v>
      </c>
      <c r="BK1692" s="241">
        <f>ROUND(I1692*H1692,2)</f>
        <v>0</v>
      </c>
      <c r="BL1692" s="18" t="s">
        <v>237</v>
      </c>
      <c r="BM1692" s="240" t="s">
        <v>2051</v>
      </c>
    </row>
    <row r="1693" spans="1:51" s="13" customFormat="1" ht="12">
      <c r="A1693" s="13"/>
      <c r="B1693" s="242"/>
      <c r="C1693" s="243"/>
      <c r="D1693" s="244" t="s">
        <v>155</v>
      </c>
      <c r="E1693" s="245" t="s">
        <v>1</v>
      </c>
      <c r="F1693" s="246" t="s">
        <v>2052</v>
      </c>
      <c r="G1693" s="243"/>
      <c r="H1693" s="245" t="s">
        <v>1</v>
      </c>
      <c r="I1693" s="247"/>
      <c r="J1693" s="243"/>
      <c r="K1693" s="243"/>
      <c r="L1693" s="248"/>
      <c r="M1693" s="249"/>
      <c r="N1693" s="250"/>
      <c r="O1693" s="250"/>
      <c r="P1693" s="250"/>
      <c r="Q1693" s="250"/>
      <c r="R1693" s="250"/>
      <c r="S1693" s="250"/>
      <c r="T1693" s="251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52" t="s">
        <v>155</v>
      </c>
      <c r="AU1693" s="252" t="s">
        <v>148</v>
      </c>
      <c r="AV1693" s="13" t="s">
        <v>85</v>
      </c>
      <c r="AW1693" s="13" t="s">
        <v>36</v>
      </c>
      <c r="AX1693" s="13" t="s">
        <v>80</v>
      </c>
      <c r="AY1693" s="252" t="s">
        <v>140</v>
      </c>
    </row>
    <row r="1694" spans="1:51" s="14" customFormat="1" ht="12">
      <c r="A1694" s="14"/>
      <c r="B1694" s="253"/>
      <c r="C1694" s="254"/>
      <c r="D1694" s="244" t="s">
        <v>155</v>
      </c>
      <c r="E1694" s="255" t="s">
        <v>1</v>
      </c>
      <c r="F1694" s="256" t="s">
        <v>2053</v>
      </c>
      <c r="G1694" s="254"/>
      <c r="H1694" s="257">
        <v>29.381</v>
      </c>
      <c r="I1694" s="258"/>
      <c r="J1694" s="254"/>
      <c r="K1694" s="254"/>
      <c r="L1694" s="259"/>
      <c r="M1694" s="260"/>
      <c r="N1694" s="261"/>
      <c r="O1694" s="261"/>
      <c r="P1694" s="261"/>
      <c r="Q1694" s="261"/>
      <c r="R1694" s="261"/>
      <c r="S1694" s="261"/>
      <c r="T1694" s="262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63" t="s">
        <v>155</v>
      </c>
      <c r="AU1694" s="263" t="s">
        <v>148</v>
      </c>
      <c r="AV1694" s="14" t="s">
        <v>148</v>
      </c>
      <c r="AW1694" s="14" t="s">
        <v>36</v>
      </c>
      <c r="AX1694" s="14" t="s">
        <v>80</v>
      </c>
      <c r="AY1694" s="263" t="s">
        <v>140</v>
      </c>
    </row>
    <row r="1695" spans="1:51" s="13" customFormat="1" ht="12">
      <c r="A1695" s="13"/>
      <c r="B1695" s="242"/>
      <c r="C1695" s="243"/>
      <c r="D1695" s="244" t="s">
        <v>155</v>
      </c>
      <c r="E1695" s="245" t="s">
        <v>1</v>
      </c>
      <c r="F1695" s="246" t="s">
        <v>2054</v>
      </c>
      <c r="G1695" s="243"/>
      <c r="H1695" s="245" t="s">
        <v>1</v>
      </c>
      <c r="I1695" s="247"/>
      <c r="J1695" s="243"/>
      <c r="K1695" s="243"/>
      <c r="L1695" s="248"/>
      <c r="M1695" s="249"/>
      <c r="N1695" s="250"/>
      <c r="O1695" s="250"/>
      <c r="P1695" s="250"/>
      <c r="Q1695" s="250"/>
      <c r="R1695" s="250"/>
      <c r="S1695" s="250"/>
      <c r="T1695" s="251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2" t="s">
        <v>155</v>
      </c>
      <c r="AU1695" s="252" t="s">
        <v>148</v>
      </c>
      <c r="AV1695" s="13" t="s">
        <v>85</v>
      </c>
      <c r="AW1695" s="13" t="s">
        <v>36</v>
      </c>
      <c r="AX1695" s="13" t="s">
        <v>80</v>
      </c>
      <c r="AY1695" s="252" t="s">
        <v>140</v>
      </c>
    </row>
    <row r="1696" spans="1:51" s="14" customFormat="1" ht="12">
      <c r="A1696" s="14"/>
      <c r="B1696" s="253"/>
      <c r="C1696" s="254"/>
      <c r="D1696" s="244" t="s">
        <v>155</v>
      </c>
      <c r="E1696" s="255" t="s">
        <v>1</v>
      </c>
      <c r="F1696" s="256" t="s">
        <v>2055</v>
      </c>
      <c r="G1696" s="254"/>
      <c r="H1696" s="257">
        <v>323.145</v>
      </c>
      <c r="I1696" s="258"/>
      <c r="J1696" s="254"/>
      <c r="K1696" s="254"/>
      <c r="L1696" s="259"/>
      <c r="M1696" s="260"/>
      <c r="N1696" s="261"/>
      <c r="O1696" s="261"/>
      <c r="P1696" s="261"/>
      <c r="Q1696" s="261"/>
      <c r="R1696" s="261"/>
      <c r="S1696" s="261"/>
      <c r="T1696" s="262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63" t="s">
        <v>155</v>
      </c>
      <c r="AU1696" s="263" t="s">
        <v>148</v>
      </c>
      <c r="AV1696" s="14" t="s">
        <v>148</v>
      </c>
      <c r="AW1696" s="14" t="s">
        <v>36</v>
      </c>
      <c r="AX1696" s="14" t="s">
        <v>80</v>
      </c>
      <c r="AY1696" s="263" t="s">
        <v>140</v>
      </c>
    </row>
    <row r="1697" spans="1:51" s="15" customFormat="1" ht="12">
      <c r="A1697" s="15"/>
      <c r="B1697" s="264"/>
      <c r="C1697" s="265"/>
      <c r="D1697" s="244" t="s">
        <v>155</v>
      </c>
      <c r="E1697" s="266" t="s">
        <v>1</v>
      </c>
      <c r="F1697" s="267" t="s">
        <v>167</v>
      </c>
      <c r="G1697" s="265"/>
      <c r="H1697" s="268">
        <v>352.52599999999995</v>
      </c>
      <c r="I1697" s="269"/>
      <c r="J1697" s="265"/>
      <c r="K1697" s="265"/>
      <c r="L1697" s="270"/>
      <c r="M1697" s="271"/>
      <c r="N1697" s="272"/>
      <c r="O1697" s="272"/>
      <c r="P1697" s="272"/>
      <c r="Q1697" s="272"/>
      <c r="R1697" s="272"/>
      <c r="S1697" s="272"/>
      <c r="T1697" s="273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T1697" s="274" t="s">
        <v>155</v>
      </c>
      <c r="AU1697" s="274" t="s">
        <v>148</v>
      </c>
      <c r="AV1697" s="15" t="s">
        <v>147</v>
      </c>
      <c r="AW1697" s="15" t="s">
        <v>36</v>
      </c>
      <c r="AX1697" s="15" t="s">
        <v>85</v>
      </c>
      <c r="AY1697" s="274" t="s">
        <v>140</v>
      </c>
    </row>
    <row r="1698" spans="1:65" s="2" customFormat="1" ht="21.75" customHeight="1">
      <c r="A1698" s="39"/>
      <c r="B1698" s="40"/>
      <c r="C1698" s="229" t="s">
        <v>2056</v>
      </c>
      <c r="D1698" s="229" t="s">
        <v>142</v>
      </c>
      <c r="E1698" s="230" t="s">
        <v>2057</v>
      </c>
      <c r="F1698" s="231" t="s">
        <v>2058</v>
      </c>
      <c r="G1698" s="232" t="s">
        <v>152</v>
      </c>
      <c r="H1698" s="233">
        <v>352.526</v>
      </c>
      <c r="I1698" s="234"/>
      <c r="J1698" s="235">
        <f>ROUND(I1698*H1698,2)</f>
        <v>0</v>
      </c>
      <c r="K1698" s="231" t="s">
        <v>153</v>
      </c>
      <c r="L1698" s="45"/>
      <c r="M1698" s="236" t="s">
        <v>1</v>
      </c>
      <c r="N1698" s="237" t="s">
        <v>46</v>
      </c>
      <c r="O1698" s="92"/>
      <c r="P1698" s="238">
        <f>O1698*H1698</f>
        <v>0</v>
      </c>
      <c r="Q1698" s="238">
        <v>0.00026</v>
      </c>
      <c r="R1698" s="238">
        <f>Q1698*H1698</f>
        <v>0.09165675999999999</v>
      </c>
      <c r="S1698" s="238">
        <v>0</v>
      </c>
      <c r="T1698" s="239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40" t="s">
        <v>237</v>
      </c>
      <c r="AT1698" s="240" t="s">
        <v>142</v>
      </c>
      <c r="AU1698" s="240" t="s">
        <v>148</v>
      </c>
      <c r="AY1698" s="18" t="s">
        <v>140</v>
      </c>
      <c r="BE1698" s="241">
        <f>IF(N1698="základní",J1698,0)</f>
        <v>0</v>
      </c>
      <c r="BF1698" s="241">
        <f>IF(N1698="snížená",J1698,0)</f>
        <v>0</v>
      </c>
      <c r="BG1698" s="241">
        <f>IF(N1698="zákl. přenesená",J1698,0)</f>
        <v>0</v>
      </c>
      <c r="BH1698" s="241">
        <f>IF(N1698="sníž. přenesená",J1698,0)</f>
        <v>0</v>
      </c>
      <c r="BI1698" s="241">
        <f>IF(N1698="nulová",J1698,0)</f>
        <v>0</v>
      </c>
      <c r="BJ1698" s="18" t="s">
        <v>148</v>
      </c>
      <c r="BK1698" s="241">
        <f>ROUND(I1698*H1698,2)</f>
        <v>0</v>
      </c>
      <c r="BL1698" s="18" t="s">
        <v>237</v>
      </c>
      <c r="BM1698" s="240" t="s">
        <v>2059</v>
      </c>
    </row>
    <row r="1699" spans="1:63" s="12" customFormat="1" ht="22.8" customHeight="1">
      <c r="A1699" s="12"/>
      <c r="B1699" s="213"/>
      <c r="C1699" s="214"/>
      <c r="D1699" s="215" t="s">
        <v>79</v>
      </c>
      <c r="E1699" s="227" t="s">
        <v>2060</v>
      </c>
      <c r="F1699" s="227" t="s">
        <v>2061</v>
      </c>
      <c r="G1699" s="214"/>
      <c r="H1699" s="214"/>
      <c r="I1699" s="217"/>
      <c r="J1699" s="228">
        <f>BK1699</f>
        <v>0</v>
      </c>
      <c r="K1699" s="214"/>
      <c r="L1699" s="219"/>
      <c r="M1699" s="220"/>
      <c r="N1699" s="221"/>
      <c r="O1699" s="221"/>
      <c r="P1699" s="222">
        <f>SUM(P1700:P1723)</f>
        <v>0</v>
      </c>
      <c r="Q1699" s="221"/>
      <c r="R1699" s="222">
        <f>SUM(R1700:R1723)</f>
        <v>0.091512</v>
      </c>
      <c r="S1699" s="221"/>
      <c r="T1699" s="223">
        <f>SUM(T1700:T1723)</f>
        <v>0</v>
      </c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R1699" s="224" t="s">
        <v>148</v>
      </c>
      <c r="AT1699" s="225" t="s">
        <v>79</v>
      </c>
      <c r="AU1699" s="225" t="s">
        <v>85</v>
      </c>
      <c r="AY1699" s="224" t="s">
        <v>140</v>
      </c>
      <c r="BK1699" s="226">
        <f>SUM(BK1700:BK1723)</f>
        <v>0</v>
      </c>
    </row>
    <row r="1700" spans="1:65" s="2" customFormat="1" ht="21.75" customHeight="1">
      <c r="A1700" s="39"/>
      <c r="B1700" s="40"/>
      <c r="C1700" s="229" t="s">
        <v>2062</v>
      </c>
      <c r="D1700" s="229" t="s">
        <v>142</v>
      </c>
      <c r="E1700" s="230" t="s">
        <v>2063</v>
      </c>
      <c r="F1700" s="231" t="s">
        <v>2064</v>
      </c>
      <c r="G1700" s="232" t="s">
        <v>152</v>
      </c>
      <c r="H1700" s="233">
        <v>111.6</v>
      </c>
      <c r="I1700" s="234"/>
      <c r="J1700" s="235">
        <f>ROUND(I1700*H1700,2)</f>
        <v>0</v>
      </c>
      <c r="K1700" s="231" t="s">
        <v>153</v>
      </c>
      <c r="L1700" s="45"/>
      <c r="M1700" s="236" t="s">
        <v>1</v>
      </c>
      <c r="N1700" s="237" t="s">
        <v>46</v>
      </c>
      <c r="O1700" s="92"/>
      <c r="P1700" s="238">
        <f>O1700*H1700</f>
        <v>0</v>
      </c>
      <c r="Q1700" s="238">
        <v>0</v>
      </c>
      <c r="R1700" s="238">
        <f>Q1700*H1700</f>
        <v>0</v>
      </c>
      <c r="S1700" s="238">
        <v>0</v>
      </c>
      <c r="T1700" s="239">
        <f>S1700*H1700</f>
        <v>0</v>
      </c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R1700" s="240" t="s">
        <v>237</v>
      </c>
      <c r="AT1700" s="240" t="s">
        <v>142</v>
      </c>
      <c r="AU1700" s="240" t="s">
        <v>148</v>
      </c>
      <c r="AY1700" s="18" t="s">
        <v>140</v>
      </c>
      <c r="BE1700" s="241">
        <f>IF(N1700="základní",J1700,0)</f>
        <v>0</v>
      </c>
      <c r="BF1700" s="241">
        <f>IF(N1700="snížená",J1700,0)</f>
        <v>0</v>
      </c>
      <c r="BG1700" s="241">
        <f>IF(N1700="zákl. přenesená",J1700,0)</f>
        <v>0</v>
      </c>
      <c r="BH1700" s="241">
        <f>IF(N1700="sníž. přenesená",J1700,0)</f>
        <v>0</v>
      </c>
      <c r="BI1700" s="241">
        <f>IF(N1700="nulová",J1700,0)</f>
        <v>0</v>
      </c>
      <c r="BJ1700" s="18" t="s">
        <v>148</v>
      </c>
      <c r="BK1700" s="241">
        <f>ROUND(I1700*H1700,2)</f>
        <v>0</v>
      </c>
      <c r="BL1700" s="18" t="s">
        <v>237</v>
      </c>
      <c r="BM1700" s="240" t="s">
        <v>2065</v>
      </c>
    </row>
    <row r="1701" spans="1:51" s="13" customFormat="1" ht="12">
      <c r="A1701" s="13"/>
      <c r="B1701" s="242"/>
      <c r="C1701" s="243"/>
      <c r="D1701" s="244" t="s">
        <v>155</v>
      </c>
      <c r="E1701" s="245" t="s">
        <v>1</v>
      </c>
      <c r="F1701" s="246" t="s">
        <v>316</v>
      </c>
      <c r="G1701" s="243"/>
      <c r="H1701" s="245" t="s">
        <v>1</v>
      </c>
      <c r="I1701" s="247"/>
      <c r="J1701" s="243"/>
      <c r="K1701" s="243"/>
      <c r="L1701" s="248"/>
      <c r="M1701" s="249"/>
      <c r="N1701" s="250"/>
      <c r="O1701" s="250"/>
      <c r="P1701" s="250"/>
      <c r="Q1701" s="250"/>
      <c r="R1701" s="250"/>
      <c r="S1701" s="250"/>
      <c r="T1701" s="251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52" t="s">
        <v>155</v>
      </c>
      <c r="AU1701" s="252" t="s">
        <v>148</v>
      </c>
      <c r="AV1701" s="13" t="s">
        <v>85</v>
      </c>
      <c r="AW1701" s="13" t="s">
        <v>36</v>
      </c>
      <c r="AX1701" s="13" t="s">
        <v>80</v>
      </c>
      <c r="AY1701" s="252" t="s">
        <v>140</v>
      </c>
    </row>
    <row r="1702" spans="1:51" s="14" customFormat="1" ht="12">
      <c r="A1702" s="14"/>
      <c r="B1702" s="253"/>
      <c r="C1702" s="254"/>
      <c r="D1702" s="244" t="s">
        <v>155</v>
      </c>
      <c r="E1702" s="255" t="s">
        <v>1</v>
      </c>
      <c r="F1702" s="256" t="s">
        <v>658</v>
      </c>
      <c r="G1702" s="254"/>
      <c r="H1702" s="257">
        <v>37.8</v>
      </c>
      <c r="I1702" s="258"/>
      <c r="J1702" s="254"/>
      <c r="K1702" s="254"/>
      <c r="L1702" s="259"/>
      <c r="M1702" s="260"/>
      <c r="N1702" s="261"/>
      <c r="O1702" s="261"/>
      <c r="P1702" s="261"/>
      <c r="Q1702" s="261"/>
      <c r="R1702" s="261"/>
      <c r="S1702" s="261"/>
      <c r="T1702" s="262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63" t="s">
        <v>155</v>
      </c>
      <c r="AU1702" s="263" t="s">
        <v>148</v>
      </c>
      <c r="AV1702" s="14" t="s">
        <v>148</v>
      </c>
      <c r="AW1702" s="14" t="s">
        <v>36</v>
      </c>
      <c r="AX1702" s="14" t="s">
        <v>80</v>
      </c>
      <c r="AY1702" s="263" t="s">
        <v>140</v>
      </c>
    </row>
    <row r="1703" spans="1:51" s="13" customFormat="1" ht="12">
      <c r="A1703" s="13"/>
      <c r="B1703" s="242"/>
      <c r="C1703" s="243"/>
      <c r="D1703" s="244" t="s">
        <v>155</v>
      </c>
      <c r="E1703" s="245" t="s">
        <v>1</v>
      </c>
      <c r="F1703" s="246" t="s">
        <v>318</v>
      </c>
      <c r="G1703" s="243"/>
      <c r="H1703" s="245" t="s">
        <v>1</v>
      </c>
      <c r="I1703" s="247"/>
      <c r="J1703" s="243"/>
      <c r="K1703" s="243"/>
      <c r="L1703" s="248"/>
      <c r="M1703" s="249"/>
      <c r="N1703" s="250"/>
      <c r="O1703" s="250"/>
      <c r="P1703" s="250"/>
      <c r="Q1703" s="250"/>
      <c r="R1703" s="250"/>
      <c r="S1703" s="250"/>
      <c r="T1703" s="251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52" t="s">
        <v>155</v>
      </c>
      <c r="AU1703" s="252" t="s">
        <v>148</v>
      </c>
      <c r="AV1703" s="13" t="s">
        <v>85</v>
      </c>
      <c r="AW1703" s="13" t="s">
        <v>36</v>
      </c>
      <c r="AX1703" s="13" t="s">
        <v>80</v>
      </c>
      <c r="AY1703" s="252" t="s">
        <v>140</v>
      </c>
    </row>
    <row r="1704" spans="1:51" s="14" customFormat="1" ht="12">
      <c r="A1704" s="14"/>
      <c r="B1704" s="253"/>
      <c r="C1704" s="254"/>
      <c r="D1704" s="244" t="s">
        <v>155</v>
      </c>
      <c r="E1704" s="255" t="s">
        <v>1</v>
      </c>
      <c r="F1704" s="256" t="s">
        <v>659</v>
      </c>
      <c r="G1704" s="254"/>
      <c r="H1704" s="257">
        <v>4.68</v>
      </c>
      <c r="I1704" s="258"/>
      <c r="J1704" s="254"/>
      <c r="K1704" s="254"/>
      <c r="L1704" s="259"/>
      <c r="M1704" s="260"/>
      <c r="N1704" s="261"/>
      <c r="O1704" s="261"/>
      <c r="P1704" s="261"/>
      <c r="Q1704" s="261"/>
      <c r="R1704" s="261"/>
      <c r="S1704" s="261"/>
      <c r="T1704" s="262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63" t="s">
        <v>155</v>
      </c>
      <c r="AU1704" s="263" t="s">
        <v>148</v>
      </c>
      <c r="AV1704" s="14" t="s">
        <v>148</v>
      </c>
      <c r="AW1704" s="14" t="s">
        <v>36</v>
      </c>
      <c r="AX1704" s="14" t="s">
        <v>80</v>
      </c>
      <c r="AY1704" s="263" t="s">
        <v>140</v>
      </c>
    </row>
    <row r="1705" spans="1:51" s="13" customFormat="1" ht="12">
      <c r="A1705" s="13"/>
      <c r="B1705" s="242"/>
      <c r="C1705" s="243"/>
      <c r="D1705" s="244" t="s">
        <v>155</v>
      </c>
      <c r="E1705" s="245" t="s">
        <v>1</v>
      </c>
      <c r="F1705" s="246" t="s">
        <v>320</v>
      </c>
      <c r="G1705" s="243"/>
      <c r="H1705" s="245" t="s">
        <v>1</v>
      </c>
      <c r="I1705" s="247"/>
      <c r="J1705" s="243"/>
      <c r="K1705" s="243"/>
      <c r="L1705" s="248"/>
      <c r="M1705" s="249"/>
      <c r="N1705" s="250"/>
      <c r="O1705" s="250"/>
      <c r="P1705" s="250"/>
      <c r="Q1705" s="250"/>
      <c r="R1705" s="250"/>
      <c r="S1705" s="250"/>
      <c r="T1705" s="251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52" t="s">
        <v>155</v>
      </c>
      <c r="AU1705" s="252" t="s">
        <v>148</v>
      </c>
      <c r="AV1705" s="13" t="s">
        <v>85</v>
      </c>
      <c r="AW1705" s="13" t="s">
        <v>36</v>
      </c>
      <c r="AX1705" s="13" t="s">
        <v>80</v>
      </c>
      <c r="AY1705" s="252" t="s">
        <v>140</v>
      </c>
    </row>
    <row r="1706" spans="1:51" s="14" customFormat="1" ht="12">
      <c r="A1706" s="14"/>
      <c r="B1706" s="253"/>
      <c r="C1706" s="254"/>
      <c r="D1706" s="244" t="s">
        <v>155</v>
      </c>
      <c r="E1706" s="255" t="s">
        <v>1</v>
      </c>
      <c r="F1706" s="256" t="s">
        <v>661</v>
      </c>
      <c r="G1706" s="254"/>
      <c r="H1706" s="257">
        <v>22.68</v>
      </c>
      <c r="I1706" s="258"/>
      <c r="J1706" s="254"/>
      <c r="K1706" s="254"/>
      <c r="L1706" s="259"/>
      <c r="M1706" s="260"/>
      <c r="N1706" s="261"/>
      <c r="O1706" s="261"/>
      <c r="P1706" s="261"/>
      <c r="Q1706" s="261"/>
      <c r="R1706" s="261"/>
      <c r="S1706" s="261"/>
      <c r="T1706" s="262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63" t="s">
        <v>155</v>
      </c>
      <c r="AU1706" s="263" t="s">
        <v>148</v>
      </c>
      <c r="AV1706" s="14" t="s">
        <v>148</v>
      </c>
      <c r="AW1706" s="14" t="s">
        <v>36</v>
      </c>
      <c r="AX1706" s="14" t="s">
        <v>80</v>
      </c>
      <c r="AY1706" s="263" t="s">
        <v>140</v>
      </c>
    </row>
    <row r="1707" spans="1:51" s="13" customFormat="1" ht="12">
      <c r="A1707" s="13"/>
      <c r="B1707" s="242"/>
      <c r="C1707" s="243"/>
      <c r="D1707" s="244" t="s">
        <v>155</v>
      </c>
      <c r="E1707" s="245" t="s">
        <v>1</v>
      </c>
      <c r="F1707" s="246" t="s">
        <v>322</v>
      </c>
      <c r="G1707" s="243"/>
      <c r="H1707" s="245" t="s">
        <v>1</v>
      </c>
      <c r="I1707" s="247"/>
      <c r="J1707" s="243"/>
      <c r="K1707" s="243"/>
      <c r="L1707" s="248"/>
      <c r="M1707" s="249"/>
      <c r="N1707" s="250"/>
      <c r="O1707" s="250"/>
      <c r="P1707" s="250"/>
      <c r="Q1707" s="250"/>
      <c r="R1707" s="250"/>
      <c r="S1707" s="250"/>
      <c r="T1707" s="251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2" t="s">
        <v>155</v>
      </c>
      <c r="AU1707" s="252" t="s">
        <v>148</v>
      </c>
      <c r="AV1707" s="13" t="s">
        <v>85</v>
      </c>
      <c r="AW1707" s="13" t="s">
        <v>36</v>
      </c>
      <c r="AX1707" s="13" t="s">
        <v>80</v>
      </c>
      <c r="AY1707" s="252" t="s">
        <v>140</v>
      </c>
    </row>
    <row r="1708" spans="1:51" s="14" customFormat="1" ht="12">
      <c r="A1708" s="14"/>
      <c r="B1708" s="253"/>
      <c r="C1708" s="254"/>
      <c r="D1708" s="244" t="s">
        <v>155</v>
      </c>
      <c r="E1708" s="255" t="s">
        <v>1</v>
      </c>
      <c r="F1708" s="256" t="s">
        <v>662</v>
      </c>
      <c r="G1708" s="254"/>
      <c r="H1708" s="257">
        <v>3.78</v>
      </c>
      <c r="I1708" s="258"/>
      <c r="J1708" s="254"/>
      <c r="K1708" s="254"/>
      <c r="L1708" s="259"/>
      <c r="M1708" s="260"/>
      <c r="N1708" s="261"/>
      <c r="O1708" s="261"/>
      <c r="P1708" s="261"/>
      <c r="Q1708" s="261"/>
      <c r="R1708" s="261"/>
      <c r="S1708" s="261"/>
      <c r="T1708" s="262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63" t="s">
        <v>155</v>
      </c>
      <c r="AU1708" s="263" t="s">
        <v>148</v>
      </c>
      <c r="AV1708" s="14" t="s">
        <v>148</v>
      </c>
      <c r="AW1708" s="14" t="s">
        <v>36</v>
      </c>
      <c r="AX1708" s="14" t="s">
        <v>80</v>
      </c>
      <c r="AY1708" s="263" t="s">
        <v>140</v>
      </c>
    </row>
    <row r="1709" spans="1:51" s="13" customFormat="1" ht="12">
      <c r="A1709" s="13"/>
      <c r="B1709" s="242"/>
      <c r="C1709" s="243"/>
      <c r="D1709" s="244" t="s">
        <v>155</v>
      </c>
      <c r="E1709" s="245" t="s">
        <v>1</v>
      </c>
      <c r="F1709" s="246" t="s">
        <v>326</v>
      </c>
      <c r="G1709" s="243"/>
      <c r="H1709" s="245" t="s">
        <v>1</v>
      </c>
      <c r="I1709" s="247"/>
      <c r="J1709" s="243"/>
      <c r="K1709" s="243"/>
      <c r="L1709" s="248"/>
      <c r="M1709" s="249"/>
      <c r="N1709" s="250"/>
      <c r="O1709" s="250"/>
      <c r="P1709" s="250"/>
      <c r="Q1709" s="250"/>
      <c r="R1709" s="250"/>
      <c r="S1709" s="250"/>
      <c r="T1709" s="251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2" t="s">
        <v>155</v>
      </c>
      <c r="AU1709" s="252" t="s">
        <v>148</v>
      </c>
      <c r="AV1709" s="13" t="s">
        <v>85</v>
      </c>
      <c r="AW1709" s="13" t="s">
        <v>36</v>
      </c>
      <c r="AX1709" s="13" t="s">
        <v>80</v>
      </c>
      <c r="AY1709" s="252" t="s">
        <v>140</v>
      </c>
    </row>
    <row r="1710" spans="1:51" s="14" customFormat="1" ht="12">
      <c r="A1710" s="14"/>
      <c r="B1710" s="253"/>
      <c r="C1710" s="254"/>
      <c r="D1710" s="244" t="s">
        <v>155</v>
      </c>
      <c r="E1710" s="255" t="s">
        <v>1</v>
      </c>
      <c r="F1710" s="256" t="s">
        <v>664</v>
      </c>
      <c r="G1710" s="254"/>
      <c r="H1710" s="257">
        <v>3.24</v>
      </c>
      <c r="I1710" s="258"/>
      <c r="J1710" s="254"/>
      <c r="K1710" s="254"/>
      <c r="L1710" s="259"/>
      <c r="M1710" s="260"/>
      <c r="N1710" s="261"/>
      <c r="O1710" s="261"/>
      <c r="P1710" s="261"/>
      <c r="Q1710" s="261"/>
      <c r="R1710" s="261"/>
      <c r="S1710" s="261"/>
      <c r="T1710" s="262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63" t="s">
        <v>155</v>
      </c>
      <c r="AU1710" s="263" t="s">
        <v>148</v>
      </c>
      <c r="AV1710" s="14" t="s">
        <v>148</v>
      </c>
      <c r="AW1710" s="14" t="s">
        <v>36</v>
      </c>
      <c r="AX1710" s="14" t="s">
        <v>80</v>
      </c>
      <c r="AY1710" s="263" t="s">
        <v>140</v>
      </c>
    </row>
    <row r="1711" spans="1:51" s="13" customFormat="1" ht="12">
      <c r="A1711" s="13"/>
      <c r="B1711" s="242"/>
      <c r="C1711" s="243"/>
      <c r="D1711" s="244" t="s">
        <v>155</v>
      </c>
      <c r="E1711" s="245" t="s">
        <v>1</v>
      </c>
      <c r="F1711" s="246" t="s">
        <v>328</v>
      </c>
      <c r="G1711" s="243"/>
      <c r="H1711" s="245" t="s">
        <v>1</v>
      </c>
      <c r="I1711" s="247"/>
      <c r="J1711" s="243"/>
      <c r="K1711" s="243"/>
      <c r="L1711" s="248"/>
      <c r="M1711" s="249"/>
      <c r="N1711" s="250"/>
      <c r="O1711" s="250"/>
      <c r="P1711" s="250"/>
      <c r="Q1711" s="250"/>
      <c r="R1711" s="250"/>
      <c r="S1711" s="250"/>
      <c r="T1711" s="251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52" t="s">
        <v>155</v>
      </c>
      <c r="AU1711" s="252" t="s">
        <v>148</v>
      </c>
      <c r="AV1711" s="13" t="s">
        <v>85</v>
      </c>
      <c r="AW1711" s="13" t="s">
        <v>36</v>
      </c>
      <c r="AX1711" s="13" t="s">
        <v>80</v>
      </c>
      <c r="AY1711" s="252" t="s">
        <v>140</v>
      </c>
    </row>
    <row r="1712" spans="1:51" s="14" customFormat="1" ht="12">
      <c r="A1712" s="14"/>
      <c r="B1712" s="253"/>
      <c r="C1712" s="254"/>
      <c r="D1712" s="244" t="s">
        <v>155</v>
      </c>
      <c r="E1712" s="255" t="s">
        <v>1</v>
      </c>
      <c r="F1712" s="256" t="s">
        <v>665</v>
      </c>
      <c r="G1712" s="254"/>
      <c r="H1712" s="257">
        <v>16.2</v>
      </c>
      <c r="I1712" s="258"/>
      <c r="J1712" s="254"/>
      <c r="K1712" s="254"/>
      <c r="L1712" s="259"/>
      <c r="M1712" s="260"/>
      <c r="N1712" s="261"/>
      <c r="O1712" s="261"/>
      <c r="P1712" s="261"/>
      <c r="Q1712" s="261"/>
      <c r="R1712" s="261"/>
      <c r="S1712" s="261"/>
      <c r="T1712" s="262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T1712" s="263" t="s">
        <v>155</v>
      </c>
      <c r="AU1712" s="263" t="s">
        <v>148</v>
      </c>
      <c r="AV1712" s="14" t="s">
        <v>148</v>
      </c>
      <c r="AW1712" s="14" t="s">
        <v>36</v>
      </c>
      <c r="AX1712" s="14" t="s">
        <v>80</v>
      </c>
      <c r="AY1712" s="263" t="s">
        <v>140</v>
      </c>
    </row>
    <row r="1713" spans="1:51" s="13" customFormat="1" ht="12">
      <c r="A1713" s="13"/>
      <c r="B1713" s="242"/>
      <c r="C1713" s="243"/>
      <c r="D1713" s="244" t="s">
        <v>155</v>
      </c>
      <c r="E1713" s="245" t="s">
        <v>1</v>
      </c>
      <c r="F1713" s="246" t="s">
        <v>330</v>
      </c>
      <c r="G1713" s="243"/>
      <c r="H1713" s="245" t="s">
        <v>1</v>
      </c>
      <c r="I1713" s="247"/>
      <c r="J1713" s="243"/>
      <c r="K1713" s="243"/>
      <c r="L1713" s="248"/>
      <c r="M1713" s="249"/>
      <c r="N1713" s="250"/>
      <c r="O1713" s="250"/>
      <c r="P1713" s="250"/>
      <c r="Q1713" s="250"/>
      <c r="R1713" s="250"/>
      <c r="S1713" s="250"/>
      <c r="T1713" s="251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52" t="s">
        <v>155</v>
      </c>
      <c r="AU1713" s="252" t="s">
        <v>148</v>
      </c>
      <c r="AV1713" s="13" t="s">
        <v>85</v>
      </c>
      <c r="AW1713" s="13" t="s">
        <v>36</v>
      </c>
      <c r="AX1713" s="13" t="s">
        <v>80</v>
      </c>
      <c r="AY1713" s="252" t="s">
        <v>140</v>
      </c>
    </row>
    <row r="1714" spans="1:51" s="14" customFormat="1" ht="12">
      <c r="A1714" s="14"/>
      <c r="B1714" s="253"/>
      <c r="C1714" s="254"/>
      <c r="D1714" s="244" t="s">
        <v>155</v>
      </c>
      <c r="E1714" s="255" t="s">
        <v>1</v>
      </c>
      <c r="F1714" s="256" t="s">
        <v>666</v>
      </c>
      <c r="G1714" s="254"/>
      <c r="H1714" s="257">
        <v>12.96</v>
      </c>
      <c r="I1714" s="258"/>
      <c r="J1714" s="254"/>
      <c r="K1714" s="254"/>
      <c r="L1714" s="259"/>
      <c r="M1714" s="260"/>
      <c r="N1714" s="261"/>
      <c r="O1714" s="261"/>
      <c r="P1714" s="261"/>
      <c r="Q1714" s="261"/>
      <c r="R1714" s="261"/>
      <c r="S1714" s="261"/>
      <c r="T1714" s="262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63" t="s">
        <v>155</v>
      </c>
      <c r="AU1714" s="263" t="s">
        <v>148</v>
      </c>
      <c r="AV1714" s="14" t="s">
        <v>148</v>
      </c>
      <c r="AW1714" s="14" t="s">
        <v>36</v>
      </c>
      <c r="AX1714" s="14" t="s">
        <v>80</v>
      </c>
      <c r="AY1714" s="263" t="s">
        <v>140</v>
      </c>
    </row>
    <row r="1715" spans="1:51" s="13" customFormat="1" ht="12">
      <c r="A1715" s="13"/>
      <c r="B1715" s="242"/>
      <c r="C1715" s="243"/>
      <c r="D1715" s="244" t="s">
        <v>155</v>
      </c>
      <c r="E1715" s="245" t="s">
        <v>1</v>
      </c>
      <c r="F1715" s="246" t="s">
        <v>332</v>
      </c>
      <c r="G1715" s="243"/>
      <c r="H1715" s="245" t="s">
        <v>1</v>
      </c>
      <c r="I1715" s="247"/>
      <c r="J1715" s="243"/>
      <c r="K1715" s="243"/>
      <c r="L1715" s="248"/>
      <c r="M1715" s="249"/>
      <c r="N1715" s="250"/>
      <c r="O1715" s="250"/>
      <c r="P1715" s="250"/>
      <c r="Q1715" s="250"/>
      <c r="R1715" s="250"/>
      <c r="S1715" s="250"/>
      <c r="T1715" s="251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52" t="s">
        <v>155</v>
      </c>
      <c r="AU1715" s="252" t="s">
        <v>148</v>
      </c>
      <c r="AV1715" s="13" t="s">
        <v>85</v>
      </c>
      <c r="AW1715" s="13" t="s">
        <v>36</v>
      </c>
      <c r="AX1715" s="13" t="s">
        <v>80</v>
      </c>
      <c r="AY1715" s="252" t="s">
        <v>140</v>
      </c>
    </row>
    <row r="1716" spans="1:51" s="14" customFormat="1" ht="12">
      <c r="A1716" s="14"/>
      <c r="B1716" s="253"/>
      <c r="C1716" s="254"/>
      <c r="D1716" s="244" t="s">
        <v>155</v>
      </c>
      <c r="E1716" s="255" t="s">
        <v>1</v>
      </c>
      <c r="F1716" s="256" t="s">
        <v>667</v>
      </c>
      <c r="G1716" s="254"/>
      <c r="H1716" s="257">
        <v>9.18</v>
      </c>
      <c r="I1716" s="258"/>
      <c r="J1716" s="254"/>
      <c r="K1716" s="254"/>
      <c r="L1716" s="259"/>
      <c r="M1716" s="260"/>
      <c r="N1716" s="261"/>
      <c r="O1716" s="261"/>
      <c r="P1716" s="261"/>
      <c r="Q1716" s="261"/>
      <c r="R1716" s="261"/>
      <c r="S1716" s="261"/>
      <c r="T1716" s="262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T1716" s="263" t="s">
        <v>155</v>
      </c>
      <c r="AU1716" s="263" t="s">
        <v>148</v>
      </c>
      <c r="AV1716" s="14" t="s">
        <v>148</v>
      </c>
      <c r="AW1716" s="14" t="s">
        <v>36</v>
      </c>
      <c r="AX1716" s="14" t="s">
        <v>80</v>
      </c>
      <c r="AY1716" s="263" t="s">
        <v>140</v>
      </c>
    </row>
    <row r="1717" spans="1:51" s="13" customFormat="1" ht="12">
      <c r="A1717" s="13"/>
      <c r="B1717" s="242"/>
      <c r="C1717" s="243"/>
      <c r="D1717" s="244" t="s">
        <v>155</v>
      </c>
      <c r="E1717" s="245" t="s">
        <v>1</v>
      </c>
      <c r="F1717" s="246" t="s">
        <v>336</v>
      </c>
      <c r="G1717" s="243"/>
      <c r="H1717" s="245" t="s">
        <v>1</v>
      </c>
      <c r="I1717" s="247"/>
      <c r="J1717" s="243"/>
      <c r="K1717" s="243"/>
      <c r="L1717" s="248"/>
      <c r="M1717" s="249"/>
      <c r="N1717" s="250"/>
      <c r="O1717" s="250"/>
      <c r="P1717" s="250"/>
      <c r="Q1717" s="250"/>
      <c r="R1717" s="250"/>
      <c r="S1717" s="250"/>
      <c r="T1717" s="251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52" t="s">
        <v>155</v>
      </c>
      <c r="AU1717" s="252" t="s">
        <v>148</v>
      </c>
      <c r="AV1717" s="13" t="s">
        <v>85</v>
      </c>
      <c r="AW1717" s="13" t="s">
        <v>36</v>
      </c>
      <c r="AX1717" s="13" t="s">
        <v>80</v>
      </c>
      <c r="AY1717" s="252" t="s">
        <v>140</v>
      </c>
    </row>
    <row r="1718" spans="1:51" s="14" customFormat="1" ht="12">
      <c r="A1718" s="14"/>
      <c r="B1718" s="253"/>
      <c r="C1718" s="254"/>
      <c r="D1718" s="244" t="s">
        <v>155</v>
      </c>
      <c r="E1718" s="255" t="s">
        <v>1</v>
      </c>
      <c r="F1718" s="256" t="s">
        <v>669</v>
      </c>
      <c r="G1718" s="254"/>
      <c r="H1718" s="257">
        <v>0.36</v>
      </c>
      <c r="I1718" s="258"/>
      <c r="J1718" s="254"/>
      <c r="K1718" s="254"/>
      <c r="L1718" s="259"/>
      <c r="M1718" s="260"/>
      <c r="N1718" s="261"/>
      <c r="O1718" s="261"/>
      <c r="P1718" s="261"/>
      <c r="Q1718" s="261"/>
      <c r="R1718" s="261"/>
      <c r="S1718" s="261"/>
      <c r="T1718" s="262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63" t="s">
        <v>155</v>
      </c>
      <c r="AU1718" s="263" t="s">
        <v>148</v>
      </c>
      <c r="AV1718" s="14" t="s">
        <v>148</v>
      </c>
      <c r="AW1718" s="14" t="s">
        <v>36</v>
      </c>
      <c r="AX1718" s="14" t="s">
        <v>80</v>
      </c>
      <c r="AY1718" s="263" t="s">
        <v>140</v>
      </c>
    </row>
    <row r="1719" spans="1:51" s="13" customFormat="1" ht="12">
      <c r="A1719" s="13"/>
      <c r="B1719" s="242"/>
      <c r="C1719" s="243"/>
      <c r="D1719" s="244" t="s">
        <v>155</v>
      </c>
      <c r="E1719" s="245" t="s">
        <v>1</v>
      </c>
      <c r="F1719" s="246" t="s">
        <v>338</v>
      </c>
      <c r="G1719" s="243"/>
      <c r="H1719" s="245" t="s">
        <v>1</v>
      </c>
      <c r="I1719" s="247"/>
      <c r="J1719" s="243"/>
      <c r="K1719" s="243"/>
      <c r="L1719" s="248"/>
      <c r="M1719" s="249"/>
      <c r="N1719" s="250"/>
      <c r="O1719" s="250"/>
      <c r="P1719" s="250"/>
      <c r="Q1719" s="250"/>
      <c r="R1719" s="250"/>
      <c r="S1719" s="250"/>
      <c r="T1719" s="251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52" t="s">
        <v>155</v>
      </c>
      <c r="AU1719" s="252" t="s">
        <v>148</v>
      </c>
      <c r="AV1719" s="13" t="s">
        <v>85</v>
      </c>
      <c r="AW1719" s="13" t="s">
        <v>36</v>
      </c>
      <c r="AX1719" s="13" t="s">
        <v>80</v>
      </c>
      <c r="AY1719" s="252" t="s">
        <v>140</v>
      </c>
    </row>
    <row r="1720" spans="1:51" s="14" customFormat="1" ht="12">
      <c r="A1720" s="14"/>
      <c r="B1720" s="253"/>
      <c r="C1720" s="254"/>
      <c r="D1720" s="244" t="s">
        <v>155</v>
      </c>
      <c r="E1720" s="255" t="s">
        <v>1</v>
      </c>
      <c r="F1720" s="256" t="s">
        <v>670</v>
      </c>
      <c r="G1720" s="254"/>
      <c r="H1720" s="257">
        <v>0.72</v>
      </c>
      <c r="I1720" s="258"/>
      <c r="J1720" s="254"/>
      <c r="K1720" s="254"/>
      <c r="L1720" s="259"/>
      <c r="M1720" s="260"/>
      <c r="N1720" s="261"/>
      <c r="O1720" s="261"/>
      <c r="P1720" s="261"/>
      <c r="Q1720" s="261"/>
      <c r="R1720" s="261"/>
      <c r="S1720" s="261"/>
      <c r="T1720" s="262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63" t="s">
        <v>155</v>
      </c>
      <c r="AU1720" s="263" t="s">
        <v>148</v>
      </c>
      <c r="AV1720" s="14" t="s">
        <v>148</v>
      </c>
      <c r="AW1720" s="14" t="s">
        <v>36</v>
      </c>
      <c r="AX1720" s="14" t="s">
        <v>80</v>
      </c>
      <c r="AY1720" s="263" t="s">
        <v>140</v>
      </c>
    </row>
    <row r="1721" spans="1:51" s="15" customFormat="1" ht="12">
      <c r="A1721" s="15"/>
      <c r="B1721" s="264"/>
      <c r="C1721" s="265"/>
      <c r="D1721" s="244" t="s">
        <v>155</v>
      </c>
      <c r="E1721" s="266" t="s">
        <v>1</v>
      </c>
      <c r="F1721" s="267" t="s">
        <v>167</v>
      </c>
      <c r="G1721" s="265"/>
      <c r="H1721" s="268">
        <v>111.60000000000001</v>
      </c>
      <c r="I1721" s="269"/>
      <c r="J1721" s="265"/>
      <c r="K1721" s="265"/>
      <c r="L1721" s="270"/>
      <c r="M1721" s="271"/>
      <c r="N1721" s="272"/>
      <c r="O1721" s="272"/>
      <c r="P1721" s="272"/>
      <c r="Q1721" s="272"/>
      <c r="R1721" s="272"/>
      <c r="S1721" s="272"/>
      <c r="T1721" s="273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T1721" s="274" t="s">
        <v>155</v>
      </c>
      <c r="AU1721" s="274" t="s">
        <v>148</v>
      </c>
      <c r="AV1721" s="15" t="s">
        <v>147</v>
      </c>
      <c r="AW1721" s="15" t="s">
        <v>36</v>
      </c>
      <c r="AX1721" s="15" t="s">
        <v>85</v>
      </c>
      <c r="AY1721" s="274" t="s">
        <v>140</v>
      </c>
    </row>
    <row r="1722" spans="1:65" s="2" customFormat="1" ht="16.5" customHeight="1">
      <c r="A1722" s="39"/>
      <c r="B1722" s="40"/>
      <c r="C1722" s="275" t="s">
        <v>2066</v>
      </c>
      <c r="D1722" s="275" t="s">
        <v>208</v>
      </c>
      <c r="E1722" s="276" t="s">
        <v>2067</v>
      </c>
      <c r="F1722" s="277" t="s">
        <v>2068</v>
      </c>
      <c r="G1722" s="278" t="s">
        <v>152</v>
      </c>
      <c r="H1722" s="279">
        <v>111.6</v>
      </c>
      <c r="I1722" s="280"/>
      <c r="J1722" s="281">
        <f>ROUND(I1722*H1722,2)</f>
        <v>0</v>
      </c>
      <c r="K1722" s="277" t="s">
        <v>146</v>
      </c>
      <c r="L1722" s="282"/>
      <c r="M1722" s="283" t="s">
        <v>1</v>
      </c>
      <c r="N1722" s="284" t="s">
        <v>46</v>
      </c>
      <c r="O1722" s="92"/>
      <c r="P1722" s="238">
        <f>O1722*H1722</f>
        <v>0</v>
      </c>
      <c r="Q1722" s="238">
        <v>0.00082</v>
      </c>
      <c r="R1722" s="238">
        <f>Q1722*H1722</f>
        <v>0.091512</v>
      </c>
      <c r="S1722" s="238">
        <v>0</v>
      </c>
      <c r="T1722" s="239">
        <f>S1722*H1722</f>
        <v>0</v>
      </c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R1722" s="240" t="s">
        <v>391</v>
      </c>
      <c r="AT1722" s="240" t="s">
        <v>208</v>
      </c>
      <c r="AU1722" s="240" t="s">
        <v>148</v>
      </c>
      <c r="AY1722" s="18" t="s">
        <v>140</v>
      </c>
      <c r="BE1722" s="241">
        <f>IF(N1722="základní",J1722,0)</f>
        <v>0</v>
      </c>
      <c r="BF1722" s="241">
        <f>IF(N1722="snížená",J1722,0)</f>
        <v>0</v>
      </c>
      <c r="BG1722" s="241">
        <f>IF(N1722="zákl. přenesená",J1722,0)</f>
        <v>0</v>
      </c>
      <c r="BH1722" s="241">
        <f>IF(N1722="sníž. přenesená",J1722,0)</f>
        <v>0</v>
      </c>
      <c r="BI1722" s="241">
        <f>IF(N1722="nulová",J1722,0)</f>
        <v>0</v>
      </c>
      <c r="BJ1722" s="18" t="s">
        <v>148</v>
      </c>
      <c r="BK1722" s="241">
        <f>ROUND(I1722*H1722,2)</f>
        <v>0</v>
      </c>
      <c r="BL1722" s="18" t="s">
        <v>237</v>
      </c>
      <c r="BM1722" s="240" t="s">
        <v>2069</v>
      </c>
    </row>
    <row r="1723" spans="1:65" s="2" customFormat="1" ht="21.75" customHeight="1">
      <c r="A1723" s="39"/>
      <c r="B1723" s="40"/>
      <c r="C1723" s="229" t="s">
        <v>2070</v>
      </c>
      <c r="D1723" s="229" t="s">
        <v>142</v>
      </c>
      <c r="E1723" s="230" t="s">
        <v>2071</v>
      </c>
      <c r="F1723" s="231" t="s">
        <v>2072</v>
      </c>
      <c r="G1723" s="232" t="s">
        <v>197</v>
      </c>
      <c r="H1723" s="233">
        <v>0.092</v>
      </c>
      <c r="I1723" s="234"/>
      <c r="J1723" s="235">
        <f>ROUND(I1723*H1723,2)</f>
        <v>0</v>
      </c>
      <c r="K1723" s="231" t="s">
        <v>153</v>
      </c>
      <c r="L1723" s="45"/>
      <c r="M1723" s="236" t="s">
        <v>1</v>
      </c>
      <c r="N1723" s="237" t="s">
        <v>46</v>
      </c>
      <c r="O1723" s="92"/>
      <c r="P1723" s="238">
        <f>O1723*H1723</f>
        <v>0</v>
      </c>
      <c r="Q1723" s="238">
        <v>0</v>
      </c>
      <c r="R1723" s="238">
        <f>Q1723*H1723</f>
        <v>0</v>
      </c>
      <c r="S1723" s="238">
        <v>0</v>
      </c>
      <c r="T1723" s="239">
        <f>S1723*H1723</f>
        <v>0</v>
      </c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R1723" s="240" t="s">
        <v>237</v>
      </c>
      <c r="AT1723" s="240" t="s">
        <v>142</v>
      </c>
      <c r="AU1723" s="240" t="s">
        <v>148</v>
      </c>
      <c r="AY1723" s="18" t="s">
        <v>140</v>
      </c>
      <c r="BE1723" s="241">
        <f>IF(N1723="základní",J1723,0)</f>
        <v>0</v>
      </c>
      <c r="BF1723" s="241">
        <f>IF(N1723="snížená",J1723,0)</f>
        <v>0</v>
      </c>
      <c r="BG1723" s="241">
        <f>IF(N1723="zákl. přenesená",J1723,0)</f>
        <v>0</v>
      </c>
      <c r="BH1723" s="241">
        <f>IF(N1723="sníž. přenesená",J1723,0)</f>
        <v>0</v>
      </c>
      <c r="BI1723" s="241">
        <f>IF(N1723="nulová",J1723,0)</f>
        <v>0</v>
      </c>
      <c r="BJ1723" s="18" t="s">
        <v>148</v>
      </c>
      <c r="BK1723" s="241">
        <f>ROUND(I1723*H1723,2)</f>
        <v>0</v>
      </c>
      <c r="BL1723" s="18" t="s">
        <v>237</v>
      </c>
      <c r="BM1723" s="240" t="s">
        <v>2073</v>
      </c>
    </row>
    <row r="1724" spans="1:63" s="12" customFormat="1" ht="25.9" customHeight="1">
      <c r="A1724" s="12"/>
      <c r="B1724" s="213"/>
      <c r="C1724" s="214"/>
      <c r="D1724" s="215" t="s">
        <v>79</v>
      </c>
      <c r="E1724" s="216" t="s">
        <v>208</v>
      </c>
      <c r="F1724" s="216" t="s">
        <v>2074</v>
      </c>
      <c r="G1724" s="214"/>
      <c r="H1724" s="214"/>
      <c r="I1724" s="217"/>
      <c r="J1724" s="218">
        <f>BK1724</f>
        <v>0</v>
      </c>
      <c r="K1724" s="214"/>
      <c r="L1724" s="219"/>
      <c r="M1724" s="220"/>
      <c r="N1724" s="221"/>
      <c r="O1724" s="221"/>
      <c r="P1724" s="222">
        <f>P1725+P1738</f>
        <v>0</v>
      </c>
      <c r="Q1724" s="221"/>
      <c r="R1724" s="222">
        <f>R1725+R1738</f>
        <v>0.49441</v>
      </c>
      <c r="S1724" s="221"/>
      <c r="T1724" s="223">
        <f>T1725+T1738</f>
        <v>0</v>
      </c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R1724" s="224" t="s">
        <v>158</v>
      </c>
      <c r="AT1724" s="225" t="s">
        <v>79</v>
      </c>
      <c r="AU1724" s="225" t="s">
        <v>80</v>
      </c>
      <c r="AY1724" s="224" t="s">
        <v>140</v>
      </c>
      <c r="BK1724" s="226">
        <f>BK1725+BK1738</f>
        <v>0</v>
      </c>
    </row>
    <row r="1725" spans="1:63" s="12" customFormat="1" ht="22.8" customHeight="1">
      <c r="A1725" s="12"/>
      <c r="B1725" s="213"/>
      <c r="C1725" s="214"/>
      <c r="D1725" s="215" t="s">
        <v>79</v>
      </c>
      <c r="E1725" s="227" t="s">
        <v>2075</v>
      </c>
      <c r="F1725" s="227" t="s">
        <v>2076</v>
      </c>
      <c r="G1725" s="214"/>
      <c r="H1725" s="214"/>
      <c r="I1725" s="217"/>
      <c r="J1725" s="228">
        <f>BK1725</f>
        <v>0</v>
      </c>
      <c r="K1725" s="214"/>
      <c r="L1725" s="219"/>
      <c r="M1725" s="220"/>
      <c r="N1725" s="221"/>
      <c r="O1725" s="221"/>
      <c r="P1725" s="222">
        <f>SUM(P1726:P1737)</f>
        <v>0</v>
      </c>
      <c r="Q1725" s="221"/>
      <c r="R1725" s="222">
        <f>SUM(R1726:R1737)</f>
        <v>0.49441</v>
      </c>
      <c r="S1725" s="221"/>
      <c r="T1725" s="223">
        <f>SUM(T1726:T1737)</f>
        <v>0</v>
      </c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R1725" s="224" t="s">
        <v>158</v>
      </c>
      <c r="AT1725" s="225" t="s">
        <v>79</v>
      </c>
      <c r="AU1725" s="225" t="s">
        <v>85</v>
      </c>
      <c r="AY1725" s="224" t="s">
        <v>140</v>
      </c>
      <c r="BK1725" s="226">
        <f>SUM(BK1726:BK1737)</f>
        <v>0</v>
      </c>
    </row>
    <row r="1726" spans="1:65" s="2" customFormat="1" ht="21.75" customHeight="1">
      <c r="A1726" s="39"/>
      <c r="B1726" s="40"/>
      <c r="C1726" s="229" t="s">
        <v>2077</v>
      </c>
      <c r="D1726" s="229" t="s">
        <v>142</v>
      </c>
      <c r="E1726" s="230" t="s">
        <v>2078</v>
      </c>
      <c r="F1726" s="231" t="s">
        <v>2079</v>
      </c>
      <c r="G1726" s="232" t="s">
        <v>252</v>
      </c>
      <c r="H1726" s="233">
        <v>494.41</v>
      </c>
      <c r="I1726" s="234"/>
      <c r="J1726" s="235">
        <f>ROUND(I1726*H1726,2)</f>
        <v>0</v>
      </c>
      <c r="K1726" s="231" t="s">
        <v>153</v>
      </c>
      <c r="L1726" s="45"/>
      <c r="M1726" s="236" t="s">
        <v>1</v>
      </c>
      <c r="N1726" s="237" t="s">
        <v>46</v>
      </c>
      <c r="O1726" s="92"/>
      <c r="P1726" s="238">
        <f>O1726*H1726</f>
        <v>0</v>
      </c>
      <c r="Q1726" s="238">
        <v>0</v>
      </c>
      <c r="R1726" s="238">
        <f>Q1726*H1726</f>
        <v>0</v>
      </c>
      <c r="S1726" s="238">
        <v>0</v>
      </c>
      <c r="T1726" s="239">
        <f>S1726*H1726</f>
        <v>0</v>
      </c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R1726" s="240" t="s">
        <v>708</v>
      </c>
      <c r="AT1726" s="240" t="s">
        <v>142</v>
      </c>
      <c r="AU1726" s="240" t="s">
        <v>148</v>
      </c>
      <c r="AY1726" s="18" t="s">
        <v>140</v>
      </c>
      <c r="BE1726" s="241">
        <f>IF(N1726="základní",J1726,0)</f>
        <v>0</v>
      </c>
      <c r="BF1726" s="241">
        <f>IF(N1726="snížená",J1726,0)</f>
        <v>0</v>
      </c>
      <c r="BG1726" s="241">
        <f>IF(N1726="zákl. přenesená",J1726,0)</f>
        <v>0</v>
      </c>
      <c r="BH1726" s="241">
        <f>IF(N1726="sníž. přenesená",J1726,0)</f>
        <v>0</v>
      </c>
      <c r="BI1726" s="241">
        <f>IF(N1726="nulová",J1726,0)</f>
        <v>0</v>
      </c>
      <c r="BJ1726" s="18" t="s">
        <v>148</v>
      </c>
      <c r="BK1726" s="241">
        <f>ROUND(I1726*H1726,2)</f>
        <v>0</v>
      </c>
      <c r="BL1726" s="18" t="s">
        <v>708</v>
      </c>
      <c r="BM1726" s="240" t="s">
        <v>2080</v>
      </c>
    </row>
    <row r="1727" spans="1:51" s="13" customFormat="1" ht="12">
      <c r="A1727" s="13"/>
      <c r="B1727" s="242"/>
      <c r="C1727" s="243"/>
      <c r="D1727" s="244" t="s">
        <v>155</v>
      </c>
      <c r="E1727" s="245" t="s">
        <v>1</v>
      </c>
      <c r="F1727" s="246" t="s">
        <v>2081</v>
      </c>
      <c r="G1727" s="243"/>
      <c r="H1727" s="245" t="s">
        <v>1</v>
      </c>
      <c r="I1727" s="247"/>
      <c r="J1727" s="243"/>
      <c r="K1727" s="243"/>
      <c r="L1727" s="248"/>
      <c r="M1727" s="249"/>
      <c r="N1727" s="250"/>
      <c r="O1727" s="250"/>
      <c r="P1727" s="250"/>
      <c r="Q1727" s="250"/>
      <c r="R1727" s="250"/>
      <c r="S1727" s="250"/>
      <c r="T1727" s="251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2" t="s">
        <v>155</v>
      </c>
      <c r="AU1727" s="252" t="s">
        <v>148</v>
      </c>
      <c r="AV1727" s="13" t="s">
        <v>85</v>
      </c>
      <c r="AW1727" s="13" t="s">
        <v>36</v>
      </c>
      <c r="AX1727" s="13" t="s">
        <v>80</v>
      </c>
      <c r="AY1727" s="252" t="s">
        <v>140</v>
      </c>
    </row>
    <row r="1728" spans="1:51" s="13" customFormat="1" ht="12">
      <c r="A1728" s="13"/>
      <c r="B1728" s="242"/>
      <c r="C1728" s="243"/>
      <c r="D1728" s="244" t="s">
        <v>155</v>
      </c>
      <c r="E1728" s="245" t="s">
        <v>1</v>
      </c>
      <c r="F1728" s="246" t="s">
        <v>2082</v>
      </c>
      <c r="G1728" s="243"/>
      <c r="H1728" s="245" t="s">
        <v>1</v>
      </c>
      <c r="I1728" s="247"/>
      <c r="J1728" s="243"/>
      <c r="K1728" s="243"/>
      <c r="L1728" s="248"/>
      <c r="M1728" s="249"/>
      <c r="N1728" s="250"/>
      <c r="O1728" s="250"/>
      <c r="P1728" s="250"/>
      <c r="Q1728" s="250"/>
      <c r="R1728" s="250"/>
      <c r="S1728" s="250"/>
      <c r="T1728" s="251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52" t="s">
        <v>155</v>
      </c>
      <c r="AU1728" s="252" t="s">
        <v>148</v>
      </c>
      <c r="AV1728" s="13" t="s">
        <v>85</v>
      </c>
      <c r="AW1728" s="13" t="s">
        <v>36</v>
      </c>
      <c r="AX1728" s="13" t="s">
        <v>80</v>
      </c>
      <c r="AY1728" s="252" t="s">
        <v>140</v>
      </c>
    </row>
    <row r="1729" spans="1:51" s="13" customFormat="1" ht="12">
      <c r="A1729" s="13"/>
      <c r="B1729" s="242"/>
      <c r="C1729" s="243"/>
      <c r="D1729" s="244" t="s">
        <v>155</v>
      </c>
      <c r="E1729" s="245" t="s">
        <v>1</v>
      </c>
      <c r="F1729" s="246" t="s">
        <v>859</v>
      </c>
      <c r="G1729" s="243"/>
      <c r="H1729" s="245" t="s">
        <v>1</v>
      </c>
      <c r="I1729" s="247"/>
      <c r="J1729" s="243"/>
      <c r="K1729" s="243"/>
      <c r="L1729" s="248"/>
      <c r="M1729" s="249"/>
      <c r="N1729" s="250"/>
      <c r="O1729" s="250"/>
      <c r="P1729" s="250"/>
      <c r="Q1729" s="250"/>
      <c r="R1729" s="250"/>
      <c r="S1729" s="250"/>
      <c r="T1729" s="251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52" t="s">
        <v>155</v>
      </c>
      <c r="AU1729" s="252" t="s">
        <v>148</v>
      </c>
      <c r="AV1729" s="13" t="s">
        <v>85</v>
      </c>
      <c r="AW1729" s="13" t="s">
        <v>36</v>
      </c>
      <c r="AX1729" s="13" t="s">
        <v>80</v>
      </c>
      <c r="AY1729" s="252" t="s">
        <v>140</v>
      </c>
    </row>
    <row r="1730" spans="1:51" s="13" customFormat="1" ht="12">
      <c r="A1730" s="13"/>
      <c r="B1730" s="242"/>
      <c r="C1730" s="243"/>
      <c r="D1730" s="244" t="s">
        <v>155</v>
      </c>
      <c r="E1730" s="245" t="s">
        <v>1</v>
      </c>
      <c r="F1730" s="246" t="s">
        <v>510</v>
      </c>
      <c r="G1730" s="243"/>
      <c r="H1730" s="245" t="s">
        <v>1</v>
      </c>
      <c r="I1730" s="247"/>
      <c r="J1730" s="243"/>
      <c r="K1730" s="243"/>
      <c r="L1730" s="248"/>
      <c r="M1730" s="249"/>
      <c r="N1730" s="250"/>
      <c r="O1730" s="250"/>
      <c r="P1730" s="250"/>
      <c r="Q1730" s="250"/>
      <c r="R1730" s="250"/>
      <c r="S1730" s="250"/>
      <c r="T1730" s="251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52" t="s">
        <v>155</v>
      </c>
      <c r="AU1730" s="252" t="s">
        <v>148</v>
      </c>
      <c r="AV1730" s="13" t="s">
        <v>85</v>
      </c>
      <c r="AW1730" s="13" t="s">
        <v>36</v>
      </c>
      <c r="AX1730" s="13" t="s">
        <v>80</v>
      </c>
      <c r="AY1730" s="252" t="s">
        <v>140</v>
      </c>
    </row>
    <row r="1731" spans="1:51" s="14" customFormat="1" ht="12">
      <c r="A1731" s="14"/>
      <c r="B1731" s="253"/>
      <c r="C1731" s="254"/>
      <c r="D1731" s="244" t="s">
        <v>155</v>
      </c>
      <c r="E1731" s="255" t="s">
        <v>1</v>
      </c>
      <c r="F1731" s="256" t="s">
        <v>1291</v>
      </c>
      <c r="G1731" s="254"/>
      <c r="H1731" s="257">
        <v>280.28</v>
      </c>
      <c r="I1731" s="258"/>
      <c r="J1731" s="254"/>
      <c r="K1731" s="254"/>
      <c r="L1731" s="259"/>
      <c r="M1731" s="260"/>
      <c r="N1731" s="261"/>
      <c r="O1731" s="261"/>
      <c r="P1731" s="261"/>
      <c r="Q1731" s="261"/>
      <c r="R1731" s="261"/>
      <c r="S1731" s="261"/>
      <c r="T1731" s="262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63" t="s">
        <v>155</v>
      </c>
      <c r="AU1731" s="263" t="s">
        <v>148</v>
      </c>
      <c r="AV1731" s="14" t="s">
        <v>148</v>
      </c>
      <c r="AW1731" s="14" t="s">
        <v>36</v>
      </c>
      <c r="AX1731" s="14" t="s">
        <v>80</v>
      </c>
      <c r="AY1731" s="263" t="s">
        <v>140</v>
      </c>
    </row>
    <row r="1732" spans="1:51" s="14" customFormat="1" ht="12">
      <c r="A1732" s="14"/>
      <c r="B1732" s="253"/>
      <c r="C1732" s="254"/>
      <c r="D1732" s="244" t="s">
        <v>155</v>
      </c>
      <c r="E1732" s="255" t="s">
        <v>1</v>
      </c>
      <c r="F1732" s="256" t="s">
        <v>1297</v>
      </c>
      <c r="G1732" s="254"/>
      <c r="H1732" s="257">
        <v>83.6</v>
      </c>
      <c r="I1732" s="258"/>
      <c r="J1732" s="254"/>
      <c r="K1732" s="254"/>
      <c r="L1732" s="259"/>
      <c r="M1732" s="260"/>
      <c r="N1732" s="261"/>
      <c r="O1732" s="261"/>
      <c r="P1732" s="261"/>
      <c r="Q1732" s="261"/>
      <c r="R1732" s="261"/>
      <c r="S1732" s="261"/>
      <c r="T1732" s="262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T1732" s="263" t="s">
        <v>155</v>
      </c>
      <c r="AU1732" s="263" t="s">
        <v>148</v>
      </c>
      <c r="AV1732" s="14" t="s">
        <v>148</v>
      </c>
      <c r="AW1732" s="14" t="s">
        <v>36</v>
      </c>
      <c r="AX1732" s="14" t="s">
        <v>80</v>
      </c>
      <c r="AY1732" s="263" t="s">
        <v>140</v>
      </c>
    </row>
    <row r="1733" spans="1:51" s="13" customFormat="1" ht="12">
      <c r="A1733" s="13"/>
      <c r="B1733" s="242"/>
      <c r="C1733" s="243"/>
      <c r="D1733" s="244" t="s">
        <v>155</v>
      </c>
      <c r="E1733" s="245" t="s">
        <v>1</v>
      </c>
      <c r="F1733" s="246" t="s">
        <v>523</v>
      </c>
      <c r="G1733" s="243"/>
      <c r="H1733" s="245" t="s">
        <v>1</v>
      </c>
      <c r="I1733" s="247"/>
      <c r="J1733" s="243"/>
      <c r="K1733" s="243"/>
      <c r="L1733" s="248"/>
      <c r="M1733" s="249"/>
      <c r="N1733" s="250"/>
      <c r="O1733" s="250"/>
      <c r="P1733" s="250"/>
      <c r="Q1733" s="250"/>
      <c r="R1733" s="250"/>
      <c r="S1733" s="250"/>
      <c r="T1733" s="251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52" t="s">
        <v>155</v>
      </c>
      <c r="AU1733" s="252" t="s">
        <v>148</v>
      </c>
      <c r="AV1733" s="13" t="s">
        <v>85</v>
      </c>
      <c r="AW1733" s="13" t="s">
        <v>36</v>
      </c>
      <c r="AX1733" s="13" t="s">
        <v>80</v>
      </c>
      <c r="AY1733" s="252" t="s">
        <v>140</v>
      </c>
    </row>
    <row r="1734" spans="1:51" s="14" customFormat="1" ht="12">
      <c r="A1734" s="14"/>
      <c r="B1734" s="253"/>
      <c r="C1734" s="254"/>
      <c r="D1734" s="244" t="s">
        <v>155</v>
      </c>
      <c r="E1734" s="255" t="s">
        <v>1</v>
      </c>
      <c r="F1734" s="256" t="s">
        <v>1292</v>
      </c>
      <c r="G1734" s="254"/>
      <c r="H1734" s="257">
        <v>77.03</v>
      </c>
      <c r="I1734" s="258"/>
      <c r="J1734" s="254"/>
      <c r="K1734" s="254"/>
      <c r="L1734" s="259"/>
      <c r="M1734" s="260"/>
      <c r="N1734" s="261"/>
      <c r="O1734" s="261"/>
      <c r="P1734" s="261"/>
      <c r="Q1734" s="261"/>
      <c r="R1734" s="261"/>
      <c r="S1734" s="261"/>
      <c r="T1734" s="262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63" t="s">
        <v>155</v>
      </c>
      <c r="AU1734" s="263" t="s">
        <v>148</v>
      </c>
      <c r="AV1734" s="14" t="s">
        <v>148</v>
      </c>
      <c r="AW1734" s="14" t="s">
        <v>36</v>
      </c>
      <c r="AX1734" s="14" t="s">
        <v>80</v>
      </c>
      <c r="AY1734" s="263" t="s">
        <v>140</v>
      </c>
    </row>
    <row r="1735" spans="1:51" s="14" customFormat="1" ht="12">
      <c r="A1735" s="14"/>
      <c r="B1735" s="253"/>
      <c r="C1735" s="254"/>
      <c r="D1735" s="244" t="s">
        <v>155</v>
      </c>
      <c r="E1735" s="255" t="s">
        <v>1</v>
      </c>
      <c r="F1735" s="256" t="s">
        <v>1298</v>
      </c>
      <c r="G1735" s="254"/>
      <c r="H1735" s="257">
        <v>53.5</v>
      </c>
      <c r="I1735" s="258"/>
      <c r="J1735" s="254"/>
      <c r="K1735" s="254"/>
      <c r="L1735" s="259"/>
      <c r="M1735" s="260"/>
      <c r="N1735" s="261"/>
      <c r="O1735" s="261"/>
      <c r="P1735" s="261"/>
      <c r="Q1735" s="261"/>
      <c r="R1735" s="261"/>
      <c r="S1735" s="261"/>
      <c r="T1735" s="262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63" t="s">
        <v>155</v>
      </c>
      <c r="AU1735" s="263" t="s">
        <v>148</v>
      </c>
      <c r="AV1735" s="14" t="s">
        <v>148</v>
      </c>
      <c r="AW1735" s="14" t="s">
        <v>36</v>
      </c>
      <c r="AX1735" s="14" t="s">
        <v>80</v>
      </c>
      <c r="AY1735" s="263" t="s">
        <v>140</v>
      </c>
    </row>
    <row r="1736" spans="1:51" s="15" customFormat="1" ht="12">
      <c r="A1736" s="15"/>
      <c r="B1736" s="264"/>
      <c r="C1736" s="265"/>
      <c r="D1736" s="244" t="s">
        <v>155</v>
      </c>
      <c r="E1736" s="266" t="s">
        <v>1</v>
      </c>
      <c r="F1736" s="267" t="s">
        <v>167</v>
      </c>
      <c r="G1736" s="265"/>
      <c r="H1736" s="268">
        <v>494.40999999999997</v>
      </c>
      <c r="I1736" s="269"/>
      <c r="J1736" s="265"/>
      <c r="K1736" s="265"/>
      <c r="L1736" s="270"/>
      <c r="M1736" s="271"/>
      <c r="N1736" s="272"/>
      <c r="O1736" s="272"/>
      <c r="P1736" s="272"/>
      <c r="Q1736" s="272"/>
      <c r="R1736" s="272"/>
      <c r="S1736" s="272"/>
      <c r="T1736" s="273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T1736" s="274" t="s">
        <v>155</v>
      </c>
      <c r="AU1736" s="274" t="s">
        <v>148</v>
      </c>
      <c r="AV1736" s="15" t="s">
        <v>147</v>
      </c>
      <c r="AW1736" s="15" t="s">
        <v>36</v>
      </c>
      <c r="AX1736" s="15" t="s">
        <v>85</v>
      </c>
      <c r="AY1736" s="274" t="s">
        <v>140</v>
      </c>
    </row>
    <row r="1737" spans="1:65" s="2" customFormat="1" ht="16.5" customHeight="1">
      <c r="A1737" s="39"/>
      <c r="B1737" s="40"/>
      <c r="C1737" s="275" t="s">
        <v>2083</v>
      </c>
      <c r="D1737" s="275" t="s">
        <v>208</v>
      </c>
      <c r="E1737" s="276" t="s">
        <v>2084</v>
      </c>
      <c r="F1737" s="277" t="s">
        <v>2085</v>
      </c>
      <c r="G1737" s="278" t="s">
        <v>221</v>
      </c>
      <c r="H1737" s="279">
        <v>494.41</v>
      </c>
      <c r="I1737" s="280"/>
      <c r="J1737" s="281">
        <f>ROUND(I1737*H1737,2)</f>
        <v>0</v>
      </c>
      <c r="K1737" s="277" t="s">
        <v>153</v>
      </c>
      <c r="L1737" s="282"/>
      <c r="M1737" s="283" t="s">
        <v>1</v>
      </c>
      <c r="N1737" s="284" t="s">
        <v>46</v>
      </c>
      <c r="O1737" s="92"/>
      <c r="P1737" s="238">
        <f>O1737*H1737</f>
        <v>0</v>
      </c>
      <c r="Q1737" s="238">
        <v>0.001</v>
      </c>
      <c r="R1737" s="238">
        <f>Q1737*H1737</f>
        <v>0.49441</v>
      </c>
      <c r="S1737" s="238">
        <v>0</v>
      </c>
      <c r="T1737" s="239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40" t="s">
        <v>1071</v>
      </c>
      <c r="AT1737" s="240" t="s">
        <v>208</v>
      </c>
      <c r="AU1737" s="240" t="s">
        <v>148</v>
      </c>
      <c r="AY1737" s="18" t="s">
        <v>140</v>
      </c>
      <c r="BE1737" s="241">
        <f>IF(N1737="základní",J1737,0)</f>
        <v>0</v>
      </c>
      <c r="BF1737" s="241">
        <f>IF(N1737="snížená",J1737,0)</f>
        <v>0</v>
      </c>
      <c r="BG1737" s="241">
        <f>IF(N1737="zákl. přenesená",J1737,0)</f>
        <v>0</v>
      </c>
      <c r="BH1737" s="241">
        <f>IF(N1737="sníž. přenesená",J1737,0)</f>
        <v>0</v>
      </c>
      <c r="BI1737" s="241">
        <f>IF(N1737="nulová",J1737,0)</f>
        <v>0</v>
      </c>
      <c r="BJ1737" s="18" t="s">
        <v>148</v>
      </c>
      <c r="BK1737" s="241">
        <f>ROUND(I1737*H1737,2)</f>
        <v>0</v>
      </c>
      <c r="BL1737" s="18" t="s">
        <v>1071</v>
      </c>
      <c r="BM1737" s="240" t="s">
        <v>2086</v>
      </c>
    </row>
    <row r="1738" spans="1:63" s="12" customFormat="1" ht="22.8" customHeight="1">
      <c r="A1738" s="12"/>
      <c r="B1738" s="213"/>
      <c r="C1738" s="214"/>
      <c r="D1738" s="215" t="s">
        <v>79</v>
      </c>
      <c r="E1738" s="227" t="s">
        <v>2087</v>
      </c>
      <c r="F1738" s="227" t="s">
        <v>2088</v>
      </c>
      <c r="G1738" s="214"/>
      <c r="H1738" s="214"/>
      <c r="I1738" s="217"/>
      <c r="J1738" s="228">
        <f>BK1738</f>
        <v>0</v>
      </c>
      <c r="K1738" s="214"/>
      <c r="L1738" s="219"/>
      <c r="M1738" s="220"/>
      <c r="N1738" s="221"/>
      <c r="O1738" s="221"/>
      <c r="P1738" s="222">
        <f>P1739</f>
        <v>0</v>
      </c>
      <c r="Q1738" s="221"/>
      <c r="R1738" s="222">
        <f>R1739</f>
        <v>0</v>
      </c>
      <c r="S1738" s="221"/>
      <c r="T1738" s="223">
        <f>T1739</f>
        <v>0</v>
      </c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R1738" s="224" t="s">
        <v>158</v>
      </c>
      <c r="AT1738" s="225" t="s">
        <v>79</v>
      </c>
      <c r="AU1738" s="225" t="s">
        <v>85</v>
      </c>
      <c r="AY1738" s="224" t="s">
        <v>140</v>
      </c>
      <c r="BK1738" s="226">
        <f>BK1739</f>
        <v>0</v>
      </c>
    </row>
    <row r="1739" spans="1:65" s="2" customFormat="1" ht="16.5" customHeight="1">
      <c r="A1739" s="39"/>
      <c r="B1739" s="40"/>
      <c r="C1739" s="229" t="s">
        <v>2089</v>
      </c>
      <c r="D1739" s="229" t="s">
        <v>142</v>
      </c>
      <c r="E1739" s="230" t="s">
        <v>2090</v>
      </c>
      <c r="F1739" s="231" t="s">
        <v>2091</v>
      </c>
      <c r="G1739" s="232" t="s">
        <v>145</v>
      </c>
      <c r="H1739" s="233">
        <v>1</v>
      </c>
      <c r="I1739" s="234"/>
      <c r="J1739" s="235">
        <f>ROUND(I1739*H1739,2)</f>
        <v>0</v>
      </c>
      <c r="K1739" s="231" t="s">
        <v>146</v>
      </c>
      <c r="L1739" s="45"/>
      <c r="M1739" s="236" t="s">
        <v>1</v>
      </c>
      <c r="N1739" s="237" t="s">
        <v>46</v>
      </c>
      <c r="O1739" s="92"/>
      <c r="P1739" s="238">
        <f>O1739*H1739</f>
        <v>0</v>
      </c>
      <c r="Q1739" s="238">
        <v>0</v>
      </c>
      <c r="R1739" s="238">
        <f>Q1739*H1739</f>
        <v>0</v>
      </c>
      <c r="S1739" s="238">
        <v>0</v>
      </c>
      <c r="T1739" s="239">
        <f>S1739*H1739</f>
        <v>0</v>
      </c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R1739" s="240" t="s">
        <v>708</v>
      </c>
      <c r="AT1739" s="240" t="s">
        <v>142</v>
      </c>
      <c r="AU1739" s="240" t="s">
        <v>148</v>
      </c>
      <c r="AY1739" s="18" t="s">
        <v>140</v>
      </c>
      <c r="BE1739" s="241">
        <f>IF(N1739="základní",J1739,0)</f>
        <v>0</v>
      </c>
      <c r="BF1739" s="241">
        <f>IF(N1739="snížená",J1739,0)</f>
        <v>0</v>
      </c>
      <c r="BG1739" s="241">
        <f>IF(N1739="zákl. přenesená",J1739,0)</f>
        <v>0</v>
      </c>
      <c r="BH1739" s="241">
        <f>IF(N1739="sníž. přenesená",J1739,0)</f>
        <v>0</v>
      </c>
      <c r="BI1739" s="241">
        <f>IF(N1739="nulová",J1739,0)</f>
        <v>0</v>
      </c>
      <c r="BJ1739" s="18" t="s">
        <v>148</v>
      </c>
      <c r="BK1739" s="241">
        <f>ROUND(I1739*H1739,2)</f>
        <v>0</v>
      </c>
      <c r="BL1739" s="18" t="s">
        <v>708</v>
      </c>
      <c r="BM1739" s="240" t="s">
        <v>2092</v>
      </c>
    </row>
    <row r="1740" spans="1:63" s="12" customFormat="1" ht="25.9" customHeight="1">
      <c r="A1740" s="12"/>
      <c r="B1740" s="213"/>
      <c r="C1740" s="214"/>
      <c r="D1740" s="215" t="s">
        <v>79</v>
      </c>
      <c r="E1740" s="216" t="s">
        <v>2093</v>
      </c>
      <c r="F1740" s="216" t="s">
        <v>2094</v>
      </c>
      <c r="G1740" s="214"/>
      <c r="H1740" s="214"/>
      <c r="I1740" s="217"/>
      <c r="J1740" s="218">
        <f>BK1740</f>
        <v>0</v>
      </c>
      <c r="K1740" s="214"/>
      <c r="L1740" s="219"/>
      <c r="M1740" s="220"/>
      <c r="N1740" s="221"/>
      <c r="O1740" s="221"/>
      <c r="P1740" s="222">
        <f>P1741+P1761+P1774</f>
        <v>0</v>
      </c>
      <c r="Q1740" s="221"/>
      <c r="R1740" s="222">
        <f>R1741+R1761+R1774</f>
        <v>0</v>
      </c>
      <c r="S1740" s="221"/>
      <c r="T1740" s="223">
        <f>T1741+T1761+T1774</f>
        <v>0</v>
      </c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R1740" s="224" t="s">
        <v>173</v>
      </c>
      <c r="AT1740" s="225" t="s">
        <v>79</v>
      </c>
      <c r="AU1740" s="225" t="s">
        <v>80</v>
      </c>
      <c r="AY1740" s="224" t="s">
        <v>140</v>
      </c>
      <c r="BK1740" s="226">
        <f>BK1741+BK1761+BK1774</f>
        <v>0</v>
      </c>
    </row>
    <row r="1741" spans="1:63" s="12" customFormat="1" ht="22.8" customHeight="1">
      <c r="A1741" s="12"/>
      <c r="B1741" s="213"/>
      <c r="C1741" s="214"/>
      <c r="D1741" s="215" t="s">
        <v>79</v>
      </c>
      <c r="E1741" s="227" t="s">
        <v>2095</v>
      </c>
      <c r="F1741" s="227" t="s">
        <v>2096</v>
      </c>
      <c r="G1741" s="214"/>
      <c r="H1741" s="214"/>
      <c r="I1741" s="217"/>
      <c r="J1741" s="228">
        <f>BK1741</f>
        <v>0</v>
      </c>
      <c r="K1741" s="214"/>
      <c r="L1741" s="219"/>
      <c r="M1741" s="220"/>
      <c r="N1741" s="221"/>
      <c r="O1741" s="221"/>
      <c r="P1741" s="222">
        <f>SUM(P1742:P1760)</f>
        <v>0</v>
      </c>
      <c r="Q1741" s="221"/>
      <c r="R1741" s="222">
        <f>SUM(R1742:R1760)</f>
        <v>0</v>
      </c>
      <c r="S1741" s="221"/>
      <c r="T1741" s="223">
        <f>SUM(T1742:T1760)</f>
        <v>0</v>
      </c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R1741" s="224" t="s">
        <v>173</v>
      </c>
      <c r="AT1741" s="225" t="s">
        <v>79</v>
      </c>
      <c r="AU1741" s="225" t="s">
        <v>85</v>
      </c>
      <c r="AY1741" s="224" t="s">
        <v>140</v>
      </c>
      <c r="BK1741" s="226">
        <f>SUM(BK1742:BK1760)</f>
        <v>0</v>
      </c>
    </row>
    <row r="1742" spans="1:65" s="2" customFormat="1" ht="16.5" customHeight="1">
      <c r="A1742" s="39"/>
      <c r="B1742" s="40"/>
      <c r="C1742" s="229" t="s">
        <v>2097</v>
      </c>
      <c r="D1742" s="229" t="s">
        <v>142</v>
      </c>
      <c r="E1742" s="230" t="s">
        <v>2098</v>
      </c>
      <c r="F1742" s="231" t="s">
        <v>2099</v>
      </c>
      <c r="G1742" s="232" t="s">
        <v>2100</v>
      </c>
      <c r="H1742" s="233">
        <v>1</v>
      </c>
      <c r="I1742" s="234"/>
      <c r="J1742" s="235">
        <f>ROUND(I1742*H1742,2)</f>
        <v>0</v>
      </c>
      <c r="K1742" s="231" t="s">
        <v>153</v>
      </c>
      <c r="L1742" s="45"/>
      <c r="M1742" s="236" t="s">
        <v>1</v>
      </c>
      <c r="N1742" s="237" t="s">
        <v>45</v>
      </c>
      <c r="O1742" s="92"/>
      <c r="P1742" s="238">
        <f>O1742*H1742</f>
        <v>0</v>
      </c>
      <c r="Q1742" s="238">
        <v>0</v>
      </c>
      <c r="R1742" s="238">
        <f>Q1742*H1742</f>
        <v>0</v>
      </c>
      <c r="S1742" s="238">
        <v>0</v>
      </c>
      <c r="T1742" s="239">
        <f>S1742*H1742</f>
        <v>0</v>
      </c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R1742" s="240" t="s">
        <v>2101</v>
      </c>
      <c r="AT1742" s="240" t="s">
        <v>142</v>
      </c>
      <c r="AU1742" s="240" t="s">
        <v>148</v>
      </c>
      <c r="AY1742" s="18" t="s">
        <v>140</v>
      </c>
      <c r="BE1742" s="241">
        <f>IF(N1742="základní",J1742,0)</f>
        <v>0</v>
      </c>
      <c r="BF1742" s="241">
        <f>IF(N1742="snížená",J1742,0)</f>
        <v>0</v>
      </c>
      <c r="BG1742" s="241">
        <f>IF(N1742="zákl. přenesená",J1742,0)</f>
        <v>0</v>
      </c>
      <c r="BH1742" s="241">
        <f>IF(N1742="sníž. přenesená",J1742,0)</f>
        <v>0</v>
      </c>
      <c r="BI1742" s="241">
        <f>IF(N1742="nulová",J1742,0)</f>
        <v>0</v>
      </c>
      <c r="BJ1742" s="18" t="s">
        <v>85</v>
      </c>
      <c r="BK1742" s="241">
        <f>ROUND(I1742*H1742,2)</f>
        <v>0</v>
      </c>
      <c r="BL1742" s="18" t="s">
        <v>2101</v>
      </c>
      <c r="BM1742" s="240" t="s">
        <v>2102</v>
      </c>
    </row>
    <row r="1743" spans="1:51" s="13" customFormat="1" ht="12">
      <c r="A1743" s="13"/>
      <c r="B1743" s="242"/>
      <c r="C1743" s="243"/>
      <c r="D1743" s="244" t="s">
        <v>155</v>
      </c>
      <c r="E1743" s="245" t="s">
        <v>1</v>
      </c>
      <c r="F1743" s="246" t="s">
        <v>2103</v>
      </c>
      <c r="G1743" s="243"/>
      <c r="H1743" s="245" t="s">
        <v>1</v>
      </c>
      <c r="I1743" s="247"/>
      <c r="J1743" s="243"/>
      <c r="K1743" s="243"/>
      <c r="L1743" s="248"/>
      <c r="M1743" s="249"/>
      <c r="N1743" s="250"/>
      <c r="O1743" s="250"/>
      <c r="P1743" s="250"/>
      <c r="Q1743" s="250"/>
      <c r="R1743" s="250"/>
      <c r="S1743" s="250"/>
      <c r="T1743" s="251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52" t="s">
        <v>155</v>
      </c>
      <c r="AU1743" s="252" t="s">
        <v>148</v>
      </c>
      <c r="AV1743" s="13" t="s">
        <v>85</v>
      </c>
      <c r="AW1743" s="13" t="s">
        <v>36</v>
      </c>
      <c r="AX1743" s="13" t="s">
        <v>80</v>
      </c>
      <c r="AY1743" s="252" t="s">
        <v>140</v>
      </c>
    </row>
    <row r="1744" spans="1:51" s="13" customFormat="1" ht="12">
      <c r="A1744" s="13"/>
      <c r="B1744" s="242"/>
      <c r="C1744" s="243"/>
      <c r="D1744" s="244" t="s">
        <v>155</v>
      </c>
      <c r="E1744" s="245" t="s">
        <v>1</v>
      </c>
      <c r="F1744" s="246" t="s">
        <v>2104</v>
      </c>
      <c r="G1744" s="243"/>
      <c r="H1744" s="245" t="s">
        <v>1</v>
      </c>
      <c r="I1744" s="247"/>
      <c r="J1744" s="243"/>
      <c r="K1744" s="243"/>
      <c r="L1744" s="248"/>
      <c r="M1744" s="249"/>
      <c r="N1744" s="250"/>
      <c r="O1744" s="250"/>
      <c r="P1744" s="250"/>
      <c r="Q1744" s="250"/>
      <c r="R1744" s="250"/>
      <c r="S1744" s="250"/>
      <c r="T1744" s="251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52" t="s">
        <v>155</v>
      </c>
      <c r="AU1744" s="252" t="s">
        <v>148</v>
      </c>
      <c r="AV1744" s="13" t="s">
        <v>85</v>
      </c>
      <c r="AW1744" s="13" t="s">
        <v>36</v>
      </c>
      <c r="AX1744" s="13" t="s">
        <v>80</v>
      </c>
      <c r="AY1744" s="252" t="s">
        <v>140</v>
      </c>
    </row>
    <row r="1745" spans="1:51" s="13" customFormat="1" ht="12">
      <c r="A1745" s="13"/>
      <c r="B1745" s="242"/>
      <c r="C1745" s="243"/>
      <c r="D1745" s="244" t="s">
        <v>155</v>
      </c>
      <c r="E1745" s="245" t="s">
        <v>1</v>
      </c>
      <c r="F1745" s="246" t="s">
        <v>2105</v>
      </c>
      <c r="G1745" s="243"/>
      <c r="H1745" s="245" t="s">
        <v>1</v>
      </c>
      <c r="I1745" s="247"/>
      <c r="J1745" s="243"/>
      <c r="K1745" s="243"/>
      <c r="L1745" s="248"/>
      <c r="M1745" s="249"/>
      <c r="N1745" s="250"/>
      <c r="O1745" s="250"/>
      <c r="P1745" s="250"/>
      <c r="Q1745" s="250"/>
      <c r="R1745" s="250"/>
      <c r="S1745" s="250"/>
      <c r="T1745" s="251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52" t="s">
        <v>155</v>
      </c>
      <c r="AU1745" s="252" t="s">
        <v>148</v>
      </c>
      <c r="AV1745" s="13" t="s">
        <v>85</v>
      </c>
      <c r="AW1745" s="13" t="s">
        <v>36</v>
      </c>
      <c r="AX1745" s="13" t="s">
        <v>80</v>
      </c>
      <c r="AY1745" s="252" t="s">
        <v>140</v>
      </c>
    </row>
    <row r="1746" spans="1:51" s="14" customFormat="1" ht="12">
      <c r="A1746" s="14"/>
      <c r="B1746" s="253"/>
      <c r="C1746" s="254"/>
      <c r="D1746" s="244" t="s">
        <v>155</v>
      </c>
      <c r="E1746" s="255" t="s">
        <v>1</v>
      </c>
      <c r="F1746" s="256" t="s">
        <v>85</v>
      </c>
      <c r="G1746" s="254"/>
      <c r="H1746" s="257">
        <v>1</v>
      </c>
      <c r="I1746" s="258"/>
      <c r="J1746" s="254"/>
      <c r="K1746" s="254"/>
      <c r="L1746" s="259"/>
      <c r="M1746" s="260"/>
      <c r="N1746" s="261"/>
      <c r="O1746" s="261"/>
      <c r="P1746" s="261"/>
      <c r="Q1746" s="261"/>
      <c r="R1746" s="261"/>
      <c r="S1746" s="261"/>
      <c r="T1746" s="262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63" t="s">
        <v>155</v>
      </c>
      <c r="AU1746" s="263" t="s">
        <v>148</v>
      </c>
      <c r="AV1746" s="14" t="s">
        <v>148</v>
      </c>
      <c r="AW1746" s="14" t="s">
        <v>36</v>
      </c>
      <c r="AX1746" s="14" t="s">
        <v>85</v>
      </c>
      <c r="AY1746" s="263" t="s">
        <v>140</v>
      </c>
    </row>
    <row r="1747" spans="1:65" s="2" customFormat="1" ht="16.5" customHeight="1">
      <c r="A1747" s="39"/>
      <c r="B1747" s="40"/>
      <c r="C1747" s="229" t="s">
        <v>2106</v>
      </c>
      <c r="D1747" s="229" t="s">
        <v>142</v>
      </c>
      <c r="E1747" s="230" t="s">
        <v>2107</v>
      </c>
      <c r="F1747" s="231" t="s">
        <v>2108</v>
      </c>
      <c r="G1747" s="232" t="s">
        <v>2100</v>
      </c>
      <c r="H1747" s="233">
        <v>1</v>
      </c>
      <c r="I1747" s="234"/>
      <c r="J1747" s="235">
        <f>ROUND(I1747*H1747,2)</f>
        <v>0</v>
      </c>
      <c r="K1747" s="231" t="s">
        <v>153</v>
      </c>
      <c r="L1747" s="45"/>
      <c r="M1747" s="236" t="s">
        <v>1</v>
      </c>
      <c r="N1747" s="237" t="s">
        <v>45</v>
      </c>
      <c r="O1747" s="92"/>
      <c r="P1747" s="238">
        <f>O1747*H1747</f>
        <v>0</v>
      </c>
      <c r="Q1747" s="238">
        <v>0</v>
      </c>
      <c r="R1747" s="238">
        <f>Q1747*H1747</f>
        <v>0</v>
      </c>
      <c r="S1747" s="238">
        <v>0</v>
      </c>
      <c r="T1747" s="239">
        <f>S1747*H1747</f>
        <v>0</v>
      </c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R1747" s="240" t="s">
        <v>2101</v>
      </c>
      <c r="AT1747" s="240" t="s">
        <v>142</v>
      </c>
      <c r="AU1747" s="240" t="s">
        <v>148</v>
      </c>
      <c r="AY1747" s="18" t="s">
        <v>140</v>
      </c>
      <c r="BE1747" s="241">
        <f>IF(N1747="základní",J1747,0)</f>
        <v>0</v>
      </c>
      <c r="BF1747" s="241">
        <f>IF(N1747="snížená",J1747,0)</f>
        <v>0</v>
      </c>
      <c r="BG1747" s="241">
        <f>IF(N1747="zákl. přenesená",J1747,0)</f>
        <v>0</v>
      </c>
      <c r="BH1747" s="241">
        <f>IF(N1747="sníž. přenesená",J1747,0)</f>
        <v>0</v>
      </c>
      <c r="BI1747" s="241">
        <f>IF(N1747="nulová",J1747,0)</f>
        <v>0</v>
      </c>
      <c r="BJ1747" s="18" t="s">
        <v>85</v>
      </c>
      <c r="BK1747" s="241">
        <f>ROUND(I1747*H1747,2)</f>
        <v>0</v>
      </c>
      <c r="BL1747" s="18" t="s">
        <v>2101</v>
      </c>
      <c r="BM1747" s="240" t="s">
        <v>2109</v>
      </c>
    </row>
    <row r="1748" spans="1:51" s="13" customFormat="1" ht="12">
      <c r="A1748" s="13"/>
      <c r="B1748" s="242"/>
      <c r="C1748" s="243"/>
      <c r="D1748" s="244" t="s">
        <v>155</v>
      </c>
      <c r="E1748" s="245" t="s">
        <v>1</v>
      </c>
      <c r="F1748" s="246" t="s">
        <v>2110</v>
      </c>
      <c r="G1748" s="243"/>
      <c r="H1748" s="245" t="s">
        <v>1</v>
      </c>
      <c r="I1748" s="247"/>
      <c r="J1748" s="243"/>
      <c r="K1748" s="243"/>
      <c r="L1748" s="248"/>
      <c r="M1748" s="249"/>
      <c r="N1748" s="250"/>
      <c r="O1748" s="250"/>
      <c r="P1748" s="250"/>
      <c r="Q1748" s="250"/>
      <c r="R1748" s="250"/>
      <c r="S1748" s="250"/>
      <c r="T1748" s="251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52" t="s">
        <v>155</v>
      </c>
      <c r="AU1748" s="252" t="s">
        <v>148</v>
      </c>
      <c r="AV1748" s="13" t="s">
        <v>85</v>
      </c>
      <c r="AW1748" s="13" t="s">
        <v>36</v>
      </c>
      <c r="AX1748" s="13" t="s">
        <v>80</v>
      </c>
      <c r="AY1748" s="252" t="s">
        <v>140</v>
      </c>
    </row>
    <row r="1749" spans="1:51" s="14" customFormat="1" ht="12">
      <c r="A1749" s="14"/>
      <c r="B1749" s="253"/>
      <c r="C1749" s="254"/>
      <c r="D1749" s="244" t="s">
        <v>155</v>
      </c>
      <c r="E1749" s="255" t="s">
        <v>1</v>
      </c>
      <c r="F1749" s="256" t="s">
        <v>85</v>
      </c>
      <c r="G1749" s="254"/>
      <c r="H1749" s="257">
        <v>1</v>
      </c>
      <c r="I1749" s="258"/>
      <c r="J1749" s="254"/>
      <c r="K1749" s="254"/>
      <c r="L1749" s="259"/>
      <c r="M1749" s="260"/>
      <c r="N1749" s="261"/>
      <c r="O1749" s="261"/>
      <c r="P1749" s="261"/>
      <c r="Q1749" s="261"/>
      <c r="R1749" s="261"/>
      <c r="S1749" s="261"/>
      <c r="T1749" s="262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T1749" s="263" t="s">
        <v>155</v>
      </c>
      <c r="AU1749" s="263" t="s">
        <v>148</v>
      </c>
      <c r="AV1749" s="14" t="s">
        <v>148</v>
      </c>
      <c r="AW1749" s="14" t="s">
        <v>36</v>
      </c>
      <c r="AX1749" s="14" t="s">
        <v>85</v>
      </c>
      <c r="AY1749" s="263" t="s">
        <v>140</v>
      </c>
    </row>
    <row r="1750" spans="1:65" s="2" customFormat="1" ht="16.5" customHeight="1">
      <c r="A1750" s="39"/>
      <c r="B1750" s="40"/>
      <c r="C1750" s="229" t="s">
        <v>2111</v>
      </c>
      <c r="D1750" s="229" t="s">
        <v>142</v>
      </c>
      <c r="E1750" s="230" t="s">
        <v>2112</v>
      </c>
      <c r="F1750" s="231" t="s">
        <v>2113</v>
      </c>
      <c r="G1750" s="232" t="s">
        <v>2100</v>
      </c>
      <c r="H1750" s="233">
        <v>1</v>
      </c>
      <c r="I1750" s="234"/>
      <c r="J1750" s="235">
        <f>ROUND(I1750*H1750,2)</f>
        <v>0</v>
      </c>
      <c r="K1750" s="231" t="s">
        <v>153</v>
      </c>
      <c r="L1750" s="45"/>
      <c r="M1750" s="236" t="s">
        <v>1</v>
      </c>
      <c r="N1750" s="237" t="s">
        <v>45</v>
      </c>
      <c r="O1750" s="92"/>
      <c r="P1750" s="238">
        <f>O1750*H1750</f>
        <v>0</v>
      </c>
      <c r="Q1750" s="238">
        <v>0</v>
      </c>
      <c r="R1750" s="238">
        <f>Q1750*H1750</f>
        <v>0</v>
      </c>
      <c r="S1750" s="238">
        <v>0</v>
      </c>
      <c r="T1750" s="239">
        <f>S1750*H1750</f>
        <v>0</v>
      </c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R1750" s="240" t="s">
        <v>2101</v>
      </c>
      <c r="AT1750" s="240" t="s">
        <v>142</v>
      </c>
      <c r="AU1750" s="240" t="s">
        <v>148</v>
      </c>
      <c r="AY1750" s="18" t="s">
        <v>140</v>
      </c>
      <c r="BE1750" s="241">
        <f>IF(N1750="základní",J1750,0)</f>
        <v>0</v>
      </c>
      <c r="BF1750" s="241">
        <f>IF(N1750="snížená",J1750,0)</f>
        <v>0</v>
      </c>
      <c r="BG1750" s="241">
        <f>IF(N1750="zákl. přenesená",J1750,0)</f>
        <v>0</v>
      </c>
      <c r="BH1750" s="241">
        <f>IF(N1750="sníž. přenesená",J1750,0)</f>
        <v>0</v>
      </c>
      <c r="BI1750" s="241">
        <f>IF(N1750="nulová",J1750,0)</f>
        <v>0</v>
      </c>
      <c r="BJ1750" s="18" t="s">
        <v>85</v>
      </c>
      <c r="BK1750" s="241">
        <f>ROUND(I1750*H1750,2)</f>
        <v>0</v>
      </c>
      <c r="BL1750" s="18" t="s">
        <v>2101</v>
      </c>
      <c r="BM1750" s="240" t="s">
        <v>2114</v>
      </c>
    </row>
    <row r="1751" spans="1:51" s="13" customFormat="1" ht="12">
      <c r="A1751" s="13"/>
      <c r="B1751" s="242"/>
      <c r="C1751" s="243"/>
      <c r="D1751" s="244" t="s">
        <v>155</v>
      </c>
      <c r="E1751" s="245" t="s">
        <v>1</v>
      </c>
      <c r="F1751" s="246" t="s">
        <v>2115</v>
      </c>
      <c r="G1751" s="243"/>
      <c r="H1751" s="245" t="s">
        <v>1</v>
      </c>
      <c r="I1751" s="247"/>
      <c r="J1751" s="243"/>
      <c r="K1751" s="243"/>
      <c r="L1751" s="248"/>
      <c r="M1751" s="249"/>
      <c r="N1751" s="250"/>
      <c r="O1751" s="250"/>
      <c r="P1751" s="250"/>
      <c r="Q1751" s="250"/>
      <c r="R1751" s="250"/>
      <c r="S1751" s="250"/>
      <c r="T1751" s="251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52" t="s">
        <v>155</v>
      </c>
      <c r="AU1751" s="252" t="s">
        <v>148</v>
      </c>
      <c r="AV1751" s="13" t="s">
        <v>85</v>
      </c>
      <c r="AW1751" s="13" t="s">
        <v>36</v>
      </c>
      <c r="AX1751" s="13" t="s">
        <v>80</v>
      </c>
      <c r="AY1751" s="252" t="s">
        <v>140</v>
      </c>
    </row>
    <row r="1752" spans="1:51" s="14" customFormat="1" ht="12">
      <c r="A1752" s="14"/>
      <c r="B1752" s="253"/>
      <c r="C1752" s="254"/>
      <c r="D1752" s="244" t="s">
        <v>155</v>
      </c>
      <c r="E1752" s="255" t="s">
        <v>1</v>
      </c>
      <c r="F1752" s="256" t="s">
        <v>85</v>
      </c>
      <c r="G1752" s="254"/>
      <c r="H1752" s="257">
        <v>1</v>
      </c>
      <c r="I1752" s="258"/>
      <c r="J1752" s="254"/>
      <c r="K1752" s="254"/>
      <c r="L1752" s="259"/>
      <c r="M1752" s="260"/>
      <c r="N1752" s="261"/>
      <c r="O1752" s="261"/>
      <c r="P1752" s="261"/>
      <c r="Q1752" s="261"/>
      <c r="R1752" s="261"/>
      <c r="S1752" s="261"/>
      <c r="T1752" s="262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T1752" s="263" t="s">
        <v>155</v>
      </c>
      <c r="AU1752" s="263" t="s">
        <v>148</v>
      </c>
      <c r="AV1752" s="14" t="s">
        <v>148</v>
      </c>
      <c r="AW1752" s="14" t="s">
        <v>36</v>
      </c>
      <c r="AX1752" s="14" t="s">
        <v>85</v>
      </c>
      <c r="AY1752" s="263" t="s">
        <v>140</v>
      </c>
    </row>
    <row r="1753" spans="1:65" s="2" customFormat="1" ht="16.5" customHeight="1">
      <c r="A1753" s="39"/>
      <c r="B1753" s="40"/>
      <c r="C1753" s="229" t="s">
        <v>2116</v>
      </c>
      <c r="D1753" s="229" t="s">
        <v>142</v>
      </c>
      <c r="E1753" s="230" t="s">
        <v>2117</v>
      </c>
      <c r="F1753" s="231" t="s">
        <v>2118</v>
      </c>
      <c r="G1753" s="232" t="s">
        <v>2100</v>
      </c>
      <c r="H1753" s="233">
        <v>1</v>
      </c>
      <c r="I1753" s="234"/>
      <c r="J1753" s="235">
        <f>ROUND(I1753*H1753,2)</f>
        <v>0</v>
      </c>
      <c r="K1753" s="231" t="s">
        <v>153</v>
      </c>
      <c r="L1753" s="45"/>
      <c r="M1753" s="236" t="s">
        <v>1</v>
      </c>
      <c r="N1753" s="237" t="s">
        <v>45</v>
      </c>
      <c r="O1753" s="92"/>
      <c r="P1753" s="238">
        <f>O1753*H1753</f>
        <v>0</v>
      </c>
      <c r="Q1753" s="238">
        <v>0</v>
      </c>
      <c r="R1753" s="238">
        <f>Q1753*H1753</f>
        <v>0</v>
      </c>
      <c r="S1753" s="238">
        <v>0</v>
      </c>
      <c r="T1753" s="239">
        <f>S1753*H1753</f>
        <v>0</v>
      </c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R1753" s="240" t="s">
        <v>2101</v>
      </c>
      <c r="AT1753" s="240" t="s">
        <v>142</v>
      </c>
      <c r="AU1753" s="240" t="s">
        <v>148</v>
      </c>
      <c r="AY1753" s="18" t="s">
        <v>140</v>
      </c>
      <c r="BE1753" s="241">
        <f>IF(N1753="základní",J1753,0)</f>
        <v>0</v>
      </c>
      <c r="BF1753" s="241">
        <f>IF(N1753="snížená",J1753,0)</f>
        <v>0</v>
      </c>
      <c r="BG1753" s="241">
        <f>IF(N1753="zákl. přenesená",J1753,0)</f>
        <v>0</v>
      </c>
      <c r="BH1753" s="241">
        <f>IF(N1753="sníž. přenesená",J1753,0)</f>
        <v>0</v>
      </c>
      <c r="BI1753" s="241">
        <f>IF(N1753="nulová",J1753,0)</f>
        <v>0</v>
      </c>
      <c r="BJ1753" s="18" t="s">
        <v>85</v>
      </c>
      <c r="BK1753" s="241">
        <f>ROUND(I1753*H1753,2)</f>
        <v>0</v>
      </c>
      <c r="BL1753" s="18" t="s">
        <v>2101</v>
      </c>
      <c r="BM1753" s="240" t="s">
        <v>2119</v>
      </c>
    </row>
    <row r="1754" spans="1:51" s="13" customFormat="1" ht="12">
      <c r="A1754" s="13"/>
      <c r="B1754" s="242"/>
      <c r="C1754" s="243"/>
      <c r="D1754" s="244" t="s">
        <v>155</v>
      </c>
      <c r="E1754" s="245" t="s">
        <v>1</v>
      </c>
      <c r="F1754" s="246" t="s">
        <v>2120</v>
      </c>
      <c r="G1754" s="243"/>
      <c r="H1754" s="245" t="s">
        <v>1</v>
      </c>
      <c r="I1754" s="247"/>
      <c r="J1754" s="243"/>
      <c r="K1754" s="243"/>
      <c r="L1754" s="248"/>
      <c r="M1754" s="249"/>
      <c r="N1754" s="250"/>
      <c r="O1754" s="250"/>
      <c r="P1754" s="250"/>
      <c r="Q1754" s="250"/>
      <c r="R1754" s="250"/>
      <c r="S1754" s="250"/>
      <c r="T1754" s="251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52" t="s">
        <v>155</v>
      </c>
      <c r="AU1754" s="252" t="s">
        <v>148</v>
      </c>
      <c r="AV1754" s="13" t="s">
        <v>85</v>
      </c>
      <c r="AW1754" s="13" t="s">
        <v>36</v>
      </c>
      <c r="AX1754" s="13" t="s">
        <v>80</v>
      </c>
      <c r="AY1754" s="252" t="s">
        <v>140</v>
      </c>
    </row>
    <row r="1755" spans="1:51" s="13" customFormat="1" ht="12">
      <c r="A1755" s="13"/>
      <c r="B1755" s="242"/>
      <c r="C1755" s="243"/>
      <c r="D1755" s="244" t="s">
        <v>155</v>
      </c>
      <c r="E1755" s="245" t="s">
        <v>1</v>
      </c>
      <c r="F1755" s="246" t="s">
        <v>2115</v>
      </c>
      <c r="G1755" s="243"/>
      <c r="H1755" s="245" t="s">
        <v>1</v>
      </c>
      <c r="I1755" s="247"/>
      <c r="J1755" s="243"/>
      <c r="K1755" s="243"/>
      <c r="L1755" s="248"/>
      <c r="M1755" s="249"/>
      <c r="N1755" s="250"/>
      <c r="O1755" s="250"/>
      <c r="P1755" s="250"/>
      <c r="Q1755" s="250"/>
      <c r="R1755" s="250"/>
      <c r="S1755" s="250"/>
      <c r="T1755" s="251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52" t="s">
        <v>155</v>
      </c>
      <c r="AU1755" s="252" t="s">
        <v>148</v>
      </c>
      <c r="AV1755" s="13" t="s">
        <v>85</v>
      </c>
      <c r="AW1755" s="13" t="s">
        <v>36</v>
      </c>
      <c r="AX1755" s="13" t="s">
        <v>80</v>
      </c>
      <c r="AY1755" s="252" t="s">
        <v>140</v>
      </c>
    </row>
    <row r="1756" spans="1:51" s="14" customFormat="1" ht="12">
      <c r="A1756" s="14"/>
      <c r="B1756" s="253"/>
      <c r="C1756" s="254"/>
      <c r="D1756" s="244" t="s">
        <v>155</v>
      </c>
      <c r="E1756" s="255" t="s">
        <v>1</v>
      </c>
      <c r="F1756" s="256" t="s">
        <v>85</v>
      </c>
      <c r="G1756" s="254"/>
      <c r="H1756" s="257">
        <v>1</v>
      </c>
      <c r="I1756" s="258"/>
      <c r="J1756" s="254"/>
      <c r="K1756" s="254"/>
      <c r="L1756" s="259"/>
      <c r="M1756" s="260"/>
      <c r="N1756" s="261"/>
      <c r="O1756" s="261"/>
      <c r="P1756" s="261"/>
      <c r="Q1756" s="261"/>
      <c r="R1756" s="261"/>
      <c r="S1756" s="261"/>
      <c r="T1756" s="262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63" t="s">
        <v>155</v>
      </c>
      <c r="AU1756" s="263" t="s">
        <v>148</v>
      </c>
      <c r="AV1756" s="14" t="s">
        <v>148</v>
      </c>
      <c r="AW1756" s="14" t="s">
        <v>36</v>
      </c>
      <c r="AX1756" s="14" t="s">
        <v>85</v>
      </c>
      <c r="AY1756" s="263" t="s">
        <v>140</v>
      </c>
    </row>
    <row r="1757" spans="1:65" s="2" customFormat="1" ht="16.5" customHeight="1">
      <c r="A1757" s="39"/>
      <c r="B1757" s="40"/>
      <c r="C1757" s="229" t="s">
        <v>2121</v>
      </c>
      <c r="D1757" s="229" t="s">
        <v>142</v>
      </c>
      <c r="E1757" s="230" t="s">
        <v>2122</v>
      </c>
      <c r="F1757" s="231" t="s">
        <v>2123</v>
      </c>
      <c r="G1757" s="232" t="s">
        <v>2100</v>
      </c>
      <c r="H1757" s="233">
        <v>1</v>
      </c>
      <c r="I1757" s="234"/>
      <c r="J1757" s="235">
        <f>ROUND(I1757*H1757,2)</f>
        <v>0</v>
      </c>
      <c r="K1757" s="231" t="s">
        <v>153</v>
      </c>
      <c r="L1757" s="45"/>
      <c r="M1757" s="236" t="s">
        <v>1</v>
      </c>
      <c r="N1757" s="237" t="s">
        <v>45</v>
      </c>
      <c r="O1757" s="92"/>
      <c r="P1757" s="238">
        <f>O1757*H1757</f>
        <v>0</v>
      </c>
      <c r="Q1757" s="238">
        <v>0</v>
      </c>
      <c r="R1757" s="238">
        <f>Q1757*H1757</f>
        <v>0</v>
      </c>
      <c r="S1757" s="238">
        <v>0</v>
      </c>
      <c r="T1757" s="239">
        <f>S1757*H1757</f>
        <v>0</v>
      </c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R1757" s="240" t="s">
        <v>2101</v>
      </c>
      <c r="AT1757" s="240" t="s">
        <v>142</v>
      </c>
      <c r="AU1757" s="240" t="s">
        <v>148</v>
      </c>
      <c r="AY1757" s="18" t="s">
        <v>140</v>
      </c>
      <c r="BE1757" s="241">
        <f>IF(N1757="základní",J1757,0)</f>
        <v>0</v>
      </c>
      <c r="BF1757" s="241">
        <f>IF(N1757="snížená",J1757,0)</f>
        <v>0</v>
      </c>
      <c r="BG1757" s="241">
        <f>IF(N1757="zákl. přenesená",J1757,0)</f>
        <v>0</v>
      </c>
      <c r="BH1757" s="241">
        <f>IF(N1757="sníž. přenesená",J1757,0)</f>
        <v>0</v>
      </c>
      <c r="BI1757" s="241">
        <f>IF(N1757="nulová",J1757,0)</f>
        <v>0</v>
      </c>
      <c r="BJ1757" s="18" t="s">
        <v>85</v>
      </c>
      <c r="BK1757" s="241">
        <f>ROUND(I1757*H1757,2)</f>
        <v>0</v>
      </c>
      <c r="BL1757" s="18" t="s">
        <v>2101</v>
      </c>
      <c r="BM1757" s="240" t="s">
        <v>2124</v>
      </c>
    </row>
    <row r="1758" spans="1:51" s="13" customFormat="1" ht="12">
      <c r="A1758" s="13"/>
      <c r="B1758" s="242"/>
      <c r="C1758" s="243"/>
      <c r="D1758" s="244" t="s">
        <v>155</v>
      </c>
      <c r="E1758" s="245" t="s">
        <v>1</v>
      </c>
      <c r="F1758" s="246" t="s">
        <v>2125</v>
      </c>
      <c r="G1758" s="243"/>
      <c r="H1758" s="245" t="s">
        <v>1</v>
      </c>
      <c r="I1758" s="247"/>
      <c r="J1758" s="243"/>
      <c r="K1758" s="243"/>
      <c r="L1758" s="248"/>
      <c r="M1758" s="249"/>
      <c r="N1758" s="250"/>
      <c r="O1758" s="250"/>
      <c r="P1758" s="250"/>
      <c r="Q1758" s="250"/>
      <c r="R1758" s="250"/>
      <c r="S1758" s="250"/>
      <c r="T1758" s="251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2" t="s">
        <v>155</v>
      </c>
      <c r="AU1758" s="252" t="s">
        <v>148</v>
      </c>
      <c r="AV1758" s="13" t="s">
        <v>85</v>
      </c>
      <c r="AW1758" s="13" t="s">
        <v>36</v>
      </c>
      <c r="AX1758" s="13" t="s">
        <v>80</v>
      </c>
      <c r="AY1758" s="252" t="s">
        <v>140</v>
      </c>
    </row>
    <row r="1759" spans="1:51" s="13" customFormat="1" ht="12">
      <c r="A1759" s="13"/>
      <c r="B1759" s="242"/>
      <c r="C1759" s="243"/>
      <c r="D1759" s="244" t="s">
        <v>155</v>
      </c>
      <c r="E1759" s="245" t="s">
        <v>1</v>
      </c>
      <c r="F1759" s="246" t="s">
        <v>2115</v>
      </c>
      <c r="G1759" s="243"/>
      <c r="H1759" s="245" t="s">
        <v>1</v>
      </c>
      <c r="I1759" s="247"/>
      <c r="J1759" s="243"/>
      <c r="K1759" s="243"/>
      <c r="L1759" s="248"/>
      <c r="M1759" s="249"/>
      <c r="N1759" s="250"/>
      <c r="O1759" s="250"/>
      <c r="P1759" s="250"/>
      <c r="Q1759" s="250"/>
      <c r="R1759" s="250"/>
      <c r="S1759" s="250"/>
      <c r="T1759" s="251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52" t="s">
        <v>155</v>
      </c>
      <c r="AU1759" s="252" t="s">
        <v>148</v>
      </c>
      <c r="AV1759" s="13" t="s">
        <v>85</v>
      </c>
      <c r="AW1759" s="13" t="s">
        <v>36</v>
      </c>
      <c r="AX1759" s="13" t="s">
        <v>80</v>
      </c>
      <c r="AY1759" s="252" t="s">
        <v>140</v>
      </c>
    </row>
    <row r="1760" spans="1:51" s="14" customFormat="1" ht="12">
      <c r="A1760" s="14"/>
      <c r="B1760" s="253"/>
      <c r="C1760" s="254"/>
      <c r="D1760" s="244" t="s">
        <v>155</v>
      </c>
      <c r="E1760" s="255" t="s">
        <v>1</v>
      </c>
      <c r="F1760" s="256" t="s">
        <v>85</v>
      </c>
      <c r="G1760" s="254"/>
      <c r="H1760" s="257">
        <v>1</v>
      </c>
      <c r="I1760" s="258"/>
      <c r="J1760" s="254"/>
      <c r="K1760" s="254"/>
      <c r="L1760" s="259"/>
      <c r="M1760" s="260"/>
      <c r="N1760" s="261"/>
      <c r="O1760" s="261"/>
      <c r="P1760" s="261"/>
      <c r="Q1760" s="261"/>
      <c r="R1760" s="261"/>
      <c r="S1760" s="261"/>
      <c r="T1760" s="262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63" t="s">
        <v>155</v>
      </c>
      <c r="AU1760" s="263" t="s">
        <v>148</v>
      </c>
      <c r="AV1760" s="14" t="s">
        <v>148</v>
      </c>
      <c r="AW1760" s="14" t="s">
        <v>36</v>
      </c>
      <c r="AX1760" s="14" t="s">
        <v>85</v>
      </c>
      <c r="AY1760" s="263" t="s">
        <v>140</v>
      </c>
    </row>
    <row r="1761" spans="1:63" s="12" customFormat="1" ht="22.8" customHeight="1">
      <c r="A1761" s="12"/>
      <c r="B1761" s="213"/>
      <c r="C1761" s="214"/>
      <c r="D1761" s="215" t="s">
        <v>79</v>
      </c>
      <c r="E1761" s="227" t="s">
        <v>2126</v>
      </c>
      <c r="F1761" s="227" t="s">
        <v>2127</v>
      </c>
      <c r="G1761" s="214"/>
      <c r="H1761" s="214"/>
      <c r="I1761" s="217"/>
      <c r="J1761" s="228">
        <f>BK1761</f>
        <v>0</v>
      </c>
      <c r="K1761" s="214"/>
      <c r="L1761" s="219"/>
      <c r="M1761" s="220"/>
      <c r="N1761" s="221"/>
      <c r="O1761" s="221"/>
      <c r="P1761" s="222">
        <f>SUM(P1762:P1773)</f>
        <v>0</v>
      </c>
      <c r="Q1761" s="221"/>
      <c r="R1761" s="222">
        <f>SUM(R1762:R1773)</f>
        <v>0</v>
      </c>
      <c r="S1761" s="221"/>
      <c r="T1761" s="223">
        <f>SUM(T1762:T1773)</f>
        <v>0</v>
      </c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R1761" s="224" t="s">
        <v>173</v>
      </c>
      <c r="AT1761" s="225" t="s">
        <v>79</v>
      </c>
      <c r="AU1761" s="225" t="s">
        <v>85</v>
      </c>
      <c r="AY1761" s="224" t="s">
        <v>140</v>
      </c>
      <c r="BK1761" s="226">
        <f>SUM(BK1762:BK1773)</f>
        <v>0</v>
      </c>
    </row>
    <row r="1762" spans="1:65" s="2" customFormat="1" ht="16.5" customHeight="1">
      <c r="A1762" s="39"/>
      <c r="B1762" s="40"/>
      <c r="C1762" s="229" t="s">
        <v>2128</v>
      </c>
      <c r="D1762" s="229" t="s">
        <v>142</v>
      </c>
      <c r="E1762" s="230" t="s">
        <v>2129</v>
      </c>
      <c r="F1762" s="231" t="s">
        <v>2127</v>
      </c>
      <c r="G1762" s="232" t="s">
        <v>2100</v>
      </c>
      <c r="H1762" s="233">
        <v>1</v>
      </c>
      <c r="I1762" s="234"/>
      <c r="J1762" s="235">
        <f>ROUND(I1762*H1762,2)</f>
        <v>0</v>
      </c>
      <c r="K1762" s="231" t="s">
        <v>146</v>
      </c>
      <c r="L1762" s="45"/>
      <c r="M1762" s="236" t="s">
        <v>1</v>
      </c>
      <c r="N1762" s="237" t="s">
        <v>45</v>
      </c>
      <c r="O1762" s="92"/>
      <c r="P1762" s="238">
        <f>O1762*H1762</f>
        <v>0</v>
      </c>
      <c r="Q1762" s="238">
        <v>0</v>
      </c>
      <c r="R1762" s="238">
        <f>Q1762*H1762</f>
        <v>0</v>
      </c>
      <c r="S1762" s="238">
        <v>0</v>
      </c>
      <c r="T1762" s="239">
        <f>S1762*H1762</f>
        <v>0</v>
      </c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R1762" s="240" t="s">
        <v>2101</v>
      </c>
      <c r="AT1762" s="240" t="s">
        <v>142</v>
      </c>
      <c r="AU1762" s="240" t="s">
        <v>148</v>
      </c>
      <c r="AY1762" s="18" t="s">
        <v>140</v>
      </c>
      <c r="BE1762" s="241">
        <f>IF(N1762="základní",J1762,0)</f>
        <v>0</v>
      </c>
      <c r="BF1762" s="241">
        <f>IF(N1762="snížená",J1762,0)</f>
        <v>0</v>
      </c>
      <c r="BG1762" s="241">
        <f>IF(N1762="zákl. přenesená",J1762,0)</f>
        <v>0</v>
      </c>
      <c r="BH1762" s="241">
        <f>IF(N1762="sníž. přenesená",J1762,0)</f>
        <v>0</v>
      </c>
      <c r="BI1762" s="241">
        <f>IF(N1762="nulová",J1762,0)</f>
        <v>0</v>
      </c>
      <c r="BJ1762" s="18" t="s">
        <v>85</v>
      </c>
      <c r="BK1762" s="241">
        <f>ROUND(I1762*H1762,2)</f>
        <v>0</v>
      </c>
      <c r="BL1762" s="18" t="s">
        <v>2101</v>
      </c>
      <c r="BM1762" s="240" t="s">
        <v>2130</v>
      </c>
    </row>
    <row r="1763" spans="1:51" s="13" customFormat="1" ht="12">
      <c r="A1763" s="13"/>
      <c r="B1763" s="242"/>
      <c r="C1763" s="243"/>
      <c r="D1763" s="244" t="s">
        <v>155</v>
      </c>
      <c r="E1763" s="245" t="s">
        <v>1</v>
      </c>
      <c r="F1763" s="246" t="s">
        <v>2131</v>
      </c>
      <c r="G1763" s="243"/>
      <c r="H1763" s="245" t="s">
        <v>1</v>
      </c>
      <c r="I1763" s="247"/>
      <c r="J1763" s="243"/>
      <c r="K1763" s="243"/>
      <c r="L1763" s="248"/>
      <c r="M1763" s="249"/>
      <c r="N1763" s="250"/>
      <c r="O1763" s="250"/>
      <c r="P1763" s="250"/>
      <c r="Q1763" s="250"/>
      <c r="R1763" s="250"/>
      <c r="S1763" s="250"/>
      <c r="T1763" s="251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52" t="s">
        <v>155</v>
      </c>
      <c r="AU1763" s="252" t="s">
        <v>148</v>
      </c>
      <c r="AV1763" s="13" t="s">
        <v>85</v>
      </c>
      <c r="AW1763" s="13" t="s">
        <v>36</v>
      </c>
      <c r="AX1763" s="13" t="s">
        <v>80</v>
      </c>
      <c r="AY1763" s="252" t="s">
        <v>140</v>
      </c>
    </row>
    <row r="1764" spans="1:51" s="14" customFormat="1" ht="12">
      <c r="A1764" s="14"/>
      <c r="B1764" s="253"/>
      <c r="C1764" s="254"/>
      <c r="D1764" s="244" t="s">
        <v>155</v>
      </c>
      <c r="E1764" s="255" t="s">
        <v>1</v>
      </c>
      <c r="F1764" s="256" t="s">
        <v>85</v>
      </c>
      <c r="G1764" s="254"/>
      <c r="H1764" s="257">
        <v>1</v>
      </c>
      <c r="I1764" s="258"/>
      <c r="J1764" s="254"/>
      <c r="K1764" s="254"/>
      <c r="L1764" s="259"/>
      <c r="M1764" s="260"/>
      <c r="N1764" s="261"/>
      <c r="O1764" s="261"/>
      <c r="P1764" s="261"/>
      <c r="Q1764" s="261"/>
      <c r="R1764" s="261"/>
      <c r="S1764" s="261"/>
      <c r="T1764" s="262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63" t="s">
        <v>155</v>
      </c>
      <c r="AU1764" s="263" t="s">
        <v>148</v>
      </c>
      <c r="AV1764" s="14" t="s">
        <v>148</v>
      </c>
      <c r="AW1764" s="14" t="s">
        <v>36</v>
      </c>
      <c r="AX1764" s="14" t="s">
        <v>85</v>
      </c>
      <c r="AY1764" s="263" t="s">
        <v>140</v>
      </c>
    </row>
    <row r="1765" spans="1:65" s="2" customFormat="1" ht="16.5" customHeight="1">
      <c r="A1765" s="39"/>
      <c r="B1765" s="40"/>
      <c r="C1765" s="229" t="s">
        <v>2132</v>
      </c>
      <c r="D1765" s="229" t="s">
        <v>142</v>
      </c>
      <c r="E1765" s="230" t="s">
        <v>2133</v>
      </c>
      <c r="F1765" s="231" t="s">
        <v>2134</v>
      </c>
      <c r="G1765" s="232" t="s">
        <v>2100</v>
      </c>
      <c r="H1765" s="233">
        <v>1</v>
      </c>
      <c r="I1765" s="234"/>
      <c r="J1765" s="235">
        <f>ROUND(I1765*H1765,2)</f>
        <v>0</v>
      </c>
      <c r="K1765" s="231" t="s">
        <v>153</v>
      </c>
      <c r="L1765" s="45"/>
      <c r="M1765" s="236" t="s">
        <v>1</v>
      </c>
      <c r="N1765" s="237" t="s">
        <v>45</v>
      </c>
      <c r="O1765" s="92"/>
      <c r="P1765" s="238">
        <f>O1765*H1765</f>
        <v>0</v>
      </c>
      <c r="Q1765" s="238">
        <v>0</v>
      </c>
      <c r="R1765" s="238">
        <f>Q1765*H1765</f>
        <v>0</v>
      </c>
      <c r="S1765" s="238">
        <v>0</v>
      </c>
      <c r="T1765" s="239">
        <f>S1765*H1765</f>
        <v>0</v>
      </c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R1765" s="240" t="s">
        <v>2101</v>
      </c>
      <c r="AT1765" s="240" t="s">
        <v>142</v>
      </c>
      <c r="AU1765" s="240" t="s">
        <v>148</v>
      </c>
      <c r="AY1765" s="18" t="s">
        <v>140</v>
      </c>
      <c r="BE1765" s="241">
        <f>IF(N1765="základní",J1765,0)</f>
        <v>0</v>
      </c>
      <c r="BF1765" s="241">
        <f>IF(N1765="snížená",J1765,0)</f>
        <v>0</v>
      </c>
      <c r="BG1765" s="241">
        <f>IF(N1765="zákl. přenesená",J1765,0)</f>
        <v>0</v>
      </c>
      <c r="BH1765" s="241">
        <f>IF(N1765="sníž. přenesená",J1765,0)</f>
        <v>0</v>
      </c>
      <c r="BI1765" s="241">
        <f>IF(N1765="nulová",J1765,0)</f>
        <v>0</v>
      </c>
      <c r="BJ1765" s="18" t="s">
        <v>85</v>
      </c>
      <c r="BK1765" s="241">
        <f>ROUND(I1765*H1765,2)</f>
        <v>0</v>
      </c>
      <c r="BL1765" s="18" t="s">
        <v>2101</v>
      </c>
      <c r="BM1765" s="240" t="s">
        <v>2135</v>
      </c>
    </row>
    <row r="1766" spans="1:51" s="14" customFormat="1" ht="12">
      <c r="A1766" s="14"/>
      <c r="B1766" s="253"/>
      <c r="C1766" s="254"/>
      <c r="D1766" s="244" t="s">
        <v>155</v>
      </c>
      <c r="E1766" s="255" t="s">
        <v>1</v>
      </c>
      <c r="F1766" s="256" t="s">
        <v>85</v>
      </c>
      <c r="G1766" s="254"/>
      <c r="H1766" s="257">
        <v>1</v>
      </c>
      <c r="I1766" s="258"/>
      <c r="J1766" s="254"/>
      <c r="K1766" s="254"/>
      <c r="L1766" s="259"/>
      <c r="M1766" s="260"/>
      <c r="N1766" s="261"/>
      <c r="O1766" s="261"/>
      <c r="P1766" s="261"/>
      <c r="Q1766" s="261"/>
      <c r="R1766" s="261"/>
      <c r="S1766" s="261"/>
      <c r="T1766" s="262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63" t="s">
        <v>155</v>
      </c>
      <c r="AU1766" s="263" t="s">
        <v>148</v>
      </c>
      <c r="AV1766" s="14" t="s">
        <v>148</v>
      </c>
      <c r="AW1766" s="14" t="s">
        <v>36</v>
      </c>
      <c r="AX1766" s="14" t="s">
        <v>85</v>
      </c>
      <c r="AY1766" s="263" t="s">
        <v>140</v>
      </c>
    </row>
    <row r="1767" spans="1:65" s="2" customFormat="1" ht="16.5" customHeight="1">
      <c r="A1767" s="39"/>
      <c r="B1767" s="40"/>
      <c r="C1767" s="229" t="s">
        <v>2136</v>
      </c>
      <c r="D1767" s="229" t="s">
        <v>142</v>
      </c>
      <c r="E1767" s="230" t="s">
        <v>2137</v>
      </c>
      <c r="F1767" s="231" t="s">
        <v>2138</v>
      </c>
      <c r="G1767" s="232" t="s">
        <v>2139</v>
      </c>
      <c r="H1767" s="233">
        <v>1</v>
      </c>
      <c r="I1767" s="234"/>
      <c r="J1767" s="235">
        <f>ROUND(I1767*H1767,2)</f>
        <v>0</v>
      </c>
      <c r="K1767" s="231" t="s">
        <v>153</v>
      </c>
      <c r="L1767" s="45"/>
      <c r="M1767" s="236" t="s">
        <v>1</v>
      </c>
      <c r="N1767" s="237" t="s">
        <v>45</v>
      </c>
      <c r="O1767" s="92"/>
      <c r="P1767" s="238">
        <f>O1767*H1767</f>
        <v>0</v>
      </c>
      <c r="Q1767" s="238">
        <v>0</v>
      </c>
      <c r="R1767" s="238">
        <f>Q1767*H1767</f>
        <v>0</v>
      </c>
      <c r="S1767" s="238">
        <v>0</v>
      </c>
      <c r="T1767" s="239">
        <f>S1767*H1767</f>
        <v>0</v>
      </c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R1767" s="240" t="s">
        <v>2101</v>
      </c>
      <c r="AT1767" s="240" t="s">
        <v>142</v>
      </c>
      <c r="AU1767" s="240" t="s">
        <v>148</v>
      </c>
      <c r="AY1767" s="18" t="s">
        <v>140</v>
      </c>
      <c r="BE1767" s="241">
        <f>IF(N1767="základní",J1767,0)</f>
        <v>0</v>
      </c>
      <c r="BF1767" s="241">
        <f>IF(N1767="snížená",J1767,0)</f>
        <v>0</v>
      </c>
      <c r="BG1767" s="241">
        <f>IF(N1767="zákl. přenesená",J1767,0)</f>
        <v>0</v>
      </c>
      <c r="BH1767" s="241">
        <f>IF(N1767="sníž. přenesená",J1767,0)</f>
        <v>0</v>
      </c>
      <c r="BI1767" s="241">
        <f>IF(N1767="nulová",J1767,0)</f>
        <v>0</v>
      </c>
      <c r="BJ1767" s="18" t="s">
        <v>85</v>
      </c>
      <c r="BK1767" s="241">
        <f>ROUND(I1767*H1767,2)</f>
        <v>0</v>
      </c>
      <c r="BL1767" s="18" t="s">
        <v>2101</v>
      </c>
      <c r="BM1767" s="240" t="s">
        <v>2140</v>
      </c>
    </row>
    <row r="1768" spans="1:51" s="13" customFormat="1" ht="12">
      <c r="A1768" s="13"/>
      <c r="B1768" s="242"/>
      <c r="C1768" s="243"/>
      <c r="D1768" s="244" t="s">
        <v>155</v>
      </c>
      <c r="E1768" s="245" t="s">
        <v>1</v>
      </c>
      <c r="F1768" s="246" t="s">
        <v>2141</v>
      </c>
      <c r="G1768" s="243"/>
      <c r="H1768" s="245" t="s">
        <v>1</v>
      </c>
      <c r="I1768" s="247"/>
      <c r="J1768" s="243"/>
      <c r="K1768" s="243"/>
      <c r="L1768" s="248"/>
      <c r="M1768" s="249"/>
      <c r="N1768" s="250"/>
      <c r="O1768" s="250"/>
      <c r="P1768" s="250"/>
      <c r="Q1768" s="250"/>
      <c r="R1768" s="250"/>
      <c r="S1768" s="250"/>
      <c r="T1768" s="251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52" t="s">
        <v>155</v>
      </c>
      <c r="AU1768" s="252" t="s">
        <v>148</v>
      </c>
      <c r="AV1768" s="13" t="s">
        <v>85</v>
      </c>
      <c r="AW1768" s="13" t="s">
        <v>36</v>
      </c>
      <c r="AX1768" s="13" t="s">
        <v>80</v>
      </c>
      <c r="AY1768" s="252" t="s">
        <v>140</v>
      </c>
    </row>
    <row r="1769" spans="1:51" s="14" customFormat="1" ht="12">
      <c r="A1769" s="14"/>
      <c r="B1769" s="253"/>
      <c r="C1769" s="254"/>
      <c r="D1769" s="244" t="s">
        <v>155</v>
      </c>
      <c r="E1769" s="255" t="s">
        <v>1</v>
      </c>
      <c r="F1769" s="256" t="s">
        <v>85</v>
      </c>
      <c r="G1769" s="254"/>
      <c r="H1769" s="257">
        <v>1</v>
      </c>
      <c r="I1769" s="258"/>
      <c r="J1769" s="254"/>
      <c r="K1769" s="254"/>
      <c r="L1769" s="259"/>
      <c r="M1769" s="260"/>
      <c r="N1769" s="261"/>
      <c r="O1769" s="261"/>
      <c r="P1769" s="261"/>
      <c r="Q1769" s="261"/>
      <c r="R1769" s="261"/>
      <c r="S1769" s="261"/>
      <c r="T1769" s="262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T1769" s="263" t="s">
        <v>155</v>
      </c>
      <c r="AU1769" s="263" t="s">
        <v>148</v>
      </c>
      <c r="AV1769" s="14" t="s">
        <v>148</v>
      </c>
      <c r="AW1769" s="14" t="s">
        <v>36</v>
      </c>
      <c r="AX1769" s="14" t="s">
        <v>85</v>
      </c>
      <c r="AY1769" s="263" t="s">
        <v>140</v>
      </c>
    </row>
    <row r="1770" spans="1:65" s="2" customFormat="1" ht="16.5" customHeight="1">
      <c r="A1770" s="39"/>
      <c r="B1770" s="40"/>
      <c r="C1770" s="229" t="s">
        <v>2142</v>
      </c>
      <c r="D1770" s="229" t="s">
        <v>142</v>
      </c>
      <c r="E1770" s="230" t="s">
        <v>2143</v>
      </c>
      <c r="F1770" s="231" t="s">
        <v>2144</v>
      </c>
      <c r="G1770" s="232" t="s">
        <v>2100</v>
      </c>
      <c r="H1770" s="233">
        <v>1</v>
      </c>
      <c r="I1770" s="234"/>
      <c r="J1770" s="235">
        <f>ROUND(I1770*H1770,2)</f>
        <v>0</v>
      </c>
      <c r="K1770" s="231" t="s">
        <v>153</v>
      </c>
      <c r="L1770" s="45"/>
      <c r="M1770" s="236" t="s">
        <v>1</v>
      </c>
      <c r="N1770" s="237" t="s">
        <v>45</v>
      </c>
      <c r="O1770" s="92"/>
      <c r="P1770" s="238">
        <f>O1770*H1770</f>
        <v>0</v>
      </c>
      <c r="Q1770" s="238">
        <v>0</v>
      </c>
      <c r="R1770" s="238">
        <f>Q1770*H1770</f>
        <v>0</v>
      </c>
      <c r="S1770" s="238">
        <v>0</v>
      </c>
      <c r="T1770" s="239">
        <f>S1770*H1770</f>
        <v>0</v>
      </c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R1770" s="240" t="s">
        <v>2101</v>
      </c>
      <c r="AT1770" s="240" t="s">
        <v>142</v>
      </c>
      <c r="AU1770" s="240" t="s">
        <v>148</v>
      </c>
      <c r="AY1770" s="18" t="s">
        <v>140</v>
      </c>
      <c r="BE1770" s="241">
        <f>IF(N1770="základní",J1770,0)</f>
        <v>0</v>
      </c>
      <c r="BF1770" s="241">
        <f>IF(N1770="snížená",J1770,0)</f>
        <v>0</v>
      </c>
      <c r="BG1770" s="241">
        <f>IF(N1770="zákl. přenesená",J1770,0)</f>
        <v>0</v>
      </c>
      <c r="BH1770" s="241">
        <f>IF(N1770="sníž. přenesená",J1770,0)</f>
        <v>0</v>
      </c>
      <c r="BI1770" s="241">
        <f>IF(N1770="nulová",J1770,0)</f>
        <v>0</v>
      </c>
      <c r="BJ1770" s="18" t="s">
        <v>85</v>
      </c>
      <c r="BK1770" s="241">
        <f>ROUND(I1770*H1770,2)</f>
        <v>0</v>
      </c>
      <c r="BL1770" s="18" t="s">
        <v>2101</v>
      </c>
      <c r="BM1770" s="240" t="s">
        <v>2145</v>
      </c>
    </row>
    <row r="1771" spans="1:51" s="13" customFormat="1" ht="12">
      <c r="A1771" s="13"/>
      <c r="B1771" s="242"/>
      <c r="C1771" s="243"/>
      <c r="D1771" s="244" t="s">
        <v>155</v>
      </c>
      <c r="E1771" s="245" t="s">
        <v>1</v>
      </c>
      <c r="F1771" s="246" t="s">
        <v>2146</v>
      </c>
      <c r="G1771" s="243"/>
      <c r="H1771" s="245" t="s">
        <v>1</v>
      </c>
      <c r="I1771" s="247"/>
      <c r="J1771" s="243"/>
      <c r="K1771" s="243"/>
      <c r="L1771" s="248"/>
      <c r="M1771" s="249"/>
      <c r="N1771" s="250"/>
      <c r="O1771" s="250"/>
      <c r="P1771" s="250"/>
      <c r="Q1771" s="250"/>
      <c r="R1771" s="250"/>
      <c r="S1771" s="250"/>
      <c r="T1771" s="251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52" t="s">
        <v>155</v>
      </c>
      <c r="AU1771" s="252" t="s">
        <v>148</v>
      </c>
      <c r="AV1771" s="13" t="s">
        <v>85</v>
      </c>
      <c r="AW1771" s="13" t="s">
        <v>36</v>
      </c>
      <c r="AX1771" s="13" t="s">
        <v>80</v>
      </c>
      <c r="AY1771" s="252" t="s">
        <v>140</v>
      </c>
    </row>
    <row r="1772" spans="1:51" s="13" customFormat="1" ht="12">
      <c r="A1772" s="13"/>
      <c r="B1772" s="242"/>
      <c r="C1772" s="243"/>
      <c r="D1772" s="244" t="s">
        <v>155</v>
      </c>
      <c r="E1772" s="245" t="s">
        <v>1</v>
      </c>
      <c r="F1772" s="246" t="s">
        <v>2147</v>
      </c>
      <c r="G1772" s="243"/>
      <c r="H1772" s="245" t="s">
        <v>1</v>
      </c>
      <c r="I1772" s="247"/>
      <c r="J1772" s="243"/>
      <c r="K1772" s="243"/>
      <c r="L1772" s="248"/>
      <c r="M1772" s="249"/>
      <c r="N1772" s="250"/>
      <c r="O1772" s="250"/>
      <c r="P1772" s="250"/>
      <c r="Q1772" s="250"/>
      <c r="R1772" s="250"/>
      <c r="S1772" s="250"/>
      <c r="T1772" s="251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52" t="s">
        <v>155</v>
      </c>
      <c r="AU1772" s="252" t="s">
        <v>148</v>
      </c>
      <c r="AV1772" s="13" t="s">
        <v>85</v>
      </c>
      <c r="AW1772" s="13" t="s">
        <v>36</v>
      </c>
      <c r="AX1772" s="13" t="s">
        <v>80</v>
      </c>
      <c r="AY1772" s="252" t="s">
        <v>140</v>
      </c>
    </row>
    <row r="1773" spans="1:51" s="14" customFormat="1" ht="12">
      <c r="A1773" s="14"/>
      <c r="B1773" s="253"/>
      <c r="C1773" s="254"/>
      <c r="D1773" s="244" t="s">
        <v>155</v>
      </c>
      <c r="E1773" s="255" t="s">
        <v>1</v>
      </c>
      <c r="F1773" s="256" t="s">
        <v>85</v>
      </c>
      <c r="G1773" s="254"/>
      <c r="H1773" s="257">
        <v>1</v>
      </c>
      <c r="I1773" s="258"/>
      <c r="J1773" s="254"/>
      <c r="K1773" s="254"/>
      <c r="L1773" s="259"/>
      <c r="M1773" s="260"/>
      <c r="N1773" s="261"/>
      <c r="O1773" s="261"/>
      <c r="P1773" s="261"/>
      <c r="Q1773" s="261"/>
      <c r="R1773" s="261"/>
      <c r="S1773" s="261"/>
      <c r="T1773" s="262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63" t="s">
        <v>155</v>
      </c>
      <c r="AU1773" s="263" t="s">
        <v>148</v>
      </c>
      <c r="AV1773" s="14" t="s">
        <v>148</v>
      </c>
      <c r="AW1773" s="14" t="s">
        <v>36</v>
      </c>
      <c r="AX1773" s="14" t="s">
        <v>85</v>
      </c>
      <c r="AY1773" s="263" t="s">
        <v>140</v>
      </c>
    </row>
    <row r="1774" spans="1:63" s="12" customFormat="1" ht="22.8" customHeight="1">
      <c r="A1774" s="12"/>
      <c r="B1774" s="213"/>
      <c r="C1774" s="214"/>
      <c r="D1774" s="215" t="s">
        <v>79</v>
      </c>
      <c r="E1774" s="227" t="s">
        <v>2148</v>
      </c>
      <c r="F1774" s="227" t="s">
        <v>2149</v>
      </c>
      <c r="G1774" s="214"/>
      <c r="H1774" s="214"/>
      <c r="I1774" s="217"/>
      <c r="J1774" s="228">
        <f>BK1774</f>
        <v>0</v>
      </c>
      <c r="K1774" s="214"/>
      <c r="L1774" s="219"/>
      <c r="M1774" s="220"/>
      <c r="N1774" s="221"/>
      <c r="O1774" s="221"/>
      <c r="P1774" s="222">
        <f>SUM(P1775:P1781)</f>
        <v>0</v>
      </c>
      <c r="Q1774" s="221"/>
      <c r="R1774" s="222">
        <f>SUM(R1775:R1781)</f>
        <v>0</v>
      </c>
      <c r="S1774" s="221"/>
      <c r="T1774" s="223">
        <f>SUM(T1775:T1781)</f>
        <v>0</v>
      </c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R1774" s="224" t="s">
        <v>173</v>
      </c>
      <c r="AT1774" s="225" t="s">
        <v>79</v>
      </c>
      <c r="AU1774" s="225" t="s">
        <v>85</v>
      </c>
      <c r="AY1774" s="224" t="s">
        <v>140</v>
      </c>
      <c r="BK1774" s="226">
        <f>SUM(BK1775:BK1781)</f>
        <v>0</v>
      </c>
    </row>
    <row r="1775" spans="1:65" s="2" customFormat="1" ht="16.5" customHeight="1">
      <c r="A1775" s="39"/>
      <c r="B1775" s="40"/>
      <c r="C1775" s="229" t="s">
        <v>2150</v>
      </c>
      <c r="D1775" s="229" t="s">
        <v>142</v>
      </c>
      <c r="E1775" s="230" t="s">
        <v>2151</v>
      </c>
      <c r="F1775" s="231" t="s">
        <v>2152</v>
      </c>
      <c r="G1775" s="232" t="s">
        <v>2100</v>
      </c>
      <c r="H1775" s="233">
        <v>1</v>
      </c>
      <c r="I1775" s="234"/>
      <c r="J1775" s="235">
        <f>ROUND(I1775*H1775,2)</f>
        <v>0</v>
      </c>
      <c r="K1775" s="231" t="s">
        <v>153</v>
      </c>
      <c r="L1775" s="45"/>
      <c r="M1775" s="236" t="s">
        <v>1</v>
      </c>
      <c r="N1775" s="237" t="s">
        <v>45</v>
      </c>
      <c r="O1775" s="92"/>
      <c r="P1775" s="238">
        <f>O1775*H1775</f>
        <v>0</v>
      </c>
      <c r="Q1775" s="238">
        <v>0</v>
      </c>
      <c r="R1775" s="238">
        <f>Q1775*H1775</f>
        <v>0</v>
      </c>
      <c r="S1775" s="238">
        <v>0</v>
      </c>
      <c r="T1775" s="239">
        <f>S1775*H1775</f>
        <v>0</v>
      </c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R1775" s="240" t="s">
        <v>2101</v>
      </c>
      <c r="AT1775" s="240" t="s">
        <v>142</v>
      </c>
      <c r="AU1775" s="240" t="s">
        <v>148</v>
      </c>
      <c r="AY1775" s="18" t="s">
        <v>140</v>
      </c>
      <c r="BE1775" s="241">
        <f>IF(N1775="základní",J1775,0)</f>
        <v>0</v>
      </c>
      <c r="BF1775" s="241">
        <f>IF(N1775="snížená",J1775,0)</f>
        <v>0</v>
      </c>
      <c r="BG1775" s="241">
        <f>IF(N1775="zákl. přenesená",J1775,0)</f>
        <v>0</v>
      </c>
      <c r="BH1775" s="241">
        <f>IF(N1775="sníž. přenesená",J1775,0)</f>
        <v>0</v>
      </c>
      <c r="BI1775" s="241">
        <f>IF(N1775="nulová",J1775,0)</f>
        <v>0</v>
      </c>
      <c r="BJ1775" s="18" t="s">
        <v>85</v>
      </c>
      <c r="BK1775" s="241">
        <f>ROUND(I1775*H1775,2)</f>
        <v>0</v>
      </c>
      <c r="BL1775" s="18" t="s">
        <v>2101</v>
      </c>
      <c r="BM1775" s="240" t="s">
        <v>2153</v>
      </c>
    </row>
    <row r="1776" spans="1:51" s="13" customFormat="1" ht="12">
      <c r="A1776" s="13"/>
      <c r="B1776" s="242"/>
      <c r="C1776" s="243"/>
      <c r="D1776" s="244" t="s">
        <v>155</v>
      </c>
      <c r="E1776" s="245" t="s">
        <v>1</v>
      </c>
      <c r="F1776" s="246" t="s">
        <v>2154</v>
      </c>
      <c r="G1776" s="243"/>
      <c r="H1776" s="245" t="s">
        <v>1</v>
      </c>
      <c r="I1776" s="247"/>
      <c r="J1776" s="243"/>
      <c r="K1776" s="243"/>
      <c r="L1776" s="248"/>
      <c r="M1776" s="249"/>
      <c r="N1776" s="250"/>
      <c r="O1776" s="250"/>
      <c r="P1776" s="250"/>
      <c r="Q1776" s="250"/>
      <c r="R1776" s="250"/>
      <c r="S1776" s="250"/>
      <c r="T1776" s="251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52" t="s">
        <v>155</v>
      </c>
      <c r="AU1776" s="252" t="s">
        <v>148</v>
      </c>
      <c r="AV1776" s="13" t="s">
        <v>85</v>
      </c>
      <c r="AW1776" s="13" t="s">
        <v>36</v>
      </c>
      <c r="AX1776" s="13" t="s">
        <v>80</v>
      </c>
      <c r="AY1776" s="252" t="s">
        <v>140</v>
      </c>
    </row>
    <row r="1777" spans="1:51" s="13" customFormat="1" ht="12">
      <c r="A1777" s="13"/>
      <c r="B1777" s="242"/>
      <c r="C1777" s="243"/>
      <c r="D1777" s="244" t="s">
        <v>155</v>
      </c>
      <c r="E1777" s="245" t="s">
        <v>1</v>
      </c>
      <c r="F1777" s="246" t="s">
        <v>2155</v>
      </c>
      <c r="G1777" s="243"/>
      <c r="H1777" s="245" t="s">
        <v>1</v>
      </c>
      <c r="I1777" s="247"/>
      <c r="J1777" s="243"/>
      <c r="K1777" s="243"/>
      <c r="L1777" s="248"/>
      <c r="M1777" s="249"/>
      <c r="N1777" s="250"/>
      <c r="O1777" s="250"/>
      <c r="P1777" s="250"/>
      <c r="Q1777" s="250"/>
      <c r="R1777" s="250"/>
      <c r="S1777" s="250"/>
      <c r="T1777" s="251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52" t="s">
        <v>155</v>
      </c>
      <c r="AU1777" s="252" t="s">
        <v>148</v>
      </c>
      <c r="AV1777" s="13" t="s">
        <v>85</v>
      </c>
      <c r="AW1777" s="13" t="s">
        <v>36</v>
      </c>
      <c r="AX1777" s="13" t="s">
        <v>80</v>
      </c>
      <c r="AY1777" s="252" t="s">
        <v>140</v>
      </c>
    </row>
    <row r="1778" spans="1:51" s="14" customFormat="1" ht="12">
      <c r="A1778" s="14"/>
      <c r="B1778" s="253"/>
      <c r="C1778" s="254"/>
      <c r="D1778" s="244" t="s">
        <v>155</v>
      </c>
      <c r="E1778" s="255" t="s">
        <v>1</v>
      </c>
      <c r="F1778" s="256" t="s">
        <v>85</v>
      </c>
      <c r="G1778" s="254"/>
      <c r="H1778" s="257">
        <v>1</v>
      </c>
      <c r="I1778" s="258"/>
      <c r="J1778" s="254"/>
      <c r="K1778" s="254"/>
      <c r="L1778" s="259"/>
      <c r="M1778" s="260"/>
      <c r="N1778" s="261"/>
      <c r="O1778" s="261"/>
      <c r="P1778" s="261"/>
      <c r="Q1778" s="261"/>
      <c r="R1778" s="261"/>
      <c r="S1778" s="261"/>
      <c r="T1778" s="262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63" t="s">
        <v>155</v>
      </c>
      <c r="AU1778" s="263" t="s">
        <v>148</v>
      </c>
      <c r="AV1778" s="14" t="s">
        <v>148</v>
      </c>
      <c r="AW1778" s="14" t="s">
        <v>36</v>
      </c>
      <c r="AX1778" s="14" t="s">
        <v>85</v>
      </c>
      <c r="AY1778" s="263" t="s">
        <v>140</v>
      </c>
    </row>
    <row r="1779" spans="1:65" s="2" customFormat="1" ht="16.5" customHeight="1">
      <c r="A1779" s="39"/>
      <c r="B1779" s="40"/>
      <c r="C1779" s="229" t="s">
        <v>2156</v>
      </c>
      <c r="D1779" s="229" t="s">
        <v>142</v>
      </c>
      <c r="E1779" s="230" t="s">
        <v>2157</v>
      </c>
      <c r="F1779" s="231" t="s">
        <v>2158</v>
      </c>
      <c r="G1779" s="232" t="s">
        <v>2100</v>
      </c>
      <c r="H1779" s="233">
        <v>1</v>
      </c>
      <c r="I1779" s="234"/>
      <c r="J1779" s="235">
        <f>ROUND(I1779*H1779,2)</f>
        <v>0</v>
      </c>
      <c r="K1779" s="231" t="s">
        <v>153</v>
      </c>
      <c r="L1779" s="45"/>
      <c r="M1779" s="236" t="s">
        <v>1</v>
      </c>
      <c r="N1779" s="237" t="s">
        <v>45</v>
      </c>
      <c r="O1779" s="92"/>
      <c r="P1779" s="238">
        <f>O1779*H1779</f>
        <v>0</v>
      </c>
      <c r="Q1779" s="238">
        <v>0</v>
      </c>
      <c r="R1779" s="238">
        <f>Q1779*H1779</f>
        <v>0</v>
      </c>
      <c r="S1779" s="238">
        <v>0</v>
      </c>
      <c r="T1779" s="239">
        <f>S1779*H1779</f>
        <v>0</v>
      </c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R1779" s="240" t="s">
        <v>2101</v>
      </c>
      <c r="AT1779" s="240" t="s">
        <v>142</v>
      </c>
      <c r="AU1779" s="240" t="s">
        <v>148</v>
      </c>
      <c r="AY1779" s="18" t="s">
        <v>140</v>
      </c>
      <c r="BE1779" s="241">
        <f>IF(N1779="základní",J1779,0)</f>
        <v>0</v>
      </c>
      <c r="BF1779" s="241">
        <f>IF(N1779="snížená",J1779,0)</f>
        <v>0</v>
      </c>
      <c r="BG1779" s="241">
        <f>IF(N1779="zákl. přenesená",J1779,0)</f>
        <v>0</v>
      </c>
      <c r="BH1779" s="241">
        <f>IF(N1779="sníž. přenesená",J1779,0)</f>
        <v>0</v>
      </c>
      <c r="BI1779" s="241">
        <f>IF(N1779="nulová",J1779,0)</f>
        <v>0</v>
      </c>
      <c r="BJ1779" s="18" t="s">
        <v>85</v>
      </c>
      <c r="BK1779" s="241">
        <f>ROUND(I1779*H1779,2)</f>
        <v>0</v>
      </c>
      <c r="BL1779" s="18" t="s">
        <v>2101</v>
      </c>
      <c r="BM1779" s="240" t="s">
        <v>2159</v>
      </c>
    </row>
    <row r="1780" spans="1:51" s="13" customFormat="1" ht="12">
      <c r="A1780" s="13"/>
      <c r="B1780" s="242"/>
      <c r="C1780" s="243"/>
      <c r="D1780" s="244" t="s">
        <v>155</v>
      </c>
      <c r="E1780" s="245" t="s">
        <v>1</v>
      </c>
      <c r="F1780" s="246" t="s">
        <v>2160</v>
      </c>
      <c r="G1780" s="243"/>
      <c r="H1780" s="245" t="s">
        <v>1</v>
      </c>
      <c r="I1780" s="247"/>
      <c r="J1780" s="243"/>
      <c r="K1780" s="243"/>
      <c r="L1780" s="248"/>
      <c r="M1780" s="249"/>
      <c r="N1780" s="250"/>
      <c r="O1780" s="250"/>
      <c r="P1780" s="250"/>
      <c r="Q1780" s="250"/>
      <c r="R1780" s="250"/>
      <c r="S1780" s="250"/>
      <c r="T1780" s="251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52" t="s">
        <v>155</v>
      </c>
      <c r="AU1780" s="252" t="s">
        <v>148</v>
      </c>
      <c r="AV1780" s="13" t="s">
        <v>85</v>
      </c>
      <c r="AW1780" s="13" t="s">
        <v>36</v>
      </c>
      <c r="AX1780" s="13" t="s">
        <v>80</v>
      </c>
      <c r="AY1780" s="252" t="s">
        <v>140</v>
      </c>
    </row>
    <row r="1781" spans="1:51" s="14" customFormat="1" ht="12">
      <c r="A1781" s="14"/>
      <c r="B1781" s="253"/>
      <c r="C1781" s="254"/>
      <c r="D1781" s="244" t="s">
        <v>155</v>
      </c>
      <c r="E1781" s="255" t="s">
        <v>1</v>
      </c>
      <c r="F1781" s="256" t="s">
        <v>85</v>
      </c>
      <c r="G1781" s="254"/>
      <c r="H1781" s="257">
        <v>1</v>
      </c>
      <c r="I1781" s="258"/>
      <c r="J1781" s="254"/>
      <c r="K1781" s="254"/>
      <c r="L1781" s="259"/>
      <c r="M1781" s="296"/>
      <c r="N1781" s="297"/>
      <c r="O1781" s="297"/>
      <c r="P1781" s="297"/>
      <c r="Q1781" s="297"/>
      <c r="R1781" s="297"/>
      <c r="S1781" s="297"/>
      <c r="T1781" s="298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63" t="s">
        <v>155</v>
      </c>
      <c r="AU1781" s="263" t="s">
        <v>148</v>
      </c>
      <c r="AV1781" s="14" t="s">
        <v>148</v>
      </c>
      <c r="AW1781" s="14" t="s">
        <v>36</v>
      </c>
      <c r="AX1781" s="14" t="s">
        <v>85</v>
      </c>
      <c r="AY1781" s="263" t="s">
        <v>140</v>
      </c>
    </row>
    <row r="1782" spans="1:31" s="2" customFormat="1" ht="6.95" customHeight="1">
      <c r="A1782" s="39"/>
      <c r="B1782" s="67"/>
      <c r="C1782" s="68"/>
      <c r="D1782" s="68"/>
      <c r="E1782" s="68"/>
      <c r="F1782" s="68"/>
      <c r="G1782" s="68"/>
      <c r="H1782" s="68"/>
      <c r="I1782" s="178"/>
      <c r="J1782" s="68"/>
      <c r="K1782" s="68"/>
      <c r="L1782" s="45"/>
      <c r="M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</row>
  </sheetData>
  <sheetProtection password="CC35" sheet="1" objects="1" scenarios="1" formatColumns="0" formatRows="0" autoFilter="0"/>
  <autoFilter ref="C143:K1781"/>
  <mergeCells count="6">
    <mergeCell ref="E7:H7"/>
    <mergeCell ref="E16:H16"/>
    <mergeCell ref="E25:H25"/>
    <mergeCell ref="E85:H85"/>
    <mergeCell ref="E136:H1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Paprskářová Pavla</dc:creator>
  <cp:keywords/>
  <dc:description/>
  <cp:lastModifiedBy>Paprskářová Pavla</cp:lastModifiedBy>
  <dcterms:created xsi:type="dcterms:W3CDTF">2020-03-09T08:27:37Z</dcterms:created>
  <dcterms:modified xsi:type="dcterms:W3CDTF">2020-03-09T08:27:44Z</dcterms:modified>
  <cp:category/>
  <cp:version/>
  <cp:contentType/>
  <cp:contentStatus/>
</cp:coreProperties>
</file>