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1. ETAPA_SO 101" sheetId="2" r:id="rId2"/>
    <sheet name="1. ETAPA_SO 102" sheetId="3" r:id="rId3"/>
    <sheet name="2. ETAPA_SO 101" sheetId="4" r:id="rId4"/>
    <sheet name="2. ETAPA_SO 102" sheetId="5" r:id="rId5"/>
  </sheets>
  <definedNames/>
  <calcPr fullCalcOnLoad="1"/>
</workbook>
</file>

<file path=xl/sharedStrings.xml><?xml version="1.0" encoding="utf-8"?>
<sst xmlns="http://schemas.openxmlformats.org/spreadsheetml/2006/main" count="2482" uniqueCount="373">
  <si>
    <t>Firma: Krajská správa a údržba silnic Karlovarského kraje, příspěvková organizace</t>
  </si>
  <si>
    <t>Soupis objektů s DPH</t>
  </si>
  <si>
    <t>Stavba: TÚ_2020_001 - Oprava povrchu III/211 4 Mariánské Lázně, ul. Chebská</t>
  </si>
  <si>
    <t>Varianta: základní - Mariánské Lázně, Chebská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</si>
  <si>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</si>
  <si>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</si>
  <si>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</si>
  <si>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</si>
  <si>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</si>
  <si>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</si>
  <si>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</si>
  <si>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</si>
  <si>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</si>
  <si>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</si>
  <si>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</si>
  <si>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TÚ_2020_001</t>
  </si>
  <si>
    <t>Oprava povrchu III/211 4 Mariánské Lázně, ul. Chebská</t>
  </si>
  <si>
    <t>O</t>
  </si>
  <si>
    <t>Objekt:</t>
  </si>
  <si>
    <t>1. ETAPA</t>
  </si>
  <si>
    <t>O1</t>
  </si>
  <si>
    <t>Rozpočet:</t>
  </si>
  <si>
    <t>21,00</t>
  </si>
  <si>
    <t>0,00</t>
  </si>
  <si>
    <t>3</t>
  </si>
  <si>
    <t>2</t>
  </si>
  <si>
    <t>SO 101</t>
  </si>
  <si>
    <t>KSÚS KK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</si>
  <si>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</si>
  <si>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</si>
  <si>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</si>
  <si>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</si>
  <si>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</si>
  <si>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</si>
  <si>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</si>
  <si>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</si>
  <si>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</si>
  <si>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</si>
  <si>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</si>
  <si>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</si>
  <si>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</si>
  <si>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</si>
  <si>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</si>
  <si>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</si>
  <si>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</si>
  <si>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</si>
  <si>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</si>
  <si>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</si>
  <si>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</si>
  <si>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</si>
  <si>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</si>
  <si>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</si>
  <si>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</si>
  <si>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VV</t>
  </si>
  <si>
    <t>266,4*1,9"výkopek SO 101 
117,6*1,9 "kamenivo SO 101 
Součet 729,6</t>
  </si>
  <si>
    <t>TS</t>
  </si>
  <si>
    <t>zahrnuje veškeré poplatky provozovateli skládky související s uložením odpadu na skládce.</t>
  </si>
  <si>
    <t>014122</t>
  </si>
  <si>
    <t>POPLATKY ZA SKLÁDKU TYP S-OO (OSTATNÍ ODPAD)</t>
  </si>
  <si>
    <t>72,45*2,5"asfalt SO 101 
Součet 181,125</t>
  </si>
  <si>
    <t>02710</t>
  </si>
  <si>
    <t>POMOC PRÁCE ZŘÍZ NEBO ZAJIŠŤ OBJÍŽĎKY A PŘÍSTUP CESTY</t>
  </si>
  <si>
    <t>KPL</t>
  </si>
  <si>
    <t>zahrnuje veškeré náklady spojené s objednatelem požadovanými zařízeními</t>
  </si>
  <si>
    <t>02720</t>
  </si>
  <si>
    <t>POMOC PRÁCE ZŘÍZ NEBO ZAJIŠŤ REGULACI A OCHRANU DOPRAVY</t>
  </si>
  <si>
    <t>02911</t>
  </si>
  <si>
    <t>OSTATNÍ POŽADAVKY - GEODETICKÉ ZAMĚŘENÍ</t>
  </si>
  <si>
    <t>zaměření skutečného provedení stavby</t>
  </si>
  <si>
    <t>zahrnuje veškeré náklady spojené s objednatelem požadovanými pracemi</t>
  </si>
  <si>
    <t>029113</t>
  </si>
  <si>
    <t>OSTATNÍ POŽADAVKY - GEODETICKÉ ZAMĚŘENÍ - CELKY</t>
  </si>
  <si>
    <t>vytýčení stavby, vytýčení inženýrských sítí</t>
  </si>
  <si>
    <t>7</t>
  </si>
  <si>
    <t>02943</t>
  </si>
  <si>
    <t>OSTATNÍ POŽADAVKY - VYPRACOVÁNÍ RDS</t>
  </si>
  <si>
    <t>včetně dokumenatce skutečného provedení v digitální formě</t>
  </si>
  <si>
    <t>8</t>
  </si>
  <si>
    <t>02991</t>
  </si>
  <si>
    <t>OSTATNÍ POŽADAVKY - INFORMAČNÍ TABULE</t>
  </si>
  <si>
    <t>KUS</t>
  </si>
  <si>
    <t>dle požadavků v ZD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</si>
  <si>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</si>
  <si>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Zemní práce</t>
  </si>
  <si>
    <t>11317</t>
  </si>
  <si>
    <t>ODSTRAN KRYTU ZPEVNĚNÝCH PLOCH Z DLAŽEB KOSTEK</t>
  </si>
  <si>
    <t>M3</t>
  </si>
  <si>
    <t>- včetně očištění a opětovného položení dlažby</t>
  </si>
  <si>
    <t>30*0,1 
Součet 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</si>
  <si>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</si>
  <si>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</si>
  <si>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</si>
  <si>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(135+8+75+30)*0,20"v místech nových dlažeb 
340*0,20"kamenivo pod stávajícím asfaltem v místě hloubkové úpravy 
Součet 117,6</t>
  </si>
  <si>
    <t>11</t>
  </si>
  <si>
    <t>11333</t>
  </si>
  <si>
    <t>ODSTRANĚNÍ PODKLADU ZPEVNĚNÝCH PLOCH S ASFALT POJIVEM</t>
  </si>
  <si>
    <t>(135+8)*0,15 "v místech nových dlažeb 
340*0,15 " odstranění zbytků po odfrezování vybourání ploch pro hloubkovou úpravu 
Součet 72,45</t>
  </si>
  <si>
    <t>12</t>
  </si>
  <si>
    <t>11353</t>
  </si>
  <si>
    <t>ODSTRANĚNÍ CHODNÍKOVÝCH KAMENNÝCH OBRUBNÍKŮ</t>
  </si>
  <si>
    <t>M</t>
  </si>
  <si>
    <t>- včetně očištění a opětovného osazení obrubníků</t>
  </si>
  <si>
    <t>85*1,2 
Součet 102</t>
  </si>
  <si>
    <t>13</t>
  </si>
  <si>
    <t>11372</t>
  </si>
  <si>
    <t>FRÉZOVÁNÍ ZPEVNĚNÝCH PLOCH ASFALTOVÝCH</t>
  </si>
  <si>
    <t>(3700+340)*0,11 
Součet 444,4</t>
  </si>
  <si>
    <t>14</t>
  </si>
  <si>
    <t>12283</t>
  </si>
  <si>
    <t>ODKOPÁVKY A PROKOPÁVKY OBECNÉ TŘ. II</t>
  </si>
  <si>
    <t>340*1,1*0,2 "sanace konstrukce výkopek hloubkové úpravy 
(135+8)*0,2 "výkopek v místech nové dlažby 
340*0,45 "konstrukce výkopek hloubkové úpravy 
Součet 256,4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</si>
  <si>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</si>
  <si>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15</t>
  </si>
  <si>
    <t>12980</t>
  </si>
  <si>
    <t>ČIŠTĚNÍ ULIČNÍCH VPUSTÍ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</si>
  <si>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</si>
  <si>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16</t>
  </si>
  <si>
    <t>13283</t>
  </si>
  <si>
    <t>HLOUBENÍ RÝH ŠÍŘ DO 2M PAŽ I NEPAŽ TŘ. II</t>
  </si>
  <si>
    <t>5*2*1 "přípojka 
Součet 10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</si>
  <si>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</si>
  <si>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</si>
  <si>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17481</t>
  </si>
  <si>
    <t>ZÁSYP JAM A RÝH Z NAKUPOVANÝCH MATERIÁLŮ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</si>
  <si>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</si>
  <si>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</t>
  </si>
  <si>
    <t>18110</t>
  </si>
  <si>
    <t>ÚPRAVA PLÁNĚ SE ZHUTNĚNÍM V HORNINĚ TŘ. I</t>
  </si>
  <si>
    <t>M2</t>
  </si>
  <si>
    <t>340+142 
Součet 482</t>
  </si>
  <si>
    <t>položka zahrnuje úpravu pláně včetně vyrovnání výškových rozdílů. Míru zhutnění určuje projekt.</t>
  </si>
  <si>
    <t>19</t>
  </si>
  <si>
    <t>18231</t>
  </si>
  <si>
    <t>ROZPROSTŘENÍ ORNICE V ROVINĚ V TL DO 0,10M</t>
  </si>
  <si>
    <t>- včetně nákupu ornice a štěrkopísku</t>
  </si>
  <si>
    <t>položka zahrnuje:  
nutné přemístění ornice z dočasných skládek vzdálených do 50m  
rozprostření ornice v předepsané tloušťce v rovině a ve svahu do 1:5</t>
  </si>
  <si>
    <t>20</t>
  </si>
  <si>
    <t>18232</t>
  </si>
  <si>
    <t>ROZPROSTŘENÍ ORNICE V ROVINĚ V TL DO 0,15M</t>
  </si>
  <si>
    <t>- včetně nákupu ornice a kačírku</t>
  </si>
  <si>
    <t>21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</si>
  <si>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</si>
  <si>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</si>
  <si>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</si>
  <si>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22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</si>
  <si>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</si>
  <si>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</si>
  <si>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</si>
  <si>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Zakládání</t>
  </si>
  <si>
    <t>23</t>
  </si>
  <si>
    <t>21452</t>
  </si>
  <si>
    <t>SANAČNÍ VRSTVY Z KAMENIVA DRCENÉHO</t>
  </si>
  <si>
    <t>340*1,1*0,20 "sanační kamenivo frakce 32/63 konstrukce  
Součet 74,8</t>
  </si>
  <si>
    <t>položka zahrnuje dodávku předepsaného kameniva, mimostaveništní a vnitrostaveništní dopravu a jeho uložení  
není-li v zadávací dokumentaci uvedeno jinak, jedná se o nakupovaný materiál</t>
  </si>
  <si>
    <t>Vodorovné konstrukce</t>
  </si>
  <si>
    <t>24</t>
  </si>
  <si>
    <t>46591</t>
  </si>
  <si>
    <t>DLAŽBY Z KAMENICKÝCH VÝROBKŮ</t>
  </si>
  <si>
    <t>- nejedná se o rozebrání stávajícího 
- položka zahrnuje nákup a doplnění za rozbité</t>
  </si>
  <si>
    <t>položka zahrnuje:  
- nutné zemní práce (svahování, úpravu pláně a pod.)  
- úpravu podkladu  
- zřízení spojovací vrstvy  
- zřízení lože dlažby z předepsaného materiálu  
- dodávku a uložení dlažby z předepsaných kamenických výrobků do předepsaného tvaru  
- spárování, těsnění, tmelení a vyplnění spar případně s vyklínováním  
- úprava povrchu pro odvedení srážkové vody  
- nezahrnuje podklad pod dlažbu, vykazuje se samostatně položkami SD 45</t>
  </si>
  <si>
    <t>25</t>
  </si>
  <si>
    <t>465921</t>
  </si>
  <si>
    <t>DLAŽBY Z BETONOVÝCH DLAŽDIC NA SUCHO</t>
  </si>
  <si>
    <t>- položka zahrnuje rozebrání, včetně náhrady za poničenou dlažbu</t>
  </si>
  <si>
    <t>položka zahrnuje:  
- nutné zemní práce (svahování, úpravu pláně a pod.)  
- úpravu podkladu  
- dodávku a uložení dlažby z předepsaných dlaždic do předepsaného tvaru  
- spárování, těsnění, tmelení a vyplnění spar případně s vyklínováním  
- úprava povrchu pro odvedení srážkové vody  
- nezahrnuje podklad pod dlažbu, vykazuje se samostatně položkami SD 45</t>
  </si>
  <si>
    <t>26</t>
  </si>
  <si>
    <t>465923</t>
  </si>
  <si>
    <t>PŘEDLÁŽDĚNÍ DLAŽBY Z BETON DLAŽDIC</t>
  </si>
  <si>
    <t>- včetně výměny podkladu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</si>
  <si>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nutné zemní práce (svahování, úpravu pláně a pod.)  
- nezahrnuje podklad pod dlažbu, vykazuje se samostatně položkami SD 45</t>
  </si>
  <si>
    <t>Komunikace pozemní</t>
  </si>
  <si>
    <t>27</t>
  </si>
  <si>
    <t>56314</t>
  </si>
  <si>
    <t>VOZOVKOVÉ VRSTVY Z MECHANICKY ZPEVNĚNÉHO KAMENIVA TL. DO 200MM</t>
  </si>
  <si>
    <t>335*1,2 
Součet 402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</si>
  <si>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</si>
  <si>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28</t>
  </si>
  <si>
    <t>56331</t>
  </si>
  <si>
    <t>VOZOVKOVÉ VRSTVY ZE ŠTĚRKODRTI TL. DO 50MM</t>
  </si>
  <si>
    <t>75+30</t>
  </si>
  <si>
    <t>29</t>
  </si>
  <si>
    <t>56334</t>
  </si>
  <si>
    <t>VOZOVKOVÉ VRSTVY ZE ŠTĚRKODRTI TL. DO 200MM</t>
  </si>
  <si>
    <t>335*1,3 "vrstva pro hloubkovou úpravu komunikace 
135+8 "vrstva pro dlažbu 
Součet 578,5</t>
  </si>
  <si>
    <t>30</t>
  </si>
  <si>
    <t>56336</t>
  </si>
  <si>
    <t>VOZOVKOVÉ VRSTVY ZE ŠTĚRKODRTI TL. DO 300MM</t>
  </si>
  <si>
    <t>31</t>
  </si>
  <si>
    <t>572211</t>
  </si>
  <si>
    <t>SPOJOVACÍ POSTŘIK Z ASFALTU DO 0,5KG/M2</t>
  </si>
  <si>
    <t>3600+340 
Součet 3940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</si>
  <si>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</si>
  <si>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32</t>
  </si>
  <si>
    <t>572221</t>
  </si>
  <si>
    <t>SPOJOVACÍ POSTŘIK Z ASFALTU DO 1,0KG/M2</t>
  </si>
  <si>
    <t>33</t>
  </si>
  <si>
    <t>574B34</t>
  </si>
  <si>
    <t>ASFALTOVÝ BETON PRO OBRUSNÉ VRSTVY MODIFIK ACO 11+, 11S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</si>
  <si>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</si>
  <si>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</si>
  <si>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574C66</t>
  </si>
  <si>
    <t>ASFALTOVÝ BETON PRO LOŽNÍ VRSTVY ACL 16+, 16S TL. 70MM</t>
  </si>
  <si>
    <t>3700+340 
Součet 4040</t>
  </si>
  <si>
    <t>35</t>
  </si>
  <si>
    <t>574E88</t>
  </si>
  <si>
    <t>ASFALTOVÝ BETON PRO PODKLADNÍ VRSTVY ACP 22+, 22S TL. 90MM</t>
  </si>
  <si>
    <t>340 
3600*0,3 "30% dorovnávka předpoklad 
Součet 1420</t>
  </si>
  <si>
    <t>36</t>
  </si>
  <si>
    <t>577A2</t>
  </si>
  <si>
    <t>VÝSPRAVA TRHLIN ASFALTOVOU ZÁLIVKOU MODIFIK</t>
  </si>
  <si>
    <t>- vyfrézování drážky šířky do 20mm hloubky do 40mm  
- vyčištění  
- nátěr  
- výplň předepsanou zálivkovou hmotou</t>
  </si>
  <si>
    <t>37</t>
  </si>
  <si>
    <t>58211</t>
  </si>
  <si>
    <t>DLÁŽDĚNÉ KRYTY Z VELKÝCH KOSTEK DO LOŽE Z KAMENIVA</t>
  </si>
  <si>
    <t>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</si>
  <si>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38</t>
  </si>
  <si>
    <t>58221</t>
  </si>
  <si>
    <t>DLÁŽDĚNÉ KRYTY Z DROBNÝCH KOSTEK DO LOŽE Z KAMENIVA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</si>
  <si>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</si>
  <si>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Trubní vedení</t>
  </si>
  <si>
    <t>39</t>
  </si>
  <si>
    <t>87134</t>
  </si>
  <si>
    <t>POTRUBÍ Z TRUB PLASTOVÝCH TLAKOVÝCH HRDLOVÝCH DN DO 200MM</t>
  </si>
  <si>
    <t>5 
Součet 5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</si>
  <si>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tlakové zkoušky ani proplach a dezinfekci</t>
  </si>
  <si>
    <t>40</t>
  </si>
  <si>
    <t>89712</t>
  </si>
  <si>
    <t>VPUSŤ KANALIZAČNÍ ULIČNÍ KOMPLETNÍ Z BETONOVÝCH DÍLCŮ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</si>
  <si>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</si>
  <si>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41</t>
  </si>
  <si>
    <t>89917</t>
  </si>
  <si>
    <t>KOVOVÉ DOPLŇKY TRUB VEDENÍ</t>
  </si>
  <si>
    <t>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</si>
  <si>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</si>
  <si>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42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</si>
  <si>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</si>
  <si>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</si>
  <si>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</si>
  <si>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43</t>
  </si>
  <si>
    <t>89922</t>
  </si>
  <si>
    <t>VÝŠKOVÁ ÚPRAVA MŘÍŽÍ</t>
  </si>
  <si>
    <t>44</t>
  </si>
  <si>
    <t>89923</t>
  </si>
  <si>
    <t>VÝŠKOVÁ ÚPRAVA KRYCÍCH HRNCŮ</t>
  </si>
  <si>
    <t>45</t>
  </si>
  <si>
    <t>899641</t>
  </si>
  <si>
    <t>TLAKOVÉ ZKOUŠKY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</si>
  <si>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</si>
  <si>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Ostatní konstrukce a práce, bourání</t>
  </si>
  <si>
    <t>46</t>
  </si>
  <si>
    <t>915211</t>
  </si>
  <si>
    <t>VODOROVNÉ DOPRAVNÍ ZNAČENÍ PLASTEM HLADKÉ - DODÁVKA A POKLÁDKA</t>
  </si>
  <si>
    <t>755*0,5"V4 
275*0,125 "V2b 0,25/1,5/1,5 
50*0,125 "V2b 
750*0,25"V1a 
10*0,5"V5 
34*0,5"V7 
4*2"V9a 
35"V13a 
Součet 670,625</t>
  </si>
  <si>
    <t>položka zahrnuje:  
- dodání a pokládku nátěrového materiálu (měří se pouze natíraná plocha)  
- předznačení a reflexní úpravu</t>
  </si>
  <si>
    <t>47</t>
  </si>
  <si>
    <t>916C3</t>
  </si>
  <si>
    <t>DOPRAVNÍ MAJÁČKY NEPROSVĚTLOVANÉ</t>
  </si>
  <si>
    <t>položka zahrnuje:  
- dodání zařízení v předepsaném provedení včetně jeho osazení  
- základy</t>
  </si>
  <si>
    <t>48</t>
  </si>
  <si>
    <t>917424</t>
  </si>
  <si>
    <t>CHODNÍKOVÉ OBRUBY Z KAMENNÝCH OBRUBNÍKŮ ŠÍŘ 150MM</t>
  </si>
  <si>
    <t>Položka zahrnuje:  
dodání a pokládku kamenných obrubníků o rozměrech předepsaných zadávací dokumentací  
betonové lože i boční betonovou opěrku.</t>
  </si>
  <si>
    <t>49</t>
  </si>
  <si>
    <t>917425</t>
  </si>
  <si>
    <t>CHODNÍKOVÉ OBRUBY Z KAMENNÝCH OBRUBNÍKŮ ŠÍŘ 200MM</t>
  </si>
  <si>
    <t>20*1,2 
Součet 24</t>
  </si>
  <si>
    <t>50</t>
  </si>
  <si>
    <t>917426</t>
  </si>
  <si>
    <t>CHODNÍKOVÉ OBRUBY Z KAMENNÝCH OBRUBNÍKŮ ŠÍŘ 250MM</t>
  </si>
  <si>
    <t>8 
2 
2 
160*1,2 
Součet 204</t>
  </si>
  <si>
    <t>51</t>
  </si>
  <si>
    <t>917427</t>
  </si>
  <si>
    <t>CHODNÍKOVÉ OBRUBY Z KAMENNÝCH OBRUBNÍKŮ ŠÍŘ 300MM</t>
  </si>
  <si>
    <t>52</t>
  </si>
  <si>
    <t>919114</t>
  </si>
  <si>
    <t>ŘEZÁNÍ ASFALTOVÉHO KRYTU VOZOVEK TL DO 200MM</t>
  </si>
  <si>
    <t>položka zahrnuje řezání vozovkové vrstvy v předepsané tloušťce, včetně spotřeby vody</t>
  </si>
  <si>
    <t>53</t>
  </si>
  <si>
    <t>931322</t>
  </si>
  <si>
    <t>TĚSNĚNÍ DILATAČ SPAR ASF ZÁLIVKOU MODIFIK PRŮŘ DO 200MM2</t>
  </si>
  <si>
    <t>položka zahrnuje dodávku a osazení předepsaného materiálu, očištění ploch spáry před úpravou, očištění okolí spáry po úpravě  
nezahrnuje těsnící profil</t>
  </si>
  <si>
    <t>54</t>
  </si>
  <si>
    <t>93641</t>
  </si>
  <si>
    <t>LAPAČ SPLAVENIN</t>
  </si>
  <si>
    <t>Položka zahrnuje veškerý materiál, výrobky a polotovary, včetně mimostaveništní a vnitrostaveništní dopravy (rovněž přesuny), včetně naložení a složení,případně s uložením.</t>
  </si>
  <si>
    <t>SO 102</t>
  </si>
  <si>
    <t>Město Marianské Lázně</t>
  </si>
  <si>
    <t>48,02*1,9"výkopek SO 102 
40*1,9"kamenivo SO 102 
Součet 167,238</t>
  </si>
  <si>
    <t>7,5*2,5"asfalt SO 102 
Součet 18,75</t>
  </si>
  <si>
    <t>2*0,1 
Součet 0,2</t>
  </si>
  <si>
    <t>11318</t>
  </si>
  <si>
    <t>ODSTRANĚNÍ KRYTU ZPEVNĚNÝCH PLOCH Z DLAŽDIC</t>
  </si>
  <si>
    <t>- položka zahrnuje rozebrání a opětovné položení dlažby</t>
  </si>
  <si>
    <t>63*0,1 
Součet 6,3</t>
  </si>
  <si>
    <t>185*0,20"kamenivo pod stávajícím asfaltem 
15"v místě nových dlažeb 
Součet 52</t>
  </si>
  <si>
    <t>(6+17+21)*0,15 "v místě nových dlažeb 
10*0,15 " odstranění zbytků po odfrezování vybourání ploch pro hloubkovou upravu 
Součet 8,1</t>
  </si>
  <si>
    <t>179*1,2 
Součet 214,8</t>
  </si>
  <si>
    <t>293*0,11+6*0,11 
Součet 32,89</t>
  </si>
  <si>
    <t>6*1,1*0,2 "sanace konstrukce výkopek 
(7+63+2+17+21)*0,4"výkopek v místě nových dlažeb 
10*0,45 "konstrukce výkopek pro hloubkovou úpravu 
Součet 49,82</t>
  </si>
  <si>
    <t>155 
Součet 155</t>
  </si>
  <si>
    <t>25 
Součet 25</t>
  </si>
  <si>
    <t>10*1,1*0,20 "sanační kamenivo frakce 32/63 konstrukce  
Součet 2,2</t>
  </si>
  <si>
    <t>10 
Součet 10</t>
  </si>
  <si>
    <t>63</t>
  </si>
  <si>
    <t>10*1,2 
Součet 12</t>
  </si>
  <si>
    <t>10*1,3 "vrstva pro hloubkovou 
17+21+63+2 
Součet 116</t>
  </si>
  <si>
    <t>293+10 
Součet 303</t>
  </si>
  <si>
    <t>150 "možné dorovnávky 
10 "hloubková oprava 
Součet 160</t>
  </si>
  <si>
    <t>200 
Součet 200</t>
  </si>
  <si>
    <t>7 
Součet 7</t>
  </si>
  <si>
    <t>582615</t>
  </si>
  <si>
    <t>KRYTY Z BETON DLAŽDIC SE ZÁMKEM BAREV TL 80MM DO LOŽE Z KAM</t>
  </si>
  <si>
    <t>17*1,1 
Součet 18,7</t>
  </si>
  <si>
    <t>58261B</t>
  </si>
  <si>
    <t>KRYTY Z BETON DLAŽDIC SE ZÁMKEM BAREV RELIÉF TL 80MM DO LOŽE Z KAM</t>
  </si>
  <si>
    <t>21*1,1 
Součet 23,1</t>
  </si>
  <si>
    <t>80*1,2 
Součet 96</t>
  </si>
  <si>
    <t>1 
4 
26*1,2 
Součet 36,2</t>
  </si>
  <si>
    <t>33 
Součet 33</t>
  </si>
  <si>
    <t>2. ETAPA</t>
  </si>
  <si>
    <t>359,3*1,9"výkopek SO 101 
162*1,9"kamenivo SO 101 
Součet 990,47</t>
  </si>
  <si>
    <t>83,1*2,5"asfalt SO 101 
Součet 207,75</t>
  </si>
  <si>
    <t>02940</t>
  </si>
  <si>
    <t>OSTATNÍ POŽADAVKY - VYPRACOVÁNÍ DOKUMENTACE</t>
  </si>
  <si>
    <t>141*0,1 
Součet 14,1</t>
  </si>
  <si>
    <t>490*0,20"kamenivo pod stávajícím asfaltem v místě hloubkové úpravy 
2*32 "v ostrůvcích 
Součet 162</t>
  </si>
  <si>
    <t>490*0,15 " odstranění zbytků po odfrezování vybourání ploch pro hloubkovou úpravu 
32*0,15*2 "stáv. ostrůvky 
Součet 83,1</t>
  </si>
  <si>
    <t>110*1,2 
30*2 "stáv. ostrůvky 
Součet 192</t>
  </si>
  <si>
    <t>1565*0,11 
Součet 172,15</t>
  </si>
  <si>
    <t>490*1,1*0,2 "sanace konstrukce výkopek hloubkové úpravy 
(145+10)*0,2 "výkopek v místech nové dlažby 
490*0,45 "konstrukce výkopek hloubkové úpravy 
Součet 359,3</t>
  </si>
  <si>
    <t>490+145 
Součet 635</t>
  </si>
  <si>
    <t>490*1,1*0,20 "sanační kamenivo frakce 32/63 konstrukce  
Součet 107,8</t>
  </si>
  <si>
    <t>490*1,2 
32*2"vyrovnávací vrstva v ostrůvcích pod asfalt 
Součet 652</t>
  </si>
  <si>
    <t>490*1,3 "vrstva pro hloubkovou úpravu komunikace 
68+141+10 "vrstva pro dlažbu 
Součet 856</t>
  </si>
  <si>
    <t>2055 
Součet 2055</t>
  </si>
  <si>
    <t>2119 
Součet 2119</t>
  </si>
  <si>
    <t>1565+490 
64 "nový asfalt v ostrůvcích 
Součet 2119</t>
  </si>
  <si>
    <t>490 "hloubková oprava 
500 "vyrovnávka pod povrchovou úpravu 30% 
Součet 990</t>
  </si>
  <si>
    <t>75*0,25 "V4a 0,25/0,5/0,5 
258*0,5"V4 
19*0,25 "V2b 0,25/1,5/1,5 
95*0,125 "V2b 0,125/1,5/1,5 
275*0,125"V1a 
15*0,5"V5 
40*0,5"V7 
13*2"V9a 
2*5"V11a 
59*0,25"V12a 
11"V13a 
Součet 288</t>
  </si>
  <si>
    <t>4*1,2 
Součet 4,8</t>
  </si>
  <si>
    <t>8 
50*1,2 
Součet 68</t>
  </si>
  <si>
    <t>23 
30*2 "řezání okolo ostrůvků 
Součet 83</t>
  </si>
  <si>
    <t>924110</t>
  </si>
  <si>
    <t>NÁSTUPIŠTĚ PROVIZORNÍ SYPANÉ ÚROVŇOVÉ JEDNOSTRANNÉ</t>
  </si>
  <si>
    <t>20*2 
Součet 40</t>
  </si>
  <si>
    <t>1. Položka obsahuje:  
 – zřízení sypaného nástupiště pro různé osové vzdálenosti koleje i pro různou výšku nad TK včetně dodání vhodného nového nebo vyzískaného materiálu dle odpovídajících vzorových listů a TKP  
 – po skončení provizorního stavu odstranění sypaného nástupiště  
 – naložení vybouraného materiálu na dopravní prostředek  
2. Položka neobsahuje:  
 – odvoz vybouraného materiálu do skladu nebo na likvidaci  
 – poplatky za likvidaci odpadů, nacení se položkami ze ssd 0  
3. Způsob měření:  
Měří se vždy délka nástupní hrany nástupiště podél přilehlé koleje v metrech délkových, a to i u oboustranných nástupišť.</t>
  </si>
  <si>
    <t>23 
30*2 "dilatace okolo ostrůvků 
Součet 83</t>
  </si>
  <si>
    <t>195,85*1,9"výkopek SO 102 
45*1,9 "kamenivo SO 102 
Součet 457,615</t>
  </si>
  <si>
    <t>20,55*2,5"asfalt SO 102 
Součet 51,375</t>
  </si>
  <si>
    <t>20*0,1 
Součet 2</t>
  </si>
  <si>
    <t>115*0,20"kamenivo pod stávajícím asfaltem 
22"v místě nových dlažeb 
Součet 45</t>
  </si>
  <si>
    <t>22*0,15 "v místě nových dlažeb 
115*0,15 " odstranění zbytků po odfrezování vybourání ploch pro hloubkovou upravu 
Součet 20,55</t>
  </si>
  <si>
    <t>36*1,2 
Součet 43,2</t>
  </si>
  <si>
    <t>210*0,11+115*0,11 
Součet 35,75</t>
  </si>
  <si>
    <t>115*1,1*0,2 "sanace konstrukce výkopek 
22*0,4"výkopek v místě nových dlažeb 
115*0,45 "konstrukce výkopek pro hloubkovou úpravu 
20*2*1"výkop přípojky vpustí 
Součet 125,85</t>
  </si>
  <si>
    <t>115*1,1*0,20 "sanační kamenivo frakce 32/63 konstrukce  
Součet 25,3</t>
  </si>
  <si>
    <t>3 
Součet 3</t>
  </si>
  <si>
    <t>115*1,2 
Součet 138</t>
  </si>
  <si>
    <t>115*1,3 "vrstva pro hloubkovou 
200+2+3+4 
Součet 358,5</t>
  </si>
  <si>
    <t>335 
Součet 335</t>
  </si>
  <si>
    <t>220+115 
Součet 335</t>
  </si>
  <si>
    <t>110 "dorovnávky  
115 "hloubková oprava 
Součet 225</t>
  </si>
  <si>
    <t>300 
Součet 300</t>
  </si>
  <si>
    <t>3*1,1 
Součet 3,3</t>
  </si>
  <si>
    <t>4*1,1 
Součet 4,4</t>
  </si>
  <si>
    <t>20 
Součet 20</t>
  </si>
  <si>
    <t>9161511</t>
  </si>
  <si>
    <t>SENZOR - SVĚTELNÉ SIGNALIZAČNÍ ZAŘÍZENÍ</t>
  </si>
  <si>
    <t>- stávající senzory budou před zahájením prací vyjmuty, místo bude zasanováno a senzory budou umístěny zpět do vozovky na původní místo</t>
  </si>
  <si>
    <t>položka zahrnuje:  
- dodání zařízení v předepsaném provedení včetně jejich osazení (souprava zahrnuje 2 semafory)  
- údržbu po celou dobu trvání funkce, náhradu zničených nebo ztracených kusů, nutnou opravu poškozených částí  
- napájení z baterie včetně záložní baterie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</si>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</sst>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17" sqref="A1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26</v>
      </c>
      <c r="B10" s="15" t="s">
        <v>27</v>
      </c>
      <c r="C10" s="16">
        <f>'1. ETAPA_SO 101'!I3</f>
        <v>0</v>
      </c>
      <c r="D10" s="16">
        <f>'1. ETAPA_SO 101'!O2</f>
        <v>0</v>
      </c>
      <c r="E10" s="16">
        <f>C10+D10</f>
        <v>0</v>
      </c>
    </row>
    <row r="11" spans="1:5" ht="12.75" customHeight="1">
      <c r="A11" s="15" t="s">
        <v>285</v>
      </c>
      <c r="B11" s="15" t="s">
        <v>286</v>
      </c>
      <c r="C11" s="16">
        <f>'1. ETAPA_SO 102'!I3</f>
        <v>0</v>
      </c>
      <c r="D11" s="16">
        <f>'1. ETAPA_SO 102'!O2</f>
        <v>0</v>
      </c>
      <c r="E11" s="16">
        <f>C11+D11</f>
        <v>0</v>
      </c>
    </row>
    <row r="12" spans="1:5" ht="12.75" customHeight="1">
      <c r="A12" s="15" t="s">
        <v>26</v>
      </c>
      <c r="B12" s="15" t="s">
        <v>27</v>
      </c>
      <c r="C12" s="16">
        <f>'2. ETAPA_SO 101'!I3</f>
        <v>0</v>
      </c>
      <c r="D12" s="16">
        <f>'2. ETAPA_SO 101'!O2</f>
        <v>0</v>
      </c>
      <c r="E12" s="16">
        <f>C12+D12</f>
        <v>0</v>
      </c>
    </row>
    <row r="13" spans="1:5" ht="12.75" customHeight="1">
      <c r="A13" s="15" t="s">
        <v>285</v>
      </c>
      <c r="B13" s="15" t="s">
        <v>286</v>
      </c>
      <c r="C13" s="16">
        <f>'2. ETAPA_SO 102'!I3</f>
        <v>0</v>
      </c>
      <c r="D13" s="16">
        <f>'2. ETAPA_SO 102'!O2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24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0+O9+O42+O99+O104+O117+O166+O195</f>
        <v>0</v>
      </c>
      <c r="P2" t="s">
        <v>24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26</v>
      </c>
      <c r="I3" s="33">
        <f>0+I9+I42+I99+I104+I117+I166+I195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7" t="s">
        <v>19</v>
      </c>
      <c r="D4" s="34"/>
      <c r="E4" s="11" t="s">
        <v>16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20</v>
      </c>
      <c r="B5" s="13" t="s">
        <v>21</v>
      </c>
      <c r="C5" s="38" t="s">
        <v>26</v>
      </c>
      <c r="D5" s="39"/>
      <c r="E5" s="14" t="s">
        <v>27</v>
      </c>
      <c r="F5" s="5"/>
      <c r="G5" s="5"/>
      <c r="H5" s="5"/>
      <c r="I5" s="5"/>
      <c r="O5" t="s">
        <v>23</v>
      </c>
      <c r="P5" t="s">
        <v>25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25</v>
      </c>
      <c r="D8" s="12" t="s">
        <v>24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0+I10+I14+I18+I22+I26+I30+I34+I38</f>
        <v>0</v>
      </c>
      <c r="R9">
        <f>0+O10+O14+O18+O22+O26+O30+O34+O38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729.6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29</v>
      </c>
    </row>
    <row r="11" spans="1:5" ht="12.75">
      <c r="A11" s="27" t="s">
        <v>52</v>
      </c>
      <c r="E11" s="28" t="s">
        <v>49</v>
      </c>
    </row>
    <row r="12" spans="1:5" ht="38.25">
      <c r="A12" s="29" t="s">
        <v>53</v>
      </c>
      <c r="E12" s="30" t="s">
        <v>54</v>
      </c>
    </row>
    <row r="13" spans="1:5" ht="25.5">
      <c r="A13" t="s">
        <v>55</v>
      </c>
      <c r="E13" s="28" t="s">
        <v>56</v>
      </c>
    </row>
    <row r="14" spans="1:16" ht="12.75">
      <c r="A14" s="17" t="s">
        <v>47</v>
      </c>
      <c r="B14" s="22" t="s">
        <v>25</v>
      </c>
      <c r="C14" s="22" t="s">
        <v>57</v>
      </c>
      <c r="D14" s="17" t="s">
        <v>49</v>
      </c>
      <c r="E14" s="23" t="s">
        <v>58</v>
      </c>
      <c r="F14" s="24" t="s">
        <v>51</v>
      </c>
      <c r="G14" s="25">
        <v>181.125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29</v>
      </c>
    </row>
    <row r="15" spans="1:5" ht="12.75">
      <c r="A15" s="27" t="s">
        <v>52</v>
      </c>
      <c r="E15" s="28" t="s">
        <v>49</v>
      </c>
    </row>
    <row r="16" spans="1:5" ht="25.5">
      <c r="A16" s="29" t="s">
        <v>53</v>
      </c>
      <c r="E16" s="30" t="s">
        <v>59</v>
      </c>
    </row>
    <row r="17" spans="1:5" ht="25.5">
      <c r="A17" t="s">
        <v>55</v>
      </c>
      <c r="E17" s="28" t="s">
        <v>56</v>
      </c>
    </row>
    <row r="18" spans="1:16" ht="12.75">
      <c r="A18" s="17" t="s">
        <v>47</v>
      </c>
      <c r="B18" s="22" t="s">
        <v>24</v>
      </c>
      <c r="C18" s="22" t="s">
        <v>60</v>
      </c>
      <c r="D18" s="17" t="s">
        <v>49</v>
      </c>
      <c r="E18" s="23" t="s">
        <v>61</v>
      </c>
      <c r="F18" s="24" t="s">
        <v>62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29</v>
      </c>
    </row>
    <row r="19" spans="1:5" ht="12.75">
      <c r="A19" s="27" t="s">
        <v>52</v>
      </c>
      <c r="E19" s="28" t="s">
        <v>49</v>
      </c>
    </row>
    <row r="20" spans="1:5" ht="12.75">
      <c r="A20" s="29" t="s">
        <v>53</v>
      </c>
      <c r="E20" s="30" t="s">
        <v>49</v>
      </c>
    </row>
    <row r="21" spans="1:5" ht="12.75">
      <c r="A21" t="s">
        <v>55</v>
      </c>
      <c r="E21" s="28" t="s">
        <v>63</v>
      </c>
    </row>
    <row r="22" spans="1:16" ht="12.75">
      <c r="A22" s="17" t="s">
        <v>47</v>
      </c>
      <c r="B22" s="22" t="s">
        <v>35</v>
      </c>
      <c r="C22" s="22" t="s">
        <v>64</v>
      </c>
      <c r="D22" s="17" t="s">
        <v>49</v>
      </c>
      <c r="E22" s="23" t="s">
        <v>65</v>
      </c>
      <c r="F22" s="24" t="s">
        <v>62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29</v>
      </c>
    </row>
    <row r="23" spans="1:5" ht="12.75">
      <c r="A23" s="27" t="s">
        <v>52</v>
      </c>
      <c r="E23" s="28" t="s">
        <v>49</v>
      </c>
    </row>
    <row r="24" spans="1:5" ht="12.75">
      <c r="A24" s="29" t="s">
        <v>53</v>
      </c>
      <c r="E24" s="30" t="s">
        <v>49</v>
      </c>
    </row>
    <row r="25" spans="1:5" ht="12.75">
      <c r="A25" t="s">
        <v>55</v>
      </c>
      <c r="E25" s="28" t="s">
        <v>63</v>
      </c>
    </row>
    <row r="26" spans="1:16" ht="12.75">
      <c r="A26" s="17" t="s">
        <v>47</v>
      </c>
      <c r="B26" s="22" t="s">
        <v>37</v>
      </c>
      <c r="C26" s="22" t="s">
        <v>66</v>
      </c>
      <c r="D26" s="17" t="s">
        <v>49</v>
      </c>
      <c r="E26" s="23" t="s">
        <v>67</v>
      </c>
      <c r="F26" s="24" t="s">
        <v>62</v>
      </c>
      <c r="G26" s="25">
        <v>1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29</v>
      </c>
    </row>
    <row r="27" spans="1:5" ht="12.75">
      <c r="A27" s="27" t="s">
        <v>52</v>
      </c>
      <c r="E27" s="28" t="s">
        <v>68</v>
      </c>
    </row>
    <row r="28" spans="1:5" ht="12.75">
      <c r="A28" s="29" t="s">
        <v>53</v>
      </c>
      <c r="E28" s="30" t="s">
        <v>49</v>
      </c>
    </row>
    <row r="29" spans="1:5" ht="12.75">
      <c r="A29" t="s">
        <v>55</v>
      </c>
      <c r="E29" s="28" t="s">
        <v>69</v>
      </c>
    </row>
    <row r="30" spans="1:16" ht="12.75">
      <c r="A30" s="17" t="s">
        <v>47</v>
      </c>
      <c r="B30" s="22" t="s">
        <v>39</v>
      </c>
      <c r="C30" s="22" t="s">
        <v>70</v>
      </c>
      <c r="D30" s="17" t="s">
        <v>49</v>
      </c>
      <c r="E30" s="23" t="s">
        <v>71</v>
      </c>
      <c r="F30" s="24" t="s">
        <v>62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29</v>
      </c>
    </row>
    <row r="31" spans="1:5" ht="12.75">
      <c r="A31" s="27" t="s">
        <v>52</v>
      </c>
      <c r="E31" s="28" t="s">
        <v>72</v>
      </c>
    </row>
    <row r="32" spans="1:5" ht="12.75">
      <c r="A32" s="29" t="s">
        <v>53</v>
      </c>
      <c r="E32" s="30" t="s">
        <v>49</v>
      </c>
    </row>
    <row r="33" spans="1:5" ht="12.75">
      <c r="A33" t="s">
        <v>55</v>
      </c>
      <c r="E33" s="28" t="s">
        <v>69</v>
      </c>
    </row>
    <row r="34" spans="1:16" ht="12.75">
      <c r="A34" s="17" t="s">
        <v>47</v>
      </c>
      <c r="B34" s="22" t="s">
        <v>73</v>
      </c>
      <c r="C34" s="22" t="s">
        <v>74</v>
      </c>
      <c r="D34" s="17" t="s">
        <v>49</v>
      </c>
      <c r="E34" s="23" t="s">
        <v>75</v>
      </c>
      <c r="F34" s="24" t="s">
        <v>62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29</v>
      </c>
    </row>
    <row r="35" spans="1:5" ht="12.75">
      <c r="A35" s="27" t="s">
        <v>52</v>
      </c>
      <c r="E35" s="28" t="s">
        <v>76</v>
      </c>
    </row>
    <row r="36" spans="1:5" ht="12.75">
      <c r="A36" s="29" t="s">
        <v>53</v>
      </c>
      <c r="E36" s="30" t="s">
        <v>49</v>
      </c>
    </row>
    <row r="37" spans="1:5" ht="12.75">
      <c r="A37" t="s">
        <v>55</v>
      </c>
      <c r="E37" s="28" t="s">
        <v>69</v>
      </c>
    </row>
    <row r="38" spans="1:16" ht="12.75">
      <c r="A38" s="17" t="s">
        <v>47</v>
      </c>
      <c r="B38" s="22" t="s">
        <v>77</v>
      </c>
      <c r="C38" s="22" t="s">
        <v>78</v>
      </c>
      <c r="D38" s="17" t="s">
        <v>49</v>
      </c>
      <c r="E38" s="23" t="s">
        <v>79</v>
      </c>
      <c r="F38" s="24" t="s">
        <v>80</v>
      </c>
      <c r="G38" s="25">
        <v>1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29</v>
      </c>
    </row>
    <row r="39" spans="1:5" ht="12.75">
      <c r="A39" s="27" t="s">
        <v>52</v>
      </c>
      <c r="E39" s="28" t="s">
        <v>81</v>
      </c>
    </row>
    <row r="40" spans="1:5" ht="12.75">
      <c r="A40" s="29" t="s">
        <v>53</v>
      </c>
      <c r="E40" s="30" t="s">
        <v>49</v>
      </c>
    </row>
    <row r="41" spans="1:5" ht="89.25">
      <c r="A41" t="s">
        <v>55</v>
      </c>
      <c r="E41" s="28" t="s">
        <v>82</v>
      </c>
    </row>
    <row r="42" spans="1:18" ht="12.75" customHeight="1">
      <c r="A42" s="5" t="s">
        <v>45</v>
      </c>
      <c r="B42" s="5"/>
      <c r="C42" s="31" t="s">
        <v>31</v>
      </c>
      <c r="D42" s="5"/>
      <c r="E42" s="20" t="s">
        <v>83</v>
      </c>
      <c r="F42" s="5"/>
      <c r="G42" s="5"/>
      <c r="H42" s="5"/>
      <c r="I42" s="32">
        <f>0+Q42</f>
        <v>0</v>
      </c>
      <c r="O42">
        <f>0+R42</f>
        <v>0</v>
      </c>
      <c r="Q42">
        <f>0+I43+I47+I51+I55+I59+I63+I67+I71+I75+I79+I83+I87+I91+I95</f>
        <v>0</v>
      </c>
      <c r="R42">
        <f>0+O43+O47+O51+O55+O59+O63+O67+O71+O75+O79+O83+O87+O91+O95</f>
        <v>0</v>
      </c>
    </row>
    <row r="43" spans="1:16" ht="12.75">
      <c r="A43" s="17" t="s">
        <v>47</v>
      </c>
      <c r="B43" s="22" t="s">
        <v>42</v>
      </c>
      <c r="C43" s="22" t="s">
        <v>84</v>
      </c>
      <c r="D43" s="17" t="s">
        <v>49</v>
      </c>
      <c r="E43" s="23" t="s">
        <v>85</v>
      </c>
      <c r="F43" s="24" t="s">
        <v>86</v>
      </c>
      <c r="G43" s="25">
        <v>3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29</v>
      </c>
    </row>
    <row r="44" spans="1:5" ht="12.75">
      <c r="A44" s="27" t="s">
        <v>52</v>
      </c>
      <c r="E44" s="28" t="s">
        <v>87</v>
      </c>
    </row>
    <row r="45" spans="1:5" ht="25.5">
      <c r="A45" s="29" t="s">
        <v>53</v>
      </c>
      <c r="E45" s="30" t="s">
        <v>88</v>
      </c>
    </row>
    <row r="46" spans="1:5" ht="63.75">
      <c r="A46" t="s">
        <v>55</v>
      </c>
      <c r="E46" s="28" t="s">
        <v>89</v>
      </c>
    </row>
    <row r="47" spans="1:16" ht="25.5">
      <c r="A47" s="17" t="s">
        <v>47</v>
      </c>
      <c r="B47" s="22" t="s">
        <v>44</v>
      </c>
      <c r="C47" s="22" t="s">
        <v>90</v>
      </c>
      <c r="D47" s="17" t="s">
        <v>49</v>
      </c>
      <c r="E47" s="23" t="s">
        <v>91</v>
      </c>
      <c r="F47" s="24" t="s">
        <v>86</v>
      </c>
      <c r="G47" s="25">
        <v>117.6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29</v>
      </c>
    </row>
    <row r="48" spans="1:5" ht="12.75">
      <c r="A48" s="27" t="s">
        <v>52</v>
      </c>
      <c r="E48" s="28" t="s">
        <v>49</v>
      </c>
    </row>
    <row r="49" spans="1:5" ht="38.25">
      <c r="A49" s="29" t="s">
        <v>53</v>
      </c>
      <c r="E49" s="30" t="s">
        <v>92</v>
      </c>
    </row>
    <row r="50" spans="1:5" ht="63.75">
      <c r="A50" t="s">
        <v>55</v>
      </c>
      <c r="E50" s="28" t="s">
        <v>89</v>
      </c>
    </row>
    <row r="51" spans="1:16" ht="12.75">
      <c r="A51" s="17" t="s">
        <v>47</v>
      </c>
      <c r="B51" s="22" t="s">
        <v>93</v>
      </c>
      <c r="C51" s="22" t="s">
        <v>94</v>
      </c>
      <c r="D51" s="17" t="s">
        <v>49</v>
      </c>
      <c r="E51" s="23" t="s">
        <v>95</v>
      </c>
      <c r="F51" s="24" t="s">
        <v>86</v>
      </c>
      <c r="G51" s="25">
        <v>72.45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29</v>
      </c>
    </row>
    <row r="52" spans="1:5" ht="12.75">
      <c r="A52" s="27" t="s">
        <v>52</v>
      </c>
      <c r="E52" s="28" t="s">
        <v>49</v>
      </c>
    </row>
    <row r="53" spans="1:5" ht="51">
      <c r="A53" s="29" t="s">
        <v>53</v>
      </c>
      <c r="E53" s="30" t="s">
        <v>96</v>
      </c>
    </row>
    <row r="54" spans="1:5" ht="63.75">
      <c r="A54" t="s">
        <v>55</v>
      </c>
      <c r="E54" s="28" t="s">
        <v>89</v>
      </c>
    </row>
    <row r="55" spans="1:16" ht="12.75">
      <c r="A55" s="17" t="s">
        <v>47</v>
      </c>
      <c r="B55" s="22" t="s">
        <v>97</v>
      </c>
      <c r="C55" s="22" t="s">
        <v>98</v>
      </c>
      <c r="D55" s="17" t="s">
        <v>49</v>
      </c>
      <c r="E55" s="23" t="s">
        <v>99</v>
      </c>
      <c r="F55" s="24" t="s">
        <v>100</v>
      </c>
      <c r="G55" s="25">
        <v>102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29</v>
      </c>
    </row>
    <row r="56" spans="1:5" ht="12.75">
      <c r="A56" s="27" t="s">
        <v>52</v>
      </c>
      <c r="E56" s="28" t="s">
        <v>101</v>
      </c>
    </row>
    <row r="57" spans="1:5" ht="25.5">
      <c r="A57" s="29" t="s">
        <v>53</v>
      </c>
      <c r="E57" s="30" t="s">
        <v>102</v>
      </c>
    </row>
    <row r="58" spans="1:5" ht="63.75">
      <c r="A58" t="s">
        <v>55</v>
      </c>
      <c r="E58" s="28" t="s">
        <v>89</v>
      </c>
    </row>
    <row r="59" spans="1:16" ht="12.75">
      <c r="A59" s="17" t="s">
        <v>47</v>
      </c>
      <c r="B59" s="22" t="s">
        <v>103</v>
      </c>
      <c r="C59" s="22" t="s">
        <v>104</v>
      </c>
      <c r="D59" s="17" t="s">
        <v>49</v>
      </c>
      <c r="E59" s="23" t="s">
        <v>105</v>
      </c>
      <c r="F59" s="24" t="s">
        <v>86</v>
      </c>
      <c r="G59" s="25">
        <v>444.4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29</v>
      </c>
    </row>
    <row r="60" spans="1:5" ht="12.75">
      <c r="A60" s="27" t="s">
        <v>52</v>
      </c>
      <c r="E60" s="28" t="s">
        <v>49</v>
      </c>
    </row>
    <row r="61" spans="1:5" ht="25.5">
      <c r="A61" s="29" t="s">
        <v>53</v>
      </c>
      <c r="E61" s="30" t="s">
        <v>106</v>
      </c>
    </row>
    <row r="62" spans="1:5" ht="63.75">
      <c r="A62" t="s">
        <v>55</v>
      </c>
      <c r="E62" s="28" t="s">
        <v>89</v>
      </c>
    </row>
    <row r="63" spans="1:16" ht="12.75">
      <c r="A63" s="17" t="s">
        <v>47</v>
      </c>
      <c r="B63" s="22" t="s">
        <v>107</v>
      </c>
      <c r="C63" s="22" t="s">
        <v>108</v>
      </c>
      <c r="D63" s="17" t="s">
        <v>49</v>
      </c>
      <c r="E63" s="23" t="s">
        <v>109</v>
      </c>
      <c r="F63" s="24" t="s">
        <v>86</v>
      </c>
      <c r="G63" s="25">
        <v>256.4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29</v>
      </c>
    </row>
    <row r="64" spans="1:5" ht="12.75">
      <c r="A64" s="27" t="s">
        <v>52</v>
      </c>
      <c r="E64" s="28" t="s">
        <v>49</v>
      </c>
    </row>
    <row r="65" spans="1:5" ht="51">
      <c r="A65" s="29" t="s">
        <v>53</v>
      </c>
      <c r="E65" s="30" t="s">
        <v>110</v>
      </c>
    </row>
    <row r="66" spans="1:5" ht="369.75">
      <c r="A66" t="s">
        <v>55</v>
      </c>
      <c r="E66" s="28" t="s">
        <v>111</v>
      </c>
    </row>
    <row r="67" spans="1:16" ht="12.75">
      <c r="A67" s="17" t="s">
        <v>47</v>
      </c>
      <c r="B67" s="22" t="s">
        <v>112</v>
      </c>
      <c r="C67" s="22" t="s">
        <v>113</v>
      </c>
      <c r="D67" s="17" t="s">
        <v>49</v>
      </c>
      <c r="E67" s="23" t="s">
        <v>114</v>
      </c>
      <c r="F67" s="24" t="s">
        <v>80</v>
      </c>
      <c r="G67" s="25">
        <v>14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29</v>
      </c>
    </row>
    <row r="68" spans="1:5" ht="12.75">
      <c r="A68" s="27" t="s">
        <v>52</v>
      </c>
      <c r="E68" s="28" t="s">
        <v>49</v>
      </c>
    </row>
    <row r="69" spans="1:5" ht="12.75">
      <c r="A69" s="29" t="s">
        <v>53</v>
      </c>
      <c r="E69" s="30" t="s">
        <v>49</v>
      </c>
    </row>
    <row r="70" spans="1:5" ht="63.75">
      <c r="A70" t="s">
        <v>55</v>
      </c>
      <c r="E70" s="28" t="s">
        <v>115</v>
      </c>
    </row>
    <row r="71" spans="1:16" ht="12.75">
      <c r="A71" s="17" t="s">
        <v>47</v>
      </c>
      <c r="B71" s="22" t="s">
        <v>116</v>
      </c>
      <c r="C71" s="22" t="s">
        <v>117</v>
      </c>
      <c r="D71" s="17" t="s">
        <v>49</v>
      </c>
      <c r="E71" s="23" t="s">
        <v>118</v>
      </c>
      <c r="F71" s="24" t="s">
        <v>86</v>
      </c>
      <c r="G71" s="25">
        <v>10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29</v>
      </c>
    </row>
    <row r="72" spans="1:5" ht="12.75">
      <c r="A72" s="27" t="s">
        <v>52</v>
      </c>
      <c r="E72" s="28" t="s">
        <v>49</v>
      </c>
    </row>
    <row r="73" spans="1:5" ht="25.5">
      <c r="A73" s="29" t="s">
        <v>53</v>
      </c>
      <c r="E73" s="30" t="s">
        <v>119</v>
      </c>
    </row>
    <row r="74" spans="1:5" ht="318.75">
      <c r="A74" t="s">
        <v>55</v>
      </c>
      <c r="E74" s="28" t="s">
        <v>120</v>
      </c>
    </row>
    <row r="75" spans="1:16" ht="12.75">
      <c r="A75" s="17" t="s">
        <v>47</v>
      </c>
      <c r="B75" s="22" t="s">
        <v>121</v>
      </c>
      <c r="C75" s="22" t="s">
        <v>122</v>
      </c>
      <c r="D75" s="17" t="s">
        <v>49</v>
      </c>
      <c r="E75" s="23" t="s">
        <v>123</v>
      </c>
      <c r="F75" s="24" t="s">
        <v>86</v>
      </c>
      <c r="G75" s="25">
        <v>10</v>
      </c>
      <c r="H75" s="26">
        <v>0</v>
      </c>
      <c r="I75" s="26">
        <f>ROUND(ROUND(H75,2)*ROUND(G75,3),2)</f>
        <v>0</v>
      </c>
      <c r="O75">
        <f>(I75*21)/100</f>
        <v>0</v>
      </c>
      <c r="P75" t="s">
        <v>29</v>
      </c>
    </row>
    <row r="76" spans="1:5" ht="12.75">
      <c r="A76" s="27" t="s">
        <v>52</v>
      </c>
      <c r="E76" s="28" t="s">
        <v>49</v>
      </c>
    </row>
    <row r="77" spans="1:5" ht="12.75">
      <c r="A77" s="29" t="s">
        <v>53</v>
      </c>
      <c r="E77" s="30" t="s">
        <v>49</v>
      </c>
    </row>
    <row r="78" spans="1:5" ht="229.5">
      <c r="A78" t="s">
        <v>55</v>
      </c>
      <c r="E78" s="28" t="s">
        <v>124</v>
      </c>
    </row>
    <row r="79" spans="1:16" ht="12.75">
      <c r="A79" s="17" t="s">
        <v>47</v>
      </c>
      <c r="B79" s="22" t="s">
        <v>125</v>
      </c>
      <c r="C79" s="22" t="s">
        <v>126</v>
      </c>
      <c r="D79" s="17" t="s">
        <v>49</v>
      </c>
      <c r="E79" s="23" t="s">
        <v>127</v>
      </c>
      <c r="F79" s="24" t="s">
        <v>128</v>
      </c>
      <c r="G79" s="25">
        <v>482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29</v>
      </c>
    </row>
    <row r="80" spans="1:5" ht="12.75">
      <c r="A80" s="27" t="s">
        <v>52</v>
      </c>
      <c r="E80" s="28" t="s">
        <v>49</v>
      </c>
    </row>
    <row r="81" spans="1:5" ht="25.5">
      <c r="A81" s="29" t="s">
        <v>53</v>
      </c>
      <c r="E81" s="30" t="s">
        <v>129</v>
      </c>
    </row>
    <row r="82" spans="1:5" ht="25.5">
      <c r="A82" t="s">
        <v>55</v>
      </c>
      <c r="E82" s="28" t="s">
        <v>130</v>
      </c>
    </row>
    <row r="83" spans="1:16" ht="12.75">
      <c r="A83" s="17" t="s">
        <v>47</v>
      </c>
      <c r="B83" s="22" t="s">
        <v>131</v>
      </c>
      <c r="C83" s="22" t="s">
        <v>132</v>
      </c>
      <c r="D83" s="17" t="s">
        <v>49</v>
      </c>
      <c r="E83" s="23" t="s">
        <v>133</v>
      </c>
      <c r="F83" s="24" t="s">
        <v>128</v>
      </c>
      <c r="G83" s="25">
        <v>95</v>
      </c>
      <c r="H83" s="26">
        <v>0</v>
      </c>
      <c r="I83" s="26">
        <f>ROUND(ROUND(H83,2)*ROUND(G83,3),2)</f>
        <v>0</v>
      </c>
      <c r="O83">
        <f>(I83*21)/100</f>
        <v>0</v>
      </c>
      <c r="P83" t="s">
        <v>29</v>
      </c>
    </row>
    <row r="84" spans="1:5" ht="12.75">
      <c r="A84" s="27" t="s">
        <v>52</v>
      </c>
      <c r="E84" s="28" t="s">
        <v>134</v>
      </c>
    </row>
    <row r="85" spans="1:5" ht="12.75">
      <c r="A85" s="29" t="s">
        <v>53</v>
      </c>
      <c r="E85" s="30" t="s">
        <v>49</v>
      </c>
    </row>
    <row r="86" spans="1:5" ht="38.25">
      <c r="A86" t="s">
        <v>55</v>
      </c>
      <c r="E86" s="28" t="s">
        <v>135</v>
      </c>
    </row>
    <row r="87" spans="1:16" ht="12.75">
      <c r="A87" s="17" t="s">
        <v>47</v>
      </c>
      <c r="B87" s="22" t="s">
        <v>136</v>
      </c>
      <c r="C87" s="22" t="s">
        <v>137</v>
      </c>
      <c r="D87" s="17" t="s">
        <v>49</v>
      </c>
      <c r="E87" s="23" t="s">
        <v>138</v>
      </c>
      <c r="F87" s="24" t="s">
        <v>128</v>
      </c>
      <c r="G87" s="25">
        <v>85</v>
      </c>
      <c r="H87" s="26">
        <v>0</v>
      </c>
      <c r="I87" s="26">
        <f>ROUND(ROUND(H87,2)*ROUND(G87,3),2)</f>
        <v>0</v>
      </c>
      <c r="O87">
        <f>(I87*21)/100</f>
        <v>0</v>
      </c>
      <c r="P87" t="s">
        <v>29</v>
      </c>
    </row>
    <row r="88" spans="1:5" ht="12.75">
      <c r="A88" s="27" t="s">
        <v>52</v>
      </c>
      <c r="E88" s="28" t="s">
        <v>139</v>
      </c>
    </row>
    <row r="89" spans="1:5" ht="12.75">
      <c r="A89" s="29" t="s">
        <v>53</v>
      </c>
      <c r="E89" s="30" t="s">
        <v>49</v>
      </c>
    </row>
    <row r="90" spans="1:5" ht="38.25">
      <c r="A90" t="s">
        <v>55</v>
      </c>
      <c r="E90" s="28" t="s">
        <v>135</v>
      </c>
    </row>
    <row r="91" spans="1:16" ht="12.75">
      <c r="A91" s="17" t="s">
        <v>47</v>
      </c>
      <c r="B91" s="22" t="s">
        <v>140</v>
      </c>
      <c r="C91" s="22" t="s">
        <v>141</v>
      </c>
      <c r="D91" s="17" t="s">
        <v>49</v>
      </c>
      <c r="E91" s="23" t="s">
        <v>142</v>
      </c>
      <c r="F91" s="24" t="s">
        <v>128</v>
      </c>
      <c r="G91" s="25">
        <v>95</v>
      </c>
      <c r="H91" s="26">
        <v>0</v>
      </c>
      <c r="I91" s="26">
        <f>ROUND(ROUND(H91,2)*ROUND(G91,3),2)</f>
        <v>0</v>
      </c>
      <c r="O91">
        <f>(I91*21)/100</f>
        <v>0</v>
      </c>
      <c r="P91" t="s">
        <v>29</v>
      </c>
    </row>
    <row r="92" spans="1:5" ht="12.75">
      <c r="A92" s="27" t="s">
        <v>52</v>
      </c>
      <c r="E92" s="28" t="s">
        <v>49</v>
      </c>
    </row>
    <row r="93" spans="1:5" ht="12.75">
      <c r="A93" s="29" t="s">
        <v>53</v>
      </c>
      <c r="E93" s="30" t="s">
        <v>49</v>
      </c>
    </row>
    <row r="94" spans="1:5" ht="25.5">
      <c r="A94" t="s">
        <v>55</v>
      </c>
      <c r="E94" s="28" t="s">
        <v>143</v>
      </c>
    </row>
    <row r="95" spans="1:16" ht="12.75">
      <c r="A95" s="17" t="s">
        <v>47</v>
      </c>
      <c r="B95" s="22" t="s">
        <v>144</v>
      </c>
      <c r="C95" s="22" t="s">
        <v>145</v>
      </c>
      <c r="D95" s="17" t="s">
        <v>49</v>
      </c>
      <c r="E95" s="23" t="s">
        <v>146</v>
      </c>
      <c r="F95" s="24" t="s">
        <v>128</v>
      </c>
      <c r="G95" s="25">
        <v>85</v>
      </c>
      <c r="H95" s="26">
        <v>0</v>
      </c>
      <c r="I95" s="26">
        <f>ROUND(ROUND(H95,2)*ROUND(G95,3),2)</f>
        <v>0</v>
      </c>
      <c r="O95">
        <f>(I95*21)/100</f>
        <v>0</v>
      </c>
      <c r="P95" t="s">
        <v>29</v>
      </c>
    </row>
    <row r="96" spans="1:5" ht="12.75">
      <c r="A96" s="27" t="s">
        <v>52</v>
      </c>
      <c r="E96" s="28" t="s">
        <v>49</v>
      </c>
    </row>
    <row r="97" spans="1:5" ht="12.75">
      <c r="A97" s="29" t="s">
        <v>53</v>
      </c>
      <c r="E97" s="30" t="s">
        <v>49</v>
      </c>
    </row>
    <row r="98" spans="1:5" ht="25.5">
      <c r="A98" t="s">
        <v>55</v>
      </c>
      <c r="E98" s="28" t="s">
        <v>147</v>
      </c>
    </row>
    <row r="99" spans="1:18" ht="12.75" customHeight="1">
      <c r="A99" s="5" t="s">
        <v>45</v>
      </c>
      <c r="B99" s="5"/>
      <c r="C99" s="31" t="s">
        <v>25</v>
      </c>
      <c r="D99" s="5"/>
      <c r="E99" s="20" t="s">
        <v>148</v>
      </c>
      <c r="F99" s="5"/>
      <c r="G99" s="5"/>
      <c r="H99" s="5"/>
      <c r="I99" s="32">
        <f>0+Q99</f>
        <v>0</v>
      </c>
      <c r="O99">
        <f>0+R99</f>
        <v>0</v>
      </c>
      <c r="Q99">
        <f>0+I100</f>
        <v>0</v>
      </c>
      <c r="R99">
        <f>0+O100</f>
        <v>0</v>
      </c>
    </row>
    <row r="100" spans="1:16" ht="12.75">
      <c r="A100" s="17" t="s">
        <v>47</v>
      </c>
      <c r="B100" s="22" t="s">
        <v>149</v>
      </c>
      <c r="C100" s="22" t="s">
        <v>150</v>
      </c>
      <c r="D100" s="17" t="s">
        <v>49</v>
      </c>
      <c r="E100" s="23" t="s">
        <v>151</v>
      </c>
      <c r="F100" s="24" t="s">
        <v>86</v>
      </c>
      <c r="G100" s="25">
        <v>74.8</v>
      </c>
      <c r="H100" s="26">
        <v>0</v>
      </c>
      <c r="I100" s="26">
        <f>ROUND(ROUND(H100,2)*ROUND(G100,3),2)</f>
        <v>0</v>
      </c>
      <c r="O100">
        <f>(I100*21)/100</f>
        <v>0</v>
      </c>
      <c r="P100" t="s">
        <v>29</v>
      </c>
    </row>
    <row r="101" spans="1:5" ht="12.75">
      <c r="A101" s="27" t="s">
        <v>52</v>
      </c>
      <c r="E101" s="28" t="s">
        <v>49</v>
      </c>
    </row>
    <row r="102" spans="1:5" ht="25.5">
      <c r="A102" s="29" t="s">
        <v>53</v>
      </c>
      <c r="E102" s="30" t="s">
        <v>152</v>
      </c>
    </row>
    <row r="103" spans="1:5" ht="38.25">
      <c r="A103" t="s">
        <v>55</v>
      </c>
      <c r="E103" s="28" t="s">
        <v>153</v>
      </c>
    </row>
    <row r="104" spans="1:18" ht="12.75" customHeight="1">
      <c r="A104" s="5" t="s">
        <v>45</v>
      </c>
      <c r="B104" s="5"/>
      <c r="C104" s="31" t="s">
        <v>35</v>
      </c>
      <c r="D104" s="5"/>
      <c r="E104" s="20" t="s">
        <v>154</v>
      </c>
      <c r="F104" s="5"/>
      <c r="G104" s="5"/>
      <c r="H104" s="5"/>
      <c r="I104" s="32">
        <f>0+Q104</f>
        <v>0</v>
      </c>
      <c r="O104">
        <f>0+R104</f>
        <v>0</v>
      </c>
      <c r="Q104">
        <f>0+I105+I109+I113</f>
        <v>0</v>
      </c>
      <c r="R104">
        <f>0+O105+O109+O113</f>
        <v>0</v>
      </c>
    </row>
    <row r="105" spans="1:16" ht="12.75">
      <c r="A105" s="17" t="s">
        <v>47</v>
      </c>
      <c r="B105" s="22" t="s">
        <v>155</v>
      </c>
      <c r="C105" s="22" t="s">
        <v>156</v>
      </c>
      <c r="D105" s="17" t="s">
        <v>49</v>
      </c>
      <c r="E105" s="23" t="s">
        <v>157</v>
      </c>
      <c r="F105" s="24" t="s">
        <v>128</v>
      </c>
      <c r="G105" s="25">
        <v>17</v>
      </c>
      <c r="H105" s="26">
        <v>0</v>
      </c>
      <c r="I105" s="26">
        <f>ROUND(ROUND(H105,2)*ROUND(G105,3),2)</f>
        <v>0</v>
      </c>
      <c r="O105">
        <f>(I105*21)/100</f>
        <v>0</v>
      </c>
      <c r="P105" t="s">
        <v>29</v>
      </c>
    </row>
    <row r="106" spans="1:5" ht="25.5">
      <c r="A106" s="27" t="s">
        <v>52</v>
      </c>
      <c r="E106" s="28" t="s">
        <v>158</v>
      </c>
    </row>
    <row r="107" spans="1:5" ht="12.75">
      <c r="A107" s="29" t="s">
        <v>53</v>
      </c>
      <c r="E107" s="30" t="s">
        <v>49</v>
      </c>
    </row>
    <row r="108" spans="1:5" ht="127.5">
      <c r="A108" t="s">
        <v>55</v>
      </c>
      <c r="E108" s="28" t="s">
        <v>159</v>
      </c>
    </row>
    <row r="109" spans="1:16" ht="12.75">
      <c r="A109" s="17" t="s">
        <v>47</v>
      </c>
      <c r="B109" s="22" t="s">
        <v>160</v>
      </c>
      <c r="C109" s="22" t="s">
        <v>161</v>
      </c>
      <c r="D109" s="17" t="s">
        <v>49</v>
      </c>
      <c r="E109" s="23" t="s">
        <v>162</v>
      </c>
      <c r="F109" s="24" t="s">
        <v>128</v>
      </c>
      <c r="G109" s="25">
        <v>17</v>
      </c>
      <c r="H109" s="26">
        <v>0</v>
      </c>
      <c r="I109" s="26">
        <f>ROUND(ROUND(H109,2)*ROUND(G109,3),2)</f>
        <v>0</v>
      </c>
      <c r="O109">
        <f>(I109*21)/100</f>
        <v>0</v>
      </c>
      <c r="P109" t="s">
        <v>29</v>
      </c>
    </row>
    <row r="110" spans="1:5" ht="12.75">
      <c r="A110" s="27" t="s">
        <v>52</v>
      </c>
      <c r="E110" s="28" t="s">
        <v>163</v>
      </c>
    </row>
    <row r="111" spans="1:5" ht="12.75">
      <c r="A111" s="29" t="s">
        <v>53</v>
      </c>
      <c r="E111" s="30" t="s">
        <v>49</v>
      </c>
    </row>
    <row r="112" spans="1:5" ht="89.25">
      <c r="A112" t="s">
        <v>55</v>
      </c>
      <c r="E112" s="28" t="s">
        <v>164</v>
      </c>
    </row>
    <row r="113" spans="1:16" ht="12.75">
      <c r="A113" s="17" t="s">
        <v>47</v>
      </c>
      <c r="B113" s="22" t="s">
        <v>165</v>
      </c>
      <c r="C113" s="22" t="s">
        <v>166</v>
      </c>
      <c r="D113" s="17" t="s">
        <v>49</v>
      </c>
      <c r="E113" s="23" t="s">
        <v>167</v>
      </c>
      <c r="F113" s="24" t="s">
        <v>128</v>
      </c>
      <c r="G113" s="25">
        <v>50</v>
      </c>
      <c r="H113" s="26">
        <v>0</v>
      </c>
      <c r="I113" s="26">
        <f>ROUND(ROUND(H113,2)*ROUND(G113,3),2)</f>
        <v>0</v>
      </c>
      <c r="O113">
        <f>(I113*21)/100</f>
        <v>0</v>
      </c>
      <c r="P113" t="s">
        <v>29</v>
      </c>
    </row>
    <row r="114" spans="1:5" ht="12.75">
      <c r="A114" s="27" t="s">
        <v>52</v>
      </c>
      <c r="E114" s="28" t="s">
        <v>168</v>
      </c>
    </row>
    <row r="115" spans="1:5" ht="12.75">
      <c r="A115" s="29" t="s">
        <v>53</v>
      </c>
      <c r="E115" s="30" t="s">
        <v>49</v>
      </c>
    </row>
    <row r="116" spans="1:5" ht="102">
      <c r="A116" t="s">
        <v>55</v>
      </c>
      <c r="E116" s="28" t="s">
        <v>169</v>
      </c>
    </row>
    <row r="117" spans="1:18" ht="12.75" customHeight="1">
      <c r="A117" s="5" t="s">
        <v>45</v>
      </c>
      <c r="B117" s="5"/>
      <c r="C117" s="31" t="s">
        <v>37</v>
      </c>
      <c r="D117" s="5"/>
      <c r="E117" s="20" t="s">
        <v>170</v>
      </c>
      <c r="F117" s="5"/>
      <c r="G117" s="5"/>
      <c r="H117" s="5"/>
      <c r="I117" s="32">
        <f>0+Q117</f>
        <v>0</v>
      </c>
      <c r="O117">
        <f>0+R117</f>
        <v>0</v>
      </c>
      <c r="Q117">
        <f>0+I118+I122+I126+I130+I134+I138+I142+I146+I150+I154+I158+I162</f>
        <v>0</v>
      </c>
      <c r="R117">
        <f>0+O118+O122+O126+O130+O134+O138+O142+O146+O150+O154+O158+O162</f>
        <v>0</v>
      </c>
    </row>
    <row r="118" spans="1:16" ht="25.5">
      <c r="A118" s="17" t="s">
        <v>47</v>
      </c>
      <c r="B118" s="22" t="s">
        <v>171</v>
      </c>
      <c r="C118" s="22" t="s">
        <v>172</v>
      </c>
      <c r="D118" s="17" t="s">
        <v>49</v>
      </c>
      <c r="E118" s="23" t="s">
        <v>173</v>
      </c>
      <c r="F118" s="24" t="s">
        <v>128</v>
      </c>
      <c r="G118" s="25">
        <v>402</v>
      </c>
      <c r="H118" s="26">
        <v>0</v>
      </c>
      <c r="I118" s="26">
        <f>ROUND(ROUND(H118,2)*ROUND(G118,3),2)</f>
        <v>0</v>
      </c>
      <c r="O118">
        <f>(I118*21)/100</f>
        <v>0</v>
      </c>
      <c r="P118" t="s">
        <v>29</v>
      </c>
    </row>
    <row r="119" spans="1:5" ht="12.75">
      <c r="A119" s="27" t="s">
        <v>52</v>
      </c>
      <c r="E119" s="28" t="s">
        <v>49</v>
      </c>
    </row>
    <row r="120" spans="1:5" ht="25.5">
      <c r="A120" s="29" t="s">
        <v>53</v>
      </c>
      <c r="E120" s="30" t="s">
        <v>174</v>
      </c>
    </row>
    <row r="121" spans="1:5" ht="51">
      <c r="A121" t="s">
        <v>55</v>
      </c>
      <c r="E121" s="28" t="s">
        <v>175</v>
      </c>
    </row>
    <row r="122" spans="1:16" ht="12.75">
      <c r="A122" s="17" t="s">
        <v>47</v>
      </c>
      <c r="B122" s="22" t="s">
        <v>176</v>
      </c>
      <c r="C122" s="22" t="s">
        <v>177</v>
      </c>
      <c r="D122" s="17" t="s">
        <v>49</v>
      </c>
      <c r="E122" s="23" t="s">
        <v>178</v>
      </c>
      <c r="F122" s="24" t="s">
        <v>128</v>
      </c>
      <c r="G122" s="25">
        <v>105</v>
      </c>
      <c r="H122" s="26">
        <v>0</v>
      </c>
      <c r="I122" s="26">
        <f>ROUND(ROUND(H122,2)*ROUND(G122,3),2)</f>
        <v>0</v>
      </c>
      <c r="O122">
        <f>(I122*21)/100</f>
        <v>0</v>
      </c>
      <c r="P122" t="s">
        <v>29</v>
      </c>
    </row>
    <row r="123" spans="1:5" ht="12.75">
      <c r="A123" s="27" t="s">
        <v>52</v>
      </c>
      <c r="E123" s="28" t="s">
        <v>49</v>
      </c>
    </row>
    <row r="124" spans="1:5" ht="12.75">
      <c r="A124" s="29" t="s">
        <v>53</v>
      </c>
      <c r="E124" s="30" t="s">
        <v>179</v>
      </c>
    </row>
    <row r="125" spans="1:5" ht="51">
      <c r="A125" t="s">
        <v>55</v>
      </c>
      <c r="E125" s="28" t="s">
        <v>175</v>
      </c>
    </row>
    <row r="126" spans="1:16" ht="12.75">
      <c r="A126" s="17" t="s">
        <v>47</v>
      </c>
      <c r="B126" s="22" t="s">
        <v>180</v>
      </c>
      <c r="C126" s="22" t="s">
        <v>181</v>
      </c>
      <c r="D126" s="17" t="s">
        <v>49</v>
      </c>
      <c r="E126" s="23" t="s">
        <v>182</v>
      </c>
      <c r="F126" s="24" t="s">
        <v>128</v>
      </c>
      <c r="G126" s="25">
        <v>578.5</v>
      </c>
      <c r="H126" s="26">
        <v>0</v>
      </c>
      <c r="I126" s="26">
        <f>ROUND(ROUND(H126,2)*ROUND(G126,3),2)</f>
        <v>0</v>
      </c>
      <c r="O126">
        <f>(I126*21)/100</f>
        <v>0</v>
      </c>
      <c r="P126" t="s">
        <v>29</v>
      </c>
    </row>
    <row r="127" spans="1:5" ht="12.75">
      <c r="A127" s="27" t="s">
        <v>52</v>
      </c>
      <c r="E127" s="28" t="s">
        <v>49</v>
      </c>
    </row>
    <row r="128" spans="1:5" ht="38.25">
      <c r="A128" s="29" t="s">
        <v>53</v>
      </c>
      <c r="E128" s="30" t="s">
        <v>183</v>
      </c>
    </row>
    <row r="129" spans="1:5" ht="51">
      <c r="A129" t="s">
        <v>55</v>
      </c>
      <c r="E129" s="28" t="s">
        <v>175</v>
      </c>
    </row>
    <row r="130" spans="1:16" ht="12.75">
      <c r="A130" s="17" t="s">
        <v>47</v>
      </c>
      <c r="B130" s="22" t="s">
        <v>184</v>
      </c>
      <c r="C130" s="22" t="s">
        <v>185</v>
      </c>
      <c r="D130" s="17" t="s">
        <v>49</v>
      </c>
      <c r="E130" s="23" t="s">
        <v>186</v>
      </c>
      <c r="F130" s="24" t="s">
        <v>128</v>
      </c>
      <c r="G130" s="25">
        <v>95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29</v>
      </c>
    </row>
    <row r="131" spans="1:5" ht="12.75">
      <c r="A131" s="27" t="s">
        <v>52</v>
      </c>
      <c r="E131" s="28" t="s">
        <v>49</v>
      </c>
    </row>
    <row r="132" spans="1:5" ht="12.75">
      <c r="A132" s="29" t="s">
        <v>53</v>
      </c>
      <c r="E132" s="30" t="s">
        <v>49</v>
      </c>
    </row>
    <row r="133" spans="1:5" ht="51">
      <c r="A133" t="s">
        <v>55</v>
      </c>
      <c r="E133" s="28" t="s">
        <v>175</v>
      </c>
    </row>
    <row r="134" spans="1:16" ht="12.75">
      <c r="A134" s="17" t="s">
        <v>47</v>
      </c>
      <c r="B134" s="22" t="s">
        <v>187</v>
      </c>
      <c r="C134" s="22" t="s">
        <v>188</v>
      </c>
      <c r="D134" s="17" t="s">
        <v>49</v>
      </c>
      <c r="E134" s="23" t="s">
        <v>189</v>
      </c>
      <c r="F134" s="24" t="s">
        <v>128</v>
      </c>
      <c r="G134" s="25">
        <v>3940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29</v>
      </c>
    </row>
    <row r="135" spans="1:5" ht="12.75">
      <c r="A135" s="27" t="s">
        <v>52</v>
      </c>
      <c r="E135" s="28" t="s">
        <v>49</v>
      </c>
    </row>
    <row r="136" spans="1:5" ht="25.5">
      <c r="A136" s="29" t="s">
        <v>53</v>
      </c>
      <c r="E136" s="30" t="s">
        <v>190</v>
      </c>
    </row>
    <row r="137" spans="1:5" ht="51">
      <c r="A137" t="s">
        <v>55</v>
      </c>
      <c r="E137" s="28" t="s">
        <v>191</v>
      </c>
    </row>
    <row r="138" spans="1:16" ht="12.75">
      <c r="A138" s="17" t="s">
        <v>47</v>
      </c>
      <c r="B138" s="22" t="s">
        <v>192</v>
      </c>
      <c r="C138" s="22" t="s">
        <v>193</v>
      </c>
      <c r="D138" s="17" t="s">
        <v>49</v>
      </c>
      <c r="E138" s="23" t="s">
        <v>194</v>
      </c>
      <c r="F138" s="24" t="s">
        <v>128</v>
      </c>
      <c r="G138" s="25">
        <v>3940</v>
      </c>
      <c r="H138" s="26">
        <v>0</v>
      </c>
      <c r="I138" s="26">
        <f>ROUND(ROUND(H138,2)*ROUND(G138,3),2)</f>
        <v>0</v>
      </c>
      <c r="O138">
        <f>(I138*21)/100</f>
        <v>0</v>
      </c>
      <c r="P138" t="s">
        <v>29</v>
      </c>
    </row>
    <row r="139" spans="1:5" ht="12.75">
      <c r="A139" s="27" t="s">
        <v>52</v>
      </c>
      <c r="E139" s="28" t="s">
        <v>49</v>
      </c>
    </row>
    <row r="140" spans="1:5" ht="25.5">
      <c r="A140" s="29" t="s">
        <v>53</v>
      </c>
      <c r="E140" s="30" t="s">
        <v>190</v>
      </c>
    </row>
    <row r="141" spans="1:5" ht="51">
      <c r="A141" t="s">
        <v>55</v>
      </c>
      <c r="E141" s="28" t="s">
        <v>191</v>
      </c>
    </row>
    <row r="142" spans="1:16" ht="25.5">
      <c r="A142" s="17" t="s">
        <v>47</v>
      </c>
      <c r="B142" s="22" t="s">
        <v>195</v>
      </c>
      <c r="C142" s="22" t="s">
        <v>196</v>
      </c>
      <c r="D142" s="17" t="s">
        <v>49</v>
      </c>
      <c r="E142" s="23" t="s">
        <v>197</v>
      </c>
      <c r="F142" s="24" t="s">
        <v>128</v>
      </c>
      <c r="G142" s="25">
        <v>3940</v>
      </c>
      <c r="H142" s="26">
        <v>0</v>
      </c>
      <c r="I142" s="26">
        <f>ROUND(ROUND(H142,2)*ROUND(G142,3),2)</f>
        <v>0</v>
      </c>
      <c r="O142">
        <f>(I142*21)/100</f>
        <v>0</v>
      </c>
      <c r="P142" t="s">
        <v>29</v>
      </c>
    </row>
    <row r="143" spans="1:5" ht="12.75">
      <c r="A143" s="27" t="s">
        <v>52</v>
      </c>
      <c r="E143" s="28" t="s">
        <v>49</v>
      </c>
    </row>
    <row r="144" spans="1:5" ht="25.5">
      <c r="A144" s="29" t="s">
        <v>53</v>
      </c>
      <c r="E144" s="30" t="s">
        <v>190</v>
      </c>
    </row>
    <row r="145" spans="1:5" ht="140.25">
      <c r="A145" t="s">
        <v>55</v>
      </c>
      <c r="E145" s="28" t="s">
        <v>198</v>
      </c>
    </row>
    <row r="146" spans="1:16" ht="12.75">
      <c r="A146" s="17" t="s">
        <v>47</v>
      </c>
      <c r="B146" s="22" t="s">
        <v>199</v>
      </c>
      <c r="C146" s="22" t="s">
        <v>200</v>
      </c>
      <c r="D146" s="17" t="s">
        <v>49</v>
      </c>
      <c r="E146" s="23" t="s">
        <v>201</v>
      </c>
      <c r="F146" s="24" t="s">
        <v>128</v>
      </c>
      <c r="G146" s="25">
        <v>4040</v>
      </c>
      <c r="H146" s="26">
        <v>0</v>
      </c>
      <c r="I146" s="26">
        <f>ROUND(ROUND(H146,2)*ROUND(G146,3),2)</f>
        <v>0</v>
      </c>
      <c r="O146">
        <f>(I146*21)/100</f>
        <v>0</v>
      </c>
      <c r="P146" t="s">
        <v>29</v>
      </c>
    </row>
    <row r="147" spans="1:5" ht="12.75">
      <c r="A147" s="27" t="s">
        <v>52</v>
      </c>
      <c r="E147" s="28" t="s">
        <v>49</v>
      </c>
    </row>
    <row r="148" spans="1:5" ht="25.5">
      <c r="A148" s="29" t="s">
        <v>53</v>
      </c>
      <c r="E148" s="30" t="s">
        <v>202</v>
      </c>
    </row>
    <row r="149" spans="1:5" ht="140.25">
      <c r="A149" t="s">
        <v>55</v>
      </c>
      <c r="E149" s="28" t="s">
        <v>198</v>
      </c>
    </row>
    <row r="150" spans="1:16" ht="12.75">
      <c r="A150" s="17" t="s">
        <v>47</v>
      </c>
      <c r="B150" s="22" t="s">
        <v>203</v>
      </c>
      <c r="C150" s="22" t="s">
        <v>204</v>
      </c>
      <c r="D150" s="17" t="s">
        <v>49</v>
      </c>
      <c r="E150" s="23" t="s">
        <v>205</v>
      </c>
      <c r="F150" s="24" t="s">
        <v>128</v>
      </c>
      <c r="G150" s="25">
        <v>1420</v>
      </c>
      <c r="H150" s="26">
        <v>0</v>
      </c>
      <c r="I150" s="26">
        <f>ROUND(ROUND(H150,2)*ROUND(G150,3),2)</f>
        <v>0</v>
      </c>
      <c r="O150">
        <f>(I150*21)/100</f>
        <v>0</v>
      </c>
      <c r="P150" t="s">
        <v>29</v>
      </c>
    </row>
    <row r="151" spans="1:5" ht="12.75">
      <c r="A151" s="27" t="s">
        <v>52</v>
      </c>
      <c r="E151" s="28" t="s">
        <v>49</v>
      </c>
    </row>
    <row r="152" spans="1:5" ht="38.25">
      <c r="A152" s="29" t="s">
        <v>53</v>
      </c>
      <c r="E152" s="30" t="s">
        <v>206</v>
      </c>
    </row>
    <row r="153" spans="1:5" ht="140.25">
      <c r="A153" t="s">
        <v>55</v>
      </c>
      <c r="E153" s="28" t="s">
        <v>198</v>
      </c>
    </row>
    <row r="154" spans="1:16" ht="12.75">
      <c r="A154" s="17" t="s">
        <v>47</v>
      </c>
      <c r="B154" s="22" t="s">
        <v>207</v>
      </c>
      <c r="C154" s="22" t="s">
        <v>208</v>
      </c>
      <c r="D154" s="17" t="s">
        <v>49</v>
      </c>
      <c r="E154" s="23" t="s">
        <v>209</v>
      </c>
      <c r="F154" s="24" t="s">
        <v>100</v>
      </c>
      <c r="G154" s="25">
        <v>500</v>
      </c>
      <c r="H154" s="26">
        <v>0</v>
      </c>
      <c r="I154" s="26">
        <f>ROUND(ROUND(H154,2)*ROUND(G154,3),2)</f>
        <v>0</v>
      </c>
      <c r="O154">
        <f>(I154*21)/100</f>
        <v>0</v>
      </c>
      <c r="P154" t="s">
        <v>29</v>
      </c>
    </row>
    <row r="155" spans="1:5" ht="12.75">
      <c r="A155" s="27" t="s">
        <v>52</v>
      </c>
      <c r="E155" s="28" t="s">
        <v>49</v>
      </c>
    </row>
    <row r="156" spans="1:5" ht="12.75">
      <c r="A156" s="29" t="s">
        <v>53</v>
      </c>
      <c r="E156" s="30" t="s">
        <v>49</v>
      </c>
    </row>
    <row r="157" spans="1:5" ht="51">
      <c r="A157" t="s">
        <v>55</v>
      </c>
      <c r="E157" s="28" t="s">
        <v>210</v>
      </c>
    </row>
    <row r="158" spans="1:16" ht="12.75">
      <c r="A158" s="17" t="s">
        <v>47</v>
      </c>
      <c r="B158" s="22" t="s">
        <v>211</v>
      </c>
      <c r="C158" s="22" t="s">
        <v>212</v>
      </c>
      <c r="D158" s="17" t="s">
        <v>49</v>
      </c>
      <c r="E158" s="23" t="s">
        <v>213</v>
      </c>
      <c r="F158" s="24" t="s">
        <v>128</v>
      </c>
      <c r="G158" s="25">
        <v>8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29</v>
      </c>
    </row>
    <row r="159" spans="1:5" ht="12.75">
      <c r="A159" s="27" t="s">
        <v>52</v>
      </c>
      <c r="E159" s="28" t="s">
        <v>49</v>
      </c>
    </row>
    <row r="160" spans="1:5" ht="12.75">
      <c r="A160" s="29" t="s">
        <v>53</v>
      </c>
      <c r="E160" s="30" t="s">
        <v>49</v>
      </c>
    </row>
    <row r="161" spans="1:5" ht="165.75">
      <c r="A161" t="s">
        <v>55</v>
      </c>
      <c r="E161" s="28" t="s">
        <v>214</v>
      </c>
    </row>
    <row r="162" spans="1:16" ht="12.75">
      <c r="A162" s="17" t="s">
        <v>47</v>
      </c>
      <c r="B162" s="22" t="s">
        <v>215</v>
      </c>
      <c r="C162" s="22" t="s">
        <v>216</v>
      </c>
      <c r="D162" s="17" t="s">
        <v>49</v>
      </c>
      <c r="E162" s="23" t="s">
        <v>217</v>
      </c>
      <c r="F162" s="24" t="s">
        <v>128</v>
      </c>
      <c r="G162" s="25">
        <v>135</v>
      </c>
      <c r="H162" s="26">
        <v>0</v>
      </c>
      <c r="I162" s="26">
        <f>ROUND(ROUND(H162,2)*ROUND(G162,3),2)</f>
        <v>0</v>
      </c>
      <c r="O162">
        <f>(I162*21)/100</f>
        <v>0</v>
      </c>
      <c r="P162" t="s">
        <v>29</v>
      </c>
    </row>
    <row r="163" spans="1:5" ht="12.75">
      <c r="A163" s="27" t="s">
        <v>52</v>
      </c>
      <c r="E163" s="28" t="s">
        <v>168</v>
      </c>
    </row>
    <row r="164" spans="1:5" ht="12.75">
      <c r="A164" s="29" t="s">
        <v>53</v>
      </c>
      <c r="E164" s="30" t="s">
        <v>49</v>
      </c>
    </row>
    <row r="165" spans="1:5" ht="165.75">
      <c r="A165" t="s">
        <v>55</v>
      </c>
      <c r="E165" s="28" t="s">
        <v>218</v>
      </c>
    </row>
    <row r="166" spans="1:18" ht="12.75" customHeight="1">
      <c r="A166" s="5" t="s">
        <v>45</v>
      </c>
      <c r="B166" s="5"/>
      <c r="C166" s="31" t="s">
        <v>77</v>
      </c>
      <c r="D166" s="5"/>
      <c r="E166" s="20" t="s">
        <v>219</v>
      </c>
      <c r="F166" s="5"/>
      <c r="G166" s="5"/>
      <c r="H166" s="5"/>
      <c r="I166" s="32">
        <f>0+Q166</f>
        <v>0</v>
      </c>
      <c r="O166">
        <f>0+R166</f>
        <v>0</v>
      </c>
      <c r="Q166">
        <f>0+I167+I171+I175+I179+I183+I187+I191</f>
        <v>0</v>
      </c>
      <c r="R166">
        <f>0+O167+O171+O175+O179+O183+O187+O191</f>
        <v>0</v>
      </c>
    </row>
    <row r="167" spans="1:16" ht="12.75">
      <c r="A167" s="17" t="s">
        <v>47</v>
      </c>
      <c r="B167" s="22" t="s">
        <v>220</v>
      </c>
      <c r="C167" s="22" t="s">
        <v>221</v>
      </c>
      <c r="D167" s="17" t="s">
        <v>49</v>
      </c>
      <c r="E167" s="23" t="s">
        <v>222</v>
      </c>
      <c r="F167" s="24" t="s">
        <v>100</v>
      </c>
      <c r="G167" s="25">
        <v>5</v>
      </c>
      <c r="H167" s="26">
        <v>0</v>
      </c>
      <c r="I167" s="26">
        <f>ROUND(ROUND(H167,2)*ROUND(G167,3),2)</f>
        <v>0</v>
      </c>
      <c r="O167">
        <f>(I167*21)/100</f>
        <v>0</v>
      </c>
      <c r="P167" t="s">
        <v>29</v>
      </c>
    </row>
    <row r="168" spans="1:5" ht="12.75">
      <c r="A168" s="27" t="s">
        <v>52</v>
      </c>
      <c r="E168" s="28" t="s">
        <v>49</v>
      </c>
    </row>
    <row r="169" spans="1:5" ht="25.5">
      <c r="A169" s="29" t="s">
        <v>53</v>
      </c>
      <c r="E169" s="30" t="s">
        <v>223</v>
      </c>
    </row>
    <row r="170" spans="1:5" ht="255">
      <c r="A170" t="s">
        <v>55</v>
      </c>
      <c r="E170" s="28" t="s">
        <v>224</v>
      </c>
    </row>
    <row r="171" spans="1:16" ht="12.75">
      <c r="A171" s="17" t="s">
        <v>47</v>
      </c>
      <c r="B171" s="22" t="s">
        <v>225</v>
      </c>
      <c r="C171" s="22" t="s">
        <v>226</v>
      </c>
      <c r="D171" s="17" t="s">
        <v>49</v>
      </c>
      <c r="E171" s="23" t="s">
        <v>227</v>
      </c>
      <c r="F171" s="24" t="s">
        <v>80</v>
      </c>
      <c r="G171" s="25">
        <v>1</v>
      </c>
      <c r="H171" s="26">
        <v>0</v>
      </c>
      <c r="I171" s="26">
        <f>ROUND(ROUND(H171,2)*ROUND(G171,3),2)</f>
        <v>0</v>
      </c>
      <c r="O171">
        <f>(I171*21)/100</f>
        <v>0</v>
      </c>
      <c r="P171" t="s">
        <v>29</v>
      </c>
    </row>
    <row r="172" spans="1:5" ht="12.75">
      <c r="A172" s="27" t="s">
        <v>52</v>
      </c>
      <c r="E172" s="28" t="s">
        <v>49</v>
      </c>
    </row>
    <row r="173" spans="1:5" ht="12.75">
      <c r="A173" s="29" t="s">
        <v>53</v>
      </c>
      <c r="E173" s="30" t="s">
        <v>49</v>
      </c>
    </row>
    <row r="174" spans="1:5" ht="76.5">
      <c r="A174" t="s">
        <v>55</v>
      </c>
      <c r="E174" s="28" t="s">
        <v>228</v>
      </c>
    </row>
    <row r="175" spans="1:16" ht="12.75">
      <c r="A175" s="17" t="s">
        <v>47</v>
      </c>
      <c r="B175" s="22" t="s">
        <v>229</v>
      </c>
      <c r="C175" s="22" t="s">
        <v>230</v>
      </c>
      <c r="D175" s="17" t="s">
        <v>49</v>
      </c>
      <c r="E175" s="23" t="s">
        <v>231</v>
      </c>
      <c r="F175" s="24" t="s">
        <v>232</v>
      </c>
      <c r="G175" s="25">
        <v>20</v>
      </c>
      <c r="H175" s="26">
        <v>0</v>
      </c>
      <c r="I175" s="26">
        <f>ROUND(ROUND(H175,2)*ROUND(G175,3),2)</f>
        <v>0</v>
      </c>
      <c r="O175">
        <f>(I175*21)/100</f>
        <v>0</v>
      </c>
      <c r="P175" t="s">
        <v>29</v>
      </c>
    </row>
    <row r="176" spans="1:5" ht="12.75">
      <c r="A176" s="27" t="s">
        <v>52</v>
      </c>
      <c r="E176" s="28" t="s">
        <v>49</v>
      </c>
    </row>
    <row r="177" spans="1:5" ht="12.75">
      <c r="A177" s="29" t="s">
        <v>53</v>
      </c>
      <c r="E177" s="30" t="s">
        <v>49</v>
      </c>
    </row>
    <row r="178" spans="1:5" ht="409.5">
      <c r="A178" t="s">
        <v>55</v>
      </c>
      <c r="E178" s="28" t="s">
        <v>233</v>
      </c>
    </row>
    <row r="179" spans="1:16" ht="12.75">
      <c r="A179" s="17" t="s">
        <v>47</v>
      </c>
      <c r="B179" s="22" t="s">
        <v>234</v>
      </c>
      <c r="C179" s="22" t="s">
        <v>235</v>
      </c>
      <c r="D179" s="17" t="s">
        <v>49</v>
      </c>
      <c r="E179" s="23" t="s">
        <v>236</v>
      </c>
      <c r="F179" s="24" t="s">
        <v>80</v>
      </c>
      <c r="G179" s="25">
        <v>13</v>
      </c>
      <c r="H179" s="26">
        <v>0</v>
      </c>
      <c r="I179" s="26">
        <f>ROUND(ROUND(H179,2)*ROUND(G179,3),2)</f>
        <v>0</v>
      </c>
      <c r="O179">
        <f>(I179*21)/100</f>
        <v>0</v>
      </c>
      <c r="P179" t="s">
        <v>29</v>
      </c>
    </row>
    <row r="180" spans="1:5" ht="12.75">
      <c r="A180" s="27" t="s">
        <v>52</v>
      </c>
      <c r="E180" s="28" t="s">
        <v>49</v>
      </c>
    </row>
    <row r="181" spans="1:5" ht="12.75">
      <c r="A181" s="29" t="s">
        <v>53</v>
      </c>
      <c r="E181" s="30" t="s">
        <v>49</v>
      </c>
    </row>
    <row r="182" spans="1:5" ht="38.25">
      <c r="A182" t="s">
        <v>55</v>
      </c>
      <c r="E182" s="28" t="s">
        <v>237</v>
      </c>
    </row>
    <row r="183" spans="1:16" ht="12.75">
      <c r="A183" s="17" t="s">
        <v>47</v>
      </c>
      <c r="B183" s="22" t="s">
        <v>238</v>
      </c>
      <c r="C183" s="22" t="s">
        <v>239</v>
      </c>
      <c r="D183" s="17" t="s">
        <v>49</v>
      </c>
      <c r="E183" s="23" t="s">
        <v>240</v>
      </c>
      <c r="F183" s="24" t="s">
        <v>80</v>
      </c>
      <c r="G183" s="25">
        <v>6</v>
      </c>
      <c r="H183" s="26">
        <v>0</v>
      </c>
      <c r="I183" s="26">
        <f>ROUND(ROUND(H183,2)*ROUND(G183,3),2)</f>
        <v>0</v>
      </c>
      <c r="O183">
        <f>(I183*21)/100</f>
        <v>0</v>
      </c>
      <c r="P183" t="s">
        <v>29</v>
      </c>
    </row>
    <row r="184" spans="1:5" ht="12.75">
      <c r="A184" s="27" t="s">
        <v>52</v>
      </c>
      <c r="E184" s="28" t="s">
        <v>49</v>
      </c>
    </row>
    <row r="185" spans="1:5" ht="12.75">
      <c r="A185" s="29" t="s">
        <v>53</v>
      </c>
      <c r="E185" s="30" t="s">
        <v>49</v>
      </c>
    </row>
    <row r="186" spans="1:5" ht="38.25">
      <c r="A186" t="s">
        <v>55</v>
      </c>
      <c r="E186" s="28" t="s">
        <v>237</v>
      </c>
    </row>
    <row r="187" spans="1:16" ht="12.75">
      <c r="A187" s="17" t="s">
        <v>47</v>
      </c>
      <c r="B187" s="22" t="s">
        <v>241</v>
      </c>
      <c r="C187" s="22" t="s">
        <v>242</v>
      </c>
      <c r="D187" s="17" t="s">
        <v>49</v>
      </c>
      <c r="E187" s="23" t="s">
        <v>243</v>
      </c>
      <c r="F187" s="24" t="s">
        <v>80</v>
      </c>
      <c r="G187" s="25">
        <v>11</v>
      </c>
      <c r="H187" s="26">
        <v>0</v>
      </c>
      <c r="I187" s="26">
        <f>ROUND(ROUND(H187,2)*ROUND(G187,3),2)</f>
        <v>0</v>
      </c>
      <c r="O187">
        <f>(I187*21)/100</f>
        <v>0</v>
      </c>
      <c r="P187" t="s">
        <v>29</v>
      </c>
    </row>
    <row r="188" spans="1:5" ht="12.75">
      <c r="A188" s="27" t="s">
        <v>52</v>
      </c>
      <c r="E188" s="28" t="s">
        <v>49</v>
      </c>
    </row>
    <row r="189" spans="1:5" ht="12.75">
      <c r="A189" s="29" t="s">
        <v>53</v>
      </c>
      <c r="E189" s="30" t="s">
        <v>49</v>
      </c>
    </row>
    <row r="190" spans="1:5" ht="38.25">
      <c r="A190" t="s">
        <v>55</v>
      </c>
      <c r="E190" s="28" t="s">
        <v>237</v>
      </c>
    </row>
    <row r="191" spans="1:16" ht="12.75">
      <c r="A191" s="17" t="s">
        <v>47</v>
      </c>
      <c r="B191" s="22" t="s">
        <v>244</v>
      </c>
      <c r="C191" s="22" t="s">
        <v>245</v>
      </c>
      <c r="D191" s="17" t="s">
        <v>49</v>
      </c>
      <c r="E191" s="23" t="s">
        <v>246</v>
      </c>
      <c r="F191" s="24" t="s">
        <v>100</v>
      </c>
      <c r="G191" s="25">
        <v>5</v>
      </c>
      <c r="H191" s="26">
        <v>0</v>
      </c>
      <c r="I191" s="26">
        <f>ROUND(ROUND(H191,2)*ROUND(G191,3),2)</f>
        <v>0</v>
      </c>
      <c r="O191">
        <f>(I191*21)/100</f>
        <v>0</v>
      </c>
      <c r="P191" t="s">
        <v>29</v>
      </c>
    </row>
    <row r="192" spans="1:5" ht="12.75">
      <c r="A192" s="27" t="s">
        <v>52</v>
      </c>
      <c r="E192" s="28" t="s">
        <v>49</v>
      </c>
    </row>
    <row r="193" spans="1:5" ht="12.75">
      <c r="A193" s="29" t="s">
        <v>53</v>
      </c>
      <c r="E193" s="30" t="s">
        <v>49</v>
      </c>
    </row>
    <row r="194" spans="1:5" ht="63.75">
      <c r="A194" t="s">
        <v>55</v>
      </c>
      <c r="E194" s="28" t="s">
        <v>247</v>
      </c>
    </row>
    <row r="195" spans="1:18" ht="12.75" customHeight="1">
      <c r="A195" s="5" t="s">
        <v>45</v>
      </c>
      <c r="B195" s="5"/>
      <c r="C195" s="31" t="s">
        <v>42</v>
      </c>
      <c r="D195" s="5"/>
      <c r="E195" s="20" t="s">
        <v>248</v>
      </c>
      <c r="F195" s="5"/>
      <c r="G195" s="5"/>
      <c r="H195" s="5"/>
      <c r="I195" s="32">
        <f>0+Q195</f>
        <v>0</v>
      </c>
      <c r="O195">
        <f>0+R195</f>
        <v>0</v>
      </c>
      <c r="Q195">
        <f>0+I196+I200+I204+I208+I212+I216+I220+I224+I228</f>
        <v>0</v>
      </c>
      <c r="R195">
        <f>0+O196+O200+O204+O208+O212+O216+O220+O224+O228</f>
        <v>0</v>
      </c>
    </row>
    <row r="196" spans="1:16" ht="25.5">
      <c r="A196" s="17" t="s">
        <v>47</v>
      </c>
      <c r="B196" s="22" t="s">
        <v>249</v>
      </c>
      <c r="C196" s="22" t="s">
        <v>250</v>
      </c>
      <c r="D196" s="17" t="s">
        <v>49</v>
      </c>
      <c r="E196" s="23" t="s">
        <v>251</v>
      </c>
      <c r="F196" s="24" t="s">
        <v>128</v>
      </c>
      <c r="G196" s="25">
        <v>670.625</v>
      </c>
      <c r="H196" s="26">
        <v>0</v>
      </c>
      <c r="I196" s="26">
        <f>ROUND(ROUND(H196,2)*ROUND(G196,3),2)</f>
        <v>0</v>
      </c>
      <c r="O196">
        <f>(I196*21)/100</f>
        <v>0</v>
      </c>
      <c r="P196" t="s">
        <v>29</v>
      </c>
    </row>
    <row r="197" spans="1:5" ht="12.75">
      <c r="A197" s="27" t="s">
        <v>52</v>
      </c>
      <c r="E197" s="28" t="s">
        <v>49</v>
      </c>
    </row>
    <row r="198" spans="1:5" ht="114.75">
      <c r="A198" s="29" t="s">
        <v>53</v>
      </c>
      <c r="E198" s="30" t="s">
        <v>252</v>
      </c>
    </row>
    <row r="199" spans="1:5" ht="38.25">
      <c r="A199" t="s">
        <v>55</v>
      </c>
      <c r="E199" s="28" t="s">
        <v>253</v>
      </c>
    </row>
    <row r="200" spans="1:16" ht="12.75">
      <c r="A200" s="17" t="s">
        <v>47</v>
      </c>
      <c r="B200" s="22" t="s">
        <v>254</v>
      </c>
      <c r="C200" s="22" t="s">
        <v>255</v>
      </c>
      <c r="D200" s="17" t="s">
        <v>49</v>
      </c>
      <c r="E200" s="23" t="s">
        <v>256</v>
      </c>
      <c r="F200" s="24" t="s">
        <v>80</v>
      </c>
      <c r="G200" s="25">
        <v>5</v>
      </c>
      <c r="H200" s="26">
        <v>0</v>
      </c>
      <c r="I200" s="26">
        <f>ROUND(ROUND(H200,2)*ROUND(G200,3),2)</f>
        <v>0</v>
      </c>
      <c r="O200">
        <f>(I200*21)/100</f>
        <v>0</v>
      </c>
      <c r="P200" t="s">
        <v>29</v>
      </c>
    </row>
    <row r="201" spans="1:5" ht="12.75">
      <c r="A201" s="27" t="s">
        <v>52</v>
      </c>
      <c r="E201" s="28" t="s">
        <v>49</v>
      </c>
    </row>
    <row r="202" spans="1:5" ht="12.75">
      <c r="A202" s="29" t="s">
        <v>53</v>
      </c>
      <c r="E202" s="30" t="s">
        <v>49</v>
      </c>
    </row>
    <row r="203" spans="1:5" ht="38.25">
      <c r="A203" t="s">
        <v>55</v>
      </c>
      <c r="E203" s="28" t="s">
        <v>257</v>
      </c>
    </row>
    <row r="204" spans="1:16" ht="12.75">
      <c r="A204" s="17" t="s">
        <v>47</v>
      </c>
      <c r="B204" s="22" t="s">
        <v>258</v>
      </c>
      <c r="C204" s="22" t="s">
        <v>259</v>
      </c>
      <c r="D204" s="17" t="s">
        <v>49</v>
      </c>
      <c r="E204" s="23" t="s">
        <v>260</v>
      </c>
      <c r="F204" s="24" t="s">
        <v>100</v>
      </c>
      <c r="G204" s="25">
        <v>20</v>
      </c>
      <c r="H204" s="26">
        <v>0</v>
      </c>
      <c r="I204" s="26">
        <f>ROUND(ROUND(H204,2)*ROUND(G204,3),2)</f>
        <v>0</v>
      </c>
      <c r="O204">
        <f>(I204*21)/100</f>
        <v>0</v>
      </c>
      <c r="P204" t="s">
        <v>29</v>
      </c>
    </row>
    <row r="205" spans="1:5" ht="12.75">
      <c r="A205" s="27" t="s">
        <v>52</v>
      </c>
      <c r="E205" s="28" t="s">
        <v>49</v>
      </c>
    </row>
    <row r="206" spans="1:5" ht="12.75">
      <c r="A206" s="29" t="s">
        <v>53</v>
      </c>
      <c r="E206" s="30" t="s">
        <v>49</v>
      </c>
    </row>
    <row r="207" spans="1:5" ht="51">
      <c r="A207" t="s">
        <v>55</v>
      </c>
      <c r="E207" s="28" t="s">
        <v>261</v>
      </c>
    </row>
    <row r="208" spans="1:16" ht="12.75">
      <c r="A208" s="17" t="s">
        <v>47</v>
      </c>
      <c r="B208" s="22" t="s">
        <v>262</v>
      </c>
      <c r="C208" s="22" t="s">
        <v>263</v>
      </c>
      <c r="D208" s="17" t="s">
        <v>49</v>
      </c>
      <c r="E208" s="23" t="s">
        <v>264</v>
      </c>
      <c r="F208" s="24" t="s">
        <v>100</v>
      </c>
      <c r="G208" s="25">
        <v>24</v>
      </c>
      <c r="H208" s="26">
        <v>0</v>
      </c>
      <c r="I208" s="26">
        <f>ROUND(ROUND(H208,2)*ROUND(G208,3),2)</f>
        <v>0</v>
      </c>
      <c r="O208">
        <f>(I208*21)/100</f>
        <v>0</v>
      </c>
      <c r="P208" t="s">
        <v>29</v>
      </c>
    </row>
    <row r="209" spans="1:5" ht="12.75">
      <c r="A209" s="27" t="s">
        <v>52</v>
      </c>
      <c r="E209" s="28" t="s">
        <v>49</v>
      </c>
    </row>
    <row r="210" spans="1:5" ht="25.5">
      <c r="A210" s="29" t="s">
        <v>53</v>
      </c>
      <c r="E210" s="30" t="s">
        <v>265</v>
      </c>
    </row>
    <row r="211" spans="1:5" ht="51">
      <c r="A211" t="s">
        <v>55</v>
      </c>
      <c r="E211" s="28" t="s">
        <v>261</v>
      </c>
    </row>
    <row r="212" spans="1:16" ht="12.75">
      <c r="A212" s="17" t="s">
        <v>47</v>
      </c>
      <c r="B212" s="22" t="s">
        <v>266</v>
      </c>
      <c r="C212" s="22" t="s">
        <v>267</v>
      </c>
      <c r="D212" s="17" t="s">
        <v>49</v>
      </c>
      <c r="E212" s="23" t="s">
        <v>268</v>
      </c>
      <c r="F212" s="24" t="s">
        <v>100</v>
      </c>
      <c r="G212" s="25">
        <v>204</v>
      </c>
      <c r="H212" s="26">
        <v>0</v>
      </c>
      <c r="I212" s="26">
        <f>ROUND(ROUND(H212,2)*ROUND(G212,3),2)</f>
        <v>0</v>
      </c>
      <c r="O212">
        <f>(I212*21)/100</f>
        <v>0</v>
      </c>
      <c r="P212" t="s">
        <v>29</v>
      </c>
    </row>
    <row r="213" spans="1:5" ht="12.75">
      <c r="A213" s="27" t="s">
        <v>52</v>
      </c>
      <c r="E213" s="28" t="s">
        <v>49</v>
      </c>
    </row>
    <row r="214" spans="1:5" ht="63.75">
      <c r="A214" s="29" t="s">
        <v>53</v>
      </c>
      <c r="E214" s="30" t="s">
        <v>269</v>
      </c>
    </row>
    <row r="215" spans="1:5" ht="51">
      <c r="A215" t="s">
        <v>55</v>
      </c>
      <c r="E215" s="28" t="s">
        <v>261</v>
      </c>
    </row>
    <row r="216" spans="1:16" ht="12.75">
      <c r="A216" s="17" t="s">
        <v>47</v>
      </c>
      <c r="B216" s="22" t="s">
        <v>270</v>
      </c>
      <c r="C216" s="22" t="s">
        <v>271</v>
      </c>
      <c r="D216" s="17" t="s">
        <v>49</v>
      </c>
      <c r="E216" s="23" t="s">
        <v>272</v>
      </c>
      <c r="F216" s="24" t="s">
        <v>100</v>
      </c>
      <c r="G216" s="25">
        <v>300</v>
      </c>
      <c r="H216" s="26">
        <v>0</v>
      </c>
      <c r="I216" s="26">
        <f>ROUND(ROUND(H216,2)*ROUND(G216,3),2)</f>
        <v>0</v>
      </c>
      <c r="O216">
        <f>(I216*21)/100</f>
        <v>0</v>
      </c>
      <c r="P216" t="s">
        <v>29</v>
      </c>
    </row>
    <row r="217" spans="1:5" ht="12.75">
      <c r="A217" s="27" t="s">
        <v>52</v>
      </c>
      <c r="E217" s="28" t="s">
        <v>49</v>
      </c>
    </row>
    <row r="218" spans="1:5" ht="12.75">
      <c r="A218" s="29" t="s">
        <v>53</v>
      </c>
      <c r="E218" s="30" t="s">
        <v>49</v>
      </c>
    </row>
    <row r="219" spans="1:5" ht="51">
      <c r="A219" t="s">
        <v>55</v>
      </c>
      <c r="E219" s="28" t="s">
        <v>261</v>
      </c>
    </row>
    <row r="220" spans="1:16" ht="12.75">
      <c r="A220" s="17" t="s">
        <v>47</v>
      </c>
      <c r="B220" s="22" t="s">
        <v>273</v>
      </c>
      <c r="C220" s="22" t="s">
        <v>274</v>
      </c>
      <c r="D220" s="17" t="s">
        <v>49</v>
      </c>
      <c r="E220" s="23" t="s">
        <v>275</v>
      </c>
      <c r="F220" s="24" t="s">
        <v>100</v>
      </c>
      <c r="G220" s="25">
        <v>135</v>
      </c>
      <c r="H220" s="26">
        <v>0</v>
      </c>
      <c r="I220" s="26">
        <f>ROUND(ROUND(H220,2)*ROUND(G220,3),2)</f>
        <v>0</v>
      </c>
      <c r="O220">
        <f>(I220*21)/100</f>
        <v>0</v>
      </c>
      <c r="P220" t="s">
        <v>29</v>
      </c>
    </row>
    <row r="221" spans="1:5" ht="12.75">
      <c r="A221" s="27" t="s">
        <v>52</v>
      </c>
      <c r="E221" s="28" t="s">
        <v>49</v>
      </c>
    </row>
    <row r="222" spans="1:5" ht="12.75">
      <c r="A222" s="29" t="s">
        <v>53</v>
      </c>
      <c r="E222" s="30" t="s">
        <v>49</v>
      </c>
    </row>
    <row r="223" spans="1:5" ht="25.5">
      <c r="A223" t="s">
        <v>55</v>
      </c>
      <c r="E223" s="28" t="s">
        <v>276</v>
      </c>
    </row>
    <row r="224" spans="1:16" ht="12.75">
      <c r="A224" s="17" t="s">
        <v>47</v>
      </c>
      <c r="B224" s="22" t="s">
        <v>277</v>
      </c>
      <c r="C224" s="22" t="s">
        <v>278</v>
      </c>
      <c r="D224" s="17" t="s">
        <v>49</v>
      </c>
      <c r="E224" s="23" t="s">
        <v>279</v>
      </c>
      <c r="F224" s="24" t="s">
        <v>100</v>
      </c>
      <c r="G224" s="25">
        <v>135</v>
      </c>
      <c r="H224" s="26">
        <v>0</v>
      </c>
      <c r="I224" s="26">
        <f>ROUND(ROUND(H224,2)*ROUND(G224,3),2)</f>
        <v>0</v>
      </c>
      <c r="O224">
        <f>(I224*21)/100</f>
        <v>0</v>
      </c>
      <c r="P224" t="s">
        <v>29</v>
      </c>
    </row>
    <row r="225" spans="1:5" ht="12.75">
      <c r="A225" s="27" t="s">
        <v>52</v>
      </c>
      <c r="E225" s="28" t="s">
        <v>49</v>
      </c>
    </row>
    <row r="226" spans="1:5" ht="12.75">
      <c r="A226" s="29" t="s">
        <v>53</v>
      </c>
      <c r="E226" s="30" t="s">
        <v>49</v>
      </c>
    </row>
    <row r="227" spans="1:5" ht="38.25">
      <c r="A227" t="s">
        <v>55</v>
      </c>
      <c r="E227" s="28" t="s">
        <v>280</v>
      </c>
    </row>
    <row r="228" spans="1:16" ht="12.75">
      <c r="A228" s="17" t="s">
        <v>47</v>
      </c>
      <c r="B228" s="22" t="s">
        <v>281</v>
      </c>
      <c r="C228" s="22" t="s">
        <v>282</v>
      </c>
      <c r="D228" s="17" t="s">
        <v>49</v>
      </c>
      <c r="E228" s="23" t="s">
        <v>283</v>
      </c>
      <c r="F228" s="24" t="s">
        <v>80</v>
      </c>
      <c r="G228" s="25">
        <v>6</v>
      </c>
      <c r="H228" s="26">
        <v>0</v>
      </c>
      <c r="I228" s="26">
        <f>ROUND(ROUND(H228,2)*ROUND(G228,3),2)</f>
        <v>0</v>
      </c>
      <c r="O228">
        <f>(I228*21)/100</f>
        <v>0</v>
      </c>
      <c r="P228" t="s">
        <v>29</v>
      </c>
    </row>
    <row r="229" spans="1:5" ht="12.75">
      <c r="A229" s="27" t="s">
        <v>52</v>
      </c>
      <c r="E229" s="28" t="s">
        <v>49</v>
      </c>
    </row>
    <row r="230" spans="1:5" ht="12.75">
      <c r="A230" s="29" t="s">
        <v>53</v>
      </c>
      <c r="E230" s="30" t="s">
        <v>49</v>
      </c>
    </row>
    <row r="231" spans="1:5" ht="38.25">
      <c r="A231" t="s">
        <v>55</v>
      </c>
      <c r="E231" s="28" t="s">
        <v>284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24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0+O9+O30+O71+O76+O89+O138</f>
        <v>0</v>
      </c>
      <c r="P2" t="s">
        <v>24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285</v>
      </c>
      <c r="I3" s="33">
        <f>0+I9+I30+I71+I76+I89+I138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7" t="s">
        <v>19</v>
      </c>
      <c r="D4" s="34"/>
      <c r="E4" s="11" t="s">
        <v>16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20</v>
      </c>
      <c r="B5" s="13" t="s">
        <v>21</v>
      </c>
      <c r="C5" s="38" t="s">
        <v>285</v>
      </c>
      <c r="D5" s="39"/>
      <c r="E5" s="14" t="s">
        <v>286</v>
      </c>
      <c r="F5" s="5"/>
      <c r="G5" s="5"/>
      <c r="H5" s="5"/>
      <c r="I5" s="5"/>
      <c r="O5" t="s">
        <v>23</v>
      </c>
      <c r="P5" t="s">
        <v>25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25</v>
      </c>
      <c r="D8" s="12" t="s">
        <v>24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0+I10+I14+I18+I22+I26</f>
        <v>0</v>
      </c>
      <c r="R9">
        <f>0+O10+O14+O18+O22+O26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167.238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29</v>
      </c>
    </row>
    <row r="11" spans="1:5" ht="12.75">
      <c r="A11" s="27" t="s">
        <v>52</v>
      </c>
      <c r="E11" s="28" t="s">
        <v>49</v>
      </c>
    </row>
    <row r="12" spans="1:5" ht="38.25">
      <c r="A12" s="29" t="s">
        <v>53</v>
      </c>
      <c r="E12" s="30" t="s">
        <v>287</v>
      </c>
    </row>
    <row r="13" spans="1:5" ht="25.5">
      <c r="A13" t="s">
        <v>55</v>
      </c>
      <c r="E13" s="28" t="s">
        <v>56</v>
      </c>
    </row>
    <row r="14" spans="1:16" ht="12.75">
      <c r="A14" s="17" t="s">
        <v>47</v>
      </c>
      <c r="B14" s="22" t="s">
        <v>25</v>
      </c>
      <c r="C14" s="22" t="s">
        <v>57</v>
      </c>
      <c r="D14" s="17" t="s">
        <v>49</v>
      </c>
      <c r="E14" s="23" t="s">
        <v>58</v>
      </c>
      <c r="F14" s="24" t="s">
        <v>51</v>
      </c>
      <c r="G14" s="25">
        <v>18.75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29</v>
      </c>
    </row>
    <row r="15" spans="1:5" ht="12.75">
      <c r="A15" s="27" t="s">
        <v>52</v>
      </c>
      <c r="E15" s="28" t="s">
        <v>49</v>
      </c>
    </row>
    <row r="16" spans="1:5" ht="25.5">
      <c r="A16" s="29" t="s">
        <v>53</v>
      </c>
      <c r="E16" s="30" t="s">
        <v>288</v>
      </c>
    </row>
    <row r="17" spans="1:5" ht="25.5">
      <c r="A17" t="s">
        <v>55</v>
      </c>
      <c r="E17" s="28" t="s">
        <v>56</v>
      </c>
    </row>
    <row r="18" spans="1:16" ht="12.75">
      <c r="A18" s="17" t="s">
        <v>47</v>
      </c>
      <c r="B18" s="22" t="s">
        <v>24</v>
      </c>
      <c r="C18" s="22" t="s">
        <v>66</v>
      </c>
      <c r="D18" s="17" t="s">
        <v>49</v>
      </c>
      <c r="E18" s="23" t="s">
        <v>67</v>
      </c>
      <c r="F18" s="24" t="s">
        <v>62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29</v>
      </c>
    </row>
    <row r="19" spans="1:5" ht="12.75">
      <c r="A19" s="27" t="s">
        <v>52</v>
      </c>
      <c r="E19" s="28" t="s">
        <v>68</v>
      </c>
    </row>
    <row r="20" spans="1:5" ht="12.75">
      <c r="A20" s="29" t="s">
        <v>53</v>
      </c>
      <c r="E20" s="30" t="s">
        <v>49</v>
      </c>
    </row>
    <row r="21" spans="1:5" ht="12.75">
      <c r="A21" t="s">
        <v>55</v>
      </c>
      <c r="E21" s="28" t="s">
        <v>69</v>
      </c>
    </row>
    <row r="22" spans="1:16" ht="12.75">
      <c r="A22" s="17" t="s">
        <v>47</v>
      </c>
      <c r="B22" s="22" t="s">
        <v>35</v>
      </c>
      <c r="C22" s="22" t="s">
        <v>70</v>
      </c>
      <c r="D22" s="17" t="s">
        <v>49</v>
      </c>
      <c r="E22" s="23" t="s">
        <v>71</v>
      </c>
      <c r="F22" s="24" t="s">
        <v>62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29</v>
      </c>
    </row>
    <row r="23" spans="1:5" ht="12.75">
      <c r="A23" s="27" t="s">
        <v>52</v>
      </c>
      <c r="E23" s="28" t="s">
        <v>72</v>
      </c>
    </row>
    <row r="24" spans="1:5" ht="12.75">
      <c r="A24" s="29" t="s">
        <v>53</v>
      </c>
      <c r="E24" s="30" t="s">
        <v>49</v>
      </c>
    </row>
    <row r="25" spans="1:5" ht="12.75">
      <c r="A25" t="s">
        <v>55</v>
      </c>
      <c r="E25" s="28" t="s">
        <v>69</v>
      </c>
    </row>
    <row r="26" spans="1:16" ht="12.75">
      <c r="A26" s="17" t="s">
        <v>47</v>
      </c>
      <c r="B26" s="22" t="s">
        <v>37</v>
      </c>
      <c r="C26" s="22" t="s">
        <v>74</v>
      </c>
      <c r="D26" s="17" t="s">
        <v>49</v>
      </c>
      <c r="E26" s="23" t="s">
        <v>75</v>
      </c>
      <c r="F26" s="24" t="s">
        <v>62</v>
      </c>
      <c r="G26" s="25">
        <v>1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29</v>
      </c>
    </row>
    <row r="27" spans="1:5" ht="12.75">
      <c r="A27" s="27" t="s">
        <v>52</v>
      </c>
      <c r="E27" s="28" t="s">
        <v>76</v>
      </c>
    </row>
    <row r="28" spans="1:5" ht="12.75">
      <c r="A28" s="29" t="s">
        <v>53</v>
      </c>
      <c r="E28" s="30" t="s">
        <v>49</v>
      </c>
    </row>
    <row r="29" spans="1:5" ht="12.75">
      <c r="A29" t="s">
        <v>55</v>
      </c>
      <c r="E29" s="28" t="s">
        <v>69</v>
      </c>
    </row>
    <row r="30" spans="1:18" ht="12.75" customHeight="1">
      <c r="A30" s="5" t="s">
        <v>45</v>
      </c>
      <c r="B30" s="5"/>
      <c r="C30" s="31" t="s">
        <v>31</v>
      </c>
      <c r="D30" s="5"/>
      <c r="E30" s="20" t="s">
        <v>83</v>
      </c>
      <c r="F30" s="5"/>
      <c r="G30" s="5"/>
      <c r="H30" s="5"/>
      <c r="I30" s="32">
        <f>0+Q30</f>
        <v>0</v>
      </c>
      <c r="O30">
        <f>0+R30</f>
        <v>0</v>
      </c>
      <c r="Q30">
        <f>0+I31+I35+I39+I43+I47+I51+I55+I59+I63+I67</f>
        <v>0</v>
      </c>
      <c r="R30">
        <f>0+O31+O35+O39+O43+O47+O51+O55+O59+O63+O67</f>
        <v>0</v>
      </c>
    </row>
    <row r="31" spans="1:16" ht="12.75">
      <c r="A31" s="17" t="s">
        <v>47</v>
      </c>
      <c r="B31" s="22" t="s">
        <v>39</v>
      </c>
      <c r="C31" s="22" t="s">
        <v>84</v>
      </c>
      <c r="D31" s="17" t="s">
        <v>49</v>
      </c>
      <c r="E31" s="23" t="s">
        <v>85</v>
      </c>
      <c r="F31" s="24" t="s">
        <v>86</v>
      </c>
      <c r="G31" s="25">
        <v>0.2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29</v>
      </c>
    </row>
    <row r="32" spans="1:5" ht="12.75">
      <c r="A32" s="27" t="s">
        <v>52</v>
      </c>
      <c r="E32" s="28" t="s">
        <v>87</v>
      </c>
    </row>
    <row r="33" spans="1:5" ht="25.5">
      <c r="A33" s="29" t="s">
        <v>53</v>
      </c>
      <c r="E33" s="30" t="s">
        <v>289</v>
      </c>
    </row>
    <row r="34" spans="1:5" ht="63.75">
      <c r="A34" t="s">
        <v>55</v>
      </c>
      <c r="E34" s="28" t="s">
        <v>89</v>
      </c>
    </row>
    <row r="35" spans="1:16" ht="12.75">
      <c r="A35" s="17" t="s">
        <v>47</v>
      </c>
      <c r="B35" s="22" t="s">
        <v>73</v>
      </c>
      <c r="C35" s="22" t="s">
        <v>290</v>
      </c>
      <c r="D35" s="17" t="s">
        <v>49</v>
      </c>
      <c r="E35" s="23" t="s">
        <v>291</v>
      </c>
      <c r="F35" s="24" t="s">
        <v>86</v>
      </c>
      <c r="G35" s="25">
        <v>6.3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29</v>
      </c>
    </row>
    <row r="36" spans="1:5" ht="12.75">
      <c r="A36" s="27" t="s">
        <v>52</v>
      </c>
      <c r="E36" s="28" t="s">
        <v>292</v>
      </c>
    </row>
    <row r="37" spans="1:5" ht="25.5">
      <c r="A37" s="29" t="s">
        <v>53</v>
      </c>
      <c r="E37" s="30" t="s">
        <v>293</v>
      </c>
    </row>
    <row r="38" spans="1:5" ht="63.75">
      <c r="A38" t="s">
        <v>55</v>
      </c>
      <c r="E38" s="28" t="s">
        <v>89</v>
      </c>
    </row>
    <row r="39" spans="1:16" ht="25.5">
      <c r="A39" s="17" t="s">
        <v>47</v>
      </c>
      <c r="B39" s="22" t="s">
        <v>77</v>
      </c>
      <c r="C39" s="22" t="s">
        <v>90</v>
      </c>
      <c r="D39" s="17" t="s">
        <v>49</v>
      </c>
      <c r="E39" s="23" t="s">
        <v>91</v>
      </c>
      <c r="F39" s="24" t="s">
        <v>86</v>
      </c>
      <c r="G39" s="25">
        <v>52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29</v>
      </c>
    </row>
    <row r="40" spans="1:5" ht="12.75">
      <c r="A40" s="27" t="s">
        <v>52</v>
      </c>
      <c r="E40" s="28" t="s">
        <v>49</v>
      </c>
    </row>
    <row r="41" spans="1:5" ht="38.25">
      <c r="A41" s="29" t="s">
        <v>53</v>
      </c>
      <c r="E41" s="30" t="s">
        <v>294</v>
      </c>
    </row>
    <row r="42" spans="1:5" ht="63.75">
      <c r="A42" t="s">
        <v>55</v>
      </c>
      <c r="E42" s="28" t="s">
        <v>89</v>
      </c>
    </row>
    <row r="43" spans="1:16" ht="12.75">
      <c r="A43" s="17" t="s">
        <v>47</v>
      </c>
      <c r="B43" s="22" t="s">
        <v>42</v>
      </c>
      <c r="C43" s="22" t="s">
        <v>94</v>
      </c>
      <c r="D43" s="17" t="s">
        <v>49</v>
      </c>
      <c r="E43" s="23" t="s">
        <v>95</v>
      </c>
      <c r="F43" s="24" t="s">
        <v>86</v>
      </c>
      <c r="G43" s="25">
        <v>8.1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29</v>
      </c>
    </row>
    <row r="44" spans="1:5" ht="12.75">
      <c r="A44" s="27" t="s">
        <v>52</v>
      </c>
      <c r="E44" s="28" t="s">
        <v>49</v>
      </c>
    </row>
    <row r="45" spans="1:5" ht="51">
      <c r="A45" s="29" t="s">
        <v>53</v>
      </c>
      <c r="E45" s="30" t="s">
        <v>295</v>
      </c>
    </row>
    <row r="46" spans="1:5" ht="63.75">
      <c r="A46" t="s">
        <v>55</v>
      </c>
      <c r="E46" s="28" t="s">
        <v>89</v>
      </c>
    </row>
    <row r="47" spans="1:16" ht="12.75">
      <c r="A47" s="17" t="s">
        <v>47</v>
      </c>
      <c r="B47" s="22" t="s">
        <v>44</v>
      </c>
      <c r="C47" s="22" t="s">
        <v>98</v>
      </c>
      <c r="D47" s="17" t="s">
        <v>49</v>
      </c>
      <c r="E47" s="23" t="s">
        <v>99</v>
      </c>
      <c r="F47" s="24" t="s">
        <v>100</v>
      </c>
      <c r="G47" s="25">
        <v>214.8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29</v>
      </c>
    </row>
    <row r="48" spans="1:5" ht="12.75">
      <c r="A48" s="27" t="s">
        <v>52</v>
      </c>
      <c r="E48" s="28" t="s">
        <v>101</v>
      </c>
    </row>
    <row r="49" spans="1:5" ht="25.5">
      <c r="A49" s="29" t="s">
        <v>53</v>
      </c>
      <c r="E49" s="30" t="s">
        <v>296</v>
      </c>
    </row>
    <row r="50" spans="1:5" ht="63.75">
      <c r="A50" t="s">
        <v>55</v>
      </c>
      <c r="E50" s="28" t="s">
        <v>89</v>
      </c>
    </row>
    <row r="51" spans="1:16" ht="12.75">
      <c r="A51" s="17" t="s">
        <v>47</v>
      </c>
      <c r="B51" s="22" t="s">
        <v>93</v>
      </c>
      <c r="C51" s="22" t="s">
        <v>104</v>
      </c>
      <c r="D51" s="17" t="s">
        <v>49</v>
      </c>
      <c r="E51" s="23" t="s">
        <v>105</v>
      </c>
      <c r="F51" s="24" t="s">
        <v>86</v>
      </c>
      <c r="G51" s="25">
        <v>32.89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29</v>
      </c>
    </row>
    <row r="52" spans="1:5" ht="12.75">
      <c r="A52" s="27" t="s">
        <v>52</v>
      </c>
      <c r="E52" s="28" t="s">
        <v>49</v>
      </c>
    </row>
    <row r="53" spans="1:5" ht="25.5">
      <c r="A53" s="29" t="s">
        <v>53</v>
      </c>
      <c r="E53" s="30" t="s">
        <v>297</v>
      </c>
    </row>
    <row r="54" spans="1:5" ht="63.75">
      <c r="A54" t="s">
        <v>55</v>
      </c>
      <c r="E54" s="28" t="s">
        <v>89</v>
      </c>
    </row>
    <row r="55" spans="1:16" ht="12.75">
      <c r="A55" s="17" t="s">
        <v>47</v>
      </c>
      <c r="B55" s="22" t="s">
        <v>97</v>
      </c>
      <c r="C55" s="22" t="s">
        <v>108</v>
      </c>
      <c r="D55" s="17" t="s">
        <v>49</v>
      </c>
      <c r="E55" s="23" t="s">
        <v>109</v>
      </c>
      <c r="F55" s="24" t="s">
        <v>86</v>
      </c>
      <c r="G55" s="25">
        <v>49.82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29</v>
      </c>
    </row>
    <row r="56" spans="1:5" ht="12.75">
      <c r="A56" s="27" t="s">
        <v>52</v>
      </c>
      <c r="E56" s="28" t="s">
        <v>49</v>
      </c>
    </row>
    <row r="57" spans="1:5" ht="51">
      <c r="A57" s="29" t="s">
        <v>53</v>
      </c>
      <c r="E57" s="30" t="s">
        <v>298</v>
      </c>
    </row>
    <row r="58" spans="1:5" ht="369.75">
      <c r="A58" t="s">
        <v>55</v>
      </c>
      <c r="E58" s="28" t="s">
        <v>111</v>
      </c>
    </row>
    <row r="59" spans="1:16" ht="12.75">
      <c r="A59" s="17" t="s">
        <v>47</v>
      </c>
      <c r="B59" s="22" t="s">
        <v>103</v>
      </c>
      <c r="C59" s="22" t="s">
        <v>126</v>
      </c>
      <c r="D59" s="17" t="s">
        <v>49</v>
      </c>
      <c r="E59" s="23" t="s">
        <v>127</v>
      </c>
      <c r="F59" s="24" t="s">
        <v>128</v>
      </c>
      <c r="G59" s="25">
        <v>155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29</v>
      </c>
    </row>
    <row r="60" spans="1:5" ht="12.75">
      <c r="A60" s="27" t="s">
        <v>52</v>
      </c>
      <c r="E60" s="28" t="s">
        <v>49</v>
      </c>
    </row>
    <row r="61" spans="1:5" ht="25.5">
      <c r="A61" s="29" t="s">
        <v>53</v>
      </c>
      <c r="E61" s="30" t="s">
        <v>299</v>
      </c>
    </row>
    <row r="62" spans="1:5" ht="25.5">
      <c r="A62" t="s">
        <v>55</v>
      </c>
      <c r="E62" s="28" t="s">
        <v>130</v>
      </c>
    </row>
    <row r="63" spans="1:16" ht="12.75">
      <c r="A63" s="17" t="s">
        <v>47</v>
      </c>
      <c r="B63" s="22" t="s">
        <v>107</v>
      </c>
      <c r="C63" s="22" t="s">
        <v>137</v>
      </c>
      <c r="D63" s="17" t="s">
        <v>49</v>
      </c>
      <c r="E63" s="23" t="s">
        <v>138</v>
      </c>
      <c r="F63" s="24" t="s">
        <v>128</v>
      </c>
      <c r="G63" s="25">
        <v>25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29</v>
      </c>
    </row>
    <row r="64" spans="1:5" ht="12.75">
      <c r="A64" s="27" t="s">
        <v>52</v>
      </c>
      <c r="E64" s="28" t="s">
        <v>139</v>
      </c>
    </row>
    <row r="65" spans="1:5" ht="25.5">
      <c r="A65" s="29" t="s">
        <v>53</v>
      </c>
      <c r="E65" s="30" t="s">
        <v>300</v>
      </c>
    </row>
    <row r="66" spans="1:5" ht="38.25">
      <c r="A66" t="s">
        <v>55</v>
      </c>
      <c r="E66" s="28" t="s">
        <v>135</v>
      </c>
    </row>
    <row r="67" spans="1:16" ht="12.75">
      <c r="A67" s="17" t="s">
        <v>47</v>
      </c>
      <c r="B67" s="22" t="s">
        <v>112</v>
      </c>
      <c r="C67" s="22" t="s">
        <v>145</v>
      </c>
      <c r="D67" s="17" t="s">
        <v>49</v>
      </c>
      <c r="E67" s="23" t="s">
        <v>146</v>
      </c>
      <c r="F67" s="24" t="s">
        <v>128</v>
      </c>
      <c r="G67" s="25">
        <v>25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29</v>
      </c>
    </row>
    <row r="68" spans="1:5" ht="12.75">
      <c r="A68" s="27" t="s">
        <v>52</v>
      </c>
      <c r="E68" s="28" t="s">
        <v>49</v>
      </c>
    </row>
    <row r="69" spans="1:5" ht="25.5">
      <c r="A69" s="29" t="s">
        <v>53</v>
      </c>
      <c r="E69" s="30" t="s">
        <v>300</v>
      </c>
    </row>
    <row r="70" spans="1:5" ht="25.5">
      <c r="A70" t="s">
        <v>55</v>
      </c>
      <c r="E70" s="28" t="s">
        <v>147</v>
      </c>
    </row>
    <row r="71" spans="1:18" ht="12.75" customHeight="1">
      <c r="A71" s="5" t="s">
        <v>45</v>
      </c>
      <c r="B71" s="5"/>
      <c r="C71" s="31" t="s">
        <v>25</v>
      </c>
      <c r="D71" s="5"/>
      <c r="E71" s="20" t="s">
        <v>148</v>
      </c>
      <c r="F71" s="5"/>
      <c r="G71" s="5"/>
      <c r="H71" s="5"/>
      <c r="I71" s="32">
        <f>0+Q71</f>
        <v>0</v>
      </c>
      <c r="O71">
        <f>0+R71</f>
        <v>0</v>
      </c>
      <c r="Q71">
        <f>0+I72</f>
        <v>0</v>
      </c>
      <c r="R71">
        <f>0+O72</f>
        <v>0</v>
      </c>
    </row>
    <row r="72" spans="1:16" ht="12.75">
      <c r="A72" s="17" t="s">
        <v>47</v>
      </c>
      <c r="B72" s="22" t="s">
        <v>116</v>
      </c>
      <c r="C72" s="22" t="s">
        <v>150</v>
      </c>
      <c r="D72" s="17" t="s">
        <v>49</v>
      </c>
      <c r="E72" s="23" t="s">
        <v>151</v>
      </c>
      <c r="F72" s="24" t="s">
        <v>86</v>
      </c>
      <c r="G72" s="25">
        <v>2.2</v>
      </c>
      <c r="H72" s="26">
        <v>0</v>
      </c>
      <c r="I72" s="26">
        <f>ROUND(ROUND(H72,2)*ROUND(G72,3),2)</f>
        <v>0</v>
      </c>
      <c r="O72">
        <f>(I72*21)/100</f>
        <v>0</v>
      </c>
      <c r="P72" t="s">
        <v>29</v>
      </c>
    </row>
    <row r="73" spans="1:5" ht="12.75">
      <c r="A73" s="27" t="s">
        <v>52</v>
      </c>
      <c r="E73" s="28" t="s">
        <v>49</v>
      </c>
    </row>
    <row r="74" spans="1:5" ht="25.5">
      <c r="A74" s="29" t="s">
        <v>53</v>
      </c>
      <c r="E74" s="30" t="s">
        <v>301</v>
      </c>
    </row>
    <row r="75" spans="1:5" ht="38.25">
      <c r="A75" t="s">
        <v>55</v>
      </c>
      <c r="E75" s="28" t="s">
        <v>153</v>
      </c>
    </row>
    <row r="76" spans="1:18" ht="12.75" customHeight="1">
      <c r="A76" s="5" t="s">
        <v>45</v>
      </c>
      <c r="B76" s="5"/>
      <c r="C76" s="31" t="s">
        <v>35</v>
      </c>
      <c r="D76" s="5"/>
      <c r="E76" s="20" t="s">
        <v>154</v>
      </c>
      <c r="F76" s="5"/>
      <c r="G76" s="5"/>
      <c r="H76" s="5"/>
      <c r="I76" s="32">
        <f>0+Q76</f>
        <v>0</v>
      </c>
      <c r="O76">
        <f>0+R76</f>
        <v>0</v>
      </c>
      <c r="Q76">
        <f>0+I77+I81+I85</f>
        <v>0</v>
      </c>
      <c r="R76">
        <f>0+O77+O81+O85</f>
        <v>0</v>
      </c>
    </row>
    <row r="77" spans="1:16" ht="12.75">
      <c r="A77" s="17" t="s">
        <v>47</v>
      </c>
      <c r="B77" s="22" t="s">
        <v>121</v>
      </c>
      <c r="C77" s="22" t="s">
        <v>156</v>
      </c>
      <c r="D77" s="17" t="s">
        <v>49</v>
      </c>
      <c r="E77" s="23" t="s">
        <v>157</v>
      </c>
      <c r="F77" s="24" t="s">
        <v>128</v>
      </c>
      <c r="G77" s="25">
        <v>7</v>
      </c>
      <c r="H77" s="26">
        <v>0</v>
      </c>
      <c r="I77" s="26">
        <f>ROUND(ROUND(H77,2)*ROUND(G77,3),2)</f>
        <v>0</v>
      </c>
      <c r="O77">
        <f>(I77*21)/100</f>
        <v>0</v>
      </c>
      <c r="P77" t="s">
        <v>29</v>
      </c>
    </row>
    <row r="78" spans="1:5" ht="25.5">
      <c r="A78" s="27" t="s">
        <v>52</v>
      </c>
      <c r="E78" s="28" t="s">
        <v>158</v>
      </c>
    </row>
    <row r="79" spans="1:5" ht="12.75">
      <c r="A79" s="29" t="s">
        <v>53</v>
      </c>
      <c r="E79" s="30" t="s">
        <v>49</v>
      </c>
    </row>
    <row r="80" spans="1:5" ht="127.5">
      <c r="A80" t="s">
        <v>55</v>
      </c>
      <c r="E80" s="28" t="s">
        <v>159</v>
      </c>
    </row>
    <row r="81" spans="1:16" ht="12.75">
      <c r="A81" s="17" t="s">
        <v>47</v>
      </c>
      <c r="B81" s="22" t="s">
        <v>125</v>
      </c>
      <c r="C81" s="22" t="s">
        <v>161</v>
      </c>
      <c r="D81" s="17" t="s">
        <v>49</v>
      </c>
      <c r="E81" s="23" t="s">
        <v>162</v>
      </c>
      <c r="F81" s="24" t="s">
        <v>128</v>
      </c>
      <c r="G81" s="25">
        <v>10</v>
      </c>
      <c r="H81" s="26">
        <v>0</v>
      </c>
      <c r="I81" s="26">
        <f>ROUND(ROUND(H81,2)*ROUND(G81,3),2)</f>
        <v>0</v>
      </c>
      <c r="O81">
        <f>(I81*21)/100</f>
        <v>0</v>
      </c>
      <c r="P81" t="s">
        <v>29</v>
      </c>
    </row>
    <row r="82" spans="1:5" ht="12.75">
      <c r="A82" s="27" t="s">
        <v>52</v>
      </c>
      <c r="E82" s="28" t="s">
        <v>163</v>
      </c>
    </row>
    <row r="83" spans="1:5" ht="25.5">
      <c r="A83" s="29" t="s">
        <v>53</v>
      </c>
      <c r="E83" s="30" t="s">
        <v>302</v>
      </c>
    </row>
    <row r="84" spans="1:5" ht="89.25">
      <c r="A84" t="s">
        <v>55</v>
      </c>
      <c r="E84" s="28" t="s">
        <v>164</v>
      </c>
    </row>
    <row r="85" spans="1:16" ht="12.75">
      <c r="A85" s="17" t="s">
        <v>47</v>
      </c>
      <c r="B85" s="22" t="s">
        <v>131</v>
      </c>
      <c r="C85" s="22" t="s">
        <v>166</v>
      </c>
      <c r="D85" s="17" t="s">
        <v>49</v>
      </c>
      <c r="E85" s="23" t="s">
        <v>167</v>
      </c>
      <c r="F85" s="24" t="s">
        <v>128</v>
      </c>
      <c r="G85" s="25">
        <v>63</v>
      </c>
      <c r="H85" s="26">
        <v>0</v>
      </c>
      <c r="I85" s="26">
        <f>ROUND(ROUND(H85,2)*ROUND(G85,3),2)</f>
        <v>0</v>
      </c>
      <c r="O85">
        <f>(I85*21)/100</f>
        <v>0</v>
      </c>
      <c r="P85" t="s">
        <v>29</v>
      </c>
    </row>
    <row r="86" spans="1:5" ht="12.75">
      <c r="A86" s="27" t="s">
        <v>52</v>
      </c>
      <c r="E86" s="28" t="s">
        <v>49</v>
      </c>
    </row>
    <row r="87" spans="1:5" ht="12.75">
      <c r="A87" s="29" t="s">
        <v>53</v>
      </c>
      <c r="E87" s="30" t="s">
        <v>303</v>
      </c>
    </row>
    <row r="88" spans="1:5" ht="102">
      <c r="A88" t="s">
        <v>55</v>
      </c>
      <c r="E88" s="28" t="s">
        <v>169</v>
      </c>
    </row>
    <row r="89" spans="1:18" ht="12.75" customHeight="1">
      <c r="A89" s="5" t="s">
        <v>45</v>
      </c>
      <c r="B89" s="5"/>
      <c r="C89" s="31" t="s">
        <v>37</v>
      </c>
      <c r="D89" s="5"/>
      <c r="E89" s="20" t="s">
        <v>170</v>
      </c>
      <c r="F89" s="5"/>
      <c r="G89" s="5"/>
      <c r="H89" s="5"/>
      <c r="I89" s="32">
        <f>0+Q89</f>
        <v>0</v>
      </c>
      <c r="O89">
        <f>0+R89</f>
        <v>0</v>
      </c>
      <c r="Q89">
        <f>0+I90+I94+I98+I102+I106+I110+I114+I118+I122+I126+I130+I134</f>
        <v>0</v>
      </c>
      <c r="R89">
        <f>0+O90+O94+O98+O102+O106+O110+O114+O118+O122+O126+O130+O134</f>
        <v>0</v>
      </c>
    </row>
    <row r="90" spans="1:16" ht="25.5">
      <c r="A90" s="17" t="s">
        <v>47</v>
      </c>
      <c r="B90" s="22" t="s">
        <v>136</v>
      </c>
      <c r="C90" s="22" t="s">
        <v>172</v>
      </c>
      <c r="D90" s="17" t="s">
        <v>49</v>
      </c>
      <c r="E90" s="23" t="s">
        <v>173</v>
      </c>
      <c r="F90" s="24" t="s">
        <v>128</v>
      </c>
      <c r="G90" s="25">
        <v>12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29</v>
      </c>
    </row>
    <row r="91" spans="1:5" ht="12.75">
      <c r="A91" s="27" t="s">
        <v>52</v>
      </c>
      <c r="E91" s="28" t="s">
        <v>49</v>
      </c>
    </row>
    <row r="92" spans="1:5" ht="25.5">
      <c r="A92" s="29" t="s">
        <v>53</v>
      </c>
      <c r="E92" s="30" t="s">
        <v>304</v>
      </c>
    </row>
    <row r="93" spans="1:5" ht="51">
      <c r="A93" t="s">
        <v>55</v>
      </c>
      <c r="E93" s="28" t="s">
        <v>175</v>
      </c>
    </row>
    <row r="94" spans="1:16" ht="12.75">
      <c r="A94" s="17" t="s">
        <v>47</v>
      </c>
      <c r="B94" s="22" t="s">
        <v>140</v>
      </c>
      <c r="C94" s="22" t="s">
        <v>177</v>
      </c>
      <c r="D94" s="17" t="s">
        <v>49</v>
      </c>
      <c r="E94" s="23" t="s">
        <v>178</v>
      </c>
      <c r="F94" s="24" t="s">
        <v>128</v>
      </c>
      <c r="G94" s="25">
        <v>65</v>
      </c>
      <c r="H94" s="26">
        <v>0</v>
      </c>
      <c r="I94" s="26">
        <f>ROUND(ROUND(H94,2)*ROUND(G94,3),2)</f>
        <v>0</v>
      </c>
      <c r="O94">
        <f>(I94*21)/100</f>
        <v>0</v>
      </c>
      <c r="P94" t="s">
        <v>29</v>
      </c>
    </row>
    <row r="95" spans="1:5" ht="12.75">
      <c r="A95" s="27" t="s">
        <v>52</v>
      </c>
      <c r="E95" s="28" t="s">
        <v>49</v>
      </c>
    </row>
    <row r="96" spans="1:5" ht="12.75">
      <c r="A96" s="29" t="s">
        <v>53</v>
      </c>
      <c r="E96" s="30" t="s">
        <v>49</v>
      </c>
    </row>
    <row r="97" spans="1:5" ht="51">
      <c r="A97" t="s">
        <v>55</v>
      </c>
      <c r="E97" s="28" t="s">
        <v>175</v>
      </c>
    </row>
    <row r="98" spans="1:16" ht="12.75">
      <c r="A98" s="17" t="s">
        <v>47</v>
      </c>
      <c r="B98" s="22" t="s">
        <v>144</v>
      </c>
      <c r="C98" s="22" t="s">
        <v>181</v>
      </c>
      <c r="D98" s="17" t="s">
        <v>49</v>
      </c>
      <c r="E98" s="23" t="s">
        <v>182</v>
      </c>
      <c r="F98" s="24" t="s">
        <v>128</v>
      </c>
      <c r="G98" s="25">
        <v>116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29</v>
      </c>
    </row>
    <row r="99" spans="1:5" ht="12.75">
      <c r="A99" s="27" t="s">
        <v>52</v>
      </c>
      <c r="E99" s="28" t="s">
        <v>49</v>
      </c>
    </row>
    <row r="100" spans="1:5" ht="38.25">
      <c r="A100" s="29" t="s">
        <v>53</v>
      </c>
      <c r="E100" s="30" t="s">
        <v>305</v>
      </c>
    </row>
    <row r="101" spans="1:5" ht="51">
      <c r="A101" t="s">
        <v>55</v>
      </c>
      <c r="E101" s="28" t="s">
        <v>175</v>
      </c>
    </row>
    <row r="102" spans="1:16" ht="12.75">
      <c r="A102" s="17" t="s">
        <v>47</v>
      </c>
      <c r="B102" s="22" t="s">
        <v>149</v>
      </c>
      <c r="C102" s="22" t="s">
        <v>188</v>
      </c>
      <c r="D102" s="17" t="s">
        <v>49</v>
      </c>
      <c r="E102" s="23" t="s">
        <v>189</v>
      </c>
      <c r="F102" s="24" t="s">
        <v>128</v>
      </c>
      <c r="G102" s="25">
        <v>303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29</v>
      </c>
    </row>
    <row r="103" spans="1:5" ht="12.75">
      <c r="A103" s="27" t="s">
        <v>52</v>
      </c>
      <c r="E103" s="28" t="s">
        <v>49</v>
      </c>
    </row>
    <row r="104" spans="1:5" ht="25.5">
      <c r="A104" s="29" t="s">
        <v>53</v>
      </c>
      <c r="E104" s="30" t="s">
        <v>306</v>
      </c>
    </row>
    <row r="105" spans="1:5" ht="51">
      <c r="A105" t="s">
        <v>55</v>
      </c>
      <c r="E105" s="28" t="s">
        <v>191</v>
      </c>
    </row>
    <row r="106" spans="1:16" ht="12.75">
      <c r="A106" s="17" t="s">
        <v>47</v>
      </c>
      <c r="B106" s="22" t="s">
        <v>155</v>
      </c>
      <c r="C106" s="22" t="s">
        <v>193</v>
      </c>
      <c r="D106" s="17" t="s">
        <v>49</v>
      </c>
      <c r="E106" s="23" t="s">
        <v>194</v>
      </c>
      <c r="F106" s="24" t="s">
        <v>128</v>
      </c>
      <c r="G106" s="25">
        <v>303</v>
      </c>
      <c r="H106" s="26">
        <v>0</v>
      </c>
      <c r="I106" s="26">
        <f>ROUND(ROUND(H106,2)*ROUND(G106,3),2)</f>
        <v>0</v>
      </c>
      <c r="O106">
        <f>(I106*21)/100</f>
        <v>0</v>
      </c>
      <c r="P106" t="s">
        <v>29</v>
      </c>
    </row>
    <row r="107" spans="1:5" ht="12.75">
      <c r="A107" s="27" t="s">
        <v>52</v>
      </c>
      <c r="E107" s="28" t="s">
        <v>49</v>
      </c>
    </row>
    <row r="108" spans="1:5" ht="25.5">
      <c r="A108" s="29" t="s">
        <v>53</v>
      </c>
      <c r="E108" s="30" t="s">
        <v>306</v>
      </c>
    </row>
    <row r="109" spans="1:5" ht="51">
      <c r="A109" t="s">
        <v>55</v>
      </c>
      <c r="E109" s="28" t="s">
        <v>191</v>
      </c>
    </row>
    <row r="110" spans="1:16" ht="25.5">
      <c r="A110" s="17" t="s">
        <v>47</v>
      </c>
      <c r="B110" s="22" t="s">
        <v>160</v>
      </c>
      <c r="C110" s="22" t="s">
        <v>196</v>
      </c>
      <c r="D110" s="17" t="s">
        <v>49</v>
      </c>
      <c r="E110" s="23" t="s">
        <v>197</v>
      </c>
      <c r="F110" s="24" t="s">
        <v>128</v>
      </c>
      <c r="G110" s="25">
        <v>303</v>
      </c>
      <c r="H110" s="26">
        <v>0</v>
      </c>
      <c r="I110" s="26">
        <f>ROUND(ROUND(H110,2)*ROUND(G110,3),2)</f>
        <v>0</v>
      </c>
      <c r="O110">
        <f>(I110*21)/100</f>
        <v>0</v>
      </c>
      <c r="P110" t="s">
        <v>29</v>
      </c>
    </row>
    <row r="111" spans="1:5" ht="12.75">
      <c r="A111" s="27" t="s">
        <v>52</v>
      </c>
      <c r="E111" s="28" t="s">
        <v>49</v>
      </c>
    </row>
    <row r="112" spans="1:5" ht="25.5">
      <c r="A112" s="29" t="s">
        <v>53</v>
      </c>
      <c r="E112" s="30" t="s">
        <v>306</v>
      </c>
    </row>
    <row r="113" spans="1:5" ht="140.25">
      <c r="A113" t="s">
        <v>55</v>
      </c>
      <c r="E113" s="28" t="s">
        <v>198</v>
      </c>
    </row>
    <row r="114" spans="1:16" ht="12.75">
      <c r="A114" s="17" t="s">
        <v>47</v>
      </c>
      <c r="B114" s="22" t="s">
        <v>165</v>
      </c>
      <c r="C114" s="22" t="s">
        <v>200</v>
      </c>
      <c r="D114" s="17" t="s">
        <v>49</v>
      </c>
      <c r="E114" s="23" t="s">
        <v>201</v>
      </c>
      <c r="F114" s="24" t="s">
        <v>128</v>
      </c>
      <c r="G114" s="25">
        <v>303</v>
      </c>
      <c r="H114" s="26">
        <v>0</v>
      </c>
      <c r="I114" s="26">
        <f>ROUND(ROUND(H114,2)*ROUND(G114,3),2)</f>
        <v>0</v>
      </c>
      <c r="O114">
        <f>(I114*21)/100</f>
        <v>0</v>
      </c>
      <c r="P114" t="s">
        <v>29</v>
      </c>
    </row>
    <row r="115" spans="1:5" ht="12.75">
      <c r="A115" s="27" t="s">
        <v>52</v>
      </c>
      <c r="E115" s="28" t="s">
        <v>49</v>
      </c>
    </row>
    <row r="116" spans="1:5" ht="25.5">
      <c r="A116" s="29" t="s">
        <v>53</v>
      </c>
      <c r="E116" s="30" t="s">
        <v>306</v>
      </c>
    </row>
    <row r="117" spans="1:5" ht="140.25">
      <c r="A117" t="s">
        <v>55</v>
      </c>
      <c r="E117" s="28" t="s">
        <v>198</v>
      </c>
    </row>
    <row r="118" spans="1:16" ht="12.75">
      <c r="A118" s="17" t="s">
        <v>47</v>
      </c>
      <c r="B118" s="22" t="s">
        <v>171</v>
      </c>
      <c r="C118" s="22" t="s">
        <v>204</v>
      </c>
      <c r="D118" s="17" t="s">
        <v>49</v>
      </c>
      <c r="E118" s="23" t="s">
        <v>205</v>
      </c>
      <c r="F118" s="24" t="s">
        <v>128</v>
      </c>
      <c r="G118" s="25">
        <v>160</v>
      </c>
      <c r="H118" s="26">
        <v>0</v>
      </c>
      <c r="I118" s="26">
        <f>ROUND(ROUND(H118,2)*ROUND(G118,3),2)</f>
        <v>0</v>
      </c>
      <c r="O118">
        <f>(I118*21)/100</f>
        <v>0</v>
      </c>
      <c r="P118" t="s">
        <v>29</v>
      </c>
    </row>
    <row r="119" spans="1:5" ht="12.75">
      <c r="A119" s="27" t="s">
        <v>52</v>
      </c>
      <c r="E119" s="28" t="s">
        <v>49</v>
      </c>
    </row>
    <row r="120" spans="1:5" ht="38.25">
      <c r="A120" s="29" t="s">
        <v>53</v>
      </c>
      <c r="E120" s="30" t="s">
        <v>307</v>
      </c>
    </row>
    <row r="121" spans="1:5" ht="140.25">
      <c r="A121" t="s">
        <v>55</v>
      </c>
      <c r="E121" s="28" t="s">
        <v>198</v>
      </c>
    </row>
    <row r="122" spans="1:16" ht="12.75">
      <c r="A122" s="17" t="s">
        <v>47</v>
      </c>
      <c r="B122" s="22" t="s">
        <v>176</v>
      </c>
      <c r="C122" s="22" t="s">
        <v>208</v>
      </c>
      <c r="D122" s="17" t="s">
        <v>49</v>
      </c>
      <c r="E122" s="23" t="s">
        <v>209</v>
      </c>
      <c r="F122" s="24" t="s">
        <v>100</v>
      </c>
      <c r="G122" s="25">
        <v>200</v>
      </c>
      <c r="H122" s="26">
        <v>0</v>
      </c>
      <c r="I122" s="26">
        <f>ROUND(ROUND(H122,2)*ROUND(G122,3),2)</f>
        <v>0</v>
      </c>
      <c r="O122">
        <f>(I122*21)/100</f>
        <v>0</v>
      </c>
      <c r="P122" t="s">
        <v>29</v>
      </c>
    </row>
    <row r="123" spans="1:5" ht="12.75">
      <c r="A123" s="27" t="s">
        <v>52</v>
      </c>
      <c r="E123" s="28" t="s">
        <v>49</v>
      </c>
    </row>
    <row r="124" spans="1:5" ht="25.5">
      <c r="A124" s="29" t="s">
        <v>53</v>
      </c>
      <c r="E124" s="30" t="s">
        <v>308</v>
      </c>
    </row>
    <row r="125" spans="1:5" ht="51">
      <c r="A125" t="s">
        <v>55</v>
      </c>
      <c r="E125" s="28" t="s">
        <v>210</v>
      </c>
    </row>
    <row r="126" spans="1:16" ht="12.75">
      <c r="A126" s="17" t="s">
        <v>47</v>
      </c>
      <c r="B126" s="22" t="s">
        <v>180</v>
      </c>
      <c r="C126" s="22" t="s">
        <v>216</v>
      </c>
      <c r="D126" s="17" t="s">
        <v>49</v>
      </c>
      <c r="E126" s="23" t="s">
        <v>217</v>
      </c>
      <c r="F126" s="24" t="s">
        <v>128</v>
      </c>
      <c r="G126" s="25">
        <v>7</v>
      </c>
      <c r="H126" s="26">
        <v>0</v>
      </c>
      <c r="I126" s="26">
        <f>ROUND(ROUND(H126,2)*ROUND(G126,3),2)</f>
        <v>0</v>
      </c>
      <c r="O126">
        <f>(I126*21)/100</f>
        <v>0</v>
      </c>
      <c r="P126" t="s">
        <v>29</v>
      </c>
    </row>
    <row r="127" spans="1:5" ht="12.75">
      <c r="A127" s="27" t="s">
        <v>52</v>
      </c>
      <c r="E127" s="28" t="s">
        <v>168</v>
      </c>
    </row>
    <row r="128" spans="1:5" ht="25.5">
      <c r="A128" s="29" t="s">
        <v>53</v>
      </c>
      <c r="E128" s="30" t="s">
        <v>309</v>
      </c>
    </row>
    <row r="129" spans="1:5" ht="165.75">
      <c r="A129" t="s">
        <v>55</v>
      </c>
      <c r="E129" s="28" t="s">
        <v>218</v>
      </c>
    </row>
    <row r="130" spans="1:16" ht="12.75">
      <c r="A130" s="17" t="s">
        <v>47</v>
      </c>
      <c r="B130" s="22" t="s">
        <v>184</v>
      </c>
      <c r="C130" s="22" t="s">
        <v>310</v>
      </c>
      <c r="D130" s="17" t="s">
        <v>49</v>
      </c>
      <c r="E130" s="23" t="s">
        <v>311</v>
      </c>
      <c r="F130" s="24" t="s">
        <v>128</v>
      </c>
      <c r="G130" s="25">
        <v>18.7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29</v>
      </c>
    </row>
    <row r="131" spans="1:5" ht="12.75">
      <c r="A131" s="27" t="s">
        <v>52</v>
      </c>
      <c r="E131" s="28" t="s">
        <v>49</v>
      </c>
    </row>
    <row r="132" spans="1:5" ht="25.5">
      <c r="A132" s="29" t="s">
        <v>53</v>
      </c>
      <c r="E132" s="30" t="s">
        <v>312</v>
      </c>
    </row>
    <row r="133" spans="1:5" ht="165.75">
      <c r="A133" t="s">
        <v>55</v>
      </c>
      <c r="E133" s="28" t="s">
        <v>218</v>
      </c>
    </row>
    <row r="134" spans="1:16" ht="25.5">
      <c r="A134" s="17" t="s">
        <v>47</v>
      </c>
      <c r="B134" s="22" t="s">
        <v>187</v>
      </c>
      <c r="C134" s="22" t="s">
        <v>313</v>
      </c>
      <c r="D134" s="17" t="s">
        <v>49</v>
      </c>
      <c r="E134" s="23" t="s">
        <v>314</v>
      </c>
      <c r="F134" s="24" t="s">
        <v>128</v>
      </c>
      <c r="G134" s="25">
        <v>23.1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29</v>
      </c>
    </row>
    <row r="135" spans="1:5" ht="12.75">
      <c r="A135" s="27" t="s">
        <v>52</v>
      </c>
      <c r="E135" s="28" t="s">
        <v>49</v>
      </c>
    </row>
    <row r="136" spans="1:5" ht="25.5">
      <c r="A136" s="29" t="s">
        <v>53</v>
      </c>
      <c r="E136" s="30" t="s">
        <v>315</v>
      </c>
    </row>
    <row r="137" spans="1:5" ht="165.75">
      <c r="A137" t="s">
        <v>55</v>
      </c>
      <c r="E137" s="28" t="s">
        <v>218</v>
      </c>
    </row>
    <row r="138" spans="1:18" ht="12.75" customHeight="1">
      <c r="A138" s="5" t="s">
        <v>45</v>
      </c>
      <c r="B138" s="5"/>
      <c r="C138" s="31" t="s">
        <v>42</v>
      </c>
      <c r="D138" s="5"/>
      <c r="E138" s="20" t="s">
        <v>248</v>
      </c>
      <c r="F138" s="5"/>
      <c r="G138" s="5"/>
      <c r="H138" s="5"/>
      <c r="I138" s="32">
        <f>0+Q138</f>
        <v>0</v>
      </c>
      <c r="O138">
        <f>0+R138</f>
        <v>0</v>
      </c>
      <c r="Q138">
        <f>0+I139+I143+I147+I151</f>
        <v>0</v>
      </c>
      <c r="R138">
        <f>0+O139+O143+O147+O151</f>
        <v>0</v>
      </c>
    </row>
    <row r="139" spans="1:16" ht="12.75">
      <c r="A139" s="17" t="s">
        <v>47</v>
      </c>
      <c r="B139" s="22" t="s">
        <v>192</v>
      </c>
      <c r="C139" s="22" t="s">
        <v>263</v>
      </c>
      <c r="D139" s="17" t="s">
        <v>49</v>
      </c>
      <c r="E139" s="23" t="s">
        <v>264</v>
      </c>
      <c r="F139" s="24" t="s">
        <v>100</v>
      </c>
      <c r="G139" s="25">
        <v>96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29</v>
      </c>
    </row>
    <row r="140" spans="1:5" ht="12.75">
      <c r="A140" s="27" t="s">
        <v>52</v>
      </c>
      <c r="E140" s="28" t="s">
        <v>49</v>
      </c>
    </row>
    <row r="141" spans="1:5" ht="25.5">
      <c r="A141" s="29" t="s">
        <v>53</v>
      </c>
      <c r="E141" s="30" t="s">
        <v>316</v>
      </c>
    </row>
    <row r="142" spans="1:5" ht="51">
      <c r="A142" t="s">
        <v>55</v>
      </c>
      <c r="E142" s="28" t="s">
        <v>261</v>
      </c>
    </row>
    <row r="143" spans="1:16" ht="12.75">
      <c r="A143" s="17" t="s">
        <v>47</v>
      </c>
      <c r="B143" s="22" t="s">
        <v>195</v>
      </c>
      <c r="C143" s="22" t="s">
        <v>267</v>
      </c>
      <c r="D143" s="17" t="s">
        <v>49</v>
      </c>
      <c r="E143" s="23" t="s">
        <v>268</v>
      </c>
      <c r="F143" s="24" t="s">
        <v>100</v>
      </c>
      <c r="G143" s="25">
        <v>36.2</v>
      </c>
      <c r="H143" s="26">
        <v>0</v>
      </c>
      <c r="I143" s="26">
        <f>ROUND(ROUND(H143,2)*ROUND(G143,3),2)</f>
        <v>0</v>
      </c>
      <c r="O143">
        <f>(I143*21)/100</f>
        <v>0</v>
      </c>
      <c r="P143" t="s">
        <v>29</v>
      </c>
    </row>
    <row r="144" spans="1:5" ht="12.75">
      <c r="A144" s="27" t="s">
        <v>52</v>
      </c>
      <c r="E144" s="28" t="s">
        <v>49</v>
      </c>
    </row>
    <row r="145" spans="1:5" ht="51">
      <c r="A145" s="29" t="s">
        <v>53</v>
      </c>
      <c r="E145" s="30" t="s">
        <v>317</v>
      </c>
    </row>
    <row r="146" spans="1:5" ht="51">
      <c r="A146" t="s">
        <v>55</v>
      </c>
      <c r="E146" s="28" t="s">
        <v>261</v>
      </c>
    </row>
    <row r="147" spans="1:16" ht="12.75">
      <c r="A147" s="17" t="s">
        <v>47</v>
      </c>
      <c r="B147" s="22" t="s">
        <v>199</v>
      </c>
      <c r="C147" s="22" t="s">
        <v>274</v>
      </c>
      <c r="D147" s="17" t="s">
        <v>49</v>
      </c>
      <c r="E147" s="23" t="s">
        <v>275</v>
      </c>
      <c r="F147" s="24" t="s">
        <v>100</v>
      </c>
      <c r="G147" s="25">
        <v>33</v>
      </c>
      <c r="H147" s="26">
        <v>0</v>
      </c>
      <c r="I147" s="26">
        <f>ROUND(ROUND(H147,2)*ROUND(G147,3),2)</f>
        <v>0</v>
      </c>
      <c r="O147">
        <f>(I147*21)/100</f>
        <v>0</v>
      </c>
      <c r="P147" t="s">
        <v>29</v>
      </c>
    </row>
    <row r="148" spans="1:5" ht="12.75">
      <c r="A148" s="27" t="s">
        <v>52</v>
      </c>
      <c r="E148" s="28" t="s">
        <v>49</v>
      </c>
    </row>
    <row r="149" spans="1:5" ht="25.5">
      <c r="A149" s="29" t="s">
        <v>53</v>
      </c>
      <c r="E149" s="30" t="s">
        <v>318</v>
      </c>
    </row>
    <row r="150" spans="1:5" ht="25.5">
      <c r="A150" t="s">
        <v>55</v>
      </c>
      <c r="E150" s="28" t="s">
        <v>276</v>
      </c>
    </row>
    <row r="151" spans="1:16" ht="12.75">
      <c r="A151" s="17" t="s">
        <v>47</v>
      </c>
      <c r="B151" s="22" t="s">
        <v>203</v>
      </c>
      <c r="C151" s="22" t="s">
        <v>278</v>
      </c>
      <c r="D151" s="17" t="s">
        <v>49</v>
      </c>
      <c r="E151" s="23" t="s">
        <v>279</v>
      </c>
      <c r="F151" s="24" t="s">
        <v>100</v>
      </c>
      <c r="G151" s="25">
        <v>33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29</v>
      </c>
    </row>
    <row r="152" spans="1:5" ht="12.75">
      <c r="A152" s="27" t="s">
        <v>52</v>
      </c>
      <c r="E152" s="28" t="s">
        <v>49</v>
      </c>
    </row>
    <row r="153" spans="1:5" ht="25.5">
      <c r="A153" s="29" t="s">
        <v>53</v>
      </c>
      <c r="E153" s="30" t="s">
        <v>318</v>
      </c>
    </row>
    <row r="154" spans="1:5" ht="38.25">
      <c r="A154" t="s">
        <v>55</v>
      </c>
      <c r="E154" s="28" t="s">
        <v>280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24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0+O9+O38+O79+O84+O97+O138+O155</f>
        <v>0</v>
      </c>
      <c r="P2" t="s">
        <v>24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26</v>
      </c>
      <c r="I3" s="33">
        <f>0+I9+I38+I79+I84+I97+I138+I155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7" t="s">
        <v>319</v>
      </c>
      <c r="D4" s="34"/>
      <c r="E4" s="11" t="s">
        <v>16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20</v>
      </c>
      <c r="B5" s="13" t="s">
        <v>21</v>
      </c>
      <c r="C5" s="38" t="s">
        <v>26</v>
      </c>
      <c r="D5" s="39"/>
      <c r="E5" s="14" t="s">
        <v>27</v>
      </c>
      <c r="F5" s="5"/>
      <c r="G5" s="5"/>
      <c r="H5" s="5"/>
      <c r="I5" s="5"/>
      <c r="O5" t="s">
        <v>23</v>
      </c>
      <c r="P5" t="s">
        <v>25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25</v>
      </c>
      <c r="D8" s="12" t="s">
        <v>24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0+I10+I14+I18+I22+I26+I30+I34</f>
        <v>0</v>
      </c>
      <c r="R9">
        <f>0+O10+O14+O18+O22+O26+O30+O34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990.47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29</v>
      </c>
    </row>
    <row r="11" spans="1:5" ht="12.75">
      <c r="A11" s="27" t="s">
        <v>52</v>
      </c>
      <c r="E11" s="28" t="s">
        <v>49</v>
      </c>
    </row>
    <row r="12" spans="1:5" ht="38.25">
      <c r="A12" s="29" t="s">
        <v>53</v>
      </c>
      <c r="E12" s="30" t="s">
        <v>320</v>
      </c>
    </row>
    <row r="13" spans="1:5" ht="25.5">
      <c r="A13" t="s">
        <v>55</v>
      </c>
      <c r="E13" s="28" t="s">
        <v>56</v>
      </c>
    </row>
    <row r="14" spans="1:16" ht="12.75">
      <c r="A14" s="17" t="s">
        <v>47</v>
      </c>
      <c r="B14" s="22" t="s">
        <v>25</v>
      </c>
      <c r="C14" s="22" t="s">
        <v>57</v>
      </c>
      <c r="D14" s="17" t="s">
        <v>49</v>
      </c>
      <c r="E14" s="23" t="s">
        <v>58</v>
      </c>
      <c r="F14" s="24" t="s">
        <v>51</v>
      </c>
      <c r="G14" s="25">
        <v>207.75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29</v>
      </c>
    </row>
    <row r="15" spans="1:5" ht="12.75">
      <c r="A15" s="27" t="s">
        <v>52</v>
      </c>
      <c r="E15" s="28" t="s">
        <v>49</v>
      </c>
    </row>
    <row r="16" spans="1:5" ht="25.5">
      <c r="A16" s="29" t="s">
        <v>53</v>
      </c>
      <c r="E16" s="30" t="s">
        <v>321</v>
      </c>
    </row>
    <row r="17" spans="1:5" ht="25.5">
      <c r="A17" t="s">
        <v>55</v>
      </c>
      <c r="E17" s="28" t="s">
        <v>56</v>
      </c>
    </row>
    <row r="18" spans="1:16" ht="12.75">
      <c r="A18" s="17" t="s">
        <v>47</v>
      </c>
      <c r="B18" s="22" t="s">
        <v>24</v>
      </c>
      <c r="C18" s="22" t="s">
        <v>60</v>
      </c>
      <c r="D18" s="17" t="s">
        <v>49</v>
      </c>
      <c r="E18" s="23" t="s">
        <v>61</v>
      </c>
      <c r="F18" s="24" t="s">
        <v>62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29</v>
      </c>
    </row>
    <row r="19" spans="1:5" ht="12.75">
      <c r="A19" s="27" t="s">
        <v>52</v>
      </c>
      <c r="E19" s="28" t="s">
        <v>49</v>
      </c>
    </row>
    <row r="20" spans="1:5" ht="12.75">
      <c r="A20" s="29" t="s">
        <v>53</v>
      </c>
      <c r="E20" s="30" t="s">
        <v>49</v>
      </c>
    </row>
    <row r="21" spans="1:5" ht="12.75">
      <c r="A21" t="s">
        <v>55</v>
      </c>
      <c r="E21" s="28" t="s">
        <v>63</v>
      </c>
    </row>
    <row r="22" spans="1:16" ht="12.75">
      <c r="A22" s="17" t="s">
        <v>47</v>
      </c>
      <c r="B22" s="22" t="s">
        <v>35</v>
      </c>
      <c r="C22" s="22" t="s">
        <v>64</v>
      </c>
      <c r="D22" s="17" t="s">
        <v>49</v>
      </c>
      <c r="E22" s="23" t="s">
        <v>65</v>
      </c>
      <c r="F22" s="24" t="s">
        <v>62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29</v>
      </c>
    </row>
    <row r="23" spans="1:5" ht="12.75">
      <c r="A23" s="27" t="s">
        <v>52</v>
      </c>
      <c r="E23" s="28" t="s">
        <v>49</v>
      </c>
    </row>
    <row r="24" spans="1:5" ht="12.75">
      <c r="A24" s="29" t="s">
        <v>53</v>
      </c>
      <c r="E24" s="30" t="s">
        <v>49</v>
      </c>
    </row>
    <row r="25" spans="1:5" ht="12.75">
      <c r="A25" t="s">
        <v>55</v>
      </c>
      <c r="E25" s="28" t="s">
        <v>63</v>
      </c>
    </row>
    <row r="26" spans="1:16" ht="12.75">
      <c r="A26" s="17" t="s">
        <v>47</v>
      </c>
      <c r="B26" s="22" t="s">
        <v>37</v>
      </c>
      <c r="C26" s="22" t="s">
        <v>70</v>
      </c>
      <c r="D26" s="17" t="s">
        <v>49</v>
      </c>
      <c r="E26" s="23" t="s">
        <v>71</v>
      </c>
      <c r="F26" s="24" t="s">
        <v>62</v>
      </c>
      <c r="G26" s="25">
        <v>1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29</v>
      </c>
    </row>
    <row r="27" spans="1:5" ht="12.75">
      <c r="A27" s="27" t="s">
        <v>52</v>
      </c>
      <c r="E27" s="28" t="s">
        <v>49</v>
      </c>
    </row>
    <row r="28" spans="1:5" ht="12.75">
      <c r="A28" s="29" t="s">
        <v>53</v>
      </c>
      <c r="E28" s="30" t="s">
        <v>49</v>
      </c>
    </row>
    <row r="29" spans="1:5" ht="12.75">
      <c r="A29" t="s">
        <v>55</v>
      </c>
      <c r="E29" s="28" t="s">
        <v>69</v>
      </c>
    </row>
    <row r="30" spans="1:16" ht="12.75">
      <c r="A30" s="17" t="s">
        <v>47</v>
      </c>
      <c r="B30" s="22" t="s">
        <v>39</v>
      </c>
      <c r="C30" s="22" t="s">
        <v>322</v>
      </c>
      <c r="D30" s="17" t="s">
        <v>49</v>
      </c>
      <c r="E30" s="23" t="s">
        <v>323</v>
      </c>
      <c r="F30" s="24" t="s">
        <v>62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29</v>
      </c>
    </row>
    <row r="31" spans="1:5" ht="12.75">
      <c r="A31" s="27" t="s">
        <v>52</v>
      </c>
      <c r="E31" s="28" t="s">
        <v>49</v>
      </c>
    </row>
    <row r="32" spans="1:5" ht="12.75">
      <c r="A32" s="29" t="s">
        <v>53</v>
      </c>
      <c r="E32" s="30" t="s">
        <v>49</v>
      </c>
    </row>
    <row r="33" spans="1:5" ht="12.75">
      <c r="A33" t="s">
        <v>55</v>
      </c>
      <c r="E33" s="28" t="s">
        <v>69</v>
      </c>
    </row>
    <row r="34" spans="1:16" ht="12.75">
      <c r="A34" s="17" t="s">
        <v>47</v>
      </c>
      <c r="B34" s="22" t="s">
        <v>73</v>
      </c>
      <c r="C34" s="22" t="s">
        <v>74</v>
      </c>
      <c r="D34" s="17" t="s">
        <v>49</v>
      </c>
      <c r="E34" s="23" t="s">
        <v>75</v>
      </c>
      <c r="F34" s="24" t="s">
        <v>62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29</v>
      </c>
    </row>
    <row r="35" spans="1:5" ht="12.75">
      <c r="A35" s="27" t="s">
        <v>52</v>
      </c>
      <c r="E35" s="28" t="s">
        <v>49</v>
      </c>
    </row>
    <row r="36" spans="1:5" ht="12.75">
      <c r="A36" s="29" t="s">
        <v>53</v>
      </c>
      <c r="E36" s="30" t="s">
        <v>49</v>
      </c>
    </row>
    <row r="37" spans="1:5" ht="12.75">
      <c r="A37" t="s">
        <v>55</v>
      </c>
      <c r="E37" s="28" t="s">
        <v>69</v>
      </c>
    </row>
    <row r="38" spans="1:18" ht="12.75" customHeight="1">
      <c r="A38" s="5" t="s">
        <v>45</v>
      </c>
      <c r="B38" s="5"/>
      <c r="C38" s="31" t="s">
        <v>31</v>
      </c>
      <c r="D38" s="5"/>
      <c r="E38" s="20" t="s">
        <v>83</v>
      </c>
      <c r="F38" s="5"/>
      <c r="G38" s="5"/>
      <c r="H38" s="5"/>
      <c r="I38" s="32">
        <f>0+Q38</f>
        <v>0</v>
      </c>
      <c r="O38">
        <f>0+R38</f>
        <v>0</v>
      </c>
      <c r="Q38">
        <f>0+I39+I43+I47+I51+I55+I59+I63+I67+I71+I75</f>
        <v>0</v>
      </c>
      <c r="R38">
        <f>0+O39+O43+O47+O51+O55+O59+O63+O67+O71+O75</f>
        <v>0</v>
      </c>
    </row>
    <row r="39" spans="1:16" ht="12.75">
      <c r="A39" s="17" t="s">
        <v>47</v>
      </c>
      <c r="B39" s="22" t="s">
        <v>77</v>
      </c>
      <c r="C39" s="22" t="s">
        <v>84</v>
      </c>
      <c r="D39" s="17" t="s">
        <v>49</v>
      </c>
      <c r="E39" s="23" t="s">
        <v>85</v>
      </c>
      <c r="F39" s="24" t="s">
        <v>86</v>
      </c>
      <c r="G39" s="25">
        <v>14.1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29</v>
      </c>
    </row>
    <row r="40" spans="1:5" ht="12.75">
      <c r="A40" s="27" t="s">
        <v>52</v>
      </c>
      <c r="E40" s="28" t="s">
        <v>87</v>
      </c>
    </row>
    <row r="41" spans="1:5" ht="25.5">
      <c r="A41" s="29" t="s">
        <v>53</v>
      </c>
      <c r="E41" s="30" t="s">
        <v>324</v>
      </c>
    </row>
    <row r="42" spans="1:5" ht="63.75">
      <c r="A42" t="s">
        <v>55</v>
      </c>
      <c r="E42" s="28" t="s">
        <v>89</v>
      </c>
    </row>
    <row r="43" spans="1:16" ht="25.5">
      <c r="A43" s="17" t="s">
        <v>47</v>
      </c>
      <c r="B43" s="22" t="s">
        <v>42</v>
      </c>
      <c r="C43" s="22" t="s">
        <v>90</v>
      </c>
      <c r="D43" s="17" t="s">
        <v>49</v>
      </c>
      <c r="E43" s="23" t="s">
        <v>91</v>
      </c>
      <c r="F43" s="24" t="s">
        <v>86</v>
      </c>
      <c r="G43" s="25">
        <v>162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29</v>
      </c>
    </row>
    <row r="44" spans="1:5" ht="12.75">
      <c r="A44" s="27" t="s">
        <v>52</v>
      </c>
      <c r="E44" s="28" t="s">
        <v>49</v>
      </c>
    </row>
    <row r="45" spans="1:5" ht="38.25">
      <c r="A45" s="29" t="s">
        <v>53</v>
      </c>
      <c r="E45" s="30" t="s">
        <v>325</v>
      </c>
    </row>
    <row r="46" spans="1:5" ht="63.75">
      <c r="A46" t="s">
        <v>55</v>
      </c>
      <c r="E46" s="28" t="s">
        <v>89</v>
      </c>
    </row>
    <row r="47" spans="1:16" ht="12.75">
      <c r="A47" s="17" t="s">
        <v>47</v>
      </c>
      <c r="B47" s="22" t="s">
        <v>44</v>
      </c>
      <c r="C47" s="22" t="s">
        <v>94</v>
      </c>
      <c r="D47" s="17" t="s">
        <v>49</v>
      </c>
      <c r="E47" s="23" t="s">
        <v>95</v>
      </c>
      <c r="F47" s="24" t="s">
        <v>86</v>
      </c>
      <c r="G47" s="25">
        <v>83.1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29</v>
      </c>
    </row>
    <row r="48" spans="1:5" ht="12.75">
      <c r="A48" s="27" t="s">
        <v>52</v>
      </c>
      <c r="E48" s="28" t="s">
        <v>49</v>
      </c>
    </row>
    <row r="49" spans="1:5" ht="51">
      <c r="A49" s="29" t="s">
        <v>53</v>
      </c>
      <c r="E49" s="30" t="s">
        <v>326</v>
      </c>
    </row>
    <row r="50" spans="1:5" ht="63.75">
      <c r="A50" t="s">
        <v>55</v>
      </c>
      <c r="E50" s="28" t="s">
        <v>89</v>
      </c>
    </row>
    <row r="51" spans="1:16" ht="12.75">
      <c r="A51" s="17" t="s">
        <v>47</v>
      </c>
      <c r="B51" s="22" t="s">
        <v>93</v>
      </c>
      <c r="C51" s="22" t="s">
        <v>98</v>
      </c>
      <c r="D51" s="17" t="s">
        <v>49</v>
      </c>
      <c r="E51" s="23" t="s">
        <v>99</v>
      </c>
      <c r="F51" s="24" t="s">
        <v>100</v>
      </c>
      <c r="G51" s="25">
        <v>192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29</v>
      </c>
    </row>
    <row r="52" spans="1:5" ht="12.75">
      <c r="A52" s="27" t="s">
        <v>52</v>
      </c>
      <c r="E52" s="28" t="s">
        <v>101</v>
      </c>
    </row>
    <row r="53" spans="1:5" ht="38.25">
      <c r="A53" s="29" t="s">
        <v>53</v>
      </c>
      <c r="E53" s="30" t="s">
        <v>327</v>
      </c>
    </row>
    <row r="54" spans="1:5" ht="63.75">
      <c r="A54" t="s">
        <v>55</v>
      </c>
      <c r="E54" s="28" t="s">
        <v>89</v>
      </c>
    </row>
    <row r="55" spans="1:16" ht="12.75">
      <c r="A55" s="17" t="s">
        <v>47</v>
      </c>
      <c r="B55" s="22" t="s">
        <v>97</v>
      </c>
      <c r="C55" s="22" t="s">
        <v>104</v>
      </c>
      <c r="D55" s="17" t="s">
        <v>49</v>
      </c>
      <c r="E55" s="23" t="s">
        <v>105</v>
      </c>
      <c r="F55" s="24" t="s">
        <v>86</v>
      </c>
      <c r="G55" s="25">
        <v>172.15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29</v>
      </c>
    </row>
    <row r="56" spans="1:5" ht="12.75">
      <c r="A56" s="27" t="s">
        <v>52</v>
      </c>
      <c r="E56" s="28" t="s">
        <v>49</v>
      </c>
    </row>
    <row r="57" spans="1:5" ht="25.5">
      <c r="A57" s="29" t="s">
        <v>53</v>
      </c>
      <c r="E57" s="30" t="s">
        <v>328</v>
      </c>
    </row>
    <row r="58" spans="1:5" ht="63.75">
      <c r="A58" t="s">
        <v>55</v>
      </c>
      <c r="E58" s="28" t="s">
        <v>89</v>
      </c>
    </row>
    <row r="59" spans="1:16" ht="12.75">
      <c r="A59" s="17" t="s">
        <v>47</v>
      </c>
      <c r="B59" s="22" t="s">
        <v>103</v>
      </c>
      <c r="C59" s="22" t="s">
        <v>108</v>
      </c>
      <c r="D59" s="17" t="s">
        <v>49</v>
      </c>
      <c r="E59" s="23" t="s">
        <v>109</v>
      </c>
      <c r="F59" s="24" t="s">
        <v>86</v>
      </c>
      <c r="G59" s="25">
        <v>359.3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29</v>
      </c>
    </row>
    <row r="60" spans="1:5" ht="12.75">
      <c r="A60" s="27" t="s">
        <v>52</v>
      </c>
      <c r="E60" s="28" t="s">
        <v>49</v>
      </c>
    </row>
    <row r="61" spans="1:5" ht="51">
      <c r="A61" s="29" t="s">
        <v>53</v>
      </c>
      <c r="E61" s="30" t="s">
        <v>329</v>
      </c>
    </row>
    <row r="62" spans="1:5" ht="369.75">
      <c r="A62" t="s">
        <v>55</v>
      </c>
      <c r="E62" s="28" t="s">
        <v>111</v>
      </c>
    </row>
    <row r="63" spans="1:16" ht="12.75">
      <c r="A63" s="17" t="s">
        <v>47</v>
      </c>
      <c r="B63" s="22" t="s">
        <v>107</v>
      </c>
      <c r="C63" s="22" t="s">
        <v>113</v>
      </c>
      <c r="D63" s="17" t="s">
        <v>49</v>
      </c>
      <c r="E63" s="23" t="s">
        <v>114</v>
      </c>
      <c r="F63" s="24" t="s">
        <v>80</v>
      </c>
      <c r="G63" s="25">
        <v>5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29</v>
      </c>
    </row>
    <row r="64" spans="1:5" ht="12.75">
      <c r="A64" s="27" t="s">
        <v>52</v>
      </c>
      <c r="E64" s="28" t="s">
        <v>49</v>
      </c>
    </row>
    <row r="65" spans="1:5" ht="12.75">
      <c r="A65" s="29" t="s">
        <v>53</v>
      </c>
      <c r="E65" s="30" t="s">
        <v>49</v>
      </c>
    </row>
    <row r="66" spans="1:5" ht="63.75">
      <c r="A66" t="s">
        <v>55</v>
      </c>
      <c r="E66" s="28" t="s">
        <v>115</v>
      </c>
    </row>
    <row r="67" spans="1:16" ht="12.75">
      <c r="A67" s="17" t="s">
        <v>47</v>
      </c>
      <c r="B67" s="22" t="s">
        <v>112</v>
      </c>
      <c r="C67" s="22" t="s">
        <v>126</v>
      </c>
      <c r="D67" s="17" t="s">
        <v>49</v>
      </c>
      <c r="E67" s="23" t="s">
        <v>127</v>
      </c>
      <c r="F67" s="24" t="s">
        <v>128</v>
      </c>
      <c r="G67" s="25">
        <v>635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29</v>
      </c>
    </row>
    <row r="68" spans="1:5" ht="12.75">
      <c r="A68" s="27" t="s">
        <v>52</v>
      </c>
      <c r="E68" s="28" t="s">
        <v>49</v>
      </c>
    </row>
    <row r="69" spans="1:5" ht="25.5">
      <c r="A69" s="29" t="s">
        <v>53</v>
      </c>
      <c r="E69" s="30" t="s">
        <v>330</v>
      </c>
    </row>
    <row r="70" spans="1:5" ht="25.5">
      <c r="A70" t="s">
        <v>55</v>
      </c>
      <c r="E70" s="28" t="s">
        <v>130</v>
      </c>
    </row>
    <row r="71" spans="1:16" ht="12.75">
      <c r="A71" s="17" t="s">
        <v>47</v>
      </c>
      <c r="B71" s="22" t="s">
        <v>116</v>
      </c>
      <c r="C71" s="22" t="s">
        <v>137</v>
      </c>
      <c r="D71" s="17" t="s">
        <v>49</v>
      </c>
      <c r="E71" s="23" t="s">
        <v>138</v>
      </c>
      <c r="F71" s="24" t="s">
        <v>128</v>
      </c>
      <c r="G71" s="25">
        <v>65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29</v>
      </c>
    </row>
    <row r="72" spans="1:5" ht="12.75">
      <c r="A72" s="27" t="s">
        <v>52</v>
      </c>
      <c r="E72" s="28" t="s">
        <v>139</v>
      </c>
    </row>
    <row r="73" spans="1:5" ht="12.75">
      <c r="A73" s="29" t="s">
        <v>53</v>
      </c>
      <c r="E73" s="30" t="s">
        <v>49</v>
      </c>
    </row>
    <row r="74" spans="1:5" ht="38.25">
      <c r="A74" t="s">
        <v>55</v>
      </c>
      <c r="E74" s="28" t="s">
        <v>135</v>
      </c>
    </row>
    <row r="75" spans="1:16" ht="12.75">
      <c r="A75" s="17" t="s">
        <v>47</v>
      </c>
      <c r="B75" s="22" t="s">
        <v>121</v>
      </c>
      <c r="C75" s="22" t="s">
        <v>145</v>
      </c>
      <c r="D75" s="17" t="s">
        <v>49</v>
      </c>
      <c r="E75" s="23" t="s">
        <v>146</v>
      </c>
      <c r="F75" s="24" t="s">
        <v>128</v>
      </c>
      <c r="G75" s="25">
        <v>65</v>
      </c>
      <c r="H75" s="26">
        <v>0</v>
      </c>
      <c r="I75" s="26">
        <f>ROUND(ROUND(H75,2)*ROUND(G75,3),2)</f>
        <v>0</v>
      </c>
      <c r="O75">
        <f>(I75*21)/100</f>
        <v>0</v>
      </c>
      <c r="P75" t="s">
        <v>29</v>
      </c>
    </row>
    <row r="76" spans="1:5" ht="12.75">
      <c r="A76" s="27" t="s">
        <v>52</v>
      </c>
      <c r="E76" s="28" t="s">
        <v>49</v>
      </c>
    </row>
    <row r="77" spans="1:5" ht="12.75">
      <c r="A77" s="29" t="s">
        <v>53</v>
      </c>
      <c r="E77" s="30" t="s">
        <v>49</v>
      </c>
    </row>
    <row r="78" spans="1:5" ht="25.5">
      <c r="A78" t="s">
        <v>55</v>
      </c>
      <c r="E78" s="28" t="s">
        <v>147</v>
      </c>
    </row>
    <row r="79" spans="1:18" ht="12.75" customHeight="1">
      <c r="A79" s="5" t="s">
        <v>45</v>
      </c>
      <c r="B79" s="5"/>
      <c r="C79" s="31" t="s">
        <v>25</v>
      </c>
      <c r="D79" s="5"/>
      <c r="E79" s="20" t="s">
        <v>148</v>
      </c>
      <c r="F79" s="5"/>
      <c r="G79" s="5"/>
      <c r="H79" s="5"/>
      <c r="I79" s="32">
        <f>0+Q79</f>
        <v>0</v>
      </c>
      <c r="O79">
        <f>0+R79</f>
        <v>0</v>
      </c>
      <c r="Q79">
        <f>0+I80</f>
        <v>0</v>
      </c>
      <c r="R79">
        <f>0+O80</f>
        <v>0</v>
      </c>
    </row>
    <row r="80" spans="1:16" ht="12.75">
      <c r="A80" s="17" t="s">
        <v>47</v>
      </c>
      <c r="B80" s="22" t="s">
        <v>125</v>
      </c>
      <c r="C80" s="22" t="s">
        <v>150</v>
      </c>
      <c r="D80" s="17" t="s">
        <v>49</v>
      </c>
      <c r="E80" s="23" t="s">
        <v>151</v>
      </c>
      <c r="F80" s="24" t="s">
        <v>86</v>
      </c>
      <c r="G80" s="25">
        <v>107.8</v>
      </c>
      <c r="H80" s="26">
        <v>0</v>
      </c>
      <c r="I80" s="26">
        <f>ROUND(ROUND(H80,2)*ROUND(G80,3),2)</f>
        <v>0</v>
      </c>
      <c r="O80">
        <f>(I80*21)/100</f>
        <v>0</v>
      </c>
      <c r="P80" t="s">
        <v>29</v>
      </c>
    </row>
    <row r="81" spans="1:5" ht="12.75">
      <c r="A81" s="27" t="s">
        <v>52</v>
      </c>
      <c r="E81" s="28" t="s">
        <v>49</v>
      </c>
    </row>
    <row r="82" spans="1:5" ht="25.5">
      <c r="A82" s="29" t="s">
        <v>53</v>
      </c>
      <c r="E82" s="30" t="s">
        <v>331</v>
      </c>
    </row>
    <row r="83" spans="1:5" ht="38.25">
      <c r="A83" t="s">
        <v>55</v>
      </c>
      <c r="E83" s="28" t="s">
        <v>153</v>
      </c>
    </row>
    <row r="84" spans="1:18" ht="12.75" customHeight="1">
      <c r="A84" s="5" t="s">
        <v>45</v>
      </c>
      <c r="B84" s="5"/>
      <c r="C84" s="31" t="s">
        <v>35</v>
      </c>
      <c r="D84" s="5"/>
      <c r="E84" s="20" t="s">
        <v>154</v>
      </c>
      <c r="F84" s="5"/>
      <c r="G84" s="5"/>
      <c r="H84" s="5"/>
      <c r="I84" s="32">
        <f>0+Q84</f>
        <v>0</v>
      </c>
      <c r="O84">
        <f>0+R84</f>
        <v>0</v>
      </c>
      <c r="Q84">
        <f>0+I85+I89+I93</f>
        <v>0</v>
      </c>
      <c r="R84">
        <f>0+O85+O89+O93</f>
        <v>0</v>
      </c>
    </row>
    <row r="85" spans="1:16" ht="12.75">
      <c r="A85" s="17" t="s">
        <v>47</v>
      </c>
      <c r="B85" s="22" t="s">
        <v>131</v>
      </c>
      <c r="C85" s="22" t="s">
        <v>156</v>
      </c>
      <c r="D85" s="17" t="s">
        <v>49</v>
      </c>
      <c r="E85" s="23" t="s">
        <v>157</v>
      </c>
      <c r="F85" s="24" t="s">
        <v>128</v>
      </c>
      <c r="G85" s="25">
        <v>17</v>
      </c>
      <c r="H85" s="26">
        <v>0</v>
      </c>
      <c r="I85" s="26">
        <f>ROUND(ROUND(H85,2)*ROUND(G85,3),2)</f>
        <v>0</v>
      </c>
      <c r="O85">
        <f>(I85*21)/100</f>
        <v>0</v>
      </c>
      <c r="P85" t="s">
        <v>29</v>
      </c>
    </row>
    <row r="86" spans="1:5" ht="25.5">
      <c r="A86" s="27" t="s">
        <v>52</v>
      </c>
      <c r="E86" s="28" t="s">
        <v>158</v>
      </c>
    </row>
    <row r="87" spans="1:5" ht="12.75">
      <c r="A87" s="29" t="s">
        <v>53</v>
      </c>
      <c r="E87" s="30" t="s">
        <v>49</v>
      </c>
    </row>
    <row r="88" spans="1:5" ht="127.5">
      <c r="A88" t="s">
        <v>55</v>
      </c>
      <c r="E88" s="28" t="s">
        <v>159</v>
      </c>
    </row>
    <row r="89" spans="1:16" ht="12.75">
      <c r="A89" s="17" t="s">
        <v>47</v>
      </c>
      <c r="B89" s="22" t="s">
        <v>136</v>
      </c>
      <c r="C89" s="22" t="s">
        <v>161</v>
      </c>
      <c r="D89" s="17" t="s">
        <v>49</v>
      </c>
      <c r="E89" s="23" t="s">
        <v>162</v>
      </c>
      <c r="F89" s="24" t="s">
        <v>128</v>
      </c>
      <c r="G89" s="25">
        <v>5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29</v>
      </c>
    </row>
    <row r="90" spans="1:5" ht="12.75">
      <c r="A90" s="27" t="s">
        <v>52</v>
      </c>
      <c r="E90" s="28" t="s">
        <v>163</v>
      </c>
    </row>
    <row r="91" spans="1:5" ht="12.75">
      <c r="A91" s="29" t="s">
        <v>53</v>
      </c>
      <c r="E91" s="30" t="s">
        <v>49</v>
      </c>
    </row>
    <row r="92" spans="1:5" ht="89.25">
      <c r="A92" t="s">
        <v>55</v>
      </c>
      <c r="E92" s="28" t="s">
        <v>164</v>
      </c>
    </row>
    <row r="93" spans="1:16" ht="12.75">
      <c r="A93" s="17" t="s">
        <v>47</v>
      </c>
      <c r="B93" s="22" t="s">
        <v>140</v>
      </c>
      <c r="C93" s="22" t="s">
        <v>166</v>
      </c>
      <c r="D93" s="17" t="s">
        <v>49</v>
      </c>
      <c r="E93" s="23" t="s">
        <v>167</v>
      </c>
      <c r="F93" s="24" t="s">
        <v>128</v>
      </c>
      <c r="G93" s="25">
        <v>16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29</v>
      </c>
    </row>
    <row r="94" spans="1:5" ht="12.75">
      <c r="A94" s="27" t="s">
        <v>52</v>
      </c>
      <c r="E94" s="28" t="s">
        <v>168</v>
      </c>
    </row>
    <row r="95" spans="1:5" ht="12.75">
      <c r="A95" s="29" t="s">
        <v>53</v>
      </c>
      <c r="E95" s="30" t="s">
        <v>49</v>
      </c>
    </row>
    <row r="96" spans="1:5" ht="102">
      <c r="A96" t="s">
        <v>55</v>
      </c>
      <c r="E96" s="28" t="s">
        <v>169</v>
      </c>
    </row>
    <row r="97" spans="1:18" ht="12.75" customHeight="1">
      <c r="A97" s="5" t="s">
        <v>45</v>
      </c>
      <c r="B97" s="5"/>
      <c r="C97" s="31" t="s">
        <v>37</v>
      </c>
      <c r="D97" s="5"/>
      <c r="E97" s="20" t="s">
        <v>170</v>
      </c>
      <c r="F97" s="5"/>
      <c r="G97" s="5"/>
      <c r="H97" s="5"/>
      <c r="I97" s="32">
        <f>0+Q97</f>
        <v>0</v>
      </c>
      <c r="O97">
        <f>0+R97</f>
        <v>0</v>
      </c>
      <c r="Q97">
        <f>0+I98+I102+I106+I110+I114+I118+I122+I126+I130+I134</f>
        <v>0</v>
      </c>
      <c r="R97">
        <f>0+O98+O102+O106+O110+O114+O118+O122+O126+O130+O134</f>
        <v>0</v>
      </c>
    </row>
    <row r="98" spans="1:16" ht="25.5">
      <c r="A98" s="17" t="s">
        <v>47</v>
      </c>
      <c r="B98" s="22" t="s">
        <v>144</v>
      </c>
      <c r="C98" s="22" t="s">
        <v>172</v>
      </c>
      <c r="D98" s="17" t="s">
        <v>49</v>
      </c>
      <c r="E98" s="23" t="s">
        <v>173</v>
      </c>
      <c r="F98" s="24" t="s">
        <v>128</v>
      </c>
      <c r="G98" s="25">
        <v>652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29</v>
      </c>
    </row>
    <row r="99" spans="1:5" ht="12.75">
      <c r="A99" s="27" t="s">
        <v>52</v>
      </c>
      <c r="E99" s="28" t="s">
        <v>49</v>
      </c>
    </row>
    <row r="100" spans="1:5" ht="38.25">
      <c r="A100" s="29" t="s">
        <v>53</v>
      </c>
      <c r="E100" s="30" t="s">
        <v>332</v>
      </c>
    </row>
    <row r="101" spans="1:5" ht="51">
      <c r="A101" t="s">
        <v>55</v>
      </c>
      <c r="E101" s="28" t="s">
        <v>175</v>
      </c>
    </row>
    <row r="102" spans="1:16" ht="12.75">
      <c r="A102" s="17" t="s">
        <v>47</v>
      </c>
      <c r="B102" s="22" t="s">
        <v>149</v>
      </c>
      <c r="C102" s="22" t="s">
        <v>177</v>
      </c>
      <c r="D102" s="17" t="s">
        <v>49</v>
      </c>
      <c r="E102" s="23" t="s">
        <v>178</v>
      </c>
      <c r="F102" s="24" t="s">
        <v>128</v>
      </c>
      <c r="G102" s="25">
        <v>144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29</v>
      </c>
    </row>
    <row r="103" spans="1:5" ht="12.75">
      <c r="A103" s="27" t="s">
        <v>52</v>
      </c>
      <c r="E103" s="28" t="s">
        <v>49</v>
      </c>
    </row>
    <row r="104" spans="1:5" ht="12.75">
      <c r="A104" s="29" t="s">
        <v>53</v>
      </c>
      <c r="E104" s="30" t="s">
        <v>49</v>
      </c>
    </row>
    <row r="105" spans="1:5" ht="51">
      <c r="A105" t="s">
        <v>55</v>
      </c>
      <c r="E105" s="28" t="s">
        <v>175</v>
      </c>
    </row>
    <row r="106" spans="1:16" ht="12.75">
      <c r="A106" s="17" t="s">
        <v>47</v>
      </c>
      <c r="B106" s="22" t="s">
        <v>155</v>
      </c>
      <c r="C106" s="22" t="s">
        <v>181</v>
      </c>
      <c r="D106" s="17" t="s">
        <v>49</v>
      </c>
      <c r="E106" s="23" t="s">
        <v>182</v>
      </c>
      <c r="F106" s="24" t="s">
        <v>128</v>
      </c>
      <c r="G106" s="25">
        <v>856</v>
      </c>
      <c r="H106" s="26">
        <v>0</v>
      </c>
      <c r="I106" s="26">
        <f>ROUND(ROUND(H106,2)*ROUND(G106,3),2)</f>
        <v>0</v>
      </c>
      <c r="O106">
        <f>(I106*21)/100</f>
        <v>0</v>
      </c>
      <c r="P106" t="s">
        <v>29</v>
      </c>
    </row>
    <row r="107" spans="1:5" ht="12.75">
      <c r="A107" s="27" t="s">
        <v>52</v>
      </c>
      <c r="E107" s="28" t="s">
        <v>49</v>
      </c>
    </row>
    <row r="108" spans="1:5" ht="38.25">
      <c r="A108" s="29" t="s">
        <v>53</v>
      </c>
      <c r="E108" s="30" t="s">
        <v>333</v>
      </c>
    </row>
    <row r="109" spans="1:5" ht="51">
      <c r="A109" t="s">
        <v>55</v>
      </c>
      <c r="E109" s="28" t="s">
        <v>175</v>
      </c>
    </row>
    <row r="110" spans="1:16" ht="12.75">
      <c r="A110" s="17" t="s">
        <v>47</v>
      </c>
      <c r="B110" s="22" t="s">
        <v>160</v>
      </c>
      <c r="C110" s="22" t="s">
        <v>188</v>
      </c>
      <c r="D110" s="17" t="s">
        <v>49</v>
      </c>
      <c r="E110" s="23" t="s">
        <v>189</v>
      </c>
      <c r="F110" s="24" t="s">
        <v>128</v>
      </c>
      <c r="G110" s="25">
        <v>2055</v>
      </c>
      <c r="H110" s="26">
        <v>0</v>
      </c>
      <c r="I110" s="26">
        <f>ROUND(ROUND(H110,2)*ROUND(G110,3),2)</f>
        <v>0</v>
      </c>
      <c r="O110">
        <f>(I110*21)/100</f>
        <v>0</v>
      </c>
      <c r="P110" t="s">
        <v>29</v>
      </c>
    </row>
    <row r="111" spans="1:5" ht="12.75">
      <c r="A111" s="27" t="s">
        <v>52</v>
      </c>
      <c r="E111" s="28" t="s">
        <v>49</v>
      </c>
    </row>
    <row r="112" spans="1:5" ht="25.5">
      <c r="A112" s="29" t="s">
        <v>53</v>
      </c>
      <c r="E112" s="30" t="s">
        <v>334</v>
      </c>
    </row>
    <row r="113" spans="1:5" ht="51">
      <c r="A113" t="s">
        <v>55</v>
      </c>
      <c r="E113" s="28" t="s">
        <v>191</v>
      </c>
    </row>
    <row r="114" spans="1:16" ht="12.75">
      <c r="A114" s="17" t="s">
        <v>47</v>
      </c>
      <c r="B114" s="22" t="s">
        <v>165</v>
      </c>
      <c r="C114" s="22" t="s">
        <v>193</v>
      </c>
      <c r="D114" s="17" t="s">
        <v>49</v>
      </c>
      <c r="E114" s="23" t="s">
        <v>194</v>
      </c>
      <c r="F114" s="24" t="s">
        <v>128</v>
      </c>
      <c r="G114" s="25">
        <v>2119</v>
      </c>
      <c r="H114" s="26">
        <v>0</v>
      </c>
      <c r="I114" s="26">
        <f>ROUND(ROUND(H114,2)*ROUND(G114,3),2)</f>
        <v>0</v>
      </c>
      <c r="O114">
        <f>(I114*21)/100</f>
        <v>0</v>
      </c>
      <c r="P114" t="s">
        <v>29</v>
      </c>
    </row>
    <row r="115" spans="1:5" ht="12.75">
      <c r="A115" s="27" t="s">
        <v>52</v>
      </c>
      <c r="E115" s="28" t="s">
        <v>49</v>
      </c>
    </row>
    <row r="116" spans="1:5" ht="25.5">
      <c r="A116" s="29" t="s">
        <v>53</v>
      </c>
      <c r="E116" s="30" t="s">
        <v>335</v>
      </c>
    </row>
    <row r="117" spans="1:5" ht="51">
      <c r="A117" t="s">
        <v>55</v>
      </c>
      <c r="E117" s="28" t="s">
        <v>191</v>
      </c>
    </row>
    <row r="118" spans="1:16" ht="25.5">
      <c r="A118" s="17" t="s">
        <v>47</v>
      </c>
      <c r="B118" s="22" t="s">
        <v>171</v>
      </c>
      <c r="C118" s="22" t="s">
        <v>196</v>
      </c>
      <c r="D118" s="17" t="s">
        <v>49</v>
      </c>
      <c r="E118" s="23" t="s">
        <v>197</v>
      </c>
      <c r="F118" s="24" t="s">
        <v>128</v>
      </c>
      <c r="G118" s="25">
        <v>2119</v>
      </c>
      <c r="H118" s="26">
        <v>0</v>
      </c>
      <c r="I118" s="26">
        <f>ROUND(ROUND(H118,2)*ROUND(G118,3),2)</f>
        <v>0</v>
      </c>
      <c r="O118">
        <f>(I118*21)/100</f>
        <v>0</v>
      </c>
      <c r="P118" t="s">
        <v>29</v>
      </c>
    </row>
    <row r="119" spans="1:5" ht="12.75">
      <c r="A119" s="27" t="s">
        <v>52</v>
      </c>
      <c r="E119" s="28" t="s">
        <v>49</v>
      </c>
    </row>
    <row r="120" spans="1:5" ht="38.25">
      <c r="A120" s="29" t="s">
        <v>53</v>
      </c>
      <c r="E120" s="30" t="s">
        <v>336</v>
      </c>
    </row>
    <row r="121" spans="1:5" ht="140.25">
      <c r="A121" t="s">
        <v>55</v>
      </c>
      <c r="E121" s="28" t="s">
        <v>198</v>
      </c>
    </row>
    <row r="122" spans="1:16" ht="12.75">
      <c r="A122" s="17" t="s">
        <v>47</v>
      </c>
      <c r="B122" s="22" t="s">
        <v>176</v>
      </c>
      <c r="C122" s="22" t="s">
        <v>200</v>
      </c>
      <c r="D122" s="17" t="s">
        <v>49</v>
      </c>
      <c r="E122" s="23" t="s">
        <v>201</v>
      </c>
      <c r="F122" s="24" t="s">
        <v>128</v>
      </c>
      <c r="G122" s="25">
        <v>2055</v>
      </c>
      <c r="H122" s="26">
        <v>0</v>
      </c>
      <c r="I122" s="26">
        <f>ROUND(ROUND(H122,2)*ROUND(G122,3),2)</f>
        <v>0</v>
      </c>
      <c r="O122">
        <f>(I122*21)/100</f>
        <v>0</v>
      </c>
      <c r="P122" t="s">
        <v>29</v>
      </c>
    </row>
    <row r="123" spans="1:5" ht="12.75">
      <c r="A123" s="27" t="s">
        <v>52</v>
      </c>
      <c r="E123" s="28" t="s">
        <v>49</v>
      </c>
    </row>
    <row r="124" spans="1:5" ht="25.5">
      <c r="A124" s="29" t="s">
        <v>53</v>
      </c>
      <c r="E124" s="30" t="s">
        <v>334</v>
      </c>
    </row>
    <row r="125" spans="1:5" ht="140.25">
      <c r="A125" t="s">
        <v>55</v>
      </c>
      <c r="E125" s="28" t="s">
        <v>198</v>
      </c>
    </row>
    <row r="126" spans="1:16" ht="12.75">
      <c r="A126" s="17" t="s">
        <v>47</v>
      </c>
      <c r="B126" s="22" t="s">
        <v>180</v>
      </c>
      <c r="C126" s="22" t="s">
        <v>204</v>
      </c>
      <c r="D126" s="17" t="s">
        <v>49</v>
      </c>
      <c r="E126" s="23" t="s">
        <v>205</v>
      </c>
      <c r="F126" s="24" t="s">
        <v>128</v>
      </c>
      <c r="G126" s="25">
        <v>990</v>
      </c>
      <c r="H126" s="26">
        <v>0</v>
      </c>
      <c r="I126" s="26">
        <f>ROUND(ROUND(H126,2)*ROUND(G126,3),2)</f>
        <v>0</v>
      </c>
      <c r="O126">
        <f>(I126*21)/100</f>
        <v>0</v>
      </c>
      <c r="P126" t="s">
        <v>29</v>
      </c>
    </row>
    <row r="127" spans="1:5" ht="12.75">
      <c r="A127" s="27" t="s">
        <v>52</v>
      </c>
      <c r="E127" s="28" t="s">
        <v>49</v>
      </c>
    </row>
    <row r="128" spans="1:5" ht="38.25">
      <c r="A128" s="29" t="s">
        <v>53</v>
      </c>
      <c r="E128" s="30" t="s">
        <v>337</v>
      </c>
    </row>
    <row r="129" spans="1:5" ht="140.25">
      <c r="A129" t="s">
        <v>55</v>
      </c>
      <c r="E129" s="28" t="s">
        <v>198</v>
      </c>
    </row>
    <row r="130" spans="1:16" ht="12.75">
      <c r="A130" s="17" t="s">
        <v>47</v>
      </c>
      <c r="B130" s="22" t="s">
        <v>184</v>
      </c>
      <c r="C130" s="22" t="s">
        <v>208</v>
      </c>
      <c r="D130" s="17" t="s">
        <v>49</v>
      </c>
      <c r="E130" s="23" t="s">
        <v>209</v>
      </c>
      <c r="F130" s="24" t="s">
        <v>100</v>
      </c>
      <c r="G130" s="25">
        <v>350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29</v>
      </c>
    </row>
    <row r="131" spans="1:5" ht="12.75">
      <c r="A131" s="27" t="s">
        <v>52</v>
      </c>
      <c r="E131" s="28" t="s">
        <v>49</v>
      </c>
    </row>
    <row r="132" spans="1:5" ht="12.75">
      <c r="A132" s="29" t="s">
        <v>53</v>
      </c>
      <c r="E132" s="30" t="s">
        <v>49</v>
      </c>
    </row>
    <row r="133" spans="1:5" ht="51">
      <c r="A133" t="s">
        <v>55</v>
      </c>
      <c r="E133" s="28" t="s">
        <v>210</v>
      </c>
    </row>
    <row r="134" spans="1:16" ht="12.75">
      <c r="A134" s="17" t="s">
        <v>47</v>
      </c>
      <c r="B134" s="22" t="s">
        <v>187</v>
      </c>
      <c r="C134" s="22" t="s">
        <v>216</v>
      </c>
      <c r="D134" s="17" t="s">
        <v>49</v>
      </c>
      <c r="E134" s="23" t="s">
        <v>217</v>
      </c>
      <c r="F134" s="24" t="s">
        <v>128</v>
      </c>
      <c r="G134" s="25">
        <v>26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29</v>
      </c>
    </row>
    <row r="135" spans="1:5" ht="12.75">
      <c r="A135" s="27" t="s">
        <v>52</v>
      </c>
      <c r="E135" s="28" t="s">
        <v>168</v>
      </c>
    </row>
    <row r="136" spans="1:5" ht="12.75">
      <c r="A136" s="29" t="s">
        <v>53</v>
      </c>
      <c r="E136" s="30" t="s">
        <v>49</v>
      </c>
    </row>
    <row r="137" spans="1:5" ht="165.75">
      <c r="A137" t="s">
        <v>55</v>
      </c>
      <c r="E137" s="28" t="s">
        <v>218</v>
      </c>
    </row>
    <row r="138" spans="1:18" ht="12.75" customHeight="1">
      <c r="A138" s="5" t="s">
        <v>45</v>
      </c>
      <c r="B138" s="5"/>
      <c r="C138" s="31" t="s">
        <v>77</v>
      </c>
      <c r="D138" s="5"/>
      <c r="E138" s="20" t="s">
        <v>219</v>
      </c>
      <c r="F138" s="5"/>
      <c r="G138" s="5"/>
      <c r="H138" s="5"/>
      <c r="I138" s="32">
        <f>0+Q138</f>
        <v>0</v>
      </c>
      <c r="O138">
        <f>0+R138</f>
        <v>0</v>
      </c>
      <c r="Q138">
        <f>0+I139+I143+I147+I151</f>
        <v>0</v>
      </c>
      <c r="R138">
        <f>0+O139+O143+O147+O151</f>
        <v>0</v>
      </c>
    </row>
    <row r="139" spans="1:16" ht="12.75">
      <c r="A139" s="17" t="s">
        <v>47</v>
      </c>
      <c r="B139" s="22" t="s">
        <v>192</v>
      </c>
      <c r="C139" s="22" t="s">
        <v>230</v>
      </c>
      <c r="D139" s="17" t="s">
        <v>49</v>
      </c>
      <c r="E139" s="23" t="s">
        <v>231</v>
      </c>
      <c r="F139" s="24" t="s">
        <v>232</v>
      </c>
      <c r="G139" s="25">
        <v>20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29</v>
      </c>
    </row>
    <row r="140" spans="1:5" ht="12.75">
      <c r="A140" s="27" t="s">
        <v>52</v>
      </c>
      <c r="E140" s="28" t="s">
        <v>49</v>
      </c>
    </row>
    <row r="141" spans="1:5" ht="12.75">
      <c r="A141" s="29" t="s">
        <v>53</v>
      </c>
      <c r="E141" s="30" t="s">
        <v>49</v>
      </c>
    </row>
    <row r="142" spans="1:5" ht="409.5">
      <c r="A142" t="s">
        <v>55</v>
      </c>
      <c r="E142" s="28" t="s">
        <v>233</v>
      </c>
    </row>
    <row r="143" spans="1:16" ht="12.75">
      <c r="A143" s="17" t="s">
        <v>47</v>
      </c>
      <c r="B143" s="22" t="s">
        <v>195</v>
      </c>
      <c r="C143" s="22" t="s">
        <v>235</v>
      </c>
      <c r="D143" s="17" t="s">
        <v>49</v>
      </c>
      <c r="E143" s="23" t="s">
        <v>236</v>
      </c>
      <c r="F143" s="24" t="s">
        <v>80</v>
      </c>
      <c r="G143" s="25">
        <v>7</v>
      </c>
      <c r="H143" s="26">
        <v>0</v>
      </c>
      <c r="I143" s="26">
        <f>ROUND(ROUND(H143,2)*ROUND(G143,3),2)</f>
        <v>0</v>
      </c>
      <c r="O143">
        <f>(I143*21)/100</f>
        <v>0</v>
      </c>
      <c r="P143" t="s">
        <v>29</v>
      </c>
    </row>
    <row r="144" spans="1:5" ht="12.75">
      <c r="A144" s="27" t="s">
        <v>52</v>
      </c>
      <c r="E144" s="28" t="s">
        <v>49</v>
      </c>
    </row>
    <row r="145" spans="1:5" ht="12.75">
      <c r="A145" s="29" t="s">
        <v>53</v>
      </c>
      <c r="E145" s="30" t="s">
        <v>49</v>
      </c>
    </row>
    <row r="146" spans="1:5" ht="38.25">
      <c r="A146" t="s">
        <v>55</v>
      </c>
      <c r="E146" s="28" t="s">
        <v>237</v>
      </c>
    </row>
    <row r="147" spans="1:16" ht="12.75">
      <c r="A147" s="17" t="s">
        <v>47</v>
      </c>
      <c r="B147" s="22" t="s">
        <v>199</v>
      </c>
      <c r="C147" s="22" t="s">
        <v>239</v>
      </c>
      <c r="D147" s="17" t="s">
        <v>49</v>
      </c>
      <c r="E147" s="23" t="s">
        <v>240</v>
      </c>
      <c r="F147" s="24" t="s">
        <v>80</v>
      </c>
      <c r="G147" s="25">
        <v>6</v>
      </c>
      <c r="H147" s="26">
        <v>0</v>
      </c>
      <c r="I147" s="26">
        <f>ROUND(ROUND(H147,2)*ROUND(G147,3),2)</f>
        <v>0</v>
      </c>
      <c r="O147">
        <f>(I147*21)/100</f>
        <v>0</v>
      </c>
      <c r="P147" t="s">
        <v>29</v>
      </c>
    </row>
    <row r="148" spans="1:5" ht="12.75">
      <c r="A148" s="27" t="s">
        <v>52</v>
      </c>
      <c r="E148" s="28" t="s">
        <v>49</v>
      </c>
    </row>
    <row r="149" spans="1:5" ht="12.75">
      <c r="A149" s="29" t="s">
        <v>53</v>
      </c>
      <c r="E149" s="30" t="s">
        <v>49</v>
      </c>
    </row>
    <row r="150" spans="1:5" ht="38.25">
      <c r="A150" t="s">
        <v>55</v>
      </c>
      <c r="E150" s="28" t="s">
        <v>237</v>
      </c>
    </row>
    <row r="151" spans="1:16" ht="12.75">
      <c r="A151" s="17" t="s">
        <v>47</v>
      </c>
      <c r="B151" s="22" t="s">
        <v>203</v>
      </c>
      <c r="C151" s="22" t="s">
        <v>242</v>
      </c>
      <c r="D151" s="17" t="s">
        <v>49</v>
      </c>
      <c r="E151" s="23" t="s">
        <v>243</v>
      </c>
      <c r="F151" s="24" t="s">
        <v>80</v>
      </c>
      <c r="G151" s="25">
        <v>18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29</v>
      </c>
    </row>
    <row r="152" spans="1:5" ht="12.75">
      <c r="A152" s="27" t="s">
        <v>52</v>
      </c>
      <c r="E152" s="28" t="s">
        <v>49</v>
      </c>
    </row>
    <row r="153" spans="1:5" ht="12.75">
      <c r="A153" s="29" t="s">
        <v>53</v>
      </c>
      <c r="E153" s="30" t="s">
        <v>49</v>
      </c>
    </row>
    <row r="154" spans="1:5" ht="38.25">
      <c r="A154" t="s">
        <v>55</v>
      </c>
      <c r="E154" s="28" t="s">
        <v>237</v>
      </c>
    </row>
    <row r="155" spans="1:18" ht="12.75" customHeight="1">
      <c r="A155" s="5" t="s">
        <v>45</v>
      </c>
      <c r="B155" s="5"/>
      <c r="C155" s="31" t="s">
        <v>42</v>
      </c>
      <c r="D155" s="5"/>
      <c r="E155" s="20" t="s">
        <v>248</v>
      </c>
      <c r="F155" s="5"/>
      <c r="G155" s="5"/>
      <c r="H155" s="5"/>
      <c r="I155" s="32">
        <f>0+Q155</f>
        <v>0</v>
      </c>
      <c r="O155">
        <f>0+R155</f>
        <v>0</v>
      </c>
      <c r="Q155">
        <f>0+I156+I160+I164+I168+I172+I176+I180+I184</f>
        <v>0</v>
      </c>
      <c r="R155">
        <f>0+O156+O160+O164+O168+O172+O176+O180+O184</f>
        <v>0</v>
      </c>
    </row>
    <row r="156" spans="1:16" ht="25.5">
      <c r="A156" s="17" t="s">
        <v>47</v>
      </c>
      <c r="B156" s="22" t="s">
        <v>207</v>
      </c>
      <c r="C156" s="22" t="s">
        <v>250</v>
      </c>
      <c r="D156" s="17" t="s">
        <v>49</v>
      </c>
      <c r="E156" s="23" t="s">
        <v>251</v>
      </c>
      <c r="F156" s="24" t="s">
        <v>128</v>
      </c>
      <c r="G156" s="25">
        <v>288</v>
      </c>
      <c r="H156" s="26">
        <v>0</v>
      </c>
      <c r="I156" s="26">
        <f>ROUND(ROUND(H156,2)*ROUND(G156,3),2)</f>
        <v>0</v>
      </c>
      <c r="O156">
        <f>(I156*21)/100</f>
        <v>0</v>
      </c>
      <c r="P156" t="s">
        <v>29</v>
      </c>
    </row>
    <row r="157" spans="1:5" ht="12.75">
      <c r="A157" s="27" t="s">
        <v>52</v>
      </c>
      <c r="E157" s="28" t="s">
        <v>49</v>
      </c>
    </row>
    <row r="158" spans="1:5" ht="153">
      <c r="A158" s="29" t="s">
        <v>53</v>
      </c>
      <c r="E158" s="30" t="s">
        <v>338</v>
      </c>
    </row>
    <row r="159" spans="1:5" ht="38.25">
      <c r="A159" t="s">
        <v>55</v>
      </c>
      <c r="E159" s="28" t="s">
        <v>253</v>
      </c>
    </row>
    <row r="160" spans="1:16" ht="12.75">
      <c r="A160" s="17" t="s">
        <v>47</v>
      </c>
      <c r="B160" s="22" t="s">
        <v>215</v>
      </c>
      <c r="C160" s="22" t="s">
        <v>255</v>
      </c>
      <c r="D160" s="17" t="s">
        <v>49</v>
      </c>
      <c r="E160" s="23" t="s">
        <v>256</v>
      </c>
      <c r="F160" s="24" t="s">
        <v>80</v>
      </c>
      <c r="G160" s="25">
        <v>4</v>
      </c>
      <c r="H160" s="26">
        <v>0</v>
      </c>
      <c r="I160" s="26">
        <f>ROUND(ROUND(H160,2)*ROUND(G160,3),2)</f>
        <v>0</v>
      </c>
      <c r="O160">
        <f>(I160*21)/100</f>
        <v>0</v>
      </c>
      <c r="P160" t="s">
        <v>29</v>
      </c>
    </row>
    <row r="161" spans="1:5" ht="12.75">
      <c r="A161" s="27" t="s">
        <v>52</v>
      </c>
      <c r="E161" s="28" t="s">
        <v>49</v>
      </c>
    </row>
    <row r="162" spans="1:5" ht="12.75">
      <c r="A162" s="29" t="s">
        <v>53</v>
      </c>
      <c r="E162" s="30" t="s">
        <v>49</v>
      </c>
    </row>
    <row r="163" spans="1:5" ht="38.25">
      <c r="A163" t="s">
        <v>55</v>
      </c>
      <c r="E163" s="28" t="s">
        <v>257</v>
      </c>
    </row>
    <row r="164" spans="1:16" ht="12.75">
      <c r="A164" s="17" t="s">
        <v>47</v>
      </c>
      <c r="B164" s="22" t="s">
        <v>220</v>
      </c>
      <c r="C164" s="22" t="s">
        <v>263</v>
      </c>
      <c r="D164" s="17" t="s">
        <v>49</v>
      </c>
      <c r="E164" s="23" t="s">
        <v>264</v>
      </c>
      <c r="F164" s="24" t="s">
        <v>100</v>
      </c>
      <c r="G164" s="25">
        <v>4.8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29</v>
      </c>
    </row>
    <row r="165" spans="1:5" ht="12.75">
      <c r="A165" s="27" t="s">
        <v>52</v>
      </c>
      <c r="E165" s="28" t="s">
        <v>49</v>
      </c>
    </row>
    <row r="166" spans="1:5" ht="25.5">
      <c r="A166" s="29" t="s">
        <v>53</v>
      </c>
      <c r="E166" s="30" t="s">
        <v>339</v>
      </c>
    </row>
    <row r="167" spans="1:5" ht="51">
      <c r="A167" t="s">
        <v>55</v>
      </c>
      <c r="E167" s="28" t="s">
        <v>261</v>
      </c>
    </row>
    <row r="168" spans="1:16" ht="12.75">
      <c r="A168" s="17" t="s">
        <v>47</v>
      </c>
      <c r="B168" s="22" t="s">
        <v>225</v>
      </c>
      <c r="C168" s="22" t="s">
        <v>267</v>
      </c>
      <c r="D168" s="17" t="s">
        <v>49</v>
      </c>
      <c r="E168" s="23" t="s">
        <v>268</v>
      </c>
      <c r="F168" s="24" t="s">
        <v>100</v>
      </c>
      <c r="G168" s="25">
        <v>68</v>
      </c>
      <c r="H168" s="26">
        <v>0</v>
      </c>
      <c r="I168" s="26">
        <f>ROUND(ROUND(H168,2)*ROUND(G168,3),2)</f>
        <v>0</v>
      </c>
      <c r="O168">
        <f>(I168*21)/100</f>
        <v>0</v>
      </c>
      <c r="P168" t="s">
        <v>29</v>
      </c>
    </row>
    <row r="169" spans="1:5" ht="12.75">
      <c r="A169" s="27" t="s">
        <v>52</v>
      </c>
      <c r="E169" s="28" t="s">
        <v>49</v>
      </c>
    </row>
    <row r="170" spans="1:5" ht="38.25">
      <c r="A170" s="29" t="s">
        <v>53</v>
      </c>
      <c r="E170" s="30" t="s">
        <v>340</v>
      </c>
    </row>
    <row r="171" spans="1:5" ht="51">
      <c r="A171" t="s">
        <v>55</v>
      </c>
      <c r="E171" s="28" t="s">
        <v>261</v>
      </c>
    </row>
    <row r="172" spans="1:16" ht="12.75">
      <c r="A172" s="17" t="s">
        <v>47</v>
      </c>
      <c r="B172" s="22" t="s">
        <v>229</v>
      </c>
      <c r="C172" s="22" t="s">
        <v>274</v>
      </c>
      <c r="D172" s="17" t="s">
        <v>49</v>
      </c>
      <c r="E172" s="23" t="s">
        <v>275</v>
      </c>
      <c r="F172" s="24" t="s">
        <v>100</v>
      </c>
      <c r="G172" s="25">
        <v>83</v>
      </c>
      <c r="H172" s="26">
        <v>0</v>
      </c>
      <c r="I172" s="26">
        <f>ROUND(ROUND(H172,2)*ROUND(G172,3),2)</f>
        <v>0</v>
      </c>
      <c r="O172">
        <f>(I172*21)/100</f>
        <v>0</v>
      </c>
      <c r="P172" t="s">
        <v>29</v>
      </c>
    </row>
    <row r="173" spans="1:5" ht="12.75">
      <c r="A173" s="27" t="s">
        <v>52</v>
      </c>
      <c r="E173" s="28" t="s">
        <v>49</v>
      </c>
    </row>
    <row r="174" spans="1:5" ht="38.25">
      <c r="A174" s="29" t="s">
        <v>53</v>
      </c>
      <c r="E174" s="30" t="s">
        <v>341</v>
      </c>
    </row>
    <row r="175" spans="1:5" ht="25.5">
      <c r="A175" t="s">
        <v>55</v>
      </c>
      <c r="E175" s="28" t="s">
        <v>276</v>
      </c>
    </row>
    <row r="176" spans="1:16" ht="12.75">
      <c r="A176" s="17" t="s">
        <v>47</v>
      </c>
      <c r="B176" s="22" t="s">
        <v>234</v>
      </c>
      <c r="C176" s="22" t="s">
        <v>342</v>
      </c>
      <c r="D176" s="17" t="s">
        <v>49</v>
      </c>
      <c r="E176" s="23" t="s">
        <v>343</v>
      </c>
      <c r="F176" s="24" t="s">
        <v>100</v>
      </c>
      <c r="G176" s="25">
        <v>40</v>
      </c>
      <c r="H176" s="26">
        <v>0</v>
      </c>
      <c r="I176" s="26">
        <f>ROUND(ROUND(H176,2)*ROUND(G176,3),2)</f>
        <v>0</v>
      </c>
      <c r="O176">
        <f>(I176*21)/100</f>
        <v>0</v>
      </c>
      <c r="P176" t="s">
        <v>29</v>
      </c>
    </row>
    <row r="177" spans="1:5" ht="12.75">
      <c r="A177" s="27" t="s">
        <v>52</v>
      </c>
      <c r="E177" s="28" t="s">
        <v>49</v>
      </c>
    </row>
    <row r="178" spans="1:5" ht="25.5">
      <c r="A178" s="29" t="s">
        <v>53</v>
      </c>
      <c r="E178" s="30" t="s">
        <v>344</v>
      </c>
    </row>
    <row r="179" spans="1:5" ht="165.75">
      <c r="A179" t="s">
        <v>55</v>
      </c>
      <c r="E179" s="28" t="s">
        <v>345</v>
      </c>
    </row>
    <row r="180" spans="1:16" ht="12.75">
      <c r="A180" s="17" t="s">
        <v>47</v>
      </c>
      <c r="B180" s="22" t="s">
        <v>238</v>
      </c>
      <c r="C180" s="22" t="s">
        <v>278</v>
      </c>
      <c r="D180" s="17" t="s">
        <v>49</v>
      </c>
      <c r="E180" s="23" t="s">
        <v>279</v>
      </c>
      <c r="F180" s="24" t="s">
        <v>100</v>
      </c>
      <c r="G180" s="25">
        <v>83</v>
      </c>
      <c r="H180" s="26">
        <v>0</v>
      </c>
      <c r="I180" s="26">
        <f>ROUND(ROUND(H180,2)*ROUND(G180,3),2)</f>
        <v>0</v>
      </c>
      <c r="O180">
        <f>(I180*21)/100</f>
        <v>0</v>
      </c>
      <c r="P180" t="s">
        <v>29</v>
      </c>
    </row>
    <row r="181" spans="1:5" ht="12.75">
      <c r="A181" s="27" t="s">
        <v>52</v>
      </c>
      <c r="E181" s="28" t="s">
        <v>49</v>
      </c>
    </row>
    <row r="182" spans="1:5" ht="38.25">
      <c r="A182" s="29" t="s">
        <v>53</v>
      </c>
      <c r="E182" s="30" t="s">
        <v>346</v>
      </c>
    </row>
    <row r="183" spans="1:5" ht="38.25">
      <c r="A183" t="s">
        <v>55</v>
      </c>
      <c r="E183" s="28" t="s">
        <v>280</v>
      </c>
    </row>
    <row r="184" spans="1:16" ht="12.75">
      <c r="A184" s="17" t="s">
        <v>47</v>
      </c>
      <c r="B184" s="22" t="s">
        <v>241</v>
      </c>
      <c r="C184" s="22" t="s">
        <v>282</v>
      </c>
      <c r="D184" s="17" t="s">
        <v>49</v>
      </c>
      <c r="E184" s="23" t="s">
        <v>283</v>
      </c>
      <c r="F184" s="24" t="s">
        <v>80</v>
      </c>
      <c r="G184" s="25">
        <v>4</v>
      </c>
      <c r="H184" s="26">
        <v>0</v>
      </c>
      <c r="I184" s="26">
        <f>ROUND(ROUND(H184,2)*ROUND(G184,3),2)</f>
        <v>0</v>
      </c>
      <c r="O184">
        <f>(I184*21)/100</f>
        <v>0</v>
      </c>
      <c r="P184" t="s">
        <v>29</v>
      </c>
    </row>
    <row r="185" spans="1:5" ht="12.75">
      <c r="A185" s="27" t="s">
        <v>52</v>
      </c>
      <c r="E185" s="28" t="s">
        <v>49</v>
      </c>
    </row>
    <row r="186" spans="1:5" ht="12.75">
      <c r="A186" s="29" t="s">
        <v>53</v>
      </c>
      <c r="E186" s="30" t="s">
        <v>49</v>
      </c>
    </row>
    <row r="187" spans="1:5" ht="38.25">
      <c r="A187" t="s">
        <v>55</v>
      </c>
      <c r="E187" s="28" t="s">
        <v>284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24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0+O9+O30+O75+O80+O93+O138+O151</f>
        <v>0</v>
      </c>
      <c r="P2" t="s">
        <v>24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285</v>
      </c>
      <c r="I3" s="33">
        <f>0+I9+I30+I75+I80+I93+I138+I151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7" t="s">
        <v>319</v>
      </c>
      <c r="D4" s="34"/>
      <c r="E4" s="11" t="s">
        <v>16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20</v>
      </c>
      <c r="B5" s="13" t="s">
        <v>21</v>
      </c>
      <c r="C5" s="38" t="s">
        <v>285</v>
      </c>
      <c r="D5" s="39"/>
      <c r="E5" s="14" t="s">
        <v>286</v>
      </c>
      <c r="F5" s="5"/>
      <c r="G5" s="5"/>
      <c r="H5" s="5"/>
      <c r="I5" s="5"/>
      <c r="O5" t="s">
        <v>23</v>
      </c>
      <c r="P5" t="s">
        <v>25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25</v>
      </c>
      <c r="D8" s="12" t="s">
        <v>24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0+I10+I14+I18+I22+I26</f>
        <v>0</v>
      </c>
      <c r="R9">
        <f>0+O10+O14+O18+O22+O26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457.615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29</v>
      </c>
    </row>
    <row r="11" spans="1:5" ht="12.75">
      <c r="A11" s="27" t="s">
        <v>52</v>
      </c>
      <c r="E11" s="28" t="s">
        <v>49</v>
      </c>
    </row>
    <row r="12" spans="1:5" ht="38.25">
      <c r="A12" s="29" t="s">
        <v>53</v>
      </c>
      <c r="E12" s="30" t="s">
        <v>347</v>
      </c>
    </row>
    <row r="13" spans="1:5" ht="25.5">
      <c r="A13" t="s">
        <v>55</v>
      </c>
      <c r="E13" s="28" t="s">
        <v>56</v>
      </c>
    </row>
    <row r="14" spans="1:16" ht="12.75">
      <c r="A14" s="17" t="s">
        <v>47</v>
      </c>
      <c r="B14" s="22" t="s">
        <v>25</v>
      </c>
      <c r="C14" s="22" t="s">
        <v>57</v>
      </c>
      <c r="D14" s="17" t="s">
        <v>49</v>
      </c>
      <c r="E14" s="23" t="s">
        <v>58</v>
      </c>
      <c r="F14" s="24" t="s">
        <v>51</v>
      </c>
      <c r="G14" s="25">
        <v>51.375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29</v>
      </c>
    </row>
    <row r="15" spans="1:5" ht="12.75">
      <c r="A15" s="27" t="s">
        <v>52</v>
      </c>
      <c r="E15" s="28" t="s">
        <v>49</v>
      </c>
    </row>
    <row r="16" spans="1:5" ht="25.5">
      <c r="A16" s="29" t="s">
        <v>53</v>
      </c>
      <c r="E16" s="30" t="s">
        <v>348</v>
      </c>
    </row>
    <row r="17" spans="1:5" ht="25.5">
      <c r="A17" t="s">
        <v>55</v>
      </c>
      <c r="E17" s="28" t="s">
        <v>56</v>
      </c>
    </row>
    <row r="18" spans="1:16" ht="12.75">
      <c r="A18" s="17" t="s">
        <v>47</v>
      </c>
      <c r="B18" s="22" t="s">
        <v>24</v>
      </c>
      <c r="C18" s="22" t="s">
        <v>70</v>
      </c>
      <c r="D18" s="17" t="s">
        <v>49</v>
      </c>
      <c r="E18" s="23" t="s">
        <v>71</v>
      </c>
      <c r="F18" s="24" t="s">
        <v>62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29</v>
      </c>
    </row>
    <row r="19" spans="1:5" ht="12.75">
      <c r="A19" s="27" t="s">
        <v>52</v>
      </c>
      <c r="E19" s="28" t="s">
        <v>49</v>
      </c>
    </row>
    <row r="20" spans="1:5" ht="12.75">
      <c r="A20" s="29" t="s">
        <v>53</v>
      </c>
      <c r="E20" s="30" t="s">
        <v>49</v>
      </c>
    </row>
    <row r="21" spans="1:5" ht="12.75">
      <c r="A21" t="s">
        <v>55</v>
      </c>
      <c r="E21" s="28" t="s">
        <v>69</v>
      </c>
    </row>
    <row r="22" spans="1:16" ht="12.75">
      <c r="A22" s="17" t="s">
        <v>47</v>
      </c>
      <c r="B22" s="22" t="s">
        <v>35</v>
      </c>
      <c r="C22" s="22" t="s">
        <v>322</v>
      </c>
      <c r="D22" s="17" t="s">
        <v>49</v>
      </c>
      <c r="E22" s="23" t="s">
        <v>323</v>
      </c>
      <c r="F22" s="24" t="s">
        <v>62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29</v>
      </c>
    </row>
    <row r="23" spans="1:5" ht="12.75">
      <c r="A23" s="27" t="s">
        <v>52</v>
      </c>
      <c r="E23" s="28" t="s">
        <v>49</v>
      </c>
    </row>
    <row r="24" spans="1:5" ht="12.75">
      <c r="A24" s="29" t="s">
        <v>53</v>
      </c>
      <c r="E24" s="30" t="s">
        <v>49</v>
      </c>
    </row>
    <row r="25" spans="1:5" ht="12.75">
      <c r="A25" t="s">
        <v>55</v>
      </c>
      <c r="E25" s="28" t="s">
        <v>69</v>
      </c>
    </row>
    <row r="26" spans="1:16" ht="12.75">
      <c r="A26" s="17" t="s">
        <v>47</v>
      </c>
      <c r="B26" s="22" t="s">
        <v>37</v>
      </c>
      <c r="C26" s="22" t="s">
        <v>74</v>
      </c>
      <c r="D26" s="17" t="s">
        <v>49</v>
      </c>
      <c r="E26" s="23" t="s">
        <v>75</v>
      </c>
      <c r="F26" s="24" t="s">
        <v>62</v>
      </c>
      <c r="G26" s="25">
        <v>1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29</v>
      </c>
    </row>
    <row r="27" spans="1:5" ht="12.75">
      <c r="A27" s="27" t="s">
        <v>52</v>
      </c>
      <c r="E27" s="28" t="s">
        <v>49</v>
      </c>
    </row>
    <row r="28" spans="1:5" ht="12.75">
      <c r="A28" s="29" t="s">
        <v>53</v>
      </c>
      <c r="E28" s="30" t="s">
        <v>49</v>
      </c>
    </row>
    <row r="29" spans="1:5" ht="12.75">
      <c r="A29" t="s">
        <v>55</v>
      </c>
      <c r="E29" s="28" t="s">
        <v>69</v>
      </c>
    </row>
    <row r="30" spans="1:18" ht="12.75" customHeight="1">
      <c r="A30" s="5" t="s">
        <v>45</v>
      </c>
      <c r="B30" s="5"/>
      <c r="C30" s="31" t="s">
        <v>31</v>
      </c>
      <c r="D30" s="5"/>
      <c r="E30" s="20" t="s">
        <v>83</v>
      </c>
      <c r="F30" s="5"/>
      <c r="G30" s="5"/>
      <c r="H30" s="5"/>
      <c r="I30" s="32">
        <f>0+Q30</f>
        <v>0</v>
      </c>
      <c r="O30">
        <f>0+R30</f>
        <v>0</v>
      </c>
      <c r="Q30">
        <f>0+I31+I35+I39+I43+I47+I51+I55+I59+I63+I67+I71</f>
        <v>0</v>
      </c>
      <c r="R30">
        <f>0+O31+O35+O39+O43+O47+O51+O55+O59+O63+O67+O71</f>
        <v>0</v>
      </c>
    </row>
    <row r="31" spans="1:16" ht="12.75">
      <c r="A31" s="17" t="s">
        <v>47</v>
      </c>
      <c r="B31" s="22" t="s">
        <v>39</v>
      </c>
      <c r="C31" s="22" t="s">
        <v>84</v>
      </c>
      <c r="D31" s="17" t="s">
        <v>49</v>
      </c>
      <c r="E31" s="23" t="s">
        <v>85</v>
      </c>
      <c r="F31" s="24" t="s">
        <v>86</v>
      </c>
      <c r="G31" s="25">
        <v>0.2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29</v>
      </c>
    </row>
    <row r="32" spans="1:5" ht="12.75">
      <c r="A32" s="27" t="s">
        <v>52</v>
      </c>
      <c r="E32" s="28" t="s">
        <v>87</v>
      </c>
    </row>
    <row r="33" spans="1:5" ht="25.5">
      <c r="A33" s="29" t="s">
        <v>53</v>
      </c>
      <c r="E33" s="30" t="s">
        <v>289</v>
      </c>
    </row>
    <row r="34" spans="1:5" ht="63.75">
      <c r="A34" t="s">
        <v>55</v>
      </c>
      <c r="E34" s="28" t="s">
        <v>89</v>
      </c>
    </row>
    <row r="35" spans="1:16" ht="12.75">
      <c r="A35" s="17" t="s">
        <v>47</v>
      </c>
      <c r="B35" s="22" t="s">
        <v>73</v>
      </c>
      <c r="C35" s="22" t="s">
        <v>290</v>
      </c>
      <c r="D35" s="17" t="s">
        <v>49</v>
      </c>
      <c r="E35" s="23" t="s">
        <v>291</v>
      </c>
      <c r="F35" s="24" t="s">
        <v>86</v>
      </c>
      <c r="G35" s="25">
        <v>2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29</v>
      </c>
    </row>
    <row r="36" spans="1:5" ht="12.75">
      <c r="A36" s="27" t="s">
        <v>52</v>
      </c>
      <c r="E36" s="28" t="s">
        <v>292</v>
      </c>
    </row>
    <row r="37" spans="1:5" ht="25.5">
      <c r="A37" s="29" t="s">
        <v>53</v>
      </c>
      <c r="E37" s="30" t="s">
        <v>349</v>
      </c>
    </row>
    <row r="38" spans="1:5" ht="63.75">
      <c r="A38" t="s">
        <v>55</v>
      </c>
      <c r="E38" s="28" t="s">
        <v>89</v>
      </c>
    </row>
    <row r="39" spans="1:16" ht="25.5">
      <c r="A39" s="17" t="s">
        <v>47</v>
      </c>
      <c r="B39" s="22" t="s">
        <v>77</v>
      </c>
      <c r="C39" s="22" t="s">
        <v>90</v>
      </c>
      <c r="D39" s="17" t="s">
        <v>49</v>
      </c>
      <c r="E39" s="23" t="s">
        <v>91</v>
      </c>
      <c r="F39" s="24" t="s">
        <v>86</v>
      </c>
      <c r="G39" s="25">
        <v>45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29</v>
      </c>
    </row>
    <row r="40" spans="1:5" ht="12.75">
      <c r="A40" s="27" t="s">
        <v>52</v>
      </c>
      <c r="E40" s="28" t="s">
        <v>49</v>
      </c>
    </row>
    <row r="41" spans="1:5" ht="38.25">
      <c r="A41" s="29" t="s">
        <v>53</v>
      </c>
      <c r="E41" s="30" t="s">
        <v>350</v>
      </c>
    </row>
    <row r="42" spans="1:5" ht="63.75">
      <c r="A42" t="s">
        <v>55</v>
      </c>
      <c r="E42" s="28" t="s">
        <v>89</v>
      </c>
    </row>
    <row r="43" spans="1:16" ht="12.75">
      <c r="A43" s="17" t="s">
        <v>47</v>
      </c>
      <c r="B43" s="22" t="s">
        <v>42</v>
      </c>
      <c r="C43" s="22" t="s">
        <v>94</v>
      </c>
      <c r="D43" s="17" t="s">
        <v>49</v>
      </c>
      <c r="E43" s="23" t="s">
        <v>95</v>
      </c>
      <c r="F43" s="24" t="s">
        <v>86</v>
      </c>
      <c r="G43" s="25">
        <v>20.55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29</v>
      </c>
    </row>
    <row r="44" spans="1:5" ht="12.75">
      <c r="A44" s="27" t="s">
        <v>52</v>
      </c>
      <c r="E44" s="28" t="s">
        <v>49</v>
      </c>
    </row>
    <row r="45" spans="1:5" ht="51">
      <c r="A45" s="29" t="s">
        <v>53</v>
      </c>
      <c r="E45" s="30" t="s">
        <v>351</v>
      </c>
    </row>
    <row r="46" spans="1:5" ht="63.75">
      <c r="A46" t="s">
        <v>55</v>
      </c>
      <c r="E46" s="28" t="s">
        <v>89</v>
      </c>
    </row>
    <row r="47" spans="1:16" ht="12.75">
      <c r="A47" s="17" t="s">
        <v>47</v>
      </c>
      <c r="B47" s="22" t="s">
        <v>44</v>
      </c>
      <c r="C47" s="22" t="s">
        <v>98</v>
      </c>
      <c r="D47" s="17" t="s">
        <v>49</v>
      </c>
      <c r="E47" s="23" t="s">
        <v>99</v>
      </c>
      <c r="F47" s="24" t="s">
        <v>100</v>
      </c>
      <c r="G47" s="25">
        <v>43.2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29</v>
      </c>
    </row>
    <row r="48" spans="1:5" ht="12.75">
      <c r="A48" s="27" t="s">
        <v>52</v>
      </c>
      <c r="E48" s="28" t="s">
        <v>101</v>
      </c>
    </row>
    <row r="49" spans="1:5" ht="25.5">
      <c r="A49" s="29" t="s">
        <v>53</v>
      </c>
      <c r="E49" s="30" t="s">
        <v>352</v>
      </c>
    </row>
    <row r="50" spans="1:5" ht="63.75">
      <c r="A50" t="s">
        <v>55</v>
      </c>
      <c r="E50" s="28" t="s">
        <v>89</v>
      </c>
    </row>
    <row r="51" spans="1:16" ht="12.75">
      <c r="A51" s="17" t="s">
        <v>47</v>
      </c>
      <c r="B51" s="22" t="s">
        <v>93</v>
      </c>
      <c r="C51" s="22" t="s">
        <v>104</v>
      </c>
      <c r="D51" s="17" t="s">
        <v>49</v>
      </c>
      <c r="E51" s="23" t="s">
        <v>105</v>
      </c>
      <c r="F51" s="24" t="s">
        <v>86</v>
      </c>
      <c r="G51" s="25">
        <v>35.75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29</v>
      </c>
    </row>
    <row r="52" spans="1:5" ht="12.75">
      <c r="A52" s="27" t="s">
        <v>52</v>
      </c>
      <c r="E52" s="28" t="s">
        <v>49</v>
      </c>
    </row>
    <row r="53" spans="1:5" ht="25.5">
      <c r="A53" s="29" t="s">
        <v>53</v>
      </c>
      <c r="E53" s="30" t="s">
        <v>353</v>
      </c>
    </row>
    <row r="54" spans="1:5" ht="63.75">
      <c r="A54" t="s">
        <v>55</v>
      </c>
      <c r="E54" s="28" t="s">
        <v>89</v>
      </c>
    </row>
    <row r="55" spans="1:16" ht="12.75">
      <c r="A55" s="17" t="s">
        <v>47</v>
      </c>
      <c r="B55" s="22" t="s">
        <v>97</v>
      </c>
      <c r="C55" s="22" t="s">
        <v>108</v>
      </c>
      <c r="D55" s="17" t="s">
        <v>49</v>
      </c>
      <c r="E55" s="23" t="s">
        <v>109</v>
      </c>
      <c r="F55" s="24" t="s">
        <v>86</v>
      </c>
      <c r="G55" s="25">
        <v>125.85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29</v>
      </c>
    </row>
    <row r="56" spans="1:5" ht="12.75">
      <c r="A56" s="27" t="s">
        <v>52</v>
      </c>
      <c r="E56" s="28" t="s">
        <v>49</v>
      </c>
    </row>
    <row r="57" spans="1:5" ht="63.75">
      <c r="A57" s="29" t="s">
        <v>53</v>
      </c>
      <c r="E57" s="30" t="s">
        <v>354</v>
      </c>
    </row>
    <row r="58" spans="1:5" ht="369.75">
      <c r="A58" t="s">
        <v>55</v>
      </c>
      <c r="E58" s="28" t="s">
        <v>111</v>
      </c>
    </row>
    <row r="59" spans="1:16" ht="12.75">
      <c r="A59" s="17" t="s">
        <v>47</v>
      </c>
      <c r="B59" s="22" t="s">
        <v>103</v>
      </c>
      <c r="C59" s="22" t="s">
        <v>122</v>
      </c>
      <c r="D59" s="17" t="s">
        <v>49</v>
      </c>
      <c r="E59" s="23" t="s">
        <v>123</v>
      </c>
      <c r="F59" s="24" t="s">
        <v>86</v>
      </c>
      <c r="G59" s="25">
        <v>40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29</v>
      </c>
    </row>
    <row r="60" spans="1:5" ht="12.75">
      <c r="A60" s="27" t="s">
        <v>52</v>
      </c>
      <c r="E60" s="28" t="s">
        <v>49</v>
      </c>
    </row>
    <row r="61" spans="1:5" ht="12.75">
      <c r="A61" s="29" t="s">
        <v>53</v>
      </c>
      <c r="E61" s="30" t="s">
        <v>225</v>
      </c>
    </row>
    <row r="62" spans="1:5" ht="229.5">
      <c r="A62" t="s">
        <v>55</v>
      </c>
      <c r="E62" s="28" t="s">
        <v>124</v>
      </c>
    </row>
    <row r="63" spans="1:16" ht="12.75">
      <c r="A63" s="17" t="s">
        <v>47</v>
      </c>
      <c r="B63" s="22" t="s">
        <v>107</v>
      </c>
      <c r="C63" s="22" t="s">
        <v>126</v>
      </c>
      <c r="D63" s="17" t="s">
        <v>49</v>
      </c>
      <c r="E63" s="23" t="s">
        <v>127</v>
      </c>
      <c r="F63" s="24" t="s">
        <v>128</v>
      </c>
      <c r="G63" s="25">
        <v>200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29</v>
      </c>
    </row>
    <row r="64" spans="1:5" ht="12.75">
      <c r="A64" s="27" t="s">
        <v>52</v>
      </c>
      <c r="E64" s="28" t="s">
        <v>49</v>
      </c>
    </row>
    <row r="65" spans="1:5" ht="25.5">
      <c r="A65" s="29" t="s">
        <v>53</v>
      </c>
      <c r="E65" s="30" t="s">
        <v>308</v>
      </c>
    </row>
    <row r="66" spans="1:5" ht="25.5">
      <c r="A66" t="s">
        <v>55</v>
      </c>
      <c r="E66" s="28" t="s">
        <v>130</v>
      </c>
    </row>
    <row r="67" spans="1:16" ht="12.75">
      <c r="A67" s="17" t="s">
        <v>47</v>
      </c>
      <c r="B67" s="22" t="s">
        <v>112</v>
      </c>
      <c r="C67" s="22" t="s">
        <v>137</v>
      </c>
      <c r="D67" s="17" t="s">
        <v>49</v>
      </c>
      <c r="E67" s="23" t="s">
        <v>138</v>
      </c>
      <c r="F67" s="24" t="s">
        <v>128</v>
      </c>
      <c r="G67" s="25">
        <v>4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29</v>
      </c>
    </row>
    <row r="68" spans="1:5" ht="12.75">
      <c r="A68" s="27" t="s">
        <v>52</v>
      </c>
      <c r="E68" s="28" t="s">
        <v>139</v>
      </c>
    </row>
    <row r="69" spans="1:5" ht="12.75">
      <c r="A69" s="29" t="s">
        <v>53</v>
      </c>
      <c r="E69" s="30" t="s">
        <v>49</v>
      </c>
    </row>
    <row r="70" spans="1:5" ht="38.25">
      <c r="A70" t="s">
        <v>55</v>
      </c>
      <c r="E70" s="28" t="s">
        <v>135</v>
      </c>
    </row>
    <row r="71" spans="1:16" ht="12.75">
      <c r="A71" s="17" t="s">
        <v>47</v>
      </c>
      <c r="B71" s="22" t="s">
        <v>116</v>
      </c>
      <c r="C71" s="22" t="s">
        <v>141</v>
      </c>
      <c r="D71" s="17" t="s">
        <v>49</v>
      </c>
      <c r="E71" s="23" t="s">
        <v>142</v>
      </c>
      <c r="F71" s="24" t="s">
        <v>128</v>
      </c>
      <c r="G71" s="25">
        <v>4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29</v>
      </c>
    </row>
    <row r="72" spans="1:5" ht="12.75">
      <c r="A72" s="27" t="s">
        <v>52</v>
      </c>
      <c r="E72" s="28" t="s">
        <v>49</v>
      </c>
    </row>
    <row r="73" spans="1:5" ht="12.75">
      <c r="A73" s="29" t="s">
        <v>53</v>
      </c>
      <c r="E73" s="30" t="s">
        <v>49</v>
      </c>
    </row>
    <row r="74" spans="1:5" ht="25.5">
      <c r="A74" t="s">
        <v>55</v>
      </c>
      <c r="E74" s="28" t="s">
        <v>143</v>
      </c>
    </row>
    <row r="75" spans="1:18" ht="12.75" customHeight="1">
      <c r="A75" s="5" t="s">
        <v>45</v>
      </c>
      <c r="B75" s="5"/>
      <c r="C75" s="31" t="s">
        <v>25</v>
      </c>
      <c r="D75" s="5"/>
      <c r="E75" s="20" t="s">
        <v>148</v>
      </c>
      <c r="F75" s="5"/>
      <c r="G75" s="5"/>
      <c r="H75" s="5"/>
      <c r="I75" s="32">
        <f>0+Q75</f>
        <v>0</v>
      </c>
      <c r="O75">
        <f>0+R75</f>
        <v>0</v>
      </c>
      <c r="Q75">
        <f>0+I76</f>
        <v>0</v>
      </c>
      <c r="R75">
        <f>0+O76</f>
        <v>0</v>
      </c>
    </row>
    <row r="76" spans="1:16" ht="12.75">
      <c r="A76" s="17" t="s">
        <v>47</v>
      </c>
      <c r="B76" s="22" t="s">
        <v>121</v>
      </c>
      <c r="C76" s="22" t="s">
        <v>150</v>
      </c>
      <c r="D76" s="17" t="s">
        <v>49</v>
      </c>
      <c r="E76" s="23" t="s">
        <v>151</v>
      </c>
      <c r="F76" s="24" t="s">
        <v>86</v>
      </c>
      <c r="G76" s="25">
        <v>25.3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29</v>
      </c>
    </row>
    <row r="77" spans="1:5" ht="12.75">
      <c r="A77" s="27" t="s">
        <v>52</v>
      </c>
      <c r="E77" s="28" t="s">
        <v>49</v>
      </c>
    </row>
    <row r="78" spans="1:5" ht="25.5">
      <c r="A78" s="29" t="s">
        <v>53</v>
      </c>
      <c r="E78" s="30" t="s">
        <v>355</v>
      </c>
    </row>
    <row r="79" spans="1:5" ht="38.25">
      <c r="A79" t="s">
        <v>55</v>
      </c>
      <c r="E79" s="28" t="s">
        <v>153</v>
      </c>
    </row>
    <row r="80" spans="1:18" ht="12.75" customHeight="1">
      <c r="A80" s="5" t="s">
        <v>45</v>
      </c>
      <c r="B80" s="5"/>
      <c r="C80" s="31" t="s">
        <v>35</v>
      </c>
      <c r="D80" s="5"/>
      <c r="E80" s="20" t="s">
        <v>154</v>
      </c>
      <c r="F80" s="5"/>
      <c r="G80" s="5"/>
      <c r="H80" s="5"/>
      <c r="I80" s="32">
        <f>0+Q80</f>
        <v>0</v>
      </c>
      <c r="O80">
        <f>0+R80</f>
        <v>0</v>
      </c>
      <c r="Q80">
        <f>0+I81+I85+I89</f>
        <v>0</v>
      </c>
      <c r="R80">
        <f>0+O81+O85+O89</f>
        <v>0</v>
      </c>
    </row>
    <row r="81" spans="1:16" ht="12.75">
      <c r="A81" s="17" t="s">
        <v>47</v>
      </c>
      <c r="B81" s="22" t="s">
        <v>125</v>
      </c>
      <c r="C81" s="22" t="s">
        <v>156</v>
      </c>
      <c r="D81" s="17" t="s">
        <v>49</v>
      </c>
      <c r="E81" s="23" t="s">
        <v>157</v>
      </c>
      <c r="F81" s="24" t="s">
        <v>128</v>
      </c>
      <c r="G81" s="25">
        <v>2.2</v>
      </c>
      <c r="H81" s="26">
        <v>0</v>
      </c>
      <c r="I81" s="26">
        <f>ROUND(ROUND(H81,2)*ROUND(G81,3),2)</f>
        <v>0</v>
      </c>
      <c r="O81">
        <f>(I81*21)/100</f>
        <v>0</v>
      </c>
      <c r="P81" t="s">
        <v>29</v>
      </c>
    </row>
    <row r="82" spans="1:5" ht="25.5">
      <c r="A82" s="27" t="s">
        <v>52</v>
      </c>
      <c r="E82" s="28" t="s">
        <v>158</v>
      </c>
    </row>
    <row r="83" spans="1:5" ht="12.75">
      <c r="A83" s="29" t="s">
        <v>53</v>
      </c>
      <c r="E83" s="30" t="s">
        <v>49</v>
      </c>
    </row>
    <row r="84" spans="1:5" ht="127.5">
      <c r="A84" t="s">
        <v>55</v>
      </c>
      <c r="E84" s="28" t="s">
        <v>159</v>
      </c>
    </row>
    <row r="85" spans="1:16" ht="12.75">
      <c r="A85" s="17" t="s">
        <v>47</v>
      </c>
      <c r="B85" s="22" t="s">
        <v>131</v>
      </c>
      <c r="C85" s="22" t="s">
        <v>161</v>
      </c>
      <c r="D85" s="17" t="s">
        <v>49</v>
      </c>
      <c r="E85" s="23" t="s">
        <v>162</v>
      </c>
      <c r="F85" s="24" t="s">
        <v>128</v>
      </c>
      <c r="G85" s="25">
        <v>3</v>
      </c>
      <c r="H85" s="26">
        <v>0</v>
      </c>
      <c r="I85" s="26">
        <f>ROUND(ROUND(H85,2)*ROUND(G85,3),2)</f>
        <v>0</v>
      </c>
      <c r="O85">
        <f>(I85*21)/100</f>
        <v>0</v>
      </c>
      <c r="P85" t="s">
        <v>29</v>
      </c>
    </row>
    <row r="86" spans="1:5" ht="12.75">
      <c r="A86" s="27" t="s">
        <v>52</v>
      </c>
      <c r="E86" s="28" t="s">
        <v>163</v>
      </c>
    </row>
    <row r="87" spans="1:5" ht="25.5">
      <c r="A87" s="29" t="s">
        <v>53</v>
      </c>
      <c r="E87" s="30" t="s">
        <v>356</v>
      </c>
    </row>
    <row r="88" spans="1:5" ht="89.25">
      <c r="A88" t="s">
        <v>55</v>
      </c>
      <c r="E88" s="28" t="s">
        <v>164</v>
      </c>
    </row>
    <row r="89" spans="1:16" ht="12.75">
      <c r="A89" s="17" t="s">
        <v>47</v>
      </c>
      <c r="B89" s="22" t="s">
        <v>136</v>
      </c>
      <c r="C89" s="22" t="s">
        <v>166</v>
      </c>
      <c r="D89" s="17" t="s">
        <v>49</v>
      </c>
      <c r="E89" s="23" t="s">
        <v>167</v>
      </c>
      <c r="F89" s="24" t="s">
        <v>128</v>
      </c>
      <c r="G89" s="25">
        <v>200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29</v>
      </c>
    </row>
    <row r="90" spans="1:5" ht="12.75">
      <c r="A90" s="27" t="s">
        <v>52</v>
      </c>
      <c r="E90" s="28" t="s">
        <v>49</v>
      </c>
    </row>
    <row r="91" spans="1:5" ht="25.5">
      <c r="A91" s="29" t="s">
        <v>53</v>
      </c>
      <c r="E91" s="30" t="s">
        <v>308</v>
      </c>
    </row>
    <row r="92" spans="1:5" ht="102">
      <c r="A92" t="s">
        <v>55</v>
      </c>
      <c r="E92" s="28" t="s">
        <v>169</v>
      </c>
    </row>
    <row r="93" spans="1:18" ht="12.75" customHeight="1">
      <c r="A93" s="5" t="s">
        <v>45</v>
      </c>
      <c r="B93" s="5"/>
      <c r="C93" s="31" t="s">
        <v>37</v>
      </c>
      <c r="D93" s="5"/>
      <c r="E93" s="20" t="s">
        <v>170</v>
      </c>
      <c r="F93" s="5"/>
      <c r="G93" s="5"/>
      <c r="H93" s="5"/>
      <c r="I93" s="32">
        <f>0+Q93</f>
        <v>0</v>
      </c>
      <c r="O93">
        <f>0+R93</f>
        <v>0</v>
      </c>
      <c r="Q93">
        <f>0+I94+I98+I102+I106+I110+I114+I118+I122+I126+I130+I134</f>
        <v>0</v>
      </c>
      <c r="R93">
        <f>0+O94+O98+O102+O106+O110+O114+O118+O122+O126+O130+O134</f>
        <v>0</v>
      </c>
    </row>
    <row r="94" spans="1:16" ht="25.5">
      <c r="A94" s="17" t="s">
        <v>47</v>
      </c>
      <c r="B94" s="22" t="s">
        <v>140</v>
      </c>
      <c r="C94" s="22" t="s">
        <v>172</v>
      </c>
      <c r="D94" s="17" t="s">
        <v>49</v>
      </c>
      <c r="E94" s="23" t="s">
        <v>173</v>
      </c>
      <c r="F94" s="24" t="s">
        <v>128</v>
      </c>
      <c r="G94" s="25">
        <v>138</v>
      </c>
      <c r="H94" s="26">
        <v>0</v>
      </c>
      <c r="I94" s="26">
        <f>ROUND(ROUND(H94,2)*ROUND(G94,3),2)</f>
        <v>0</v>
      </c>
      <c r="O94">
        <f>(I94*21)/100</f>
        <v>0</v>
      </c>
      <c r="P94" t="s">
        <v>29</v>
      </c>
    </row>
    <row r="95" spans="1:5" ht="12.75">
      <c r="A95" s="27" t="s">
        <v>52</v>
      </c>
      <c r="E95" s="28" t="s">
        <v>49</v>
      </c>
    </row>
    <row r="96" spans="1:5" ht="25.5">
      <c r="A96" s="29" t="s">
        <v>53</v>
      </c>
      <c r="E96" s="30" t="s">
        <v>357</v>
      </c>
    </row>
    <row r="97" spans="1:5" ht="51">
      <c r="A97" t="s">
        <v>55</v>
      </c>
      <c r="E97" s="28" t="s">
        <v>175</v>
      </c>
    </row>
    <row r="98" spans="1:16" ht="12.75">
      <c r="A98" s="17" t="s">
        <v>47</v>
      </c>
      <c r="B98" s="22" t="s">
        <v>144</v>
      </c>
      <c r="C98" s="22" t="s">
        <v>177</v>
      </c>
      <c r="D98" s="17" t="s">
        <v>49</v>
      </c>
      <c r="E98" s="23" t="s">
        <v>178</v>
      </c>
      <c r="F98" s="24" t="s">
        <v>128</v>
      </c>
      <c r="G98" s="25">
        <v>200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29</v>
      </c>
    </row>
    <row r="99" spans="1:5" ht="12.75">
      <c r="A99" s="27" t="s">
        <v>52</v>
      </c>
      <c r="E99" s="28" t="s">
        <v>49</v>
      </c>
    </row>
    <row r="100" spans="1:5" ht="25.5">
      <c r="A100" s="29" t="s">
        <v>53</v>
      </c>
      <c r="E100" s="30" t="s">
        <v>308</v>
      </c>
    </row>
    <row r="101" spans="1:5" ht="51">
      <c r="A101" t="s">
        <v>55</v>
      </c>
      <c r="E101" s="28" t="s">
        <v>175</v>
      </c>
    </row>
    <row r="102" spans="1:16" ht="12.75">
      <c r="A102" s="17" t="s">
        <v>47</v>
      </c>
      <c r="B102" s="22" t="s">
        <v>149</v>
      </c>
      <c r="C102" s="22" t="s">
        <v>181</v>
      </c>
      <c r="D102" s="17" t="s">
        <v>49</v>
      </c>
      <c r="E102" s="23" t="s">
        <v>182</v>
      </c>
      <c r="F102" s="24" t="s">
        <v>128</v>
      </c>
      <c r="G102" s="25">
        <v>358.5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29</v>
      </c>
    </row>
    <row r="103" spans="1:5" ht="12.75">
      <c r="A103" s="27" t="s">
        <v>52</v>
      </c>
      <c r="E103" s="28" t="s">
        <v>49</v>
      </c>
    </row>
    <row r="104" spans="1:5" ht="38.25">
      <c r="A104" s="29" t="s">
        <v>53</v>
      </c>
      <c r="E104" s="30" t="s">
        <v>358</v>
      </c>
    </row>
    <row r="105" spans="1:5" ht="51">
      <c r="A105" t="s">
        <v>55</v>
      </c>
      <c r="E105" s="28" t="s">
        <v>175</v>
      </c>
    </row>
    <row r="106" spans="1:16" ht="12.75">
      <c r="A106" s="17" t="s">
        <v>47</v>
      </c>
      <c r="B106" s="22" t="s">
        <v>155</v>
      </c>
      <c r="C106" s="22" t="s">
        <v>188</v>
      </c>
      <c r="D106" s="17" t="s">
        <v>49</v>
      </c>
      <c r="E106" s="23" t="s">
        <v>189</v>
      </c>
      <c r="F106" s="24" t="s">
        <v>128</v>
      </c>
      <c r="G106" s="25">
        <v>335</v>
      </c>
      <c r="H106" s="26">
        <v>0</v>
      </c>
      <c r="I106" s="26">
        <f>ROUND(ROUND(H106,2)*ROUND(G106,3),2)</f>
        <v>0</v>
      </c>
      <c r="O106">
        <f>(I106*21)/100</f>
        <v>0</v>
      </c>
      <c r="P106" t="s">
        <v>29</v>
      </c>
    </row>
    <row r="107" spans="1:5" ht="12.75">
      <c r="A107" s="27" t="s">
        <v>52</v>
      </c>
      <c r="E107" s="28" t="s">
        <v>49</v>
      </c>
    </row>
    <row r="108" spans="1:5" ht="25.5">
      <c r="A108" s="29" t="s">
        <v>53</v>
      </c>
      <c r="E108" s="30" t="s">
        <v>359</v>
      </c>
    </row>
    <row r="109" spans="1:5" ht="51">
      <c r="A109" t="s">
        <v>55</v>
      </c>
      <c r="E109" s="28" t="s">
        <v>191</v>
      </c>
    </row>
    <row r="110" spans="1:16" ht="12.75">
      <c r="A110" s="17" t="s">
        <v>47</v>
      </c>
      <c r="B110" s="22" t="s">
        <v>160</v>
      </c>
      <c r="C110" s="22" t="s">
        <v>193</v>
      </c>
      <c r="D110" s="17" t="s">
        <v>49</v>
      </c>
      <c r="E110" s="23" t="s">
        <v>194</v>
      </c>
      <c r="F110" s="24" t="s">
        <v>128</v>
      </c>
      <c r="G110" s="25">
        <v>335</v>
      </c>
      <c r="H110" s="26">
        <v>0</v>
      </c>
      <c r="I110" s="26">
        <f>ROUND(ROUND(H110,2)*ROUND(G110,3),2)</f>
        <v>0</v>
      </c>
      <c r="O110">
        <f>(I110*21)/100</f>
        <v>0</v>
      </c>
      <c r="P110" t="s">
        <v>29</v>
      </c>
    </row>
    <row r="111" spans="1:5" ht="12.75">
      <c r="A111" s="27" t="s">
        <v>52</v>
      </c>
      <c r="E111" s="28" t="s">
        <v>49</v>
      </c>
    </row>
    <row r="112" spans="1:5" ht="25.5">
      <c r="A112" s="29" t="s">
        <v>53</v>
      </c>
      <c r="E112" s="30" t="s">
        <v>359</v>
      </c>
    </row>
    <row r="113" spans="1:5" ht="51">
      <c r="A113" t="s">
        <v>55</v>
      </c>
      <c r="E113" s="28" t="s">
        <v>191</v>
      </c>
    </row>
    <row r="114" spans="1:16" ht="25.5">
      <c r="A114" s="17" t="s">
        <v>47</v>
      </c>
      <c r="B114" s="22" t="s">
        <v>165</v>
      </c>
      <c r="C114" s="22" t="s">
        <v>196</v>
      </c>
      <c r="D114" s="17" t="s">
        <v>49</v>
      </c>
      <c r="E114" s="23" t="s">
        <v>197</v>
      </c>
      <c r="F114" s="24" t="s">
        <v>128</v>
      </c>
      <c r="G114" s="25">
        <v>335</v>
      </c>
      <c r="H114" s="26">
        <v>0</v>
      </c>
      <c r="I114" s="26">
        <f>ROUND(ROUND(H114,2)*ROUND(G114,3),2)</f>
        <v>0</v>
      </c>
      <c r="O114">
        <f>(I114*21)/100</f>
        <v>0</v>
      </c>
      <c r="P114" t="s">
        <v>29</v>
      </c>
    </row>
    <row r="115" spans="1:5" ht="12.75">
      <c r="A115" s="27" t="s">
        <v>52</v>
      </c>
      <c r="E115" s="28" t="s">
        <v>49</v>
      </c>
    </row>
    <row r="116" spans="1:5" ht="25.5">
      <c r="A116" s="29" t="s">
        <v>53</v>
      </c>
      <c r="E116" s="30" t="s">
        <v>360</v>
      </c>
    </row>
    <row r="117" spans="1:5" ht="140.25">
      <c r="A117" t="s">
        <v>55</v>
      </c>
      <c r="E117" s="28" t="s">
        <v>198</v>
      </c>
    </row>
    <row r="118" spans="1:16" ht="12.75">
      <c r="A118" s="17" t="s">
        <v>47</v>
      </c>
      <c r="B118" s="22" t="s">
        <v>171</v>
      </c>
      <c r="C118" s="22" t="s">
        <v>200</v>
      </c>
      <c r="D118" s="17" t="s">
        <v>49</v>
      </c>
      <c r="E118" s="23" t="s">
        <v>201</v>
      </c>
      <c r="F118" s="24" t="s">
        <v>128</v>
      </c>
      <c r="G118" s="25">
        <v>335</v>
      </c>
      <c r="H118" s="26">
        <v>0</v>
      </c>
      <c r="I118" s="26">
        <f>ROUND(ROUND(H118,2)*ROUND(G118,3),2)</f>
        <v>0</v>
      </c>
      <c r="O118">
        <f>(I118*21)/100</f>
        <v>0</v>
      </c>
      <c r="P118" t="s">
        <v>29</v>
      </c>
    </row>
    <row r="119" spans="1:5" ht="12.75">
      <c r="A119" s="27" t="s">
        <v>52</v>
      </c>
      <c r="E119" s="28" t="s">
        <v>49</v>
      </c>
    </row>
    <row r="120" spans="1:5" ht="25.5">
      <c r="A120" s="29" t="s">
        <v>53</v>
      </c>
      <c r="E120" s="30" t="s">
        <v>359</v>
      </c>
    </row>
    <row r="121" spans="1:5" ht="140.25">
      <c r="A121" t="s">
        <v>55</v>
      </c>
      <c r="E121" s="28" t="s">
        <v>198</v>
      </c>
    </row>
    <row r="122" spans="1:16" ht="12.75">
      <c r="A122" s="17" t="s">
        <v>47</v>
      </c>
      <c r="B122" s="22" t="s">
        <v>176</v>
      </c>
      <c r="C122" s="22" t="s">
        <v>204</v>
      </c>
      <c r="D122" s="17" t="s">
        <v>49</v>
      </c>
      <c r="E122" s="23" t="s">
        <v>205</v>
      </c>
      <c r="F122" s="24" t="s">
        <v>128</v>
      </c>
      <c r="G122" s="25">
        <v>225</v>
      </c>
      <c r="H122" s="26">
        <v>0</v>
      </c>
      <c r="I122" s="26">
        <f>ROUND(ROUND(H122,2)*ROUND(G122,3),2)</f>
        <v>0</v>
      </c>
      <c r="O122">
        <f>(I122*21)/100</f>
        <v>0</v>
      </c>
      <c r="P122" t="s">
        <v>29</v>
      </c>
    </row>
    <row r="123" spans="1:5" ht="12.75">
      <c r="A123" s="27" t="s">
        <v>52</v>
      </c>
      <c r="E123" s="28" t="s">
        <v>49</v>
      </c>
    </row>
    <row r="124" spans="1:5" ht="38.25">
      <c r="A124" s="29" t="s">
        <v>53</v>
      </c>
      <c r="E124" s="30" t="s">
        <v>361</v>
      </c>
    </row>
    <row r="125" spans="1:5" ht="140.25">
      <c r="A125" t="s">
        <v>55</v>
      </c>
      <c r="E125" s="28" t="s">
        <v>198</v>
      </c>
    </row>
    <row r="126" spans="1:16" ht="12.75">
      <c r="A126" s="17" t="s">
        <v>47</v>
      </c>
      <c r="B126" s="22" t="s">
        <v>180</v>
      </c>
      <c r="C126" s="22" t="s">
        <v>208</v>
      </c>
      <c r="D126" s="17" t="s">
        <v>49</v>
      </c>
      <c r="E126" s="23" t="s">
        <v>209</v>
      </c>
      <c r="F126" s="24" t="s">
        <v>100</v>
      </c>
      <c r="G126" s="25">
        <v>300</v>
      </c>
      <c r="H126" s="26">
        <v>0</v>
      </c>
      <c r="I126" s="26">
        <f>ROUND(ROUND(H126,2)*ROUND(G126,3),2)</f>
        <v>0</v>
      </c>
      <c r="O126">
        <f>(I126*21)/100</f>
        <v>0</v>
      </c>
      <c r="P126" t="s">
        <v>29</v>
      </c>
    </row>
    <row r="127" spans="1:5" ht="12.75">
      <c r="A127" s="27" t="s">
        <v>52</v>
      </c>
      <c r="E127" s="28" t="s">
        <v>49</v>
      </c>
    </row>
    <row r="128" spans="1:5" ht="25.5">
      <c r="A128" s="29" t="s">
        <v>53</v>
      </c>
      <c r="E128" s="30" t="s">
        <v>362</v>
      </c>
    </row>
    <row r="129" spans="1:5" ht="51">
      <c r="A129" t="s">
        <v>55</v>
      </c>
      <c r="E129" s="28" t="s">
        <v>210</v>
      </c>
    </row>
    <row r="130" spans="1:16" ht="12.75">
      <c r="A130" s="17" t="s">
        <v>47</v>
      </c>
      <c r="B130" s="22" t="s">
        <v>184</v>
      </c>
      <c r="C130" s="22" t="s">
        <v>310</v>
      </c>
      <c r="D130" s="17" t="s">
        <v>49</v>
      </c>
      <c r="E130" s="23" t="s">
        <v>311</v>
      </c>
      <c r="F130" s="24" t="s">
        <v>128</v>
      </c>
      <c r="G130" s="25">
        <v>3.3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29</v>
      </c>
    </row>
    <row r="131" spans="1:5" ht="12.75">
      <c r="A131" s="27" t="s">
        <v>52</v>
      </c>
      <c r="E131" s="28" t="s">
        <v>49</v>
      </c>
    </row>
    <row r="132" spans="1:5" ht="25.5">
      <c r="A132" s="29" t="s">
        <v>53</v>
      </c>
      <c r="E132" s="30" t="s">
        <v>363</v>
      </c>
    </row>
    <row r="133" spans="1:5" ht="165.75">
      <c r="A133" t="s">
        <v>55</v>
      </c>
      <c r="E133" s="28" t="s">
        <v>218</v>
      </c>
    </row>
    <row r="134" spans="1:16" ht="25.5">
      <c r="A134" s="17" t="s">
        <v>47</v>
      </c>
      <c r="B134" s="22" t="s">
        <v>187</v>
      </c>
      <c r="C134" s="22" t="s">
        <v>313</v>
      </c>
      <c r="D134" s="17" t="s">
        <v>49</v>
      </c>
      <c r="E134" s="23" t="s">
        <v>314</v>
      </c>
      <c r="F134" s="24" t="s">
        <v>128</v>
      </c>
      <c r="G134" s="25">
        <v>4.4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29</v>
      </c>
    </row>
    <row r="135" spans="1:5" ht="12.75">
      <c r="A135" s="27" t="s">
        <v>52</v>
      </c>
      <c r="E135" s="28" t="s">
        <v>49</v>
      </c>
    </row>
    <row r="136" spans="1:5" ht="25.5">
      <c r="A136" s="29" t="s">
        <v>53</v>
      </c>
      <c r="E136" s="30" t="s">
        <v>364</v>
      </c>
    </row>
    <row r="137" spans="1:5" ht="165.75">
      <c r="A137" t="s">
        <v>55</v>
      </c>
      <c r="E137" s="28" t="s">
        <v>218</v>
      </c>
    </row>
    <row r="138" spans="1:18" ht="12.75" customHeight="1">
      <c r="A138" s="5" t="s">
        <v>45</v>
      </c>
      <c r="B138" s="5"/>
      <c r="C138" s="31" t="s">
        <v>77</v>
      </c>
      <c r="D138" s="5"/>
      <c r="E138" s="20" t="s">
        <v>219</v>
      </c>
      <c r="F138" s="5"/>
      <c r="G138" s="5"/>
      <c r="H138" s="5"/>
      <c r="I138" s="32">
        <f>0+Q138</f>
        <v>0</v>
      </c>
      <c r="O138">
        <f>0+R138</f>
        <v>0</v>
      </c>
      <c r="Q138">
        <f>0+I139+I143+I147</f>
        <v>0</v>
      </c>
      <c r="R138">
        <f>0+O139+O143+O147</f>
        <v>0</v>
      </c>
    </row>
    <row r="139" spans="1:16" ht="12.75">
      <c r="A139" s="17" t="s">
        <v>47</v>
      </c>
      <c r="B139" s="22" t="s">
        <v>192</v>
      </c>
      <c r="C139" s="22" t="s">
        <v>221</v>
      </c>
      <c r="D139" s="17" t="s">
        <v>49</v>
      </c>
      <c r="E139" s="23" t="s">
        <v>222</v>
      </c>
      <c r="F139" s="24" t="s">
        <v>100</v>
      </c>
      <c r="G139" s="25">
        <v>20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29</v>
      </c>
    </row>
    <row r="140" spans="1:5" ht="12.75">
      <c r="A140" s="27" t="s">
        <v>52</v>
      </c>
      <c r="E140" s="28" t="s">
        <v>49</v>
      </c>
    </row>
    <row r="141" spans="1:5" ht="25.5">
      <c r="A141" s="29" t="s">
        <v>53</v>
      </c>
      <c r="E141" s="30" t="s">
        <v>365</v>
      </c>
    </row>
    <row r="142" spans="1:5" ht="255">
      <c r="A142" t="s">
        <v>55</v>
      </c>
      <c r="E142" s="28" t="s">
        <v>224</v>
      </c>
    </row>
    <row r="143" spans="1:16" ht="12.75">
      <c r="A143" s="17" t="s">
        <v>47</v>
      </c>
      <c r="B143" s="22" t="s">
        <v>195</v>
      </c>
      <c r="C143" s="22" t="s">
        <v>226</v>
      </c>
      <c r="D143" s="17" t="s">
        <v>49</v>
      </c>
      <c r="E143" s="23" t="s">
        <v>227</v>
      </c>
      <c r="F143" s="24" t="s">
        <v>80</v>
      </c>
      <c r="G143" s="25">
        <v>2</v>
      </c>
      <c r="H143" s="26">
        <v>0</v>
      </c>
      <c r="I143" s="26">
        <f>ROUND(ROUND(H143,2)*ROUND(G143,3),2)</f>
        <v>0</v>
      </c>
      <c r="O143">
        <f>(I143*21)/100</f>
        <v>0</v>
      </c>
      <c r="P143" t="s">
        <v>29</v>
      </c>
    </row>
    <row r="144" spans="1:5" ht="12.75">
      <c r="A144" s="27" t="s">
        <v>52</v>
      </c>
      <c r="E144" s="28" t="s">
        <v>49</v>
      </c>
    </row>
    <row r="145" spans="1:5" ht="12.75">
      <c r="A145" s="29" t="s">
        <v>53</v>
      </c>
      <c r="E145" s="30" t="s">
        <v>49</v>
      </c>
    </row>
    <row r="146" spans="1:5" ht="76.5">
      <c r="A146" t="s">
        <v>55</v>
      </c>
      <c r="E146" s="28" t="s">
        <v>228</v>
      </c>
    </row>
    <row r="147" spans="1:16" ht="12.75">
      <c r="A147" s="17" t="s">
        <v>47</v>
      </c>
      <c r="B147" s="22" t="s">
        <v>199</v>
      </c>
      <c r="C147" s="22" t="s">
        <v>245</v>
      </c>
      <c r="D147" s="17" t="s">
        <v>49</v>
      </c>
      <c r="E147" s="23" t="s">
        <v>246</v>
      </c>
      <c r="F147" s="24" t="s">
        <v>100</v>
      </c>
      <c r="G147" s="25">
        <v>20</v>
      </c>
      <c r="H147" s="26">
        <v>0</v>
      </c>
      <c r="I147" s="26">
        <f>ROUND(ROUND(H147,2)*ROUND(G147,3),2)</f>
        <v>0</v>
      </c>
      <c r="O147">
        <f>(I147*21)/100</f>
        <v>0</v>
      </c>
      <c r="P147" t="s">
        <v>29</v>
      </c>
    </row>
    <row r="148" spans="1:5" ht="12.75">
      <c r="A148" s="27" t="s">
        <v>52</v>
      </c>
      <c r="E148" s="28" t="s">
        <v>49</v>
      </c>
    </row>
    <row r="149" spans="1:5" ht="12.75">
      <c r="A149" s="29" t="s">
        <v>53</v>
      </c>
      <c r="E149" s="30" t="s">
        <v>49</v>
      </c>
    </row>
    <row r="150" spans="1:5" ht="63.75">
      <c r="A150" t="s">
        <v>55</v>
      </c>
      <c r="E150" s="28" t="s">
        <v>247</v>
      </c>
    </row>
    <row r="151" spans="1:18" ht="12.75" customHeight="1">
      <c r="A151" s="5" t="s">
        <v>45</v>
      </c>
      <c r="B151" s="5"/>
      <c r="C151" s="31" t="s">
        <v>42</v>
      </c>
      <c r="D151" s="5"/>
      <c r="E151" s="20" t="s">
        <v>248</v>
      </c>
      <c r="F151" s="5"/>
      <c r="G151" s="5"/>
      <c r="H151" s="5"/>
      <c r="I151" s="32">
        <f>0+Q151</f>
        <v>0</v>
      </c>
      <c r="O151">
        <f>0+R151</f>
        <v>0</v>
      </c>
      <c r="Q151">
        <f>0+I152+I156+I160+I164</f>
        <v>0</v>
      </c>
      <c r="R151">
        <f>0+O152+O156+O160+O164</f>
        <v>0</v>
      </c>
    </row>
    <row r="152" spans="1:16" ht="12.75">
      <c r="A152" s="17" t="s">
        <v>47</v>
      </c>
      <c r="B152" s="22" t="s">
        <v>203</v>
      </c>
      <c r="C152" s="22" t="s">
        <v>366</v>
      </c>
      <c r="D152" s="17" t="s">
        <v>49</v>
      </c>
      <c r="E152" s="23" t="s">
        <v>367</v>
      </c>
      <c r="F152" s="24" t="s">
        <v>80</v>
      </c>
      <c r="G152" s="25">
        <v>2</v>
      </c>
      <c r="H152" s="26">
        <v>0</v>
      </c>
      <c r="I152" s="26">
        <f>ROUND(ROUND(H152,2)*ROUND(G152,3),2)</f>
        <v>0</v>
      </c>
      <c r="O152">
        <f>(I152*21)/100</f>
        <v>0</v>
      </c>
      <c r="P152" t="s">
        <v>29</v>
      </c>
    </row>
    <row r="153" spans="1:5" ht="25.5">
      <c r="A153" s="27" t="s">
        <v>52</v>
      </c>
      <c r="E153" s="28" t="s">
        <v>368</v>
      </c>
    </row>
    <row r="154" spans="1:5" ht="12.75">
      <c r="A154" s="29" t="s">
        <v>53</v>
      </c>
      <c r="E154" s="30" t="s">
        <v>49</v>
      </c>
    </row>
    <row r="155" spans="1:5" ht="76.5">
      <c r="A155" t="s">
        <v>55</v>
      </c>
      <c r="E155" s="28" t="s">
        <v>369</v>
      </c>
    </row>
    <row r="156" spans="1:16" ht="12.75">
      <c r="A156" s="17" t="s">
        <v>47</v>
      </c>
      <c r="B156" s="22" t="s">
        <v>207</v>
      </c>
      <c r="C156" s="22" t="s">
        <v>274</v>
      </c>
      <c r="D156" s="17" t="s">
        <v>49</v>
      </c>
      <c r="E156" s="23" t="s">
        <v>275</v>
      </c>
      <c r="F156" s="24" t="s">
        <v>100</v>
      </c>
      <c r="G156" s="25">
        <v>24</v>
      </c>
      <c r="H156" s="26">
        <v>0</v>
      </c>
      <c r="I156" s="26">
        <f>ROUND(ROUND(H156,2)*ROUND(G156,3),2)</f>
        <v>0</v>
      </c>
      <c r="O156">
        <f>(I156*21)/100</f>
        <v>0</v>
      </c>
      <c r="P156" t="s">
        <v>29</v>
      </c>
    </row>
    <row r="157" spans="1:5" ht="12.75">
      <c r="A157" s="27" t="s">
        <v>52</v>
      </c>
      <c r="E157" s="28" t="s">
        <v>49</v>
      </c>
    </row>
    <row r="158" spans="1:5" ht="12.75">
      <c r="A158" s="29" t="s">
        <v>53</v>
      </c>
      <c r="E158" s="30" t="s">
        <v>49</v>
      </c>
    </row>
    <row r="159" spans="1:5" ht="25.5">
      <c r="A159" t="s">
        <v>55</v>
      </c>
      <c r="E159" s="28" t="s">
        <v>276</v>
      </c>
    </row>
    <row r="160" spans="1:16" ht="12.75">
      <c r="A160" s="17" t="s">
        <v>47</v>
      </c>
      <c r="B160" s="22" t="s">
        <v>211</v>
      </c>
      <c r="C160" s="22" t="s">
        <v>278</v>
      </c>
      <c r="D160" s="17" t="s">
        <v>49</v>
      </c>
      <c r="E160" s="23" t="s">
        <v>279</v>
      </c>
      <c r="F160" s="24" t="s">
        <v>100</v>
      </c>
      <c r="G160" s="25">
        <v>24</v>
      </c>
      <c r="H160" s="26">
        <v>0</v>
      </c>
      <c r="I160" s="26">
        <f>ROUND(ROUND(H160,2)*ROUND(G160,3),2)</f>
        <v>0</v>
      </c>
      <c r="O160">
        <f>(I160*21)/100</f>
        <v>0</v>
      </c>
      <c r="P160" t="s">
        <v>29</v>
      </c>
    </row>
    <row r="161" spans="1:5" ht="12.75">
      <c r="A161" s="27" t="s">
        <v>52</v>
      </c>
      <c r="E161" s="28" t="s">
        <v>49</v>
      </c>
    </row>
    <row r="162" spans="1:5" ht="12.75">
      <c r="A162" s="29" t="s">
        <v>53</v>
      </c>
      <c r="E162" s="30" t="s">
        <v>49</v>
      </c>
    </row>
    <row r="163" spans="1:5" ht="38.25">
      <c r="A163" t="s">
        <v>55</v>
      </c>
      <c r="E163" s="28" t="s">
        <v>280</v>
      </c>
    </row>
    <row r="164" spans="1:16" ht="12.75">
      <c r="A164" s="17" t="s">
        <v>47</v>
      </c>
      <c r="B164" s="22" t="s">
        <v>215</v>
      </c>
      <c r="C164" s="22" t="s">
        <v>370</v>
      </c>
      <c r="D164" s="17" t="s">
        <v>49</v>
      </c>
      <c r="E164" s="23" t="s">
        <v>371</v>
      </c>
      <c r="F164" s="24" t="s">
        <v>80</v>
      </c>
      <c r="G164" s="25">
        <v>2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29</v>
      </c>
    </row>
    <row r="165" spans="1:5" ht="12.75">
      <c r="A165" s="27" t="s">
        <v>52</v>
      </c>
      <c r="E165" s="28" t="s">
        <v>49</v>
      </c>
    </row>
    <row r="166" spans="1:5" ht="12.75">
      <c r="A166" s="29" t="s">
        <v>53</v>
      </c>
      <c r="E166" s="30" t="s">
        <v>49</v>
      </c>
    </row>
    <row r="167" spans="1:5" ht="102">
      <c r="A167" t="s">
        <v>55</v>
      </c>
      <c r="E167" s="28" t="s">
        <v>372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2020-03-06T06:22:23Z</dcterms:modified>
  <cp:category/>
  <cp:version/>
  <cp:contentType/>
  <cp:contentStatus/>
</cp:coreProperties>
</file>