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 Oddělení INVESTIČNÍCH PROJEKTŮ\A1_Depozitář_Krajské_knihovny\5_Výběrové řízení\6_Regály_VZ dodávka\1_EZAK_zadávací řízení\P5_Soupis praci\"/>
    </mc:Choice>
  </mc:AlternateContent>
  <bookViews>
    <workbookView xWindow="0" yWindow="0" windowWidth="28800" windowHeight="12000"/>
  </bookViews>
  <sheets>
    <sheet name="regálový systém"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 l="1"/>
  <c r="E29" i="1"/>
  <c r="E28" i="1"/>
  <c r="W30" i="1" l="1"/>
  <c r="W31" i="1" s="1"/>
  <c r="V30" i="1"/>
  <c r="Q30" i="1"/>
  <c r="Q31" i="1" s="1"/>
  <c r="P30" i="1"/>
  <c r="U30" i="1"/>
  <c r="T30" i="1"/>
  <c r="S30" i="1"/>
  <c r="R30" i="1"/>
  <c r="R31" i="1" s="1"/>
  <c r="O30" i="1"/>
  <c r="N30" i="1"/>
  <c r="M30" i="1"/>
  <c r="L30" i="1"/>
  <c r="L31" i="1" s="1"/>
  <c r="K30" i="1"/>
  <c r="I30" i="1"/>
  <c r="I31" i="1" s="1"/>
  <c r="J30" i="1"/>
  <c r="F10" i="1"/>
  <c r="F8" i="1"/>
  <c r="F7" i="1"/>
  <c r="G7" i="1" s="1"/>
  <c r="F6" i="1"/>
  <c r="F18" i="1"/>
  <c r="F14" i="1"/>
  <c r="F15" i="1"/>
  <c r="F16" i="1"/>
  <c r="F17" i="1"/>
  <c r="F19" i="1"/>
  <c r="F20" i="1"/>
  <c r="F21" i="1"/>
  <c r="F22" i="1"/>
  <c r="F23" i="1"/>
  <c r="F24" i="1"/>
  <c r="F25" i="1"/>
  <c r="F26" i="1"/>
  <c r="F27" i="1"/>
  <c r="F28" i="1"/>
  <c r="G28" i="1" s="1"/>
  <c r="F29" i="1"/>
  <c r="F13" i="1"/>
  <c r="E13" i="1"/>
  <c r="V12" i="1"/>
  <c r="U12" i="1"/>
  <c r="T12" i="1"/>
  <c r="S12" i="1"/>
  <c r="P12" i="1"/>
  <c r="O12" i="1"/>
  <c r="N12" i="1"/>
  <c r="M12" i="1"/>
  <c r="K12" i="1"/>
  <c r="J12" i="1"/>
  <c r="G6" i="1"/>
  <c r="E27" i="1"/>
  <c r="G27" i="1" s="1"/>
  <c r="E26" i="1"/>
  <c r="E25" i="1"/>
  <c r="G25" i="1" s="1"/>
  <c r="E24" i="1"/>
  <c r="E23" i="1"/>
  <c r="E21" i="1"/>
  <c r="E20" i="1"/>
  <c r="E19" i="1"/>
  <c r="E18" i="1"/>
  <c r="E17" i="1"/>
  <c r="E16" i="1"/>
  <c r="E15" i="1"/>
  <c r="E14" i="1"/>
  <c r="J31" i="1" l="1"/>
  <c r="U31" i="1"/>
  <c r="K31" i="1"/>
  <c r="T31" i="1"/>
  <c r="V31" i="1"/>
  <c r="P31" i="1"/>
  <c r="O31" i="1"/>
  <c r="M31" i="1"/>
  <c r="S31" i="1"/>
  <c r="N31" i="1"/>
  <c r="G21" i="1"/>
  <c r="G17" i="1"/>
  <c r="G29" i="1"/>
  <c r="G13" i="1"/>
  <c r="G15" i="1"/>
  <c r="G10" i="1"/>
  <c r="G23" i="1"/>
  <c r="G19" i="1"/>
  <c r="F30" i="1"/>
  <c r="G20" i="1"/>
  <c r="G24" i="1"/>
  <c r="G8" i="1"/>
  <c r="G14" i="1"/>
  <c r="G18" i="1"/>
  <c r="G22" i="1"/>
  <c r="G26" i="1"/>
  <c r="G16" i="1"/>
  <c r="F12" i="1"/>
  <c r="F31" i="1" l="1"/>
  <c r="G12" i="1"/>
  <c r="G30" i="1"/>
  <c r="G31" i="1" l="1"/>
</calcChain>
</file>

<file path=xl/sharedStrings.xml><?xml version="1.0" encoding="utf-8"?>
<sst xmlns="http://schemas.openxmlformats.org/spreadsheetml/2006/main" count="98" uniqueCount="88">
  <si>
    <t>označení</t>
  </si>
  <si>
    <t>Q1</t>
  </si>
  <si>
    <t>Q2</t>
  </si>
  <si>
    <t>Q3</t>
  </si>
  <si>
    <t>Q4</t>
  </si>
  <si>
    <t>R1</t>
  </si>
  <si>
    <t>R2</t>
  </si>
  <si>
    <t>R3</t>
  </si>
  <si>
    <t>R4</t>
  </si>
  <si>
    <t>R5</t>
  </si>
  <si>
    <t>R6</t>
  </si>
  <si>
    <t>R7</t>
  </si>
  <si>
    <t>R8</t>
  </si>
  <si>
    <t>R9</t>
  </si>
  <si>
    <t>R10</t>
  </si>
  <si>
    <t>R11</t>
  </si>
  <si>
    <t>R12</t>
  </si>
  <si>
    <t>R13</t>
  </si>
  <si>
    <t>R14</t>
  </si>
  <si>
    <t>R15</t>
  </si>
  <si>
    <t>R16</t>
  </si>
  <si>
    <t>R17</t>
  </si>
  <si>
    <t>„Ochrana, zefektivnění správy, zpřístupnění a využívání knihovních fondů Krajské knihovny Karlovy Vary - stavba depozitáře“, část 2 - vybavení depozitáře regálovým systémem</t>
  </si>
  <si>
    <t>1.07</t>
  </si>
  <si>
    <t>1.10</t>
  </si>
  <si>
    <t>1.12</t>
  </si>
  <si>
    <t>2.04</t>
  </si>
  <si>
    <t>2.05</t>
  </si>
  <si>
    <t>2.06</t>
  </si>
  <si>
    <t>2.07</t>
  </si>
  <si>
    <t>2.09</t>
  </si>
  <si>
    <t>2.16</t>
  </si>
  <si>
    <t>3.04</t>
  </si>
  <si>
    <t>3.05</t>
  </si>
  <si>
    <t>3.06</t>
  </si>
  <si>
    <t>3.07</t>
  </si>
  <si>
    <t>3.09</t>
  </si>
  <si>
    <t>3.16</t>
  </si>
  <si>
    <t>Specifikace</t>
  </si>
  <si>
    <t>1. NP / číslo místnosti / kusy</t>
  </si>
  <si>
    <t>3. NP / číslo místnosti / kusy</t>
  </si>
  <si>
    <t>2. NP / číslo místnosti / kusy</t>
  </si>
  <si>
    <t>CELKEM POJÍZDNÉ REGÁLY</t>
  </si>
  <si>
    <t>výška (mm)</t>
  </si>
  <si>
    <t>hloubka (mm)</t>
  </si>
  <si>
    <t>délka - regál včetně ovládání + ovládací volant (mm)</t>
  </si>
  <si>
    <t>horní police (záklop) bude mít délku  3900mm (vedeno vzduchotechnické potrubí)</t>
  </si>
  <si>
    <t>horní police (záklop) bude mít délku  2100mm (vedeno vzduchotechnické potrubí)</t>
  </si>
  <si>
    <t>celkem (bm)</t>
  </si>
  <si>
    <t>celkem (kusy)</t>
  </si>
  <si>
    <t>kapacita (bm)</t>
  </si>
  <si>
    <t>CELKEM STACIONÁRNÍ REGÁLY</t>
  </si>
  <si>
    <t>CELKEM REGÁLY</t>
  </si>
  <si>
    <t>5100 + 150</t>
  </si>
  <si>
    <r>
      <t>počet polic (ks)</t>
    </r>
    <r>
      <rPr>
        <b/>
        <vertAlign val="superscript"/>
        <sz val="12"/>
        <color indexed="8"/>
        <rFont val="Arial"/>
        <family val="2"/>
        <charset val="238"/>
      </rPr>
      <t>*</t>
    </r>
  </si>
  <si>
    <r>
      <rPr>
        <vertAlign val="superscript"/>
        <sz val="12"/>
        <color indexed="8"/>
        <rFont val="Arial"/>
        <family val="2"/>
        <charset val="238"/>
      </rPr>
      <t>*</t>
    </r>
    <r>
      <rPr>
        <sz val="12"/>
        <color indexed="8"/>
        <rFont val="Arial"/>
        <family val="2"/>
        <charset val="238"/>
      </rPr>
      <t>Poznámka k počtu polic:</t>
    </r>
  </si>
  <si>
    <t>do celkového počtu polic se nezapočítává poslení police - záklop (strop), tzn., že u regálů bude počet polic uvedených v tabulce + 1police strop</t>
  </si>
  <si>
    <t>Specifikace regálů R1 - R17 (pevné / stacionární regály)</t>
  </si>
  <si>
    <t xml:space="preserve">Specifikace regálů Q1 - Q4 (posuvné regály) </t>
  </si>
  <si>
    <t>- regály R2, R3, R4 (m.č. 1.12 - pouze 1ks), R8, R9, R11, R12, R13, R14 (m.č. 2.16, 3.16 - 4kusy), R15, R16, R17 budou jednostranné, umístěné u stěn a budou kotveny pomocí ocelových úhelníků ke stěně a k vrchní ocelové konstrukci regálu</t>
  </si>
  <si>
    <t>- regály R7 a R14 budou jednostranné v místnostech 2.04 a 3.04, kde není možné umístit kolejnicový systém, budou volně stojící, sešroubovány k sobě do řady a koncové pole bude kotveno pomocí ocelových úhelníků ke stěně a k vrchní ocelové konstrukci regálu</t>
  </si>
  <si>
    <t>- regály R1, R4 (m.č. 1.12 - pouze 2ks), R5, R6, R7 (m.č. 2.05, 2.06, 2.07, 3.05, 3.06, 3.07), R10 umístěné mezi sloupy budou oboustranné, u stěn jednostranné, budou součástí řady pojízdných regálů se stejnými parametry jako regály posuvné, regály budou pomocí šroubových spojů přichyceny ke konstrukci soklu, se kterým budou tvořit kompaktní sestavu (1celek), sokl bude kotven k podlaze</t>
  </si>
  <si>
    <t>- konstrukce regálů bude složena z rámů a polic, rámy budou tvořeny párem uzavřených kovových profilů s vyhotovenými otvory pro instalaci a přestavitelnost polic spojených horizontálními příčkami, police budou plechové, ohraněné pro maximální bezpečnost obsluhy</t>
  </si>
  <si>
    <t>- svisle bude regál členěn na sloupce - moduly (šířka sloupce mezi 900-1300mm)</t>
  </si>
  <si>
    <t>- police budou výškově přestavitelné po 20mm případně 25mm, regály nebudou mít pevný strop, jako zastropení bude použita volná police</t>
  </si>
  <si>
    <t>- regálový systém je tvořen posuvnými řadami oboustranných regálů pojízdných po pojezdové dráze složených z kolejnic zalitých přímo v podlaze, z podvozků regálů včetně pohonu a z policových regálů</t>
  </si>
  <si>
    <t>- regály budou sestaveny do bloku s jedinou obslužnou uličkou s minimální šířkou 900mm, která se přesunem regálů vytvoří ve zvoleném místě bloku a tím zpřístupní požadovanou skladovací pozici</t>
  </si>
  <si>
    <t>- ovládací mechanismus bude umístěn na straně obslužné uličky, každý regál má vlastní podvozek a je samostatně posouvatelný volantem</t>
  </si>
  <si>
    <t>Příloha_specifikace předmětu plnění a umístění regálů dle místností</t>
  </si>
  <si>
    <t>Specifikace zarážek - děličů s aretací</t>
  </si>
  <si>
    <t>- dělič s aretací se zaoblenými rohy - rozměry opěrné plochy 200mm x 200mm, materiál kov</t>
  </si>
  <si>
    <t>- zarážka je volně posouvatelná po polici a po aretaci musí pevně držet</t>
  </si>
  <si>
    <t>- rozmístění a instalace zarážek do polic bude dle pokynů zadavatele</t>
  </si>
  <si>
    <t>- nosnost polic hloubky 300mm je minimálně 80kg/bm, včetně osazení informačních štítků o max. možném zatížení polic a sloupců regálového systému (štítky s nosností)</t>
  </si>
  <si>
    <t>- vnější bočnice budou kapotované z perforovaného plechu tak, aby bylo zabezpečeno příčné provětrávání regálů, čela regálů budou včetně držáku na vložení popisného štítku</t>
  </si>
  <si>
    <t>- u regálů v místnosti číslo 2.05 ve 2. NP budou na krajní regály bloku pojízdného systému namontovány uzamykací posuvné dveře (5ks regálů - vozů) přes celou výšku a délku vozu včetně uzamykání posuvu, které ochrání uložený fond před nepovoleným přístupem, výplň dveří bude z perforovaného plechu, aby bylo zabezpečeno provětrávání regálů</t>
  </si>
  <si>
    <t>- je bezpodmínečně požadováno použití oboustranného regálu na jednom podvozku a samostatné přenastavení výšky polic z každé strany regálů, police budou hloubky 300mm</t>
  </si>
  <si>
    <t>- výška regálů Q3 a Q4 se přizpůsobuje zkrácením poslední police vedení vzduchotechnického potrubí umístěného volně pod stropem</t>
  </si>
  <si>
    <t>- všechny svislé regálové rámy budou osazeny plechovou  profilovanou stěnou, alternativně plechovou perforovanou stěnou, která zabrání propadávání fondu do sousedních sloupců - modulů, vždy musí být zajištěno podélné provětrávání regálů</t>
  </si>
  <si>
    <t>- nosnost polic hloubky 300mm je minimálně 80kg/bm, nosnost polic hloubky od 450mm do 1000mm je minimálně 100kg/bm, včetně osazení informačních štítků o max. možném zatížení polic a sloupců regálového systému (štítky s nosností)</t>
  </si>
  <si>
    <t>- celá regálová sestava bude ztužena pomocí kovového zavětrovacího kříže tak, aby byla vytvořena pevná a stabilní konstrukce, toto úhlopříčné zavětrování bude seřiditelné</t>
  </si>
  <si>
    <t>- vodící kolejnice - 3kusy na každý regál budou ocelové a zapuštěné v podlaze, budou ukotvené do konstrukce podlahy před realizací finálních betonových mazanin v rámci výstavby depozitáře, pro pohon regálů se vylučuje užití řetězu v kolejnicích</t>
  </si>
  <si>
    <t>- ovládání bude realizováno pomocí volantu, který regál uvede do pohybu otáčením na příslušnou stranu tak, aby regály s plně uloženým fondem bylo možné velmi lehce ovládat a uvádět do pohybu; posuvný mechanismus bude zakryt plechovou stěnou, viditelný bude pouze volant</t>
  </si>
  <si>
    <t>- počet polic je navržen dle výšky regálů, výšky a délky regálů jsou maximální, počet polic ve sloupci "D" tabulky je uveden bez krycí police, která bude součástí dodávky, tzn. počet polic uvedených v tabulce + 1police krycí (záklop), do výpočtové kapacity regálů ve sloupci "E" se nezapočítává poslední krycí police (záklop)</t>
  </si>
  <si>
    <t>- regálový systém bude pomocí šroubových spojů přichycen ke konstrukci podvozku, se kterým bude tvořit kompaktní sestavu (1 celek), podvozek bude tvořit svařená konstrukce s integrovaným systémem pohonu, uložení převodů a pojezdových mechanismů bude opatřeno valivými kuličkovými nebo válečkovými ložisky, kola budou ocelová, převodový poměr ovládání pohonu regálů bude v rozmezí 1:2500 - 1:3500</t>
  </si>
  <si>
    <t>- konstrukce kovových regálů bude opatřena práškovou vypalovací barvou, tloušťka laku min. 60 - 80 µm, police a posuvné dveře světle šedá RAL 7035, čela regálů tmavě modrá RAL 5002</t>
  </si>
  <si>
    <t>- děliče s aretací budou opatřeny práškovou vypalovací barvou, tloušťka laku min. 60 - 80 µm, světle šedou RAL 7035</t>
  </si>
  <si>
    <t>- konstrukce kovových regálů bude opatřena práškovou vypalovací barvou, tloušťka laku min. 60 - 80 µm, police světle šedá RAL 7035, čela regálů tmavě modrá RAL 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</si>
</sst>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Kč&quot;"/>
  </numFmts>
  <fonts count="11" x14ac:knownFonts="1">
    <font>
      <sz val="10"/>
      <name val="Arial CE"/>
      <charset val="238"/>
    </font>
    <font>
      <sz val="12"/>
      <color indexed="8"/>
      <name val="Arial"/>
      <family val="2"/>
      <charset val="238"/>
    </font>
    <font>
      <b/>
      <sz val="12"/>
      <color indexed="8"/>
      <name val="Arial"/>
      <family val="2"/>
      <charset val="238"/>
    </font>
    <font>
      <b/>
      <sz val="14"/>
      <color indexed="8"/>
      <name val="Arial"/>
      <family val="2"/>
      <charset val="238"/>
    </font>
    <font>
      <sz val="12"/>
      <color theme="1"/>
      <name val="Arial"/>
      <family val="2"/>
      <charset val="238"/>
    </font>
    <font>
      <vertAlign val="superscript"/>
      <sz val="12"/>
      <color indexed="8"/>
      <name val="Arial"/>
      <family val="2"/>
      <charset val="238"/>
    </font>
    <font>
      <b/>
      <vertAlign val="superscript"/>
      <sz val="12"/>
      <color indexed="8"/>
      <name val="Arial"/>
      <family val="2"/>
      <charset val="238"/>
    </font>
    <font>
      <sz val="12"/>
      <name val="Arial"/>
      <family val="2"/>
      <charset val="238"/>
    </font>
    <font>
      <b/>
      <sz val="18"/>
      <name val="Arial"/>
      <family val="2"/>
      <charset val="238"/>
    </font>
    <font>
      <b/>
      <sz val="11"/>
      <color rgb="FF003399"/>
      <name val="Times New Roman"/>
      <family val="1"/>
      <charset val="238"/>
    </font>
    <font>
      <sz val="11"/>
      <color rgb="FF003399"/>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43">
    <border>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32">
    <xf numFmtId="0" fontId="0" fillId="0" borderId="0" xfId="0"/>
    <xf numFmtId="0" fontId="1" fillId="0" borderId="0" xfId="0" applyFont="1" applyBorder="1" applyAlignment="1">
      <alignment horizontal="center" vertical="center"/>
    </xf>
    <xf numFmtId="0" fontId="1" fillId="0" borderId="0" xfId="0" applyFont="1" applyBorder="1" applyAlignment="1">
      <alignment vertical="center"/>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xf numFmtId="0" fontId="1" fillId="2" borderId="0" xfId="0" applyFont="1" applyFill="1" applyBorder="1" applyAlignment="1">
      <alignment vertical="center"/>
    </xf>
    <xf numFmtId="49" fontId="1" fillId="0" borderId="0" xfId="0" applyNumberFormat="1" applyFont="1" applyBorder="1" applyAlignment="1">
      <alignment horizontal="center" vertical="center"/>
    </xf>
    <xf numFmtId="0" fontId="2" fillId="0" borderId="0" xfId="0" applyFont="1" applyBorder="1" applyAlignment="1">
      <alignment vertical="center"/>
    </xf>
    <xf numFmtId="0" fontId="1" fillId="6" borderId="3" xfId="0" applyFont="1" applyFill="1" applyBorder="1" applyAlignment="1">
      <alignment horizontal="center" vertical="center"/>
    </xf>
    <xf numFmtId="0" fontId="1" fillId="6" borderId="2" xfId="0" applyFont="1" applyFill="1" applyBorder="1" applyAlignment="1">
      <alignment horizontal="center" vertical="center"/>
    </xf>
    <xf numFmtId="4" fontId="1" fillId="6" borderId="3" xfId="0" applyNumberFormat="1" applyFont="1" applyFill="1" applyBorder="1" applyAlignment="1">
      <alignment horizontal="center" vertical="center"/>
    </xf>
    <xf numFmtId="0" fontId="1" fillId="6" borderId="2" xfId="0" applyFont="1" applyFill="1" applyBorder="1" applyAlignment="1">
      <alignment horizontal="center" vertical="center" wrapText="1"/>
    </xf>
    <xf numFmtId="0" fontId="2" fillId="6" borderId="12" xfId="0" applyFont="1" applyFill="1" applyBorder="1" applyAlignment="1">
      <alignment horizontal="center" vertical="center"/>
    </xf>
    <xf numFmtId="0" fontId="1" fillId="6" borderId="13"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12" xfId="0" applyFont="1" applyFill="1" applyBorder="1" applyAlignment="1">
      <alignment horizontal="center" vertical="center"/>
    </xf>
    <xf numFmtId="0" fontId="2" fillId="6" borderId="13"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5" xfId="0" applyFont="1" applyFill="1" applyBorder="1" applyAlignment="1">
      <alignment horizontal="center" vertical="center"/>
    </xf>
    <xf numFmtId="4" fontId="1" fillId="6" borderId="8" xfId="0" applyNumberFormat="1" applyFont="1" applyFill="1" applyBorder="1" applyAlignment="1">
      <alignment horizontal="center" vertical="center"/>
    </xf>
    <xf numFmtId="0" fontId="2" fillId="6" borderId="17" xfId="0" applyFont="1" applyFill="1" applyBorder="1" applyAlignment="1">
      <alignment horizontal="center" vertical="center"/>
    </xf>
    <xf numFmtId="0" fontId="2" fillId="6" borderId="16" xfId="0" applyFont="1" applyFill="1" applyBorder="1" applyAlignment="1">
      <alignment horizontal="center" vertical="center"/>
    </xf>
    <xf numFmtId="0" fontId="1" fillId="6" borderId="17" xfId="0" applyFont="1" applyFill="1" applyBorder="1" applyAlignment="1">
      <alignment horizontal="center" vertical="center"/>
    </xf>
    <xf numFmtId="49" fontId="1" fillId="7" borderId="18" xfId="0" applyNumberFormat="1" applyFont="1" applyFill="1" applyBorder="1" applyAlignment="1">
      <alignment horizontal="center" vertical="center" wrapText="1"/>
    </xf>
    <xf numFmtId="49" fontId="1" fillId="7" borderId="19" xfId="0" applyNumberFormat="1" applyFont="1" applyFill="1" applyBorder="1" applyAlignment="1">
      <alignment horizontal="center" vertical="center" wrapText="1"/>
    </xf>
    <xf numFmtId="49" fontId="1" fillId="7" borderId="22" xfId="0" applyNumberFormat="1" applyFont="1" applyFill="1" applyBorder="1" applyAlignment="1">
      <alignment horizontal="center" vertical="center" wrapText="1"/>
    </xf>
    <xf numFmtId="49" fontId="1" fillId="7" borderId="20" xfId="0" applyNumberFormat="1" applyFont="1" applyFill="1" applyBorder="1" applyAlignment="1">
      <alignment horizontal="center" vertical="center" wrapText="1"/>
    </xf>
    <xf numFmtId="49" fontId="1" fillId="7" borderId="18" xfId="0" applyNumberFormat="1" applyFont="1" applyFill="1" applyBorder="1" applyAlignment="1">
      <alignment horizontal="center" vertical="center"/>
    </xf>
    <xf numFmtId="49" fontId="1" fillId="7" borderId="19" xfId="0" applyNumberFormat="1" applyFont="1" applyFill="1" applyBorder="1" applyAlignment="1">
      <alignment horizontal="center" vertical="center"/>
    </xf>
    <xf numFmtId="49" fontId="1" fillId="7" borderId="20" xfId="0" applyNumberFormat="1" applyFont="1" applyFill="1" applyBorder="1" applyAlignment="1">
      <alignment horizontal="center" vertical="center"/>
    </xf>
    <xf numFmtId="0" fontId="1" fillId="6" borderId="6" xfId="0" applyFont="1" applyFill="1" applyBorder="1" applyAlignment="1">
      <alignment horizontal="center" vertical="center" wrapText="1"/>
    </xf>
    <xf numFmtId="4" fontId="2" fillId="4" borderId="29" xfId="0" applyNumberFormat="1" applyFont="1" applyFill="1" applyBorder="1" applyAlignment="1">
      <alignment horizontal="center" vertical="center"/>
    </xf>
    <xf numFmtId="164" fontId="2" fillId="4" borderId="30" xfId="0" applyNumberFormat="1" applyFont="1" applyFill="1" applyBorder="1" applyAlignment="1">
      <alignment horizontal="center" vertical="center"/>
    </xf>
    <xf numFmtId="0" fontId="2" fillId="4" borderId="29" xfId="0" applyNumberFormat="1" applyFont="1" applyFill="1" applyBorder="1" applyAlignment="1">
      <alignment horizontal="center" vertical="center"/>
    </xf>
    <xf numFmtId="0" fontId="2" fillId="4" borderId="30" xfId="0" applyNumberFormat="1" applyFont="1" applyFill="1" applyBorder="1" applyAlignment="1">
      <alignment horizontal="center" vertical="center"/>
    </xf>
    <xf numFmtId="4" fontId="2" fillId="5" borderId="29" xfId="0" applyNumberFormat="1" applyFont="1" applyFill="1" applyBorder="1" applyAlignment="1">
      <alignment horizontal="center" vertical="center"/>
    </xf>
    <xf numFmtId="0" fontId="2" fillId="5" borderId="29" xfId="0" applyNumberFormat="1" applyFont="1" applyFill="1" applyBorder="1" applyAlignment="1">
      <alignment horizontal="center" vertical="center"/>
    </xf>
    <xf numFmtId="0" fontId="2" fillId="5" borderId="30" xfId="0" applyNumberFormat="1" applyFont="1" applyFill="1" applyBorder="1" applyAlignment="1">
      <alignment horizontal="center" vertical="center"/>
    </xf>
    <xf numFmtId="0" fontId="2" fillId="5" borderId="31" xfId="0" applyNumberFormat="1" applyFont="1" applyFill="1" applyBorder="1" applyAlignment="1">
      <alignment horizontal="center" vertical="center"/>
    </xf>
    <xf numFmtId="0" fontId="1" fillId="8" borderId="8" xfId="0" applyFont="1" applyFill="1" applyBorder="1" applyAlignment="1">
      <alignment horizontal="center" vertical="center"/>
    </xf>
    <xf numFmtId="0" fontId="2" fillId="8" borderId="5" xfId="0" applyFont="1" applyFill="1" applyBorder="1" applyAlignment="1">
      <alignment horizontal="center" vertical="center"/>
    </xf>
    <xf numFmtId="0" fontId="1" fillId="8" borderId="3" xfId="0" applyFont="1" applyFill="1" applyBorder="1" applyAlignment="1">
      <alignment horizontal="center" vertical="center"/>
    </xf>
    <xf numFmtId="0" fontId="2" fillId="8" borderId="4" xfId="0" applyFont="1" applyFill="1" applyBorder="1" applyAlignment="1">
      <alignment horizontal="center" vertical="center"/>
    </xf>
    <xf numFmtId="4" fontId="1" fillId="8" borderId="8" xfId="0" applyNumberFormat="1" applyFont="1" applyFill="1" applyBorder="1" applyAlignment="1">
      <alignment horizontal="center" vertical="center"/>
    </xf>
    <xf numFmtId="4" fontId="1" fillId="8" borderId="3" xfId="0" applyNumberFormat="1" applyFont="1" applyFill="1" applyBorder="1" applyAlignment="1">
      <alignment horizontal="center" vertical="center"/>
    </xf>
    <xf numFmtId="4" fontId="4" fillId="8" borderId="8" xfId="0" applyNumberFormat="1" applyFont="1" applyFill="1" applyBorder="1" applyAlignment="1">
      <alignment horizontal="center" vertical="center"/>
    </xf>
    <xf numFmtId="164" fontId="2" fillId="5" borderId="32" xfId="0" applyNumberFormat="1" applyFont="1" applyFill="1" applyBorder="1" applyAlignment="1">
      <alignment horizontal="center" vertical="center"/>
    </xf>
    <xf numFmtId="0" fontId="2" fillId="8" borderId="33" xfId="0" applyFont="1" applyFill="1" applyBorder="1" applyAlignment="1">
      <alignment horizontal="center" vertical="center"/>
    </xf>
    <xf numFmtId="0" fontId="1" fillId="8" borderId="34" xfId="0" applyFont="1" applyFill="1" applyBorder="1" applyAlignment="1">
      <alignment horizontal="center" vertical="center"/>
    </xf>
    <xf numFmtId="0" fontId="1" fillId="8" borderId="35" xfId="0" applyFont="1" applyFill="1" applyBorder="1" applyAlignment="1">
      <alignment horizontal="center" vertical="center"/>
    </xf>
    <xf numFmtId="0" fontId="1" fillId="8" borderId="12" xfId="0" applyFont="1" applyFill="1" applyBorder="1" applyAlignment="1">
      <alignment horizontal="center" vertical="center"/>
    </xf>
    <xf numFmtId="0" fontId="1" fillId="8" borderId="13" xfId="0" applyFont="1" applyFill="1" applyBorder="1" applyAlignment="1">
      <alignment horizontal="center" vertical="center"/>
    </xf>
    <xf numFmtId="0" fontId="2" fillId="8" borderId="12" xfId="0" applyFont="1" applyFill="1" applyBorder="1" applyAlignment="1">
      <alignment horizontal="center" vertical="center"/>
    </xf>
    <xf numFmtId="0" fontId="1" fillId="8" borderId="33" xfId="0" applyFont="1" applyFill="1" applyBorder="1" applyAlignment="1">
      <alignment horizontal="center" vertical="center"/>
    </xf>
    <xf numFmtId="3" fontId="2" fillId="4" borderId="31" xfId="0" applyNumberFormat="1" applyFont="1" applyFill="1" applyBorder="1" applyAlignment="1">
      <alignment horizontal="center" vertical="center"/>
    </xf>
    <xf numFmtId="0" fontId="2" fillId="4" borderId="32" xfId="0" applyNumberFormat="1" applyFont="1" applyFill="1" applyBorder="1" applyAlignment="1">
      <alignment horizontal="center" vertical="center"/>
    </xf>
    <xf numFmtId="3" fontId="2" fillId="4" borderId="30" xfId="0" applyNumberFormat="1" applyFont="1" applyFill="1" applyBorder="1" applyAlignment="1">
      <alignment horizontal="center" vertical="center"/>
    </xf>
    <xf numFmtId="3" fontId="2" fillId="3" borderId="31" xfId="0" applyNumberFormat="1" applyFont="1" applyFill="1" applyBorder="1" applyAlignment="1">
      <alignment horizontal="center" vertical="center" wrapText="1"/>
    </xf>
    <xf numFmtId="3" fontId="2" fillId="3" borderId="29" xfId="0" applyNumberFormat="1" applyFont="1" applyFill="1" applyBorder="1" applyAlignment="1">
      <alignment horizontal="center" vertical="center" wrapText="1"/>
    </xf>
    <xf numFmtId="3" fontId="2" fillId="3" borderId="30" xfId="0" applyNumberFormat="1" applyFont="1" applyFill="1" applyBorder="1" applyAlignment="1">
      <alignment horizontal="center" vertical="center" wrapText="1"/>
    </xf>
    <xf numFmtId="0" fontId="1" fillId="8" borderId="16" xfId="0" applyFont="1" applyFill="1" applyBorder="1" applyAlignment="1">
      <alignment horizontal="center" vertical="center"/>
    </xf>
    <xf numFmtId="4" fontId="2" fillId="3" borderId="29" xfId="0" applyNumberFormat="1" applyFont="1" applyFill="1" applyBorder="1" applyAlignment="1">
      <alignment horizontal="center" vertical="center" wrapText="1"/>
    </xf>
    <xf numFmtId="164" fontId="2" fillId="3" borderId="32" xfId="0" applyNumberFormat="1" applyFont="1" applyFill="1" applyBorder="1" applyAlignment="1">
      <alignment horizontal="center" vertical="center"/>
    </xf>
    <xf numFmtId="0" fontId="1" fillId="2" borderId="0" xfId="0" applyFont="1" applyFill="1" applyBorder="1" applyAlignment="1">
      <alignment horizontal="left" vertical="center"/>
    </xf>
    <xf numFmtId="0" fontId="7" fillId="0" borderId="0" xfId="0" applyFont="1" applyBorder="1" applyAlignment="1">
      <alignment vertical="center"/>
    </xf>
    <xf numFmtId="0" fontId="7" fillId="2" borderId="0" xfId="0" applyFont="1" applyFill="1" applyBorder="1" applyAlignment="1">
      <alignment vertical="center"/>
    </xf>
    <xf numFmtId="0" fontId="7" fillId="2" borderId="38" xfId="0" applyFont="1" applyFill="1" applyBorder="1" applyAlignment="1">
      <alignment vertical="center"/>
    </xf>
    <xf numFmtId="49" fontId="7" fillId="2" borderId="23" xfId="0" applyNumberFormat="1" applyFont="1" applyFill="1" applyBorder="1" applyAlignment="1">
      <alignment vertical="center"/>
    </xf>
    <xf numFmtId="49" fontId="7" fillId="2" borderId="0" xfId="0" applyNumberFormat="1" applyFont="1" applyFill="1" applyBorder="1" applyAlignment="1">
      <alignment vertical="center"/>
    </xf>
    <xf numFmtId="49" fontId="7" fillId="2" borderId="39" xfId="0" applyNumberFormat="1" applyFont="1" applyFill="1" applyBorder="1" applyAlignment="1">
      <alignment vertical="center"/>
    </xf>
    <xf numFmtId="49" fontId="7" fillId="2" borderId="42" xfId="0" applyNumberFormat="1" applyFont="1" applyFill="1" applyBorder="1" applyAlignment="1">
      <alignment vertical="center"/>
    </xf>
    <xf numFmtId="49" fontId="7" fillId="2" borderId="40" xfId="0" applyNumberFormat="1" applyFont="1" applyFill="1" applyBorder="1" applyAlignment="1">
      <alignment vertical="center"/>
    </xf>
    <xf numFmtId="49" fontId="7" fillId="2" borderId="41" xfId="0" applyNumberFormat="1" applyFont="1" applyFill="1" applyBorder="1" applyAlignment="1">
      <alignment vertical="center"/>
    </xf>
    <xf numFmtId="3" fontId="2" fillId="3" borderId="28" xfId="0" applyNumberFormat="1" applyFont="1" applyFill="1" applyBorder="1" applyAlignment="1">
      <alignment horizontal="center" vertical="center" wrapText="1"/>
    </xf>
    <xf numFmtId="0" fontId="9" fillId="0" borderId="0" xfId="0" applyFont="1" applyAlignment="1">
      <alignment vertical="center"/>
    </xf>
    <xf numFmtId="0" fontId="10" fillId="0" borderId="0" xfId="0" applyFont="1" applyAlignment="1">
      <alignment horizontal="justify" vertical="center"/>
    </xf>
    <xf numFmtId="0" fontId="7" fillId="2" borderId="39" xfId="0" applyFont="1" applyFill="1" applyBorder="1" applyAlignment="1">
      <alignment vertical="center"/>
    </xf>
    <xf numFmtId="0" fontId="7" fillId="2" borderId="23" xfId="0" applyFont="1" applyFill="1" applyBorder="1" applyAlignment="1">
      <alignment vertical="center"/>
    </xf>
    <xf numFmtId="0" fontId="3" fillId="2" borderId="0" xfId="0" applyFont="1" applyFill="1" applyBorder="1" applyAlignment="1">
      <alignment horizontal="left" vertical="center" wrapText="1"/>
    </xf>
    <xf numFmtId="0" fontId="3" fillId="2" borderId="0" xfId="0" applyFont="1" applyFill="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1" fillId="6" borderId="12" xfId="0" applyFont="1" applyFill="1" applyBorder="1" applyAlignment="1">
      <alignment horizontal="center" vertical="center"/>
    </xf>
    <xf numFmtId="0" fontId="1" fillId="6" borderId="3" xfId="0" applyFont="1" applyFill="1" applyBorder="1" applyAlignment="1">
      <alignment horizontal="center" vertical="center"/>
    </xf>
    <xf numFmtId="4" fontId="1" fillId="6" borderId="3" xfId="0" applyNumberFormat="1" applyFont="1" applyFill="1" applyBorder="1" applyAlignment="1">
      <alignment horizontal="center" vertical="center"/>
    </xf>
    <xf numFmtId="0" fontId="2" fillId="6" borderId="13"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17" xfId="0" applyFont="1" applyFill="1" applyBorder="1" applyAlignment="1">
      <alignment horizontal="center" vertical="center"/>
    </xf>
    <xf numFmtId="0" fontId="1" fillId="6" borderId="7" xfId="0" applyFont="1" applyFill="1" applyBorder="1" applyAlignment="1">
      <alignment horizontal="center" vertical="center"/>
    </xf>
    <xf numFmtId="0" fontId="1" fillId="6" borderId="8" xfId="0" applyFont="1" applyFill="1" applyBorder="1" applyAlignment="1">
      <alignment horizontal="center" vertical="center"/>
    </xf>
    <xf numFmtId="0" fontId="2" fillId="6" borderId="1" xfId="0" applyFont="1" applyFill="1" applyBorder="1" applyAlignment="1">
      <alignment horizontal="center" vertical="center"/>
    </xf>
    <xf numFmtId="0" fontId="1" fillId="6" borderId="15" xfId="0" applyFont="1" applyFill="1" applyBorder="1" applyAlignment="1">
      <alignment horizontal="center" vertical="center"/>
    </xf>
    <xf numFmtId="0" fontId="1" fillId="6" borderId="17" xfId="0" applyFont="1" applyFill="1" applyBorder="1" applyAlignment="1">
      <alignment horizontal="center" vertical="center"/>
    </xf>
    <xf numFmtId="0" fontId="1" fillId="6" borderId="14" xfId="0" applyFont="1" applyFill="1" applyBorder="1" applyAlignment="1">
      <alignment horizontal="center" vertical="center"/>
    </xf>
    <xf numFmtId="0" fontId="1" fillId="6" borderId="16" xfId="0" applyFont="1" applyFill="1" applyBorder="1" applyAlignment="1">
      <alignment horizontal="center" vertical="center"/>
    </xf>
    <xf numFmtId="0" fontId="2" fillId="3" borderId="26" xfId="0" applyFont="1" applyFill="1" applyBorder="1" applyAlignment="1">
      <alignment horizontal="left" vertical="center" wrapText="1"/>
    </xf>
    <xf numFmtId="0" fontId="2" fillId="3" borderId="27" xfId="0" applyFont="1" applyFill="1" applyBorder="1" applyAlignment="1">
      <alignment horizontal="left" vertical="center" wrapText="1"/>
    </xf>
    <xf numFmtId="0" fontId="2" fillId="3" borderId="28"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2" fillId="6" borderId="25" xfId="0" applyFont="1" applyFill="1" applyBorder="1" applyAlignment="1">
      <alignment horizontal="center" vertical="center"/>
    </xf>
    <xf numFmtId="4" fontId="1" fillId="6" borderId="7" xfId="0" applyNumberFormat="1" applyFont="1" applyFill="1" applyBorder="1" applyAlignment="1">
      <alignment horizontal="center" vertical="center"/>
    </xf>
    <xf numFmtId="0" fontId="8" fillId="2" borderId="36" xfId="0" applyFont="1" applyFill="1" applyBorder="1" applyAlignment="1">
      <alignment horizontal="left" vertical="center"/>
    </xf>
    <xf numFmtId="0" fontId="8" fillId="2" borderId="37" xfId="0" applyFont="1" applyFill="1" applyBorder="1" applyAlignment="1">
      <alignment horizontal="left" vertical="center"/>
    </xf>
    <xf numFmtId="0" fontId="1" fillId="6" borderId="1" xfId="0" applyFont="1" applyFill="1" applyBorder="1" applyAlignment="1">
      <alignment horizontal="center" vertical="center"/>
    </xf>
    <xf numFmtId="0" fontId="2" fillId="5" borderId="26" xfId="0" applyFont="1" applyFill="1" applyBorder="1" applyAlignment="1">
      <alignment horizontal="left" vertical="center" wrapText="1"/>
    </xf>
    <xf numFmtId="0" fontId="2" fillId="5" borderId="27"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1" fillId="2" borderId="0" xfId="0" applyFont="1" applyFill="1" applyBorder="1" applyAlignment="1">
      <alignment horizontal="left" vertical="center"/>
    </xf>
    <xf numFmtId="0" fontId="8" fillId="2" borderId="38" xfId="0" applyFont="1" applyFill="1" applyBorder="1" applyAlignment="1">
      <alignment horizontal="left" vertical="center"/>
    </xf>
    <xf numFmtId="0" fontId="2" fillId="6" borderId="21" xfId="0" applyFont="1" applyFill="1" applyBorder="1" applyAlignment="1">
      <alignment horizontal="center" vertical="center"/>
    </xf>
    <xf numFmtId="0" fontId="2" fillId="6" borderId="23" xfId="0" applyFont="1" applyFill="1" applyBorder="1" applyAlignment="1">
      <alignment horizontal="center" vertical="center"/>
    </xf>
    <xf numFmtId="0" fontId="2" fillId="6" borderId="24" xfId="0" applyFont="1" applyFill="1" applyBorder="1" applyAlignment="1">
      <alignment horizontal="center" vertical="center"/>
    </xf>
    <xf numFmtId="49" fontId="7" fillId="2" borderId="39" xfId="0" applyNumberFormat="1" applyFont="1" applyFill="1" applyBorder="1" applyAlignment="1">
      <alignment horizontal="left" vertical="center" wrapText="1"/>
    </xf>
    <xf numFmtId="49" fontId="7" fillId="2" borderId="0" xfId="0" applyNumberFormat="1" applyFont="1" applyFill="1" applyBorder="1" applyAlignment="1">
      <alignment horizontal="left" vertical="center" wrapText="1"/>
    </xf>
    <xf numFmtId="49" fontId="7" fillId="2" borderId="23" xfId="0" applyNumberFormat="1" applyFont="1" applyFill="1" applyBorder="1" applyAlignment="1">
      <alignment horizontal="left" vertical="center" wrapText="1"/>
    </xf>
    <xf numFmtId="49" fontId="7" fillId="2" borderId="40" xfId="0" applyNumberFormat="1" applyFont="1" applyFill="1" applyBorder="1" applyAlignment="1">
      <alignment horizontal="left" vertical="center" wrapText="1"/>
    </xf>
    <xf numFmtId="49" fontId="7" fillId="2" borderId="41" xfId="0" applyNumberFormat="1" applyFont="1" applyFill="1" applyBorder="1" applyAlignment="1">
      <alignment horizontal="left" vertical="center" wrapText="1"/>
    </xf>
    <xf numFmtId="49" fontId="7" fillId="2" borderId="42" xfId="0" applyNumberFormat="1" applyFont="1" applyFill="1" applyBorder="1" applyAlignment="1">
      <alignment horizontal="left" vertical="center" wrapText="1"/>
    </xf>
    <xf numFmtId="49" fontId="7" fillId="2" borderId="39" xfId="0" applyNumberFormat="1" applyFont="1" applyFill="1" applyBorder="1" applyAlignment="1">
      <alignment vertical="center" wrapText="1"/>
    </xf>
    <xf numFmtId="49" fontId="7" fillId="2" borderId="0" xfId="0" applyNumberFormat="1" applyFont="1" applyFill="1" applyBorder="1" applyAlignment="1">
      <alignment vertical="center" wrapText="1"/>
    </xf>
    <xf numFmtId="49" fontId="7" fillId="2" borderId="23" xfId="0" applyNumberFormat="1" applyFont="1" applyFill="1" applyBorder="1" applyAlignment="1">
      <alignmen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0"/>
  <sheetViews>
    <sheetView tabSelected="1" view="pageBreakPreview" topLeftCell="A40" zoomScale="85" zoomScaleNormal="100" zoomScaleSheetLayoutView="85" workbookViewId="0">
      <selection activeCell="K47" sqref="K47:W47"/>
    </sheetView>
  </sheetViews>
  <sheetFormatPr defaultColWidth="11.5703125" defaultRowHeight="23.45" customHeight="1" x14ac:dyDescent="0.2"/>
  <cols>
    <col min="1" max="2" width="11.5703125" style="1"/>
    <col min="3" max="3" width="53.28515625" style="1" customWidth="1"/>
    <col min="4" max="5" width="13" style="1" customWidth="1"/>
    <col min="6" max="7" width="13" style="2" customWidth="1"/>
    <col min="8" max="8" width="13" style="1" customWidth="1"/>
    <col min="9" max="23" width="11.85546875" style="2" customWidth="1"/>
    <col min="24" max="16384" width="11.5703125" style="2"/>
  </cols>
  <sheetData>
    <row r="1" spans="1:23" ht="23.45" customHeight="1" x14ac:dyDescent="0.2">
      <c r="A1" s="3" t="s">
        <v>68</v>
      </c>
      <c r="B1" s="4"/>
      <c r="C1" s="4"/>
      <c r="D1" s="4"/>
      <c r="E1" s="4"/>
      <c r="F1" s="5"/>
      <c r="G1" s="5"/>
      <c r="H1" s="4"/>
      <c r="I1" s="5"/>
      <c r="J1" s="5"/>
      <c r="K1" s="5"/>
      <c r="L1" s="5"/>
      <c r="M1" s="5"/>
      <c r="N1" s="5"/>
      <c r="O1" s="5"/>
      <c r="P1" s="5"/>
      <c r="Q1" s="5"/>
      <c r="R1" s="5"/>
      <c r="S1" s="5"/>
      <c r="T1" s="5"/>
      <c r="U1" s="5"/>
      <c r="V1" s="5"/>
      <c r="W1" s="5"/>
    </row>
    <row r="2" spans="1:23" ht="8.25" customHeight="1" x14ac:dyDescent="0.2">
      <c r="A2" s="3"/>
      <c r="B2" s="4"/>
      <c r="C2" s="4"/>
      <c r="D2" s="4"/>
      <c r="E2" s="4"/>
      <c r="F2" s="5"/>
      <c r="G2" s="5"/>
      <c r="H2" s="4"/>
      <c r="I2" s="5"/>
      <c r="J2" s="5"/>
      <c r="K2" s="5"/>
      <c r="L2" s="5"/>
      <c r="M2" s="5"/>
      <c r="N2" s="5"/>
      <c r="O2" s="5"/>
      <c r="P2" s="5"/>
      <c r="Q2" s="5"/>
      <c r="R2" s="5"/>
      <c r="S2" s="5"/>
      <c r="T2" s="5"/>
      <c r="U2" s="5"/>
      <c r="V2" s="5"/>
      <c r="W2" s="5"/>
    </row>
    <row r="3" spans="1:23" s="7" customFormat="1" ht="23.45" customHeight="1" thickBot="1" x14ac:dyDescent="0.25">
      <c r="A3" s="79" t="s">
        <v>22</v>
      </c>
      <c r="B3" s="80"/>
      <c r="C3" s="80"/>
      <c r="D3" s="80"/>
      <c r="E3" s="80"/>
      <c r="F3" s="80"/>
      <c r="G3" s="80"/>
      <c r="H3" s="80"/>
      <c r="I3" s="80"/>
      <c r="J3" s="80"/>
      <c r="K3" s="80"/>
      <c r="L3" s="80"/>
      <c r="M3" s="80"/>
      <c r="N3" s="80"/>
      <c r="O3" s="80"/>
      <c r="P3" s="80"/>
      <c r="Q3" s="80"/>
      <c r="R3" s="80"/>
      <c r="S3" s="80"/>
      <c r="T3" s="80"/>
      <c r="U3" s="80"/>
      <c r="V3" s="80"/>
      <c r="W3" s="80"/>
    </row>
    <row r="4" spans="1:23" s="7" customFormat="1" ht="23.45" customHeight="1" x14ac:dyDescent="0.2">
      <c r="A4" s="84" t="s">
        <v>38</v>
      </c>
      <c r="B4" s="85"/>
      <c r="C4" s="85"/>
      <c r="D4" s="85"/>
      <c r="E4" s="85"/>
      <c r="F4" s="85"/>
      <c r="G4" s="85"/>
      <c r="H4" s="86"/>
      <c r="I4" s="81" t="s">
        <v>39</v>
      </c>
      <c r="J4" s="82"/>
      <c r="K4" s="83"/>
      <c r="L4" s="81" t="s">
        <v>41</v>
      </c>
      <c r="M4" s="82"/>
      <c r="N4" s="82"/>
      <c r="O4" s="82"/>
      <c r="P4" s="82"/>
      <c r="Q4" s="83"/>
      <c r="R4" s="81" t="s">
        <v>40</v>
      </c>
      <c r="S4" s="82"/>
      <c r="T4" s="82"/>
      <c r="U4" s="82"/>
      <c r="V4" s="82"/>
      <c r="W4" s="83"/>
    </row>
    <row r="5" spans="1:23" s="6" customFormat="1" ht="37.5" customHeight="1" thickBot="1" x14ac:dyDescent="0.25">
      <c r="A5" s="24" t="s">
        <v>43</v>
      </c>
      <c r="B5" s="25" t="s">
        <v>44</v>
      </c>
      <c r="C5" s="26" t="s">
        <v>45</v>
      </c>
      <c r="D5" s="25" t="s">
        <v>54</v>
      </c>
      <c r="E5" s="25" t="s">
        <v>50</v>
      </c>
      <c r="F5" s="25" t="s">
        <v>49</v>
      </c>
      <c r="G5" s="25" t="s">
        <v>48</v>
      </c>
      <c r="H5" s="27" t="s">
        <v>0</v>
      </c>
      <c r="I5" s="28" t="s">
        <v>23</v>
      </c>
      <c r="J5" s="29" t="s">
        <v>24</v>
      </c>
      <c r="K5" s="30" t="s">
        <v>25</v>
      </c>
      <c r="L5" s="29" t="s">
        <v>26</v>
      </c>
      <c r="M5" s="29" t="s">
        <v>27</v>
      </c>
      <c r="N5" s="29" t="s">
        <v>28</v>
      </c>
      <c r="O5" s="29" t="s">
        <v>29</v>
      </c>
      <c r="P5" s="29" t="s">
        <v>30</v>
      </c>
      <c r="Q5" s="30" t="s">
        <v>31</v>
      </c>
      <c r="R5" s="28" t="s">
        <v>32</v>
      </c>
      <c r="S5" s="29" t="s">
        <v>33</v>
      </c>
      <c r="T5" s="29" t="s">
        <v>34</v>
      </c>
      <c r="U5" s="29" t="s">
        <v>35</v>
      </c>
      <c r="V5" s="29" t="s">
        <v>36</v>
      </c>
      <c r="W5" s="30" t="s">
        <v>37</v>
      </c>
    </row>
    <row r="6" spans="1:23" ht="20.100000000000001" customHeight="1" x14ac:dyDescent="0.2">
      <c r="A6" s="17">
        <v>2700</v>
      </c>
      <c r="B6" s="18">
        <v>600</v>
      </c>
      <c r="C6" s="19" t="s">
        <v>53</v>
      </c>
      <c r="D6" s="18">
        <v>7</v>
      </c>
      <c r="E6" s="20">
        <v>67.900000000000006</v>
      </c>
      <c r="F6" s="20">
        <f>SUM(I6:W6)</f>
        <v>56</v>
      </c>
      <c r="G6" s="20">
        <f>F6*E6</f>
        <v>3802.4000000000005</v>
      </c>
      <c r="H6" s="21" t="s">
        <v>1</v>
      </c>
      <c r="I6" s="22"/>
      <c r="J6" s="18">
        <v>42</v>
      </c>
      <c r="K6" s="23">
        <v>14</v>
      </c>
      <c r="L6" s="18"/>
      <c r="M6" s="18"/>
      <c r="N6" s="18"/>
      <c r="O6" s="18"/>
      <c r="P6" s="18"/>
      <c r="Q6" s="23"/>
      <c r="R6" s="17"/>
      <c r="S6" s="18"/>
      <c r="T6" s="18"/>
      <c r="U6" s="18"/>
      <c r="V6" s="18"/>
      <c r="W6" s="23"/>
    </row>
    <row r="7" spans="1:23" ht="20.100000000000001" customHeight="1" x14ac:dyDescent="0.2">
      <c r="A7" s="15">
        <v>2340</v>
      </c>
      <c r="B7" s="8">
        <v>600</v>
      </c>
      <c r="C7" s="14" t="s">
        <v>53</v>
      </c>
      <c r="D7" s="8">
        <v>6</v>
      </c>
      <c r="E7" s="10">
        <v>58.2</v>
      </c>
      <c r="F7" s="10">
        <f>SUM(I7:W7)</f>
        <v>175</v>
      </c>
      <c r="G7" s="10">
        <f>F7*E7</f>
        <v>10185</v>
      </c>
      <c r="H7" s="16" t="s">
        <v>2</v>
      </c>
      <c r="I7" s="12"/>
      <c r="J7" s="8"/>
      <c r="K7" s="13"/>
      <c r="L7" s="8"/>
      <c r="M7" s="8">
        <v>26</v>
      </c>
      <c r="N7" s="8">
        <v>30</v>
      </c>
      <c r="O7" s="8">
        <v>22</v>
      </c>
      <c r="P7" s="8">
        <v>18</v>
      </c>
      <c r="Q7" s="13"/>
      <c r="R7" s="15"/>
      <c r="S7" s="8">
        <v>25</v>
      </c>
      <c r="T7" s="8">
        <v>21</v>
      </c>
      <c r="U7" s="8">
        <v>15</v>
      </c>
      <c r="V7" s="8">
        <v>18</v>
      </c>
      <c r="W7" s="13"/>
    </row>
    <row r="8" spans="1:23" ht="20.100000000000001" customHeight="1" x14ac:dyDescent="0.2">
      <c r="A8" s="87">
        <v>2340</v>
      </c>
      <c r="B8" s="88">
        <v>600</v>
      </c>
      <c r="C8" s="9" t="s">
        <v>53</v>
      </c>
      <c r="D8" s="97">
        <v>6</v>
      </c>
      <c r="E8" s="89">
        <v>55.8</v>
      </c>
      <c r="F8" s="89">
        <f>SUM(I8:W9)</f>
        <v>84</v>
      </c>
      <c r="G8" s="89">
        <f>F8*E8</f>
        <v>4687.2</v>
      </c>
      <c r="H8" s="90" t="s">
        <v>3</v>
      </c>
      <c r="I8" s="91"/>
      <c r="J8" s="93"/>
      <c r="K8" s="95"/>
      <c r="L8" s="93"/>
      <c r="M8" s="97">
        <v>9</v>
      </c>
      <c r="N8" s="97">
        <v>12</v>
      </c>
      <c r="O8" s="97">
        <v>13</v>
      </c>
      <c r="P8" s="97">
        <v>3</v>
      </c>
      <c r="Q8" s="100"/>
      <c r="R8" s="102"/>
      <c r="S8" s="97">
        <v>10</v>
      </c>
      <c r="T8" s="97">
        <v>21</v>
      </c>
      <c r="U8" s="97">
        <v>13</v>
      </c>
      <c r="V8" s="97">
        <v>3</v>
      </c>
      <c r="W8" s="100"/>
    </row>
    <row r="9" spans="1:23" ht="33.75" customHeight="1" x14ac:dyDescent="0.2">
      <c r="A9" s="87"/>
      <c r="B9" s="88"/>
      <c r="C9" s="11" t="s">
        <v>46</v>
      </c>
      <c r="D9" s="98"/>
      <c r="E9" s="89"/>
      <c r="F9" s="89"/>
      <c r="G9" s="89"/>
      <c r="H9" s="90"/>
      <c r="I9" s="92"/>
      <c r="J9" s="94"/>
      <c r="K9" s="96"/>
      <c r="L9" s="94"/>
      <c r="M9" s="98"/>
      <c r="N9" s="98"/>
      <c r="O9" s="98"/>
      <c r="P9" s="98"/>
      <c r="Q9" s="101"/>
      <c r="R9" s="103"/>
      <c r="S9" s="98"/>
      <c r="T9" s="98"/>
      <c r="U9" s="98"/>
      <c r="V9" s="98"/>
      <c r="W9" s="101"/>
    </row>
    <row r="10" spans="1:23" ht="20.100000000000001" customHeight="1" x14ac:dyDescent="0.2">
      <c r="A10" s="87">
        <v>2340</v>
      </c>
      <c r="B10" s="88">
        <v>600</v>
      </c>
      <c r="C10" s="9" t="s">
        <v>53</v>
      </c>
      <c r="D10" s="97">
        <v>6</v>
      </c>
      <c r="E10" s="89">
        <v>54</v>
      </c>
      <c r="F10" s="89">
        <f>SUM(I10:W11)</f>
        <v>7</v>
      </c>
      <c r="G10" s="89">
        <f>F10*E10</f>
        <v>378</v>
      </c>
      <c r="H10" s="120" t="s">
        <v>4</v>
      </c>
      <c r="I10" s="91"/>
      <c r="J10" s="93"/>
      <c r="K10" s="95"/>
      <c r="L10" s="93"/>
      <c r="M10" s="93"/>
      <c r="N10" s="93"/>
      <c r="O10" s="93"/>
      <c r="P10" s="93"/>
      <c r="Q10" s="95"/>
      <c r="R10" s="91"/>
      <c r="S10" s="93"/>
      <c r="T10" s="93"/>
      <c r="U10" s="88">
        <v>7</v>
      </c>
      <c r="V10" s="93"/>
      <c r="W10" s="95"/>
    </row>
    <row r="11" spans="1:23" ht="33.75" customHeight="1" thickBot="1" x14ac:dyDescent="0.25">
      <c r="A11" s="102"/>
      <c r="B11" s="97"/>
      <c r="C11" s="31" t="s">
        <v>47</v>
      </c>
      <c r="D11" s="114"/>
      <c r="E11" s="111"/>
      <c r="F11" s="111"/>
      <c r="G11" s="111"/>
      <c r="H11" s="121"/>
      <c r="I11" s="122"/>
      <c r="J11" s="99"/>
      <c r="K11" s="110"/>
      <c r="L11" s="99"/>
      <c r="M11" s="99"/>
      <c r="N11" s="99"/>
      <c r="O11" s="99"/>
      <c r="P11" s="99"/>
      <c r="Q11" s="110"/>
      <c r="R11" s="122"/>
      <c r="S11" s="99"/>
      <c r="T11" s="99"/>
      <c r="U11" s="97"/>
      <c r="V11" s="99"/>
      <c r="W11" s="110"/>
    </row>
    <row r="12" spans="1:23" ht="21.95" customHeight="1" thickBot="1" x14ac:dyDescent="0.25">
      <c r="A12" s="107" t="s">
        <v>42</v>
      </c>
      <c r="B12" s="108"/>
      <c r="C12" s="108"/>
      <c r="D12" s="108"/>
      <c r="E12" s="109"/>
      <c r="F12" s="32">
        <f>F6+F7+F8+F10+F11</f>
        <v>322</v>
      </c>
      <c r="G12" s="32">
        <f>SUM(G6:G11)</f>
        <v>19052.600000000002</v>
      </c>
      <c r="H12" s="33"/>
      <c r="I12" s="55">
        <v>0</v>
      </c>
      <c r="J12" s="34">
        <f>SUM(J6:J11)</f>
        <v>42</v>
      </c>
      <c r="K12" s="35">
        <f>SUM(K6:K11)</f>
        <v>14</v>
      </c>
      <c r="L12" s="55">
        <v>0</v>
      </c>
      <c r="M12" s="34">
        <f t="shared" ref="M12:P12" si="0">SUM(M6:M11)</f>
        <v>35</v>
      </c>
      <c r="N12" s="34">
        <f t="shared" si="0"/>
        <v>42</v>
      </c>
      <c r="O12" s="34">
        <f t="shared" si="0"/>
        <v>35</v>
      </c>
      <c r="P12" s="56">
        <f t="shared" si="0"/>
        <v>21</v>
      </c>
      <c r="Q12" s="57">
        <v>0</v>
      </c>
      <c r="R12" s="55">
        <v>0</v>
      </c>
      <c r="S12" s="34">
        <f t="shared" ref="S12:V12" si="1">SUM(S6:S11)</f>
        <v>35</v>
      </c>
      <c r="T12" s="34">
        <f t="shared" si="1"/>
        <v>42</v>
      </c>
      <c r="U12" s="34">
        <f t="shared" si="1"/>
        <v>35</v>
      </c>
      <c r="V12" s="34">
        <f t="shared" si="1"/>
        <v>21</v>
      </c>
      <c r="W12" s="57">
        <v>0</v>
      </c>
    </row>
    <row r="13" spans="1:23" ht="20.100000000000001" customHeight="1" x14ac:dyDescent="0.2">
      <c r="A13" s="61">
        <v>2700</v>
      </c>
      <c r="B13" s="40">
        <v>600</v>
      </c>
      <c r="C13" s="40">
        <v>5100</v>
      </c>
      <c r="D13" s="40">
        <v>7</v>
      </c>
      <c r="E13" s="44">
        <f>C13*0.97*7*2/1000</f>
        <v>69.257999999999996</v>
      </c>
      <c r="F13" s="44">
        <f t="shared" ref="F13:F29" si="2">SUM(I13:W13)</f>
        <v>4</v>
      </c>
      <c r="G13" s="44">
        <f t="shared" ref="G13:G29" si="3">F13*E13</f>
        <v>277.03199999999998</v>
      </c>
      <c r="H13" s="41" t="s">
        <v>5</v>
      </c>
      <c r="I13" s="48"/>
      <c r="J13" s="49">
        <v>3</v>
      </c>
      <c r="K13" s="50">
        <v>1</v>
      </c>
      <c r="L13" s="54"/>
      <c r="M13" s="49"/>
      <c r="N13" s="49"/>
      <c r="O13" s="49"/>
      <c r="P13" s="49"/>
      <c r="Q13" s="50"/>
      <c r="R13" s="54"/>
      <c r="S13" s="49"/>
      <c r="T13" s="49"/>
      <c r="U13" s="49"/>
      <c r="V13" s="49"/>
      <c r="W13" s="50"/>
    </row>
    <row r="14" spans="1:23" ht="20.100000000000001" customHeight="1" x14ac:dyDescent="0.2">
      <c r="A14" s="51">
        <v>2700</v>
      </c>
      <c r="B14" s="42">
        <v>450</v>
      </c>
      <c r="C14" s="42">
        <v>2450</v>
      </c>
      <c r="D14" s="42">
        <v>7</v>
      </c>
      <c r="E14" s="45">
        <f>C14*0.97*7/1000</f>
        <v>16.6355</v>
      </c>
      <c r="F14" s="44">
        <f t="shared" si="2"/>
        <v>2</v>
      </c>
      <c r="G14" s="45">
        <f t="shared" si="3"/>
        <v>33.271000000000001</v>
      </c>
      <c r="H14" s="43" t="s">
        <v>6</v>
      </c>
      <c r="I14" s="51">
        <v>1</v>
      </c>
      <c r="J14" s="42">
        <v>1</v>
      </c>
      <c r="K14" s="52"/>
      <c r="L14" s="51"/>
      <c r="M14" s="42"/>
      <c r="N14" s="42"/>
      <c r="O14" s="42"/>
      <c r="P14" s="42"/>
      <c r="Q14" s="52"/>
      <c r="R14" s="51"/>
      <c r="S14" s="42"/>
      <c r="T14" s="42"/>
      <c r="U14" s="42"/>
      <c r="V14" s="42"/>
      <c r="W14" s="52"/>
    </row>
    <row r="15" spans="1:23" ht="20.100000000000001" customHeight="1" x14ac:dyDescent="0.2">
      <c r="A15" s="51">
        <v>2700</v>
      </c>
      <c r="B15" s="42">
        <v>450</v>
      </c>
      <c r="C15" s="42">
        <v>3400</v>
      </c>
      <c r="D15" s="42">
        <v>7</v>
      </c>
      <c r="E15" s="45">
        <f>C15*0.97*7/1000</f>
        <v>23.085999999999999</v>
      </c>
      <c r="F15" s="44">
        <f t="shared" si="2"/>
        <v>3</v>
      </c>
      <c r="G15" s="45">
        <f t="shared" si="3"/>
        <v>69.257999999999996</v>
      </c>
      <c r="H15" s="43" t="s">
        <v>7</v>
      </c>
      <c r="I15" s="53"/>
      <c r="J15" s="42">
        <v>1</v>
      </c>
      <c r="K15" s="52">
        <v>2</v>
      </c>
      <c r="L15" s="51"/>
      <c r="M15" s="42"/>
      <c r="N15" s="42"/>
      <c r="O15" s="42"/>
      <c r="P15" s="42"/>
      <c r="Q15" s="52"/>
      <c r="R15" s="51"/>
      <c r="S15" s="42"/>
      <c r="T15" s="42"/>
      <c r="U15" s="42"/>
      <c r="V15" s="42"/>
      <c r="W15" s="52"/>
    </row>
    <row r="16" spans="1:23" ht="20.100000000000001" customHeight="1" x14ac:dyDescent="0.2">
      <c r="A16" s="51">
        <v>2700</v>
      </c>
      <c r="B16" s="42">
        <v>450</v>
      </c>
      <c r="C16" s="42">
        <v>5100</v>
      </c>
      <c r="D16" s="42">
        <v>7</v>
      </c>
      <c r="E16" s="45">
        <f>C16*0.97*7/1000</f>
        <v>34.628999999999998</v>
      </c>
      <c r="F16" s="44">
        <f t="shared" si="2"/>
        <v>6</v>
      </c>
      <c r="G16" s="45">
        <f t="shared" si="3"/>
        <v>207.774</v>
      </c>
      <c r="H16" s="43" t="s">
        <v>8</v>
      </c>
      <c r="I16" s="53"/>
      <c r="J16" s="42">
        <v>3</v>
      </c>
      <c r="K16" s="52">
        <v>3</v>
      </c>
      <c r="L16" s="51"/>
      <c r="M16" s="42"/>
      <c r="N16" s="42"/>
      <c r="O16" s="42"/>
      <c r="P16" s="42"/>
      <c r="Q16" s="52"/>
      <c r="R16" s="51"/>
      <c r="S16" s="42"/>
      <c r="T16" s="42"/>
      <c r="U16" s="42"/>
      <c r="V16" s="42"/>
      <c r="W16" s="52"/>
    </row>
    <row r="17" spans="1:23" ht="20.100000000000001" customHeight="1" x14ac:dyDescent="0.2">
      <c r="A17" s="51">
        <v>2700</v>
      </c>
      <c r="B17" s="42">
        <v>600</v>
      </c>
      <c r="C17" s="42">
        <v>2450</v>
      </c>
      <c r="D17" s="42">
        <v>7</v>
      </c>
      <c r="E17" s="45">
        <f>C17*0.97*7*2/1000</f>
        <v>33.271000000000001</v>
      </c>
      <c r="F17" s="44">
        <f t="shared" si="2"/>
        <v>1</v>
      </c>
      <c r="G17" s="45">
        <f t="shared" si="3"/>
        <v>33.271000000000001</v>
      </c>
      <c r="H17" s="43" t="s">
        <v>9</v>
      </c>
      <c r="I17" s="53"/>
      <c r="J17" s="42">
        <v>1</v>
      </c>
      <c r="K17" s="52"/>
      <c r="L17" s="51"/>
      <c r="M17" s="42"/>
      <c r="N17" s="42"/>
      <c r="O17" s="42"/>
      <c r="P17" s="42"/>
      <c r="Q17" s="52"/>
      <c r="R17" s="51"/>
      <c r="S17" s="42"/>
      <c r="T17" s="42"/>
      <c r="U17" s="42"/>
      <c r="V17" s="42"/>
      <c r="W17" s="52"/>
    </row>
    <row r="18" spans="1:23" ht="20.100000000000001" customHeight="1" x14ac:dyDescent="0.2">
      <c r="A18" s="51">
        <v>2340</v>
      </c>
      <c r="B18" s="42">
        <v>600</v>
      </c>
      <c r="C18" s="42">
        <v>5100</v>
      </c>
      <c r="D18" s="42">
        <v>6</v>
      </c>
      <c r="E18" s="45">
        <f>C18*0.97*6*2/1000</f>
        <v>59.363999999999997</v>
      </c>
      <c r="F18" s="46">
        <f t="shared" si="2"/>
        <v>20</v>
      </c>
      <c r="G18" s="45">
        <f t="shared" si="3"/>
        <v>1187.28</v>
      </c>
      <c r="H18" s="43" t="s">
        <v>10</v>
      </c>
      <c r="I18" s="53"/>
      <c r="J18" s="42"/>
      <c r="K18" s="52"/>
      <c r="L18" s="51"/>
      <c r="M18" s="42">
        <v>4</v>
      </c>
      <c r="N18" s="42"/>
      <c r="O18" s="42">
        <v>4</v>
      </c>
      <c r="P18" s="42">
        <v>2</v>
      </c>
      <c r="Q18" s="52"/>
      <c r="R18" s="51"/>
      <c r="S18" s="42">
        <v>4</v>
      </c>
      <c r="T18" s="42"/>
      <c r="U18" s="42">
        <v>4</v>
      </c>
      <c r="V18" s="42">
        <v>2</v>
      </c>
      <c r="W18" s="52"/>
    </row>
    <row r="19" spans="1:23" ht="20.100000000000001" customHeight="1" x14ac:dyDescent="0.2">
      <c r="A19" s="51">
        <v>2340</v>
      </c>
      <c r="B19" s="42">
        <v>450</v>
      </c>
      <c r="C19" s="42">
        <v>5100</v>
      </c>
      <c r="D19" s="42">
        <v>6</v>
      </c>
      <c r="E19" s="45">
        <f>C19*0.97*6/1000</f>
        <v>29.681999999999999</v>
      </c>
      <c r="F19" s="44">
        <f t="shared" si="2"/>
        <v>25</v>
      </c>
      <c r="G19" s="45">
        <f t="shared" si="3"/>
        <v>742.05</v>
      </c>
      <c r="H19" s="43" t="s">
        <v>11</v>
      </c>
      <c r="I19" s="53"/>
      <c r="J19" s="42"/>
      <c r="K19" s="52"/>
      <c r="L19" s="51">
        <v>8</v>
      </c>
      <c r="M19" s="42">
        <v>1</v>
      </c>
      <c r="N19" s="42">
        <v>2</v>
      </c>
      <c r="O19" s="42">
        <v>2</v>
      </c>
      <c r="P19" s="42"/>
      <c r="Q19" s="52"/>
      <c r="R19" s="51">
        <v>8</v>
      </c>
      <c r="S19" s="42">
        <v>1</v>
      </c>
      <c r="T19" s="42">
        <v>1</v>
      </c>
      <c r="U19" s="42">
        <v>2</v>
      </c>
      <c r="V19" s="42"/>
      <c r="W19" s="52"/>
    </row>
    <row r="20" spans="1:23" ht="20.100000000000001" customHeight="1" x14ac:dyDescent="0.2">
      <c r="A20" s="51">
        <v>2340</v>
      </c>
      <c r="B20" s="42">
        <v>450</v>
      </c>
      <c r="C20" s="42">
        <v>2450</v>
      </c>
      <c r="D20" s="42">
        <v>6</v>
      </c>
      <c r="E20" s="45">
        <f>C20*0.97*6/1000</f>
        <v>14.259</v>
      </c>
      <c r="F20" s="46">
        <f t="shared" si="2"/>
        <v>11</v>
      </c>
      <c r="G20" s="45">
        <f t="shared" si="3"/>
        <v>156.84899999999999</v>
      </c>
      <c r="H20" s="43" t="s">
        <v>12</v>
      </c>
      <c r="I20" s="51"/>
      <c r="J20" s="42"/>
      <c r="K20" s="52"/>
      <c r="L20" s="51"/>
      <c r="M20" s="42">
        <v>2</v>
      </c>
      <c r="N20" s="42">
        <v>2</v>
      </c>
      <c r="O20" s="42"/>
      <c r="P20" s="42">
        <v>2</v>
      </c>
      <c r="Q20" s="52"/>
      <c r="R20" s="51"/>
      <c r="S20" s="42">
        <v>2</v>
      </c>
      <c r="T20" s="42">
        <v>1</v>
      </c>
      <c r="U20" s="42"/>
      <c r="V20" s="42">
        <v>2</v>
      </c>
      <c r="W20" s="52"/>
    </row>
    <row r="21" spans="1:23" ht="20.100000000000001" customHeight="1" x14ac:dyDescent="0.2">
      <c r="A21" s="51">
        <v>2340</v>
      </c>
      <c r="B21" s="42">
        <v>450</v>
      </c>
      <c r="C21" s="42">
        <v>2100</v>
      </c>
      <c r="D21" s="42">
        <v>6</v>
      </c>
      <c r="E21" s="45">
        <f>C21*0.97*6/1000</f>
        <v>12.222</v>
      </c>
      <c r="F21" s="44">
        <f t="shared" si="2"/>
        <v>2</v>
      </c>
      <c r="G21" s="45">
        <f t="shared" si="3"/>
        <v>24.443999999999999</v>
      </c>
      <c r="H21" s="43" t="s">
        <v>13</v>
      </c>
      <c r="I21" s="53"/>
      <c r="J21" s="42"/>
      <c r="K21" s="52"/>
      <c r="L21" s="51"/>
      <c r="M21" s="42"/>
      <c r="N21" s="42"/>
      <c r="O21" s="42"/>
      <c r="P21" s="42">
        <v>1</v>
      </c>
      <c r="Q21" s="52"/>
      <c r="R21" s="51"/>
      <c r="S21" s="42"/>
      <c r="T21" s="42"/>
      <c r="U21" s="42"/>
      <c r="V21" s="42">
        <v>1</v>
      </c>
      <c r="W21" s="52"/>
    </row>
    <row r="22" spans="1:23" ht="20.100000000000001" customHeight="1" x14ac:dyDescent="0.2">
      <c r="A22" s="51">
        <v>2340</v>
      </c>
      <c r="B22" s="42">
        <v>600</v>
      </c>
      <c r="C22" s="42">
        <v>3300</v>
      </c>
      <c r="D22" s="42">
        <v>6</v>
      </c>
      <c r="E22" s="45">
        <f>C22*0.97*6*2/1000</f>
        <v>38.411999999999999</v>
      </c>
      <c r="F22" s="44">
        <f t="shared" si="2"/>
        <v>8</v>
      </c>
      <c r="G22" s="45">
        <f t="shared" si="3"/>
        <v>307.29599999999999</v>
      </c>
      <c r="H22" s="43" t="s">
        <v>14</v>
      </c>
      <c r="I22" s="53"/>
      <c r="J22" s="42"/>
      <c r="K22" s="52"/>
      <c r="L22" s="51"/>
      <c r="M22" s="42"/>
      <c r="N22" s="42">
        <v>4</v>
      </c>
      <c r="O22" s="42"/>
      <c r="P22" s="42"/>
      <c r="Q22" s="52"/>
      <c r="R22" s="51"/>
      <c r="S22" s="42"/>
      <c r="T22" s="42">
        <v>4</v>
      </c>
      <c r="U22" s="42"/>
      <c r="V22" s="42"/>
      <c r="W22" s="52"/>
    </row>
    <row r="23" spans="1:23" ht="20.100000000000001" customHeight="1" x14ac:dyDescent="0.2">
      <c r="A23" s="51">
        <v>2340</v>
      </c>
      <c r="B23" s="42">
        <v>1000</v>
      </c>
      <c r="C23" s="42">
        <v>5100</v>
      </c>
      <c r="D23" s="42">
        <v>6</v>
      </c>
      <c r="E23" s="45">
        <f>C23*0.97*6/1000</f>
        <v>29.681999999999999</v>
      </c>
      <c r="F23" s="44">
        <f t="shared" si="2"/>
        <v>2</v>
      </c>
      <c r="G23" s="45">
        <f t="shared" si="3"/>
        <v>59.363999999999997</v>
      </c>
      <c r="H23" s="43" t="s">
        <v>15</v>
      </c>
      <c r="I23" s="53"/>
      <c r="J23" s="42"/>
      <c r="K23" s="52"/>
      <c r="L23" s="51">
        <v>1</v>
      </c>
      <c r="M23" s="42"/>
      <c r="N23" s="42"/>
      <c r="O23" s="42"/>
      <c r="P23" s="42"/>
      <c r="Q23" s="52"/>
      <c r="R23" s="51">
        <v>1</v>
      </c>
      <c r="S23" s="42"/>
      <c r="T23" s="42"/>
      <c r="U23" s="42"/>
      <c r="V23" s="42"/>
      <c r="W23" s="52"/>
    </row>
    <row r="24" spans="1:23" ht="20.100000000000001" customHeight="1" x14ac:dyDescent="0.2">
      <c r="A24" s="51">
        <v>2340</v>
      </c>
      <c r="B24" s="42">
        <v>800</v>
      </c>
      <c r="C24" s="42">
        <v>6400</v>
      </c>
      <c r="D24" s="42">
        <v>6</v>
      </c>
      <c r="E24" s="45">
        <f>C24*0.97*6/1000</f>
        <v>37.247999999999998</v>
      </c>
      <c r="F24" s="44">
        <f t="shared" si="2"/>
        <v>2</v>
      </c>
      <c r="G24" s="45">
        <f t="shared" si="3"/>
        <v>74.495999999999995</v>
      </c>
      <c r="H24" s="43" t="s">
        <v>16</v>
      </c>
      <c r="I24" s="53"/>
      <c r="J24" s="42"/>
      <c r="K24" s="52"/>
      <c r="L24" s="51">
        <v>1</v>
      </c>
      <c r="M24" s="42"/>
      <c r="N24" s="42"/>
      <c r="O24" s="42"/>
      <c r="P24" s="42"/>
      <c r="Q24" s="52"/>
      <c r="R24" s="51">
        <v>1</v>
      </c>
      <c r="S24" s="42"/>
      <c r="T24" s="42"/>
      <c r="U24" s="42"/>
      <c r="V24" s="42"/>
      <c r="W24" s="52"/>
    </row>
    <row r="25" spans="1:23" ht="20.100000000000001" customHeight="1" x14ac:dyDescent="0.2">
      <c r="A25" s="51">
        <v>2340</v>
      </c>
      <c r="B25" s="42">
        <v>800</v>
      </c>
      <c r="C25" s="42">
        <v>2450</v>
      </c>
      <c r="D25" s="42">
        <v>6</v>
      </c>
      <c r="E25" s="45">
        <f>C25*0.97*6/1000</f>
        <v>14.259</v>
      </c>
      <c r="F25" s="44">
        <f t="shared" si="2"/>
        <v>2</v>
      </c>
      <c r="G25" s="45">
        <f t="shared" si="3"/>
        <v>28.518000000000001</v>
      </c>
      <c r="H25" s="43" t="s">
        <v>17</v>
      </c>
      <c r="I25" s="53"/>
      <c r="J25" s="42"/>
      <c r="K25" s="52"/>
      <c r="L25" s="51">
        <v>1</v>
      </c>
      <c r="M25" s="42"/>
      <c r="N25" s="42"/>
      <c r="O25" s="42"/>
      <c r="P25" s="42"/>
      <c r="Q25" s="52"/>
      <c r="R25" s="51">
        <v>1</v>
      </c>
      <c r="S25" s="42"/>
      <c r="T25" s="42"/>
      <c r="U25" s="42"/>
      <c r="V25" s="42"/>
      <c r="W25" s="52"/>
    </row>
    <row r="26" spans="1:23" ht="20.100000000000001" customHeight="1" x14ac:dyDescent="0.2">
      <c r="A26" s="51">
        <v>2340</v>
      </c>
      <c r="B26" s="42">
        <v>450</v>
      </c>
      <c r="C26" s="42">
        <v>3200</v>
      </c>
      <c r="D26" s="42">
        <v>6</v>
      </c>
      <c r="E26" s="45">
        <f>C26*0.97*6/1000</f>
        <v>18.623999999999999</v>
      </c>
      <c r="F26" s="44">
        <f t="shared" si="2"/>
        <v>24</v>
      </c>
      <c r="G26" s="45">
        <f t="shared" si="3"/>
        <v>446.976</v>
      </c>
      <c r="H26" s="43" t="s">
        <v>18</v>
      </c>
      <c r="I26" s="53"/>
      <c r="J26" s="42"/>
      <c r="K26" s="52"/>
      <c r="L26" s="51">
        <v>8</v>
      </c>
      <c r="M26" s="42"/>
      <c r="N26" s="42"/>
      <c r="O26" s="42"/>
      <c r="P26" s="42"/>
      <c r="Q26" s="52">
        <v>4</v>
      </c>
      <c r="R26" s="51">
        <v>8</v>
      </c>
      <c r="S26" s="42"/>
      <c r="T26" s="42"/>
      <c r="U26" s="42"/>
      <c r="V26" s="42"/>
      <c r="W26" s="52">
        <v>4</v>
      </c>
    </row>
    <row r="27" spans="1:23" ht="20.100000000000001" customHeight="1" x14ac:dyDescent="0.2">
      <c r="A27" s="51">
        <v>2340</v>
      </c>
      <c r="B27" s="42">
        <v>450</v>
      </c>
      <c r="C27" s="42">
        <v>3400</v>
      </c>
      <c r="D27" s="42">
        <v>6</v>
      </c>
      <c r="E27" s="45">
        <f>C27*0.97*6/1000</f>
        <v>19.788</v>
      </c>
      <c r="F27" s="44">
        <f t="shared" si="2"/>
        <v>2</v>
      </c>
      <c r="G27" s="45">
        <f t="shared" si="3"/>
        <v>39.576000000000001</v>
      </c>
      <c r="H27" s="43" t="s">
        <v>19</v>
      </c>
      <c r="I27" s="53"/>
      <c r="J27" s="42"/>
      <c r="K27" s="52"/>
      <c r="L27" s="51"/>
      <c r="M27" s="42">
        <v>1</v>
      </c>
      <c r="N27" s="42"/>
      <c r="O27" s="42"/>
      <c r="P27" s="42"/>
      <c r="Q27" s="52"/>
      <c r="R27" s="51"/>
      <c r="S27" s="42">
        <v>1</v>
      </c>
      <c r="T27" s="42"/>
      <c r="U27" s="42"/>
      <c r="V27" s="42"/>
      <c r="W27" s="52"/>
    </row>
    <row r="28" spans="1:23" ht="20.100000000000001" customHeight="1" x14ac:dyDescent="0.2">
      <c r="A28" s="51">
        <v>2000</v>
      </c>
      <c r="B28" s="42">
        <v>450</v>
      </c>
      <c r="C28" s="42">
        <v>2100</v>
      </c>
      <c r="D28" s="42">
        <v>5</v>
      </c>
      <c r="E28" s="45">
        <f>C28*0.97*5/1000</f>
        <v>10.185</v>
      </c>
      <c r="F28" s="44">
        <f t="shared" si="2"/>
        <v>3</v>
      </c>
      <c r="G28" s="45">
        <f t="shared" si="3"/>
        <v>30.555</v>
      </c>
      <c r="H28" s="43" t="s">
        <v>20</v>
      </c>
      <c r="I28" s="53"/>
      <c r="J28" s="42"/>
      <c r="K28" s="52"/>
      <c r="L28" s="51"/>
      <c r="M28" s="42"/>
      <c r="N28" s="42"/>
      <c r="O28" s="42"/>
      <c r="P28" s="42"/>
      <c r="Q28" s="52"/>
      <c r="R28" s="51"/>
      <c r="S28" s="42"/>
      <c r="T28" s="42">
        <v>3</v>
      </c>
      <c r="U28" s="42"/>
      <c r="V28" s="42"/>
      <c r="W28" s="52"/>
    </row>
    <row r="29" spans="1:23" ht="20.100000000000001" customHeight="1" thickBot="1" x14ac:dyDescent="0.25">
      <c r="A29" s="51">
        <v>2000</v>
      </c>
      <c r="B29" s="42">
        <v>450</v>
      </c>
      <c r="C29" s="42">
        <v>2950</v>
      </c>
      <c r="D29" s="42">
        <v>5</v>
      </c>
      <c r="E29" s="45">
        <f>C29*0.97*5/1000</f>
        <v>14.307499999999999</v>
      </c>
      <c r="F29" s="44">
        <f t="shared" si="2"/>
        <v>1</v>
      </c>
      <c r="G29" s="45">
        <f t="shared" si="3"/>
        <v>14.307499999999999</v>
      </c>
      <c r="H29" s="43" t="s">
        <v>21</v>
      </c>
      <c r="I29" s="53"/>
      <c r="J29" s="42"/>
      <c r="K29" s="52"/>
      <c r="L29" s="51"/>
      <c r="M29" s="42"/>
      <c r="N29" s="42"/>
      <c r="O29" s="42"/>
      <c r="P29" s="42"/>
      <c r="Q29" s="52"/>
      <c r="R29" s="51"/>
      <c r="S29" s="42"/>
      <c r="T29" s="42">
        <v>1</v>
      </c>
      <c r="U29" s="42"/>
      <c r="V29" s="42"/>
      <c r="W29" s="52"/>
    </row>
    <row r="30" spans="1:23" ht="21.95" customHeight="1" thickBot="1" x14ac:dyDescent="0.25">
      <c r="A30" s="115" t="s">
        <v>51</v>
      </c>
      <c r="B30" s="116"/>
      <c r="C30" s="116"/>
      <c r="D30" s="116"/>
      <c r="E30" s="117"/>
      <c r="F30" s="36">
        <f>SUM(F13:F29)</f>
        <v>118</v>
      </c>
      <c r="G30" s="36">
        <f>SUM(G13:G29)</f>
        <v>3732.3174999999997</v>
      </c>
      <c r="H30" s="47"/>
      <c r="I30" s="39">
        <f t="shared" ref="I30:W30" si="4">SUM(I13:I29)</f>
        <v>1</v>
      </c>
      <c r="J30" s="37">
        <f t="shared" si="4"/>
        <v>9</v>
      </c>
      <c r="K30" s="38">
        <f t="shared" si="4"/>
        <v>6</v>
      </c>
      <c r="L30" s="39">
        <f t="shared" si="4"/>
        <v>19</v>
      </c>
      <c r="M30" s="37">
        <f t="shared" si="4"/>
        <v>8</v>
      </c>
      <c r="N30" s="37">
        <f t="shared" si="4"/>
        <v>8</v>
      </c>
      <c r="O30" s="37">
        <f t="shared" si="4"/>
        <v>6</v>
      </c>
      <c r="P30" s="37">
        <f t="shared" si="4"/>
        <v>5</v>
      </c>
      <c r="Q30" s="38">
        <f t="shared" si="4"/>
        <v>4</v>
      </c>
      <c r="R30" s="39">
        <f t="shared" si="4"/>
        <v>19</v>
      </c>
      <c r="S30" s="37">
        <f t="shared" si="4"/>
        <v>8</v>
      </c>
      <c r="T30" s="37">
        <f t="shared" si="4"/>
        <v>10</v>
      </c>
      <c r="U30" s="37">
        <f t="shared" si="4"/>
        <v>6</v>
      </c>
      <c r="V30" s="37">
        <f t="shared" si="4"/>
        <v>5</v>
      </c>
      <c r="W30" s="38">
        <f t="shared" si="4"/>
        <v>4</v>
      </c>
    </row>
    <row r="31" spans="1:23" ht="21.95" customHeight="1" thickBot="1" x14ac:dyDescent="0.25">
      <c r="A31" s="104" t="s">
        <v>52</v>
      </c>
      <c r="B31" s="105"/>
      <c r="C31" s="105"/>
      <c r="D31" s="105"/>
      <c r="E31" s="106"/>
      <c r="F31" s="62">
        <f>F30+F12</f>
        <v>440</v>
      </c>
      <c r="G31" s="62">
        <f>G30+G12</f>
        <v>22784.917500000003</v>
      </c>
      <c r="H31" s="63"/>
      <c r="I31" s="58">
        <f t="shared" ref="I31:W31" si="5">I30+I12</f>
        <v>1</v>
      </c>
      <c r="J31" s="59">
        <f t="shared" si="5"/>
        <v>51</v>
      </c>
      <c r="K31" s="60">
        <f t="shared" si="5"/>
        <v>20</v>
      </c>
      <c r="L31" s="58">
        <f t="shared" si="5"/>
        <v>19</v>
      </c>
      <c r="M31" s="59">
        <f t="shared" si="5"/>
        <v>43</v>
      </c>
      <c r="N31" s="59">
        <f t="shared" si="5"/>
        <v>50</v>
      </c>
      <c r="O31" s="59">
        <f t="shared" si="5"/>
        <v>41</v>
      </c>
      <c r="P31" s="59">
        <f t="shared" si="5"/>
        <v>26</v>
      </c>
      <c r="Q31" s="60">
        <f t="shared" si="5"/>
        <v>4</v>
      </c>
      <c r="R31" s="74">
        <f t="shared" si="5"/>
        <v>19</v>
      </c>
      <c r="S31" s="59">
        <f t="shared" si="5"/>
        <v>43</v>
      </c>
      <c r="T31" s="59">
        <f t="shared" si="5"/>
        <v>52</v>
      </c>
      <c r="U31" s="59">
        <f t="shared" si="5"/>
        <v>41</v>
      </c>
      <c r="V31" s="59">
        <f t="shared" si="5"/>
        <v>26</v>
      </c>
      <c r="W31" s="60">
        <f t="shared" si="5"/>
        <v>4</v>
      </c>
    </row>
    <row r="32" spans="1:23" s="5" customFormat="1" ht="18" customHeight="1" x14ac:dyDescent="0.2">
      <c r="A32" s="64" t="s">
        <v>55</v>
      </c>
      <c r="B32" s="4"/>
      <c r="C32" s="4"/>
      <c r="D32" s="4"/>
      <c r="E32" s="4"/>
      <c r="H32" s="4"/>
    </row>
    <row r="33" spans="1:23" s="5" customFormat="1" ht="18" customHeight="1" x14ac:dyDescent="0.2">
      <c r="A33" s="118" t="s">
        <v>56</v>
      </c>
      <c r="B33" s="118"/>
      <c r="C33" s="118"/>
      <c r="D33" s="118"/>
      <c r="E33" s="118"/>
      <c r="F33" s="118"/>
      <c r="G33" s="118"/>
      <c r="H33" s="118"/>
      <c r="I33" s="118"/>
      <c r="J33" s="118"/>
      <c r="K33" s="118"/>
      <c r="L33" s="118"/>
      <c r="M33" s="118"/>
      <c r="N33" s="118"/>
      <c r="O33" s="118"/>
      <c r="P33" s="118"/>
      <c r="Q33" s="118"/>
      <c r="R33" s="118"/>
      <c r="S33" s="118"/>
      <c r="T33" s="118"/>
      <c r="U33" s="118"/>
      <c r="V33" s="118"/>
      <c r="W33" s="118"/>
    </row>
    <row r="34" spans="1:23" ht="8.25" customHeight="1" thickBot="1" x14ac:dyDescent="0.25">
      <c r="A34" s="4"/>
      <c r="B34" s="4"/>
      <c r="C34" s="4"/>
      <c r="D34" s="4"/>
      <c r="E34" s="4"/>
      <c r="F34" s="5"/>
      <c r="G34" s="5"/>
      <c r="H34" s="4"/>
      <c r="I34" s="5"/>
      <c r="J34" s="5"/>
      <c r="K34" s="5"/>
      <c r="L34" s="5"/>
      <c r="M34" s="5"/>
      <c r="N34" s="5"/>
      <c r="O34" s="5"/>
      <c r="P34" s="5"/>
      <c r="Q34" s="5"/>
      <c r="R34" s="5"/>
      <c r="S34" s="5"/>
      <c r="T34" s="5"/>
      <c r="U34" s="5"/>
      <c r="V34" s="5"/>
      <c r="W34" s="5"/>
    </row>
    <row r="35" spans="1:23" s="65" customFormat="1" ht="23.45" customHeight="1" x14ac:dyDescent="0.2">
      <c r="A35" s="112" t="s">
        <v>58</v>
      </c>
      <c r="B35" s="113"/>
      <c r="C35" s="113"/>
      <c r="D35" s="113"/>
      <c r="E35" s="113"/>
      <c r="F35" s="113"/>
      <c r="G35" s="113"/>
      <c r="H35" s="113"/>
      <c r="I35" s="67"/>
      <c r="J35" s="66"/>
      <c r="K35" s="112" t="s">
        <v>57</v>
      </c>
      <c r="L35" s="113"/>
      <c r="M35" s="113"/>
      <c r="N35" s="113"/>
      <c r="O35" s="113"/>
      <c r="P35" s="113"/>
      <c r="Q35" s="113"/>
      <c r="R35" s="113"/>
      <c r="S35" s="113"/>
      <c r="T35" s="113"/>
      <c r="U35" s="113"/>
      <c r="V35" s="113"/>
      <c r="W35" s="119"/>
    </row>
    <row r="36" spans="1:23" s="65" customFormat="1" ht="35.1" customHeight="1" x14ac:dyDescent="0.2">
      <c r="A36" s="123" t="s">
        <v>65</v>
      </c>
      <c r="B36" s="124"/>
      <c r="C36" s="124"/>
      <c r="D36" s="124"/>
      <c r="E36" s="124"/>
      <c r="F36" s="124"/>
      <c r="G36" s="124"/>
      <c r="H36" s="124"/>
      <c r="I36" s="125"/>
      <c r="J36" s="69"/>
      <c r="K36" s="123" t="s">
        <v>59</v>
      </c>
      <c r="L36" s="124"/>
      <c r="M36" s="124"/>
      <c r="N36" s="124"/>
      <c r="O36" s="124"/>
      <c r="P36" s="124"/>
      <c r="Q36" s="124"/>
      <c r="R36" s="124"/>
      <c r="S36" s="124"/>
      <c r="T36" s="124"/>
      <c r="U36" s="124"/>
      <c r="V36" s="124"/>
      <c r="W36" s="125"/>
    </row>
    <row r="37" spans="1:23" s="65" customFormat="1" ht="35.1" customHeight="1" x14ac:dyDescent="0.2">
      <c r="A37" s="123" t="s">
        <v>66</v>
      </c>
      <c r="B37" s="124"/>
      <c r="C37" s="124"/>
      <c r="D37" s="124"/>
      <c r="E37" s="124"/>
      <c r="F37" s="124"/>
      <c r="G37" s="124"/>
      <c r="H37" s="124"/>
      <c r="I37" s="125"/>
      <c r="J37" s="69"/>
      <c r="K37" s="123" t="s">
        <v>60</v>
      </c>
      <c r="L37" s="124"/>
      <c r="M37" s="124"/>
      <c r="N37" s="124"/>
      <c r="O37" s="124"/>
      <c r="P37" s="124"/>
      <c r="Q37" s="124"/>
      <c r="R37" s="124"/>
      <c r="S37" s="124"/>
      <c r="T37" s="124"/>
      <c r="U37" s="124"/>
      <c r="V37" s="124"/>
      <c r="W37" s="125"/>
    </row>
    <row r="38" spans="1:23" s="65" customFormat="1" ht="46.5" customHeight="1" x14ac:dyDescent="0.2">
      <c r="A38" s="123" t="s">
        <v>82</v>
      </c>
      <c r="B38" s="124"/>
      <c r="C38" s="124"/>
      <c r="D38" s="124"/>
      <c r="E38" s="124"/>
      <c r="F38" s="124"/>
      <c r="G38" s="124"/>
      <c r="H38" s="124"/>
      <c r="I38" s="125"/>
      <c r="J38" s="69"/>
      <c r="K38" s="123" t="s">
        <v>61</v>
      </c>
      <c r="L38" s="124"/>
      <c r="M38" s="124"/>
      <c r="N38" s="124"/>
      <c r="O38" s="124"/>
      <c r="P38" s="124"/>
      <c r="Q38" s="124"/>
      <c r="R38" s="124"/>
      <c r="S38" s="124"/>
      <c r="T38" s="124"/>
      <c r="U38" s="124"/>
      <c r="V38" s="124"/>
      <c r="W38" s="125"/>
    </row>
    <row r="39" spans="1:23" s="65" customFormat="1" ht="31.5" customHeight="1" x14ac:dyDescent="0.2">
      <c r="A39" s="123" t="s">
        <v>67</v>
      </c>
      <c r="B39" s="124"/>
      <c r="C39" s="124"/>
      <c r="D39" s="124"/>
      <c r="E39" s="124"/>
      <c r="F39" s="124"/>
      <c r="G39" s="124"/>
      <c r="H39" s="124"/>
      <c r="I39" s="125"/>
      <c r="J39" s="69"/>
      <c r="K39" s="123" t="s">
        <v>80</v>
      </c>
      <c r="L39" s="124"/>
      <c r="M39" s="124"/>
      <c r="N39" s="124"/>
      <c r="O39" s="124"/>
      <c r="P39" s="124"/>
      <c r="Q39" s="124"/>
      <c r="R39" s="124"/>
      <c r="S39" s="124"/>
      <c r="T39" s="124"/>
      <c r="U39" s="124"/>
      <c r="V39" s="124"/>
      <c r="W39" s="125"/>
    </row>
    <row r="40" spans="1:23" s="65" customFormat="1" ht="46.5" customHeight="1" x14ac:dyDescent="0.2">
      <c r="A40" s="123" t="s">
        <v>75</v>
      </c>
      <c r="B40" s="124"/>
      <c r="C40" s="124"/>
      <c r="D40" s="124"/>
      <c r="E40" s="124"/>
      <c r="F40" s="124"/>
      <c r="G40" s="124"/>
      <c r="H40" s="124"/>
      <c r="I40" s="125"/>
      <c r="J40" s="69"/>
      <c r="K40" s="123" t="s">
        <v>62</v>
      </c>
      <c r="L40" s="124"/>
      <c r="M40" s="124"/>
      <c r="N40" s="124"/>
      <c r="O40" s="124"/>
      <c r="P40" s="124"/>
      <c r="Q40" s="124"/>
      <c r="R40" s="124"/>
      <c r="S40" s="124"/>
      <c r="T40" s="124"/>
      <c r="U40" s="124"/>
      <c r="V40" s="124"/>
      <c r="W40" s="125"/>
    </row>
    <row r="41" spans="1:23" s="65" customFormat="1" ht="35.1" customHeight="1" x14ac:dyDescent="0.2">
      <c r="A41" s="123" t="s">
        <v>62</v>
      </c>
      <c r="B41" s="124"/>
      <c r="C41" s="124"/>
      <c r="D41" s="124"/>
      <c r="E41" s="124"/>
      <c r="F41" s="124"/>
      <c r="G41" s="124"/>
      <c r="H41" s="124"/>
      <c r="I41" s="125"/>
      <c r="J41" s="69"/>
      <c r="K41" s="123" t="s">
        <v>63</v>
      </c>
      <c r="L41" s="124"/>
      <c r="M41" s="124"/>
      <c r="N41" s="124"/>
      <c r="O41" s="124"/>
      <c r="P41" s="124"/>
      <c r="Q41" s="124"/>
      <c r="R41" s="124"/>
      <c r="S41" s="124"/>
      <c r="T41" s="124"/>
      <c r="U41" s="124"/>
      <c r="V41" s="124"/>
      <c r="W41" s="125"/>
    </row>
    <row r="42" spans="1:23" s="65" customFormat="1" ht="35.1" customHeight="1" x14ac:dyDescent="0.2">
      <c r="A42" s="123" t="s">
        <v>76</v>
      </c>
      <c r="B42" s="124"/>
      <c r="C42" s="124"/>
      <c r="D42" s="124"/>
      <c r="E42" s="124"/>
      <c r="F42" s="124"/>
      <c r="G42" s="124"/>
      <c r="H42" s="124"/>
      <c r="I42" s="125"/>
      <c r="J42" s="69"/>
      <c r="K42" s="123" t="s">
        <v>64</v>
      </c>
      <c r="L42" s="124"/>
      <c r="M42" s="124"/>
      <c r="N42" s="124"/>
      <c r="O42" s="124"/>
      <c r="P42" s="124"/>
      <c r="Q42" s="124"/>
      <c r="R42" s="124"/>
      <c r="S42" s="124"/>
      <c r="T42" s="124"/>
      <c r="U42" s="124"/>
      <c r="V42" s="124"/>
      <c r="W42" s="125"/>
    </row>
    <row r="43" spans="1:23" s="65" customFormat="1" ht="45.75" customHeight="1" x14ac:dyDescent="0.2">
      <c r="A43" s="123" t="s">
        <v>77</v>
      </c>
      <c r="B43" s="124"/>
      <c r="C43" s="124"/>
      <c r="D43" s="124"/>
      <c r="E43" s="124"/>
      <c r="F43" s="124"/>
      <c r="G43" s="124"/>
      <c r="H43" s="124"/>
      <c r="I43" s="125"/>
      <c r="J43" s="69"/>
      <c r="K43" s="123" t="s">
        <v>83</v>
      </c>
      <c r="L43" s="124"/>
      <c r="M43" s="124"/>
      <c r="N43" s="124"/>
      <c r="O43" s="124"/>
      <c r="P43" s="124"/>
      <c r="Q43" s="124"/>
      <c r="R43" s="124"/>
      <c r="S43" s="124"/>
      <c r="T43" s="124"/>
      <c r="U43" s="124"/>
      <c r="V43" s="124"/>
      <c r="W43" s="125"/>
    </row>
    <row r="44" spans="1:23" s="65" customFormat="1" ht="35.1" customHeight="1" x14ac:dyDescent="0.2">
      <c r="A44" s="123" t="s">
        <v>81</v>
      </c>
      <c r="B44" s="124"/>
      <c r="C44" s="124"/>
      <c r="D44" s="124"/>
      <c r="E44" s="124"/>
      <c r="F44" s="124"/>
      <c r="G44" s="124"/>
      <c r="H44" s="124"/>
      <c r="I44" s="125"/>
      <c r="J44" s="69"/>
      <c r="K44" s="123" t="s">
        <v>78</v>
      </c>
      <c r="L44" s="124"/>
      <c r="M44" s="124"/>
      <c r="N44" s="124"/>
      <c r="O44" s="124"/>
      <c r="P44" s="124"/>
      <c r="Q44" s="124"/>
      <c r="R44" s="124"/>
      <c r="S44" s="124"/>
      <c r="T44" s="124"/>
      <c r="U44" s="124"/>
      <c r="V44" s="124"/>
      <c r="W44" s="125"/>
    </row>
    <row r="45" spans="1:23" s="65" customFormat="1" ht="63.75" customHeight="1" x14ac:dyDescent="0.2">
      <c r="A45" s="123" t="s">
        <v>84</v>
      </c>
      <c r="B45" s="124"/>
      <c r="C45" s="124"/>
      <c r="D45" s="124"/>
      <c r="E45" s="124"/>
      <c r="F45" s="124"/>
      <c r="G45" s="124"/>
      <c r="H45" s="124"/>
      <c r="I45" s="125"/>
      <c r="J45" s="69"/>
      <c r="K45" s="123" t="s">
        <v>74</v>
      </c>
      <c r="L45" s="124"/>
      <c r="M45" s="124"/>
      <c r="N45" s="124"/>
      <c r="O45" s="124"/>
      <c r="P45" s="124"/>
      <c r="Q45" s="124"/>
      <c r="R45" s="124"/>
      <c r="S45" s="124"/>
      <c r="T45" s="124"/>
      <c r="U45" s="124"/>
      <c r="V45" s="124"/>
      <c r="W45" s="125"/>
    </row>
    <row r="46" spans="1:23" s="65" customFormat="1" ht="32.25" customHeight="1" x14ac:dyDescent="0.2">
      <c r="A46" s="123" t="s">
        <v>80</v>
      </c>
      <c r="B46" s="124"/>
      <c r="C46" s="124"/>
      <c r="D46" s="124"/>
      <c r="E46" s="124"/>
      <c r="F46" s="124"/>
      <c r="G46" s="124"/>
      <c r="H46" s="124"/>
      <c r="I46" s="125"/>
      <c r="J46" s="69"/>
      <c r="K46" s="123" t="s">
        <v>87</v>
      </c>
      <c r="L46" s="124"/>
      <c r="M46" s="124"/>
      <c r="N46" s="124"/>
      <c r="O46" s="124"/>
      <c r="P46" s="124"/>
      <c r="Q46" s="124"/>
      <c r="R46" s="124"/>
      <c r="S46" s="124"/>
      <c r="T46" s="124"/>
      <c r="U46" s="124"/>
      <c r="V46" s="124"/>
      <c r="W46" s="125"/>
    </row>
    <row r="47" spans="1:23" s="65" customFormat="1" ht="35.25" customHeight="1" x14ac:dyDescent="0.2">
      <c r="A47" s="123" t="s">
        <v>63</v>
      </c>
      <c r="B47" s="124"/>
      <c r="C47" s="124"/>
      <c r="D47" s="124"/>
      <c r="E47" s="124"/>
      <c r="F47" s="124"/>
      <c r="G47" s="124"/>
      <c r="H47" s="124"/>
      <c r="I47" s="68"/>
      <c r="J47" s="69"/>
      <c r="K47" s="123" t="s">
        <v>79</v>
      </c>
      <c r="L47" s="124"/>
      <c r="M47" s="124"/>
      <c r="N47" s="124"/>
      <c r="O47" s="124"/>
      <c r="P47" s="124"/>
      <c r="Q47" s="124"/>
      <c r="R47" s="124"/>
      <c r="S47" s="124"/>
      <c r="T47" s="124"/>
      <c r="U47" s="124"/>
      <c r="V47" s="124"/>
      <c r="W47" s="125"/>
    </row>
    <row r="48" spans="1:23" s="65" customFormat="1" ht="19.5" customHeight="1" thickBot="1" x14ac:dyDescent="0.25">
      <c r="A48" s="129" t="s">
        <v>64</v>
      </c>
      <c r="B48" s="130"/>
      <c r="C48" s="130"/>
      <c r="D48" s="130"/>
      <c r="E48" s="130"/>
      <c r="F48" s="130"/>
      <c r="G48" s="130"/>
      <c r="H48" s="130"/>
      <c r="I48" s="131"/>
      <c r="J48" s="69"/>
      <c r="K48" s="77"/>
      <c r="L48" s="66"/>
      <c r="M48" s="66"/>
      <c r="N48" s="66"/>
      <c r="O48" s="66"/>
      <c r="P48" s="66"/>
      <c r="Q48" s="66"/>
      <c r="R48" s="66"/>
      <c r="S48" s="66"/>
      <c r="T48" s="66"/>
      <c r="U48" s="66"/>
      <c r="V48" s="66"/>
      <c r="W48" s="78"/>
    </row>
    <row r="49" spans="1:23" s="65" customFormat="1" ht="44.25" customHeight="1" x14ac:dyDescent="0.2">
      <c r="A49" s="123" t="s">
        <v>83</v>
      </c>
      <c r="B49" s="124"/>
      <c r="C49" s="124"/>
      <c r="D49" s="124"/>
      <c r="E49" s="124"/>
      <c r="F49" s="124"/>
      <c r="G49" s="124"/>
      <c r="H49" s="124"/>
      <c r="I49" s="125"/>
      <c r="J49" s="69"/>
      <c r="K49" s="112" t="s">
        <v>69</v>
      </c>
      <c r="L49" s="113"/>
      <c r="M49" s="113"/>
      <c r="N49" s="113"/>
      <c r="O49" s="113"/>
      <c r="P49" s="113"/>
      <c r="Q49" s="113"/>
      <c r="R49" s="113"/>
      <c r="S49" s="113"/>
      <c r="T49" s="113"/>
      <c r="U49" s="113"/>
      <c r="V49" s="113"/>
      <c r="W49" s="119"/>
    </row>
    <row r="50" spans="1:23" s="65" customFormat="1" ht="33.75" customHeight="1" x14ac:dyDescent="0.2">
      <c r="A50" s="123" t="s">
        <v>78</v>
      </c>
      <c r="B50" s="124"/>
      <c r="C50" s="124"/>
      <c r="D50" s="124"/>
      <c r="E50" s="124"/>
      <c r="F50" s="124"/>
      <c r="G50" s="124"/>
      <c r="H50" s="124"/>
      <c r="I50" s="125"/>
      <c r="J50" s="69"/>
      <c r="K50" s="70" t="s">
        <v>70</v>
      </c>
      <c r="L50" s="69"/>
      <c r="M50" s="69"/>
      <c r="N50" s="69"/>
      <c r="O50" s="69"/>
      <c r="P50" s="69"/>
      <c r="Q50" s="69"/>
      <c r="R50" s="69"/>
      <c r="S50" s="69"/>
      <c r="T50" s="69"/>
      <c r="U50" s="69"/>
      <c r="V50" s="69"/>
      <c r="W50" s="68"/>
    </row>
    <row r="51" spans="1:23" s="65" customFormat="1" ht="35.1" customHeight="1" x14ac:dyDescent="0.2">
      <c r="A51" s="123" t="s">
        <v>74</v>
      </c>
      <c r="B51" s="124"/>
      <c r="C51" s="124"/>
      <c r="D51" s="124"/>
      <c r="E51" s="124"/>
      <c r="F51" s="124"/>
      <c r="G51" s="124"/>
      <c r="H51" s="124"/>
      <c r="I51" s="125"/>
      <c r="J51" s="69"/>
      <c r="K51" s="70" t="s">
        <v>71</v>
      </c>
      <c r="L51" s="69"/>
      <c r="M51" s="69"/>
      <c r="N51" s="69"/>
      <c r="O51" s="69"/>
      <c r="P51" s="69"/>
      <c r="Q51" s="69"/>
      <c r="R51" s="69"/>
      <c r="S51" s="69"/>
      <c r="T51" s="69"/>
      <c r="U51" s="69"/>
      <c r="V51" s="69"/>
      <c r="W51" s="68"/>
    </row>
    <row r="52" spans="1:23" s="65" customFormat="1" ht="35.1" customHeight="1" x14ac:dyDescent="0.2">
      <c r="A52" s="123" t="s">
        <v>85</v>
      </c>
      <c r="B52" s="124"/>
      <c r="C52" s="124"/>
      <c r="D52" s="124"/>
      <c r="E52" s="124"/>
      <c r="F52" s="124"/>
      <c r="G52" s="124"/>
      <c r="H52" s="124"/>
      <c r="I52" s="125"/>
      <c r="J52" s="69"/>
      <c r="K52" s="123" t="s">
        <v>86</v>
      </c>
      <c r="L52" s="124"/>
      <c r="M52" s="124"/>
      <c r="N52" s="124"/>
      <c r="O52" s="124"/>
      <c r="P52" s="124"/>
      <c r="Q52" s="124"/>
      <c r="R52" s="124"/>
      <c r="S52" s="124"/>
      <c r="T52" s="124"/>
      <c r="U52" s="124"/>
      <c r="V52" s="124"/>
      <c r="W52" s="125"/>
    </row>
    <row r="53" spans="1:23" s="65" customFormat="1" ht="29.25" customHeight="1" thickBot="1" x14ac:dyDescent="0.25">
      <c r="A53" s="126" t="s">
        <v>73</v>
      </c>
      <c r="B53" s="127"/>
      <c r="C53" s="127"/>
      <c r="D53" s="127"/>
      <c r="E53" s="127"/>
      <c r="F53" s="127"/>
      <c r="G53" s="127"/>
      <c r="H53" s="127"/>
      <c r="I53" s="128"/>
      <c r="J53" s="69"/>
      <c r="K53" s="72" t="s">
        <v>72</v>
      </c>
      <c r="L53" s="73"/>
      <c r="M53" s="73"/>
      <c r="N53" s="73"/>
      <c r="O53" s="73"/>
      <c r="P53" s="73"/>
      <c r="Q53" s="73"/>
      <c r="R53" s="73"/>
      <c r="S53" s="73"/>
      <c r="T53" s="73"/>
      <c r="U53" s="73"/>
      <c r="V53" s="73"/>
      <c r="W53" s="71"/>
    </row>
    <row r="56" spans="1:23" ht="23.45" customHeight="1" x14ac:dyDescent="0.2">
      <c r="A56" s="75"/>
    </row>
    <row r="57" spans="1:23" ht="23.45" customHeight="1" x14ac:dyDescent="0.2">
      <c r="A57" s="76"/>
    </row>
    <row r="58" spans="1:23" ht="23.45" customHeight="1" x14ac:dyDescent="0.2">
      <c r="A58" s="76"/>
    </row>
    <row r="59" spans="1:23" ht="23.45" customHeight="1" x14ac:dyDescent="0.2">
      <c r="A59" s="76"/>
    </row>
    <row r="60" spans="1:23" ht="23.45" customHeight="1" x14ac:dyDescent="0.2">
      <c r="A60" s="76"/>
    </row>
  </sheetData>
  <mergeCells count="87">
    <mergeCell ref="A51:I51"/>
    <mergeCell ref="A52:I52"/>
    <mergeCell ref="A53:I53"/>
    <mergeCell ref="A47:H47"/>
    <mergeCell ref="A46:I46"/>
    <mergeCell ref="A48:I48"/>
    <mergeCell ref="A49:I49"/>
    <mergeCell ref="A50:I50"/>
    <mergeCell ref="K39:W39"/>
    <mergeCell ref="K36:W36"/>
    <mergeCell ref="A36:I36"/>
    <mergeCell ref="A37:I37"/>
    <mergeCell ref="A38:I38"/>
    <mergeCell ref="A39:I39"/>
    <mergeCell ref="K37:W37"/>
    <mergeCell ref="K38:W38"/>
    <mergeCell ref="A40:I40"/>
    <mergeCell ref="A41:I41"/>
    <mergeCell ref="K52:W52"/>
    <mergeCell ref="K41:W41"/>
    <mergeCell ref="K43:W43"/>
    <mergeCell ref="K44:W44"/>
    <mergeCell ref="K45:W45"/>
    <mergeCell ref="K46:W46"/>
    <mergeCell ref="K47:W47"/>
    <mergeCell ref="K49:W49"/>
    <mergeCell ref="A43:I43"/>
    <mergeCell ref="A44:I44"/>
    <mergeCell ref="A45:I45"/>
    <mergeCell ref="K40:W40"/>
    <mergeCell ref="A42:I42"/>
    <mergeCell ref="K42:W42"/>
    <mergeCell ref="A35:H35"/>
    <mergeCell ref="D8:D9"/>
    <mergeCell ref="D10:D11"/>
    <mergeCell ref="A30:E30"/>
    <mergeCell ref="A33:W33"/>
    <mergeCell ref="K35:W35"/>
    <mergeCell ref="W10:W11"/>
    <mergeCell ref="H10:H11"/>
    <mergeCell ref="I10:I11"/>
    <mergeCell ref="J10:J11"/>
    <mergeCell ref="K10:K11"/>
    <mergeCell ref="L10:L11"/>
    <mergeCell ref="R10:R11"/>
    <mergeCell ref="S10:S11"/>
    <mergeCell ref="T10:T11"/>
    <mergeCell ref="U10:U11"/>
    <mergeCell ref="L4:Q4"/>
    <mergeCell ref="A31:E31"/>
    <mergeCell ref="A12:E12"/>
    <mergeCell ref="M10:M11"/>
    <mergeCell ref="N10:N11"/>
    <mergeCell ref="O10:O11"/>
    <mergeCell ref="P10:P11"/>
    <mergeCell ref="Q10:Q11"/>
    <mergeCell ref="A10:A11"/>
    <mergeCell ref="B10:B11"/>
    <mergeCell ref="E10:E11"/>
    <mergeCell ref="F10:F11"/>
    <mergeCell ref="G10:G11"/>
    <mergeCell ref="N8:N9"/>
    <mergeCell ref="O8:O9"/>
    <mergeCell ref="P8:P9"/>
    <mergeCell ref="V10:V11"/>
    <mergeCell ref="W8:W9"/>
    <mergeCell ref="R8:R9"/>
    <mergeCell ref="Q8:Q9"/>
    <mergeCell ref="T8:T9"/>
    <mergeCell ref="S8:S9"/>
    <mergeCell ref="U8:U9"/>
    <mergeCell ref="A3:W3"/>
    <mergeCell ref="I4:K4"/>
    <mergeCell ref="R4:W4"/>
    <mergeCell ref="A4:H4"/>
    <mergeCell ref="A8:A9"/>
    <mergeCell ref="B8:B9"/>
    <mergeCell ref="E8:E9"/>
    <mergeCell ref="F8:F9"/>
    <mergeCell ref="G8:G9"/>
    <mergeCell ref="H8:H9"/>
    <mergeCell ref="I8:I9"/>
    <mergeCell ref="J8:J9"/>
    <mergeCell ref="K8:K9"/>
    <mergeCell ref="L8:L9"/>
    <mergeCell ref="M8:M9"/>
    <mergeCell ref="V8:V9"/>
  </mergeCells>
  <printOptions horizontalCentered="1"/>
  <pageMargins left="0.19685039370078741" right="0" top="0.19685039370078741" bottom="0" header="0.51181102362204722" footer="0.51181102362204722"/>
  <pageSetup paperSize="8" scale="59" orientation="landscape" r:id="rId1"/>
  <headerFooter alignWithMargins="0"/>
  <ignoredErrors>
    <ignoredError sqref="E2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regálový systém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Paprskářová Pavla</dc:creator>
  <cp:lastModifiedBy>Paprskářová Pavla</cp:lastModifiedBy>
  <cp:lastPrinted>2019-08-07T14:47:08Z</cp:lastPrinted>
  <dcterms:created xsi:type="dcterms:W3CDTF">2019-06-17T13:28:44Z</dcterms:created>
  <dcterms:modified xsi:type="dcterms:W3CDTF">2019-09-03T07:26:34Z</dcterms:modified>
</cp:coreProperties>
</file>