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 firstSheet="1" activeTab="1"/>
  </bookViews>
  <sheets>
    <sheet name="Rekapitulace stavby" sheetId="1" state="veryHidden" r:id="rId1"/>
    <sheet name="SO 101-I. etapa - SO 101-..." sheetId="2" r:id="rId2"/>
    <sheet name="SO 102-I. etapa - SO 102-..." sheetId="3" r:id="rId3"/>
    <sheet name="VRN I. etapa - VRN I. etapa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101-I. etapa - SO 101-...'!$C$122:$K$269</definedName>
    <definedName name="_xlnm.Print_Area" localSheetId="1">'SO 101-I. etapa - SO 101-...'!$C$110:$K$269</definedName>
    <definedName name="_xlnm.Print_Titles" localSheetId="1">'SO 101-I. etapa - SO 101-...'!$122:$122</definedName>
    <definedName name="_xlnm._FilterDatabase" localSheetId="2" hidden="1">'SO 102-I. etapa - SO 102-...'!$C$123:$K$252</definedName>
    <definedName name="_xlnm.Print_Area" localSheetId="2">'SO 102-I. etapa - SO 102-...'!$C$111:$K$252</definedName>
    <definedName name="_xlnm.Print_Titles" localSheetId="2">'SO 102-I. etapa - SO 102-...'!$123:$123</definedName>
    <definedName name="_xlnm._FilterDatabase" localSheetId="3" hidden="1">'VRN I. etapa - VRN I. etapa'!$C$116:$K$127</definedName>
    <definedName name="_xlnm.Print_Area" localSheetId="3">'VRN I. etapa - VRN I. etapa'!$C$104:$K$127</definedName>
    <definedName name="_xlnm.Print_Titles" localSheetId="3">'VRN I. etapa - VRN I. etapa'!$116:$116</definedName>
  </definedNames>
  <calcPr/>
</workbook>
</file>

<file path=xl/calcChain.xml><?xml version="1.0" encoding="utf-8"?>
<calcChain xmlns="http://schemas.openxmlformats.org/spreadsheetml/2006/main">
  <c i="4" r="J37"/>
  <c r="J36"/>
  <c i="1" r="AY97"/>
  <c i="4" r="J35"/>
  <c i="1" r="AX97"/>
  <c i="4"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F37"/>
  <c i="1" r="BD97"/>
  <c i="4" r="BH120"/>
  <c r="F36"/>
  <c i="1" r="BC97"/>
  <c i="4" r="BG120"/>
  <c r="F35"/>
  <c i="1" r="BB97"/>
  <c i="4" r="BF120"/>
  <c r="J34"/>
  <c i="1" r="AW97"/>
  <c i="4" r="F34"/>
  <c i="1" r="BA97"/>
  <c i="4" r="T120"/>
  <c r="T119"/>
  <c r="T118"/>
  <c r="T117"/>
  <c r="R120"/>
  <c r="R119"/>
  <c r="R118"/>
  <c r="R117"/>
  <c r="P120"/>
  <c r="P119"/>
  <c r="P118"/>
  <c r="P117"/>
  <c i="1" r="AU97"/>
  <c i="4" r="BK120"/>
  <c r="BK119"/>
  <c r="J119"/>
  <c r="BK118"/>
  <c r="J118"/>
  <c r="BK117"/>
  <c r="J117"/>
  <c r="J95"/>
  <c r="J30"/>
  <c i="1" r="AG97"/>
  <c i="4" r="J120"/>
  <c r="BE120"/>
  <c r="J33"/>
  <c i="1" r="AV97"/>
  <c i="4" r="F33"/>
  <c i="1" r="AZ97"/>
  <c i="4" r="J97"/>
  <c r="J96"/>
  <c r="J114"/>
  <c r="J113"/>
  <c r="F113"/>
  <c r="F111"/>
  <c r="E109"/>
  <c r="J91"/>
  <c r="J90"/>
  <c r="F90"/>
  <c r="F88"/>
  <c r="E86"/>
  <c r="J39"/>
  <c r="J18"/>
  <c r="E18"/>
  <c r="F114"/>
  <c r="F91"/>
  <c r="J17"/>
  <c r="J12"/>
  <c r="J111"/>
  <c r="J88"/>
  <c r="E7"/>
  <c r="E107"/>
  <c r="E84"/>
  <c i="3" r="J37"/>
  <c r="J36"/>
  <c i="1" r="AY96"/>
  <c i="3" r="J35"/>
  <c i="1" r="AX96"/>
  <c i="3" r="BI251"/>
  <c r="BH251"/>
  <c r="BG251"/>
  <c r="BF251"/>
  <c r="T251"/>
  <c r="T250"/>
  <c r="T249"/>
  <c r="R251"/>
  <c r="R250"/>
  <c r="R249"/>
  <c r="P251"/>
  <c r="P250"/>
  <c r="P249"/>
  <c r="BK251"/>
  <c r="BK250"/>
  <c r="J250"/>
  <c r="BK249"/>
  <c r="J249"/>
  <c r="J251"/>
  <c r="BE251"/>
  <c r="J104"/>
  <c r="J103"/>
  <c r="BI245"/>
  <c r="BH245"/>
  <c r="BG245"/>
  <c r="BF245"/>
  <c r="T245"/>
  <c r="R245"/>
  <c r="P245"/>
  <c r="BK245"/>
  <c r="J245"/>
  <c r="BE245"/>
  <c r="BI240"/>
  <c r="BH240"/>
  <c r="BG240"/>
  <c r="BF240"/>
  <c r="T240"/>
  <c r="T239"/>
  <c r="R240"/>
  <c r="R239"/>
  <c r="P240"/>
  <c r="P239"/>
  <c r="BK240"/>
  <c r="BK239"/>
  <c r="J239"/>
  <c r="J240"/>
  <c r="BE240"/>
  <c r="J102"/>
  <c r="BI236"/>
  <c r="BH236"/>
  <c r="BG236"/>
  <c r="BF236"/>
  <c r="T236"/>
  <c r="R236"/>
  <c r="P236"/>
  <c r="BK236"/>
  <c r="J236"/>
  <c r="BE236"/>
  <c r="BI233"/>
  <c r="BH233"/>
  <c r="BG233"/>
  <c r="BF233"/>
  <c r="T233"/>
  <c r="R233"/>
  <c r="P233"/>
  <c r="BK233"/>
  <c r="J233"/>
  <c r="BE233"/>
  <c r="BI227"/>
  <c r="BH227"/>
  <c r="BG227"/>
  <c r="BF227"/>
  <c r="T227"/>
  <c r="R227"/>
  <c r="P227"/>
  <c r="BK227"/>
  <c r="J227"/>
  <c r="BE227"/>
  <c r="BI223"/>
  <c r="BH223"/>
  <c r="BG223"/>
  <c r="BF223"/>
  <c r="T223"/>
  <c r="T222"/>
  <c r="R223"/>
  <c r="R222"/>
  <c r="P223"/>
  <c r="P222"/>
  <c r="BK223"/>
  <c r="BK222"/>
  <c r="J222"/>
  <c r="J223"/>
  <c r="BE223"/>
  <c r="J101"/>
  <c r="BI219"/>
  <c r="BH219"/>
  <c r="BG219"/>
  <c r="BF219"/>
  <c r="T219"/>
  <c r="R219"/>
  <c r="P219"/>
  <c r="BK219"/>
  <c r="J219"/>
  <c r="BE219"/>
  <c r="BI216"/>
  <c r="BH216"/>
  <c r="BG216"/>
  <c r="BF216"/>
  <c r="T216"/>
  <c r="R216"/>
  <c r="P216"/>
  <c r="BK216"/>
  <c r="J216"/>
  <c r="BE216"/>
  <c r="BI213"/>
  <c r="BH213"/>
  <c r="BG213"/>
  <c r="BF213"/>
  <c r="T213"/>
  <c r="R213"/>
  <c r="P213"/>
  <c r="BK213"/>
  <c r="J213"/>
  <c r="BE213"/>
  <c r="BI209"/>
  <c r="BH209"/>
  <c r="BG209"/>
  <c r="BF209"/>
  <c r="T209"/>
  <c r="R209"/>
  <c r="P209"/>
  <c r="BK209"/>
  <c r="J209"/>
  <c r="BE209"/>
  <c r="BI205"/>
  <c r="BH205"/>
  <c r="BG205"/>
  <c r="BF205"/>
  <c r="T205"/>
  <c r="R205"/>
  <c r="P205"/>
  <c r="BK205"/>
  <c r="J205"/>
  <c r="BE205"/>
  <c r="BI202"/>
  <c r="BH202"/>
  <c r="BG202"/>
  <c r="BF202"/>
  <c r="T202"/>
  <c r="R202"/>
  <c r="P202"/>
  <c r="BK202"/>
  <c r="J202"/>
  <c r="BE202"/>
  <c r="BI199"/>
  <c r="BH199"/>
  <c r="BG199"/>
  <c r="BF199"/>
  <c r="T199"/>
  <c r="R199"/>
  <c r="P199"/>
  <c r="BK199"/>
  <c r="J199"/>
  <c r="BE199"/>
  <c r="BI196"/>
  <c r="BH196"/>
  <c r="BG196"/>
  <c r="BF196"/>
  <c r="T196"/>
  <c r="R196"/>
  <c r="P196"/>
  <c r="BK196"/>
  <c r="J196"/>
  <c r="BE196"/>
  <c r="BI193"/>
  <c r="BH193"/>
  <c r="BG193"/>
  <c r="BF193"/>
  <c r="T193"/>
  <c r="R193"/>
  <c r="P193"/>
  <c r="BK193"/>
  <c r="J193"/>
  <c r="BE193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2"/>
  <c r="BH182"/>
  <c r="BG182"/>
  <c r="BF182"/>
  <c r="T182"/>
  <c r="T181"/>
  <c r="R182"/>
  <c r="R181"/>
  <c r="P182"/>
  <c r="P181"/>
  <c r="BK182"/>
  <c r="BK181"/>
  <c r="J181"/>
  <c r="J182"/>
  <c r="BE182"/>
  <c r="J100"/>
  <c r="BI179"/>
  <c r="BH179"/>
  <c r="BG179"/>
  <c r="BF179"/>
  <c r="T179"/>
  <c r="R179"/>
  <c r="P179"/>
  <c r="BK179"/>
  <c r="J179"/>
  <c r="BE179"/>
  <c r="BI175"/>
  <c r="BH175"/>
  <c r="BG175"/>
  <c r="BF175"/>
  <c r="T175"/>
  <c r="R175"/>
  <c r="P175"/>
  <c r="BK175"/>
  <c r="J175"/>
  <c r="BE175"/>
  <c r="BI173"/>
  <c r="BH173"/>
  <c r="BG173"/>
  <c r="BF173"/>
  <c r="T173"/>
  <c r="T172"/>
  <c r="R173"/>
  <c r="R172"/>
  <c r="P173"/>
  <c r="P172"/>
  <c r="BK173"/>
  <c r="BK172"/>
  <c r="J172"/>
  <c r="J173"/>
  <c r="BE173"/>
  <c r="J99"/>
  <c r="BI169"/>
  <c r="BH169"/>
  <c r="BG169"/>
  <c r="BF169"/>
  <c r="T169"/>
  <c r="T168"/>
  <c r="R169"/>
  <c r="R168"/>
  <c r="P169"/>
  <c r="P168"/>
  <c r="BK169"/>
  <c r="BK168"/>
  <c r="J168"/>
  <c r="J169"/>
  <c r="BE169"/>
  <c r="J98"/>
  <c r="BI165"/>
  <c r="BH165"/>
  <c r="BG165"/>
  <c r="BF165"/>
  <c r="T165"/>
  <c r="R165"/>
  <c r="P165"/>
  <c r="BK165"/>
  <c r="J165"/>
  <c r="BE165"/>
  <c r="BI162"/>
  <c r="BH162"/>
  <c r="BG162"/>
  <c r="BF162"/>
  <c r="T162"/>
  <c r="R162"/>
  <c r="P162"/>
  <c r="BK162"/>
  <c r="J162"/>
  <c r="BE162"/>
  <c r="BI159"/>
  <c r="BH159"/>
  <c r="BG159"/>
  <c r="BF159"/>
  <c r="T159"/>
  <c r="R159"/>
  <c r="P159"/>
  <c r="BK159"/>
  <c r="J159"/>
  <c r="BE159"/>
  <c r="BI153"/>
  <c r="BH153"/>
  <c r="BG153"/>
  <c r="BF153"/>
  <c r="T153"/>
  <c r="R153"/>
  <c r="P153"/>
  <c r="BK153"/>
  <c r="J153"/>
  <c r="BE153"/>
  <c r="BI149"/>
  <c r="BH149"/>
  <c r="BG149"/>
  <c r="BF149"/>
  <c r="T149"/>
  <c r="R149"/>
  <c r="P149"/>
  <c r="BK149"/>
  <c r="J149"/>
  <c r="BE149"/>
  <c r="BI145"/>
  <c r="BH145"/>
  <c r="BG145"/>
  <c r="BF145"/>
  <c r="T145"/>
  <c r="R145"/>
  <c r="P145"/>
  <c r="BK145"/>
  <c r="J145"/>
  <c r="BE145"/>
  <c r="BI140"/>
  <c r="BH140"/>
  <c r="BG140"/>
  <c r="BF140"/>
  <c r="T140"/>
  <c r="R140"/>
  <c r="P140"/>
  <c r="BK140"/>
  <c r="J140"/>
  <c r="BE140"/>
  <c r="BI135"/>
  <c r="BH135"/>
  <c r="BG135"/>
  <c r="BF135"/>
  <c r="T135"/>
  <c r="R135"/>
  <c r="P135"/>
  <c r="BK135"/>
  <c r="J135"/>
  <c r="BE135"/>
  <c r="BI131"/>
  <c r="BH131"/>
  <c r="BG131"/>
  <c r="BF131"/>
  <c r="T131"/>
  <c r="R131"/>
  <c r="P131"/>
  <c r="BK131"/>
  <c r="J131"/>
  <c r="BE131"/>
  <c r="BI127"/>
  <c r="F37"/>
  <c i="1" r="BD96"/>
  <c i="3" r="BH127"/>
  <c r="F36"/>
  <c i="1" r="BC96"/>
  <c i="3" r="BG127"/>
  <c r="F35"/>
  <c i="1" r="BB96"/>
  <c i="3" r="BF127"/>
  <c r="J34"/>
  <c i="1" r="AW96"/>
  <c i="3" r="F34"/>
  <c i="1" r="BA96"/>
  <c i="3" r="T127"/>
  <c r="T126"/>
  <c r="T125"/>
  <c r="T124"/>
  <c r="R127"/>
  <c r="R126"/>
  <c r="R125"/>
  <c r="R124"/>
  <c r="P127"/>
  <c r="P126"/>
  <c r="P125"/>
  <c r="P124"/>
  <c i="1" r="AU96"/>
  <c i="3" r="BK127"/>
  <c r="BK126"/>
  <c r="J126"/>
  <c r="BK125"/>
  <c r="J125"/>
  <c r="BK124"/>
  <c r="J124"/>
  <c r="J95"/>
  <c r="J30"/>
  <c i="1" r="AG96"/>
  <c i="3" r="J127"/>
  <c r="BE127"/>
  <c r="J33"/>
  <c i="1" r="AV96"/>
  <c i="3" r="F33"/>
  <c i="1" r="AZ96"/>
  <c i="3" r="J97"/>
  <c r="J96"/>
  <c r="J121"/>
  <c r="J120"/>
  <c r="F120"/>
  <c r="F118"/>
  <c r="E116"/>
  <c r="J91"/>
  <c r="J90"/>
  <c r="F90"/>
  <c r="F88"/>
  <c r="E86"/>
  <c r="J39"/>
  <c r="J18"/>
  <c r="E18"/>
  <c r="F121"/>
  <c r="F91"/>
  <c r="J17"/>
  <c r="J12"/>
  <c r="J118"/>
  <c r="J88"/>
  <c r="E7"/>
  <c r="E114"/>
  <c r="E84"/>
  <c i="2" r="J37"/>
  <c r="J36"/>
  <c i="1" r="AY95"/>
  <c i="2" r="J35"/>
  <c i="1" r="AX95"/>
  <c i="2" r="BI266"/>
  <c r="BH266"/>
  <c r="BG266"/>
  <c r="BF266"/>
  <c r="T266"/>
  <c r="R266"/>
  <c r="P266"/>
  <c r="BK266"/>
  <c r="J266"/>
  <c r="BE266"/>
  <c r="BI261"/>
  <c r="BH261"/>
  <c r="BG261"/>
  <c r="BF261"/>
  <c r="T261"/>
  <c r="T260"/>
  <c r="R261"/>
  <c r="R260"/>
  <c r="P261"/>
  <c r="P260"/>
  <c r="BK261"/>
  <c r="BK260"/>
  <c r="J260"/>
  <c r="J261"/>
  <c r="BE261"/>
  <c r="J103"/>
  <c r="BI259"/>
  <c r="BH259"/>
  <c r="BG259"/>
  <c r="BF259"/>
  <c r="T259"/>
  <c r="R259"/>
  <c r="P259"/>
  <c r="BK259"/>
  <c r="J259"/>
  <c r="BE259"/>
  <c r="BI258"/>
  <c r="BH258"/>
  <c r="BG258"/>
  <c r="BF258"/>
  <c r="T258"/>
  <c r="R258"/>
  <c r="P258"/>
  <c r="BK258"/>
  <c r="J258"/>
  <c r="BE258"/>
  <c r="BI257"/>
  <c r="BH257"/>
  <c r="BG257"/>
  <c r="BF257"/>
  <c r="T257"/>
  <c r="R257"/>
  <c r="P257"/>
  <c r="BK257"/>
  <c r="J257"/>
  <c r="BE257"/>
  <c r="BI255"/>
  <c r="BH255"/>
  <c r="BG255"/>
  <c r="BF255"/>
  <c r="T255"/>
  <c r="R255"/>
  <c r="P255"/>
  <c r="BK255"/>
  <c r="J255"/>
  <c r="BE255"/>
  <c r="BI248"/>
  <c r="BH248"/>
  <c r="BG248"/>
  <c r="BF248"/>
  <c r="T248"/>
  <c r="R248"/>
  <c r="P248"/>
  <c r="BK248"/>
  <c r="J248"/>
  <c r="BE248"/>
  <c r="BI244"/>
  <c r="BH244"/>
  <c r="BG244"/>
  <c r="BF244"/>
  <c r="T244"/>
  <c r="R244"/>
  <c r="P244"/>
  <c r="BK244"/>
  <c r="J244"/>
  <c r="BE244"/>
  <c r="BI242"/>
  <c r="BH242"/>
  <c r="BG242"/>
  <c r="BF242"/>
  <c r="T242"/>
  <c r="R242"/>
  <c r="P242"/>
  <c r="BK242"/>
  <c r="J242"/>
  <c r="BE242"/>
  <c r="BI232"/>
  <c r="BH232"/>
  <c r="BG232"/>
  <c r="BF232"/>
  <c r="T232"/>
  <c r="R232"/>
  <c r="P232"/>
  <c r="BK232"/>
  <c r="J232"/>
  <c r="BE232"/>
  <c r="BI230"/>
  <c r="BH230"/>
  <c r="BG230"/>
  <c r="BF230"/>
  <c r="T230"/>
  <c r="T229"/>
  <c r="R230"/>
  <c r="R229"/>
  <c r="P230"/>
  <c r="P229"/>
  <c r="BK230"/>
  <c r="BK229"/>
  <c r="J229"/>
  <c r="J230"/>
  <c r="BE230"/>
  <c r="J102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18"/>
  <c r="BH218"/>
  <c r="BG218"/>
  <c r="BF218"/>
  <c r="T218"/>
  <c r="T217"/>
  <c r="R218"/>
  <c r="R217"/>
  <c r="P218"/>
  <c r="P217"/>
  <c r="BK218"/>
  <c r="BK217"/>
  <c r="J217"/>
  <c r="J218"/>
  <c r="BE218"/>
  <c r="J101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3"/>
  <c r="BH213"/>
  <c r="BG213"/>
  <c r="BF213"/>
  <c r="T213"/>
  <c r="R213"/>
  <c r="P213"/>
  <c r="BK213"/>
  <c r="J213"/>
  <c r="BE213"/>
  <c r="BI209"/>
  <c r="BH209"/>
  <c r="BG209"/>
  <c r="BF209"/>
  <c r="T209"/>
  <c r="R209"/>
  <c r="P209"/>
  <c r="BK209"/>
  <c r="J209"/>
  <c r="BE209"/>
  <c r="BI206"/>
  <c r="BH206"/>
  <c r="BG206"/>
  <c r="BF206"/>
  <c r="T206"/>
  <c r="R206"/>
  <c r="P206"/>
  <c r="BK206"/>
  <c r="J206"/>
  <c r="BE206"/>
  <c r="BI203"/>
  <c r="BH203"/>
  <c r="BG203"/>
  <c r="BF203"/>
  <c r="T203"/>
  <c r="R203"/>
  <c r="P203"/>
  <c r="BK203"/>
  <c r="J203"/>
  <c r="BE203"/>
  <c r="BI200"/>
  <c r="BH200"/>
  <c r="BG200"/>
  <c r="BF200"/>
  <c r="T200"/>
  <c r="R200"/>
  <c r="P200"/>
  <c r="BK200"/>
  <c r="J200"/>
  <c r="BE200"/>
  <c r="BI197"/>
  <c r="BH197"/>
  <c r="BG197"/>
  <c r="BF197"/>
  <c r="T197"/>
  <c r="R197"/>
  <c r="P197"/>
  <c r="BK197"/>
  <c r="J197"/>
  <c r="BE197"/>
  <c r="BI195"/>
  <c r="BH195"/>
  <c r="BG195"/>
  <c r="BF195"/>
  <c r="T195"/>
  <c r="R195"/>
  <c r="P195"/>
  <c r="BK195"/>
  <c r="J195"/>
  <c r="BE195"/>
  <c r="BI190"/>
  <c r="BH190"/>
  <c r="BG190"/>
  <c r="BF190"/>
  <c r="T190"/>
  <c r="R190"/>
  <c r="P190"/>
  <c r="BK190"/>
  <c r="J190"/>
  <c r="BE190"/>
  <c r="BI187"/>
  <c r="BH187"/>
  <c r="BG187"/>
  <c r="BF187"/>
  <c r="T187"/>
  <c r="R187"/>
  <c r="P187"/>
  <c r="BK187"/>
  <c r="J187"/>
  <c r="BE187"/>
  <c r="BI183"/>
  <c r="BH183"/>
  <c r="BG183"/>
  <c r="BF183"/>
  <c r="T183"/>
  <c r="T182"/>
  <c r="R183"/>
  <c r="R182"/>
  <c r="P183"/>
  <c r="P182"/>
  <c r="BK183"/>
  <c r="BK182"/>
  <c r="J182"/>
  <c r="J183"/>
  <c r="BE183"/>
  <c r="J100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6"/>
  <c r="BH176"/>
  <c r="BG176"/>
  <c r="BF176"/>
  <c r="T176"/>
  <c r="T175"/>
  <c r="R176"/>
  <c r="R175"/>
  <c r="P176"/>
  <c r="P175"/>
  <c r="BK176"/>
  <c r="BK175"/>
  <c r="J175"/>
  <c r="J176"/>
  <c r="BE176"/>
  <c r="J99"/>
  <c r="BI172"/>
  <c r="BH172"/>
  <c r="BG172"/>
  <c r="BF172"/>
  <c r="T172"/>
  <c r="T171"/>
  <c r="R172"/>
  <c r="R171"/>
  <c r="P172"/>
  <c r="P171"/>
  <c r="BK172"/>
  <c r="BK171"/>
  <c r="J171"/>
  <c r="J172"/>
  <c r="BE172"/>
  <c r="J98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48"/>
  <c r="BH148"/>
  <c r="BG148"/>
  <c r="BF148"/>
  <c r="T148"/>
  <c r="R148"/>
  <c r="P148"/>
  <c r="BK148"/>
  <c r="J148"/>
  <c r="BE148"/>
  <c r="BI144"/>
  <c r="BH144"/>
  <c r="BG144"/>
  <c r="BF144"/>
  <c r="T144"/>
  <c r="R144"/>
  <c r="P144"/>
  <c r="BK144"/>
  <c r="J144"/>
  <c r="BE144"/>
  <c r="BI140"/>
  <c r="BH140"/>
  <c r="BG140"/>
  <c r="BF140"/>
  <c r="T140"/>
  <c r="R140"/>
  <c r="P140"/>
  <c r="BK140"/>
  <c r="J140"/>
  <c r="BE140"/>
  <c r="BI135"/>
  <c r="BH135"/>
  <c r="BG135"/>
  <c r="BF135"/>
  <c r="T135"/>
  <c r="R135"/>
  <c r="P135"/>
  <c r="BK135"/>
  <c r="J135"/>
  <c r="BE135"/>
  <c r="BI130"/>
  <c r="BH130"/>
  <c r="BG130"/>
  <c r="BF130"/>
  <c r="T130"/>
  <c r="R130"/>
  <c r="P130"/>
  <c r="BK130"/>
  <c r="J130"/>
  <c r="BE130"/>
  <c r="BI126"/>
  <c r="F37"/>
  <c i="1" r="BD95"/>
  <c i="2" r="BH126"/>
  <c r="F36"/>
  <c i="1" r="BC95"/>
  <c i="2" r="BG126"/>
  <c r="F35"/>
  <c i="1" r="BB95"/>
  <c i="2" r="BF126"/>
  <c r="J34"/>
  <c i="1" r="AW95"/>
  <c i="2" r="F34"/>
  <c i="1" r="BA95"/>
  <c i="2" r="T126"/>
  <c r="T125"/>
  <c r="T124"/>
  <c r="T123"/>
  <c r="R126"/>
  <c r="R125"/>
  <c r="R124"/>
  <c r="R123"/>
  <c r="P126"/>
  <c r="P125"/>
  <c r="P124"/>
  <c r="P123"/>
  <c i="1" r="AU95"/>
  <c i="2" r="BK126"/>
  <c r="BK125"/>
  <c r="J125"/>
  <c r="BK124"/>
  <c r="J124"/>
  <c r="BK123"/>
  <c r="J123"/>
  <c r="J95"/>
  <c r="J30"/>
  <c i="1" r="AG95"/>
  <c i="2" r="J126"/>
  <c r="BE126"/>
  <c r="J33"/>
  <c i="1" r="AV95"/>
  <c i="2" r="F33"/>
  <c i="1" r="AZ95"/>
  <c i="2" r="J97"/>
  <c r="J96"/>
  <c r="J120"/>
  <c r="J119"/>
  <c r="F119"/>
  <c r="F117"/>
  <c r="E115"/>
  <c r="J91"/>
  <c r="J90"/>
  <c r="F90"/>
  <c r="F88"/>
  <c r="E86"/>
  <c r="J39"/>
  <c r="J18"/>
  <c r="E18"/>
  <c r="F120"/>
  <c r="F91"/>
  <c r="J17"/>
  <c r="J12"/>
  <c r="J117"/>
  <c r="J88"/>
  <c r="E7"/>
  <c r="E113"/>
  <c r="E84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7"/>
  <c r="AN97"/>
  <c r="AT96"/>
  <c r="AN9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<sst xmlns="http://schemas.openxmlformats.org/spreadsheetml/2006/main">
  <si>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</si>
  <si>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</si>
  <si>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</si>
  <si>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</si>
  <si>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</si>
  <si>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{28af490f-a3d7-43a9-9464-a343745c2ed3}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</si>
  <si>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</si>
  <si>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</si>
  <si>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</si>
  <si>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</si>
  <si>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</si>
  <si>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</si>
  <si>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</si>
  <si>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</si>
  <si>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1720181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</si>
  <si>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</si>
  <si>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</si>
  <si>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1720181 Ulice Chebská, Mar. Lázně, oprava středových ostrůvků - I. Etapa</t>
  </si>
  <si>
    <t>KSO:</t>
  </si>
  <si>
    <t>822</t>
  </si>
  <si>
    <t>CC-CZ:</t>
  </si>
  <si>
    <t>2</t>
  </si>
  <si>
    <t>Místo:</t>
  </si>
  <si>
    <t>I. etapa SO 101, SO 102, Chebská ulice, ML</t>
  </si>
  <si>
    <t>Datum:</t>
  </si>
  <si>
    <t>7. 12. 2018</t>
  </si>
  <si>
    <t>CZ-CPV:</t>
  </si>
  <si>
    <t>45000000-7</t>
  </si>
  <si>
    <t>CZ-CPA:</t>
  </si>
  <si>
    <t>42</t>
  </si>
  <si>
    <t>Zadavatel:</t>
  </si>
  <si>
    <t>IČ:</t>
  </si>
  <si>
    <t>KSUS KK, Dolní Rychnov</t>
  </si>
  <si>
    <t>DIČ:</t>
  </si>
  <si>
    <t>Uchazeč:</t>
  </si>
  <si>
    <t>Vyplň údaj</t>
  </si>
  <si>
    <t>Projektant:</t>
  </si>
  <si>
    <t>29116040</t>
  </si>
  <si>
    <t>Inplan CZ s.r.o.</t>
  </si>
  <si>
    <t>CZ29116040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</si>
  <si>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</si>
  <si>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</si>
  <si>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</si>
  <si>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</si>
  <si>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</si>
  <si>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</si>
  <si>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</si>
  <si>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</si>
  <si>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</si>
  <si>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</si>
  <si>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</si>
  <si>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</si>
  <si>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</si>
  <si>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</si>
  <si>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</si>
  <si>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</si>
  <si>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</si>
  <si>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</si>
  <si>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</si>
  <si>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</si>
  <si>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</si>
  <si>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</si>
  <si>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</si>
  <si>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</si>
  <si>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</si>
  <si>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</si>
  <si>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</si>
  <si>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</si>
  <si>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</si>
  <si>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</si>
  <si>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</si>
  <si>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</si>
  <si>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</si>
  <si>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</si>
  <si>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</si>
  <si>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</si>
  <si>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</si>
  <si>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</si>
  <si>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</si>
  <si>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</si>
  <si>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</si>
  <si>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</si>
  <si>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</si>
  <si>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</si>
  <si>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</si>
  <si>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</si>
  <si>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</si>
  <si>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</si>
  <si>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101-I. etapa</t>
  </si>
  <si>
    <t xml:space="preserve">SO 101-I. etapa KSUS KK </t>
  </si>
  <si>
    <t>STA</t>
  </si>
  <si>
    <t>1</t>
  </si>
  <si>
    <t>{a233bd6a-4061-416c-a3b0-f55b44ad7b86}</t>
  </si>
  <si>
    <t>SO 102-I. etapa</t>
  </si>
  <si>
    <t>SO 102-I. etapa Město Marianské Lázně</t>
  </si>
  <si>
    <t>{8b29f04c-2ffd-492c-b2e5-3d7062acd6d6}</t>
  </si>
  <si>
    <t>VRN I. etapa</t>
  </si>
  <si>
    <t>{f4f0ff41-15a5-4319-8f5e-a4bb102507f2}</t>
  </si>
  <si>
    <t>KRYCÍ LIST SOUPISU PRACÍ</t>
  </si>
  <si>
    <t>Objekt:</t>
  </si>
  <si>
    <t xml:space="preserve">SO 101-I. etapa - SO 101-I. etapa KSUS KK </t>
  </si>
  <si>
    <t>I. Etapa SO101, Chebská ulice, ML</t>
  </si>
  <si>
    <t>KSUS KK, Dolní rychnov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</si>
  <si>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</si>
  <si>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</si>
  <si>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</si>
  <si>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</si>
  <si>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</si>
  <si>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</si>
  <si>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</si>
  <si>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</si>
  <si>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</si>
  <si>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</si>
  <si>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</si>
  <si>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</si>
  <si>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</si>
  <si>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</si>
  <si>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</si>
  <si>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</si>
  <si>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</si>
  <si>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</si>
  <si>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</si>
  <si>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</si>
  <si>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</si>
  <si>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</si>
  <si>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</si>
  <si>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</si>
  <si>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</si>
  <si>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</si>
  <si>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</si>
  <si>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</si>
  <si>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</si>
  <si>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</si>
  <si>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</si>
  <si>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11317</t>
  </si>
  <si>
    <t>ODSTRAN KRYTU ZPEVNĚNÝCH PLOCH Z DLAŽEB KOSTEK</t>
  </si>
  <si>
    <t>M3</t>
  </si>
  <si>
    <t>4</t>
  </si>
  <si>
    <t>-683534270</t>
  </si>
  <si>
    <t>P</t>
  </si>
  <si>
    <t>Poznámka k položce:_x000d_
položka obsahuje: vybourání a přeskládání stáv. kostek 10x10 cm</t>
  </si>
  <si>
    <t>VV</t>
  </si>
  <si>
    <t>30*0,1</t>
  </si>
  <si>
    <t>Součet</t>
  </si>
  <si>
    <t>11332</t>
  </si>
  <si>
    <t>ODSTRANĚNÍ PODKLADŮ ZPEVNĚNÝCH PLOCH Z KAMENIVA NESTMELENÉHO</t>
  </si>
  <si>
    <t>-29585238</t>
  </si>
  <si>
    <t>Poznámka k položce:_x000d_
včetně odvozu materialu, včetně složení na skládce _x000d_
skládkovné dle pol 014122</t>
  </si>
  <si>
    <t>(135+8+75+30)*0,20"v místech nových dlažeb</t>
  </si>
  <si>
    <t>340*0,20"kamenivo pod stávajícím asfaltem v místě hloubkové úpravy</t>
  </si>
  <si>
    <t>3</t>
  </si>
  <si>
    <t>11333</t>
  </si>
  <si>
    <t>ODSTRANĚNÍ PODKLADU ZPEVNĚNÝCH PLOCH S ASFALT POJIVEM</t>
  </si>
  <si>
    <t>980644759</t>
  </si>
  <si>
    <t xml:space="preserve">Poznámka k položce:_x000d_
včetně odvozu materialu, včetně složení na skládce _x000d_
skládkovné dle pol 014122_x000d_
</t>
  </si>
  <si>
    <t>(135+8)*0,15 "v místech nových dlažeb</t>
  </si>
  <si>
    <t>340*0,15 " odstranění zbytků po odfrezování vybourání ploch pro hloubkovou úpravu</t>
  </si>
  <si>
    <t>11353</t>
  </si>
  <si>
    <t>ODSTRANĚNÍ CHODNÍKOVÝCH KAMENNÝCH OBRUBNÍKŮ</t>
  </si>
  <si>
    <t>M</t>
  </si>
  <si>
    <t>-49123435</t>
  </si>
  <si>
    <t>Poznámka k položce:_x000d_
položka zahrnuje jak vybourání tak očištění a znovuosazení obrub</t>
  </si>
  <si>
    <t>85*1,2</t>
  </si>
  <si>
    <t>5</t>
  </si>
  <si>
    <t>11372</t>
  </si>
  <si>
    <t>FRÉZOVÁNÍ ZPEVNĚNÝCH PLOCH ASFALTOVÝCH</t>
  </si>
  <si>
    <t>481109018</t>
  </si>
  <si>
    <t>Poznámka k položce:_x000d_
 bude odkoupeno zhotovitelem stavby na základě kupní smlouvy</t>
  </si>
  <si>
    <t>(3700+340)*0,11</t>
  </si>
  <si>
    <t>6</t>
  </si>
  <si>
    <t>12283</t>
  </si>
  <si>
    <t>ODKOPÁVKY A PROKOPÁVKY OBECNÉ TŘ. II</t>
  </si>
  <si>
    <t>-1357125444</t>
  </si>
  <si>
    <t>Poznámka k položce:_x000d_
včetně dopravy materialu, včetně složení na skládce _x000d_
skládkovné dle pol 014102</t>
  </si>
  <si>
    <t>340*1,1*0,2 "sanace konstrukce výkopek hloubkové úpravy</t>
  </si>
  <si>
    <t>(135+8)*0,2 "výkopek v místech nové dlažby</t>
  </si>
  <si>
    <t>340*0,45 "konstrukce výkopek hloubkové úpravy</t>
  </si>
  <si>
    <t>7</t>
  </si>
  <si>
    <t>12980</t>
  </si>
  <si>
    <t>ČIŠTĚNÍ ULIČNÍCH VPUSTÍ</t>
  </si>
  <si>
    <t>KUS</t>
  </si>
  <si>
    <t>1039537234</t>
  </si>
  <si>
    <t xml:space="preserve">Poznámka k položce:_x000d_
včetně odvozu a likvidace znečištění, </t>
  </si>
  <si>
    <t>8</t>
  </si>
  <si>
    <t>13283</t>
  </si>
  <si>
    <t>HLOUBENÍ RÝH ŠÍŘ DO 2M PAŽ I NEPAŽ TŘ. II</t>
  </si>
  <si>
    <t>900973732</t>
  </si>
  <si>
    <t>Poznámka k položce:_x000d_
pro přípojku dN 200</t>
  </si>
  <si>
    <t>5*2*1 "přípojka</t>
  </si>
  <si>
    <t>9</t>
  </si>
  <si>
    <t>17481</t>
  </si>
  <si>
    <t>ZÁSYP JAM A RÝH Z NAKUPOVANÝCH MATERIÁLŮ</t>
  </si>
  <si>
    <t>-8891457</t>
  </si>
  <si>
    <t>Poznámka k položce:_x000d_
včetně normového obsypu, včetně hutnění</t>
  </si>
  <si>
    <t>10</t>
  </si>
  <si>
    <t>18110</t>
  </si>
  <si>
    <t>ÚPRAVA PLÁNĚ SE ZHUTNĚNÍM V HORNINĚ TŘ. I</t>
  </si>
  <si>
    <t>M2</t>
  </si>
  <si>
    <t>1657587935</t>
  </si>
  <si>
    <t>340+142</t>
  </si>
  <si>
    <t>11</t>
  </si>
  <si>
    <t>18231</t>
  </si>
  <si>
    <t>ROZPROSTŘENÍ ORNICE V ROVINĚ V TL DO 0,10M</t>
  </si>
  <si>
    <t>-916227109</t>
  </si>
  <si>
    <t xml:space="preserve">Poznámka k položce:_x000d_
vrstva pro štěrkotrávu včetně smíchání v poměru štěrkodrt : ornice  2 :1, položka rovněř včetně hutnění</t>
  </si>
  <si>
    <t>12</t>
  </si>
  <si>
    <t>18232</t>
  </si>
  <si>
    <t>ROZPROSTŘENÍ ORNICE V ROVINĚ V TL DO 0,15M</t>
  </si>
  <si>
    <t>2131107440</t>
  </si>
  <si>
    <t>13</t>
  </si>
  <si>
    <t>18241</t>
  </si>
  <si>
    <t>ZALOŽENÍ TRÁVNÍKU RUČNÍM VÝSEVEM</t>
  </si>
  <si>
    <t>-537215381</t>
  </si>
  <si>
    <t xml:space="preserve">Poznámka k položce:_x000d_
osetí pro štěrkotrávu </t>
  </si>
  <si>
    <t>14</t>
  </si>
  <si>
    <t>18242</t>
  </si>
  <si>
    <t>ZALOŽENÍ TRÁVNÍKU HYDROOSEVEM NA ORNICI</t>
  </si>
  <si>
    <t>-1276287727</t>
  </si>
  <si>
    <t>Zakládání</t>
  </si>
  <si>
    <t>21452</t>
  </si>
  <si>
    <t>SANAČNÍ VRSTVY Z KAMENIVA DRCENÉHO</t>
  </si>
  <si>
    <t>-1260400409</t>
  </si>
  <si>
    <t xml:space="preserve">340*1,1*0,20 "sanační kamenivo frakce 32/63 konstrukce </t>
  </si>
  <si>
    <t>Vodorovné konstrukce</t>
  </si>
  <si>
    <t>16</t>
  </si>
  <si>
    <t>46591</t>
  </si>
  <si>
    <t>DLAŽBY Z KAMENICKÝCH VÝROBKŮ</t>
  </si>
  <si>
    <t>1527876623</t>
  </si>
  <si>
    <t>Poznámka k položce:_x000d_
náhrada za poničené při přeskládání, práce včetně přeskládání</t>
  </si>
  <si>
    <t>17</t>
  </si>
  <si>
    <t>465921</t>
  </si>
  <si>
    <t>DLAŽBY Z BETONOVÝCH DLAŽDIC NA SUCHO</t>
  </si>
  <si>
    <t>778811846</t>
  </si>
  <si>
    <t>Poznámka k položce:_x000d_
náhrada za poničené při přeskládání</t>
  </si>
  <si>
    <t>18</t>
  </si>
  <si>
    <t>465923</t>
  </si>
  <si>
    <t>PŘEDLÁŽDĚNÍ DLAŽBY Z BETON DLAŽDIC</t>
  </si>
  <si>
    <t>-1661201591</t>
  </si>
  <si>
    <t>Poznámka k položce:_x000d_
vybourání a přeskládání dlažby</t>
  </si>
  <si>
    <t>Komunikace pozemní</t>
  </si>
  <si>
    <t>19</t>
  </si>
  <si>
    <t>56314</t>
  </si>
  <si>
    <t>VOZOVKOVÉ VRSTVY Z MECHANICKY ZPEVNĚNÉHO KAMENIVA TL. DO 200MM</t>
  </si>
  <si>
    <t>-1511544619</t>
  </si>
  <si>
    <t>Poznámka k položce:_x000d_
vrstva pro hloubkovou úpravu komunikace</t>
  </si>
  <si>
    <t>335*1,2</t>
  </si>
  <si>
    <t>20</t>
  </si>
  <si>
    <t>56331</t>
  </si>
  <si>
    <t>VOZOVKOVÉ VRSTVY ZE ŠTĚRKODRTI TL. DO 50MM</t>
  </si>
  <si>
    <t>978532874</t>
  </si>
  <si>
    <t>Poznámka k položce:_x000d_
lože pod přeskládanou dlažbu</t>
  </si>
  <si>
    <t>75+30</t>
  </si>
  <si>
    <t>56334</t>
  </si>
  <si>
    <t>VOZOVKOVÉ VRSTVY ZE ŠTĚRKODRTI TL. DO 200MM</t>
  </si>
  <si>
    <t>1896245453</t>
  </si>
  <si>
    <t>Poznámka k položce:_x000d_
pro kamennou dlažbu</t>
  </si>
  <si>
    <t>335*1,3 "vrstva pro hloubkovou úpravu komunikace</t>
  </si>
  <si>
    <t>135+8 "vrstva pro dlažbu</t>
  </si>
  <si>
    <t>22</t>
  </si>
  <si>
    <t>56336</t>
  </si>
  <si>
    <t>VOZOVKOVÉ VRSTVY ZE ŠTĚRKODRTI TL. DO 300MM</t>
  </si>
  <si>
    <t>1504171143</t>
  </si>
  <si>
    <t>Poznámka k položce:_x000d_
vrstva pro štěrkotrávu</t>
  </si>
  <si>
    <t>23</t>
  </si>
  <si>
    <t>572211</t>
  </si>
  <si>
    <t>SPOJOVACÍ POSTŘIK Z ASFALTU DO 0,5KG/M2</t>
  </si>
  <si>
    <t>-31785716</t>
  </si>
  <si>
    <t>3600+340</t>
  </si>
  <si>
    <t>24</t>
  </si>
  <si>
    <t>572221</t>
  </si>
  <si>
    <t>SPOJOVACÍ POSTŘIK Z ASFALTU DO 1,0KG/M2</t>
  </si>
  <si>
    <t>-928477613</t>
  </si>
  <si>
    <t>25</t>
  </si>
  <si>
    <t>574A34</t>
  </si>
  <si>
    <t>ASFALTOVÝ BETON PRO OBRUSNÉ VRSTVY ACO 11+, 11S TL. 40MM</t>
  </si>
  <si>
    <t>-2033199448</t>
  </si>
  <si>
    <t>26</t>
  </si>
  <si>
    <t>574C66</t>
  </si>
  <si>
    <t>ASFALTOVÝ BETON PRO LOŽNÍ VRSTVY ACL 16+, 16S TL. 70MM</t>
  </si>
  <si>
    <t>-551814140</t>
  </si>
  <si>
    <t>3700+340</t>
  </si>
  <si>
    <t>27</t>
  </si>
  <si>
    <t>574E88</t>
  </si>
  <si>
    <t>ASFALTOVÝ BETON PRO PODKLADNÍ VRSTVY ACP 22+, 22S TL. 90MM</t>
  </si>
  <si>
    <t>-135750823</t>
  </si>
  <si>
    <t>340</t>
  </si>
  <si>
    <t>3600*0,3 "30% dorovnávka předpoklad</t>
  </si>
  <si>
    <t>28</t>
  </si>
  <si>
    <t>577A2</t>
  </si>
  <si>
    <t>VÝSPRAVA TRHLIN ASFALTOVOU ZÁLIVKOU MODIFIK</t>
  </si>
  <si>
    <t>1755657115</t>
  </si>
  <si>
    <t>Poznámka k položce:_x000d_
předpokládaná výsprava po odfrezování</t>
  </si>
  <si>
    <t>29</t>
  </si>
  <si>
    <t>58211</t>
  </si>
  <si>
    <t>DLÁŽDĚNÉ KRYTY Z VELKÝCH KOSTEK DO LOŽE Z KAMENIVA</t>
  </si>
  <si>
    <t>-82858991</t>
  </si>
  <si>
    <t>30</t>
  </si>
  <si>
    <t>58221</t>
  </si>
  <si>
    <t>DLÁŽDĚNÉ KRYTY Z DROBNÝCH KOSTEK DO LOŽE Z KAMENIVA</t>
  </si>
  <si>
    <t>-774384155</t>
  </si>
  <si>
    <t>Trubní vedení</t>
  </si>
  <si>
    <t>31</t>
  </si>
  <si>
    <t>87134</t>
  </si>
  <si>
    <t>POTRUBÍ Z TRUB PLASTOVÝCH TLAKOVÝCH HRDLOVÝCH DN DO 200MM</t>
  </si>
  <si>
    <t>634286445</t>
  </si>
  <si>
    <t>Poznámka k položce:_x000d_
pro přípojky 2 x vpustí</t>
  </si>
  <si>
    <t>32</t>
  </si>
  <si>
    <t>89712</t>
  </si>
  <si>
    <t>VPUSŤ KANALIZAČNÍ ULIČNÍ KOMPLETNÍ Z BETONOVÝCH DÍLCŮ</t>
  </si>
  <si>
    <t>1143253120</t>
  </si>
  <si>
    <t>33</t>
  </si>
  <si>
    <t>89917</t>
  </si>
  <si>
    <t>KOVOVÉ DOPLŇKY TRUB VEDENÍ</t>
  </si>
  <si>
    <t>KG</t>
  </si>
  <si>
    <t>-1702145661</t>
  </si>
  <si>
    <t>Poznámka k položce:_x000d_
jedná se o 2 x bahenní koš, 2 x cca 10 kg</t>
  </si>
  <si>
    <t>34</t>
  </si>
  <si>
    <t>89921</t>
  </si>
  <si>
    <t>VÝŠKOVÁ ÚPRAVA POKLOPŮ</t>
  </si>
  <si>
    <t>-1661388622</t>
  </si>
  <si>
    <t>35</t>
  </si>
  <si>
    <t>89922</t>
  </si>
  <si>
    <t>VÝŠKOVÁ ÚPRAVA MŘÍŽÍ</t>
  </si>
  <si>
    <t>1323511669</t>
  </si>
  <si>
    <t>36</t>
  </si>
  <si>
    <t>89923</t>
  </si>
  <si>
    <t>VÝŠKOVÁ ÚPRAVA KRYCÍCH HRNCŮ</t>
  </si>
  <si>
    <t>222706231</t>
  </si>
  <si>
    <t>37</t>
  </si>
  <si>
    <t>899641</t>
  </si>
  <si>
    <t>TLAKOVÉ ZKOUŠKY POTRUBÍ DN DO 200MM</t>
  </si>
  <si>
    <t>1280579939</t>
  </si>
  <si>
    <t>Ostatní konstrukce a práce, bourání</t>
  </si>
  <si>
    <t>38</t>
  </si>
  <si>
    <t>916C3</t>
  </si>
  <si>
    <t>DOPRAVNÍ MAJÁČKY NEPROSVĚTLOVANÉ</t>
  </si>
  <si>
    <t>-1007568153</t>
  </si>
  <si>
    <t>Poznámka k položce:_x000d_
C4a</t>
  </si>
  <si>
    <t>39</t>
  </si>
  <si>
    <t>915211</t>
  </si>
  <si>
    <t>VODOROVNÉ DOPRAVNÍ ZNAČENÍ PLASTEM HLADKÉ - DODÁVKA A POKLÁDKA</t>
  </si>
  <si>
    <t>-1155708743</t>
  </si>
  <si>
    <t>755*0,5"V4</t>
  </si>
  <si>
    <t>275*0,125 "V2b 0,25/1,5/1,5</t>
  </si>
  <si>
    <t>50*0,125 "V2b</t>
  </si>
  <si>
    <t>750*0,25"V1a</t>
  </si>
  <si>
    <t>10*0,5"V5</t>
  </si>
  <si>
    <t>34*0,5"V7</t>
  </si>
  <si>
    <t>4*2"V9a</t>
  </si>
  <si>
    <t>35"V13a</t>
  </si>
  <si>
    <t>40</t>
  </si>
  <si>
    <t>917424</t>
  </si>
  <si>
    <t>CHODNÍKOVÉ OBRUBY Z KAMENNÝCH OBRUBNÍKŮ ŠÍŘ 150MM</t>
  </si>
  <si>
    <t>1601944471</t>
  </si>
  <si>
    <t>Poznámka k položce:_x000d_
upřesňující údaje: v Pd použity obruby 1000x80x200 mm</t>
  </si>
  <si>
    <t>41</t>
  </si>
  <si>
    <t>917425</t>
  </si>
  <si>
    <t>CHODNÍKOVÉ OBRUBY Z KAMENNÝCH OBRUBNÍKŮ ŠÍŘ 200MM</t>
  </si>
  <si>
    <t>2096419523</t>
  </si>
  <si>
    <t>Poznámka k položce:_x000d_
kamenný obrubník chodníkový 1000x200x80 mm</t>
  </si>
  <si>
    <t>20*1,2</t>
  </si>
  <si>
    <t>917426</t>
  </si>
  <si>
    <t>CHODNÍKOVÉ OBRUBY Z KAMENNÝCH OBRUBNÍKŮ ŠÍŘ 250MM</t>
  </si>
  <si>
    <t>1451313374</t>
  </si>
  <si>
    <t>Poznámka k položce:_x000d_
kamenný obrubník silniční přímý 1000x250x250mm a dále navíc včetně 8 m - ks obloukových obrub pro R = 0,50 m, 2 m - ks pro oblouk R = 1,00 m, 2 m - ks pro oblouk R = 1,45 m</t>
  </si>
  <si>
    <t>160*1,2</t>
  </si>
  <si>
    <t>43</t>
  </si>
  <si>
    <t>917427</t>
  </si>
  <si>
    <t>CHODNÍKOVÉ OBRUBY Z KAMENNÝCH OBRUBNÍKŮ ŠÍŘ 300MM</t>
  </si>
  <si>
    <t>1748017910</t>
  </si>
  <si>
    <t>Poznámka k položce:_x000d_
kamenný obrubník silniční zkosený 1000x300x250 mm</t>
  </si>
  <si>
    <t>44</t>
  </si>
  <si>
    <t>919114</t>
  </si>
  <si>
    <t>ŘEZÁNÍ ASFALTOVÉHO KRYTU VOZOVEK TL DO 200MM</t>
  </si>
  <si>
    <t>-620785448</t>
  </si>
  <si>
    <t>45</t>
  </si>
  <si>
    <t>931322</t>
  </si>
  <si>
    <t>TĚSNĚNÍ DILATAČ SPAR ASF ZÁLIVKOU MODIFIK PRŮŘ DO 200MM2</t>
  </si>
  <si>
    <t>-976701667</t>
  </si>
  <si>
    <t>46</t>
  </si>
  <si>
    <t>93641</t>
  </si>
  <si>
    <t>LAPAČ SPLAVENIN</t>
  </si>
  <si>
    <t>-1113737247</t>
  </si>
  <si>
    <t>OST</t>
  </si>
  <si>
    <t>Ostatní</t>
  </si>
  <si>
    <t>47</t>
  </si>
  <si>
    <t>014102</t>
  </si>
  <si>
    <t xml:space="preserve">POPLATKY ZA SKLÁDKU </t>
  </si>
  <si>
    <t>T</t>
  </si>
  <si>
    <t>512</t>
  </si>
  <si>
    <t>-1036607785</t>
  </si>
  <si>
    <t>Poznámka k položce:_x000d_
výkopek zeminy a kameniva</t>
  </si>
  <si>
    <t>266,4*1,9"výkopek SO 101</t>
  </si>
  <si>
    <t>117,6*1,9 "kamenivo SO 101</t>
  </si>
  <si>
    <t>48</t>
  </si>
  <si>
    <t>014122</t>
  </si>
  <si>
    <t>POPLATKY ZA SKLÁDKU TYP S-OO (OSTATNÍ ODPAD)</t>
  </si>
  <si>
    <t>-2131571376</t>
  </si>
  <si>
    <t>Poznámka k položce:_x000d_
vybouraný asfalt</t>
  </si>
  <si>
    <t>72,45*2,5"asfalt SO 101</t>
  </si>
  <si>
    <t>SO 102-I. etapa - SO 102-I. etapa Město Marianské Lázně</t>
  </si>
  <si>
    <t>I. etapa SO 102, Chebská , ML</t>
  </si>
  <si>
    <t>KSUS KK</t>
  </si>
  <si>
    <t xml:space="preserve">    PSV - Práce a dodávky PSV</t>
  </si>
  <si>
    <t xml:space="preserve">      742 - Elektroinstalace - slaboproud</t>
  </si>
  <si>
    <t>-2121455210</t>
  </si>
  <si>
    <t>2*0,1</t>
  </si>
  <si>
    <t>11318</t>
  </si>
  <si>
    <t>ODSTRANĚNÍ KRYTU ZPEVNĚNÝCH PLOCH Z DLAŽDIC</t>
  </si>
  <si>
    <t>904467739</t>
  </si>
  <si>
    <t>63*0,1</t>
  </si>
  <si>
    <t>1288670743</t>
  </si>
  <si>
    <t>185*0,20"kamenivo pod stávajícím asfaltem</t>
  </si>
  <si>
    <t>15"v místě nových dlažeb</t>
  </si>
  <si>
    <t>107810132</t>
  </si>
  <si>
    <t>(6+17+21)*0,15 "v místě nových dlažeb</t>
  </si>
  <si>
    <t>10*0,15 " odstranění zbytků po odfrezování vybourání ploch pro hloubkovou upravu</t>
  </si>
  <si>
    <t>1045123988</t>
  </si>
  <si>
    <t>179*1,2</t>
  </si>
  <si>
    <t>1515591674</t>
  </si>
  <si>
    <t xml:space="preserve">Poznámka k položce:_x000d_
frezovaná k bude odkoupena  zhotovitelem stavby na základě kupní smlouvy</t>
  </si>
  <si>
    <t>293*0,11+6*0,11</t>
  </si>
  <si>
    <t>237398071</t>
  </si>
  <si>
    <t>6*1,1*0,2 "sanace konstrukce výkopek</t>
  </si>
  <si>
    <t>(7+63+2+17+21)*0,4"výkopek v místě nových dlažeb</t>
  </si>
  <si>
    <t>10*0,45 "konstrukce výkopek pro hloubkovou úpravu</t>
  </si>
  <si>
    <t>-1687328218</t>
  </si>
  <si>
    <t>155</t>
  </si>
  <si>
    <t>-1523703778</t>
  </si>
  <si>
    <t>262195583</t>
  </si>
  <si>
    <t>797641694</t>
  </si>
  <si>
    <t xml:space="preserve">10*1,1*0,20 "sanační kamenivo frakce 32/63 konstrukce </t>
  </si>
  <si>
    <t>1519853239</t>
  </si>
  <si>
    <t>Poznámka k položce:_x000d_
náhrada za poničené při přeskládání včetně přeskládání</t>
  </si>
  <si>
    <t>-323101879</t>
  </si>
  <si>
    <t>-1636813423</t>
  </si>
  <si>
    <t>63</t>
  </si>
  <si>
    <t>-2049316063</t>
  </si>
  <si>
    <t>10*1,2</t>
  </si>
  <si>
    <t>-308102772</t>
  </si>
  <si>
    <t>6563997</t>
  </si>
  <si>
    <t>10*1,3 "vrstva pro hloubkovou</t>
  </si>
  <si>
    <t>17+21+63+2</t>
  </si>
  <si>
    <t>-1511682925</t>
  </si>
  <si>
    <t>293+10</t>
  </si>
  <si>
    <t>-1118688363</t>
  </si>
  <si>
    <t>-1233686380</t>
  </si>
  <si>
    <t>-715000858</t>
  </si>
  <si>
    <t>-1274582517</t>
  </si>
  <si>
    <t>150 "možné dorovnávky</t>
  </si>
  <si>
    <t>10 "hloubková oprava</t>
  </si>
  <si>
    <t>-2029150100</t>
  </si>
  <si>
    <t>200</t>
  </si>
  <si>
    <t>234171600</t>
  </si>
  <si>
    <t>582615</t>
  </si>
  <si>
    <t>KRYTY Z BETON DLAŽDIC SE ZÁMKEM BAREV TL 80MM DO LOŽE Z KAM</t>
  </si>
  <si>
    <t>-231907406</t>
  </si>
  <si>
    <t>17*1,1</t>
  </si>
  <si>
    <t>58261B</t>
  </si>
  <si>
    <t>KRYTY Z BETON DLAŽDIC SE ZÁMKEM BAREV RELIÉF TL 80MM DO LOŽE Z KAM</t>
  </si>
  <si>
    <t>-309095285</t>
  </si>
  <si>
    <t>21*1,1</t>
  </si>
  <si>
    <t>1212101488</t>
  </si>
  <si>
    <t>80*1,2</t>
  </si>
  <si>
    <t>917426-1</t>
  </si>
  <si>
    <t>1643008984</t>
  </si>
  <si>
    <t xml:space="preserve">Poznámka k položce:_x000d_
kamenný obrubník silniční přímý 1000x250x250mm a dále navíc včetně 4 m - ks obloukových obrub pro R = 0,50 m,  1 m - ks pro oblouk R = 1,90 m</t>
  </si>
  <si>
    <t>26*1,2</t>
  </si>
  <si>
    <t>798330754</t>
  </si>
  <si>
    <t>673223097</t>
  </si>
  <si>
    <t>014102-1</t>
  </si>
  <si>
    <t>335675394</t>
  </si>
  <si>
    <t>48,02*1,9"výkopek SO 102</t>
  </si>
  <si>
    <t>40*1,9"kamenivo SO 102</t>
  </si>
  <si>
    <t>-1162831447</t>
  </si>
  <si>
    <t>7,5*2,5"asfalt SO 102</t>
  </si>
  <si>
    <t>PSV</t>
  </si>
  <si>
    <t>Práce a dodávky PSV</t>
  </si>
  <si>
    <t>742</t>
  </si>
  <si>
    <t>Elektroinstalace - slaboproud</t>
  </si>
  <si>
    <t>75O721</t>
  </si>
  <si>
    <t>PERIMETRICKÝ SYSTÉM, DETEKČNÍ SENZOR</t>
  </si>
  <si>
    <t>-1140959038</t>
  </si>
  <si>
    <t xml:space="preserve">Poznámka k položce:_x000d_
nová indukční smyčka s těmito pracemi:_x000d_
odpojení, demontáž původního vedení, vyfrezování, zhotovení indukční smyčky cca 100 m, úprava vodiče |CSA cca 2 ks , úprava vodiče CYKY cca 2 ks, spojkování vodiče, zatažení kabelu do chráničky, instalace do krabice, odvozy vybouraných hmot, skládkovné, zhotovení drážek do povrchu cca 40 m, zalití asfaltem ruční cca 20 m2, materialy: drobný elektromaterial, kabel CSA 1,5 cca 100 m, ochranná trubka cca 20 m, spojka vodiče, tmel, kartuš_x000d_
přesné určení správcem indukční smyčky_x000d_
</t>
  </si>
  <si>
    <t>VRN I. etapa - VRN I. etapa</t>
  </si>
  <si>
    <t>I. etapa VRN , Chebská ulcie, ML</t>
  </si>
  <si>
    <t>02710</t>
  </si>
  <si>
    <t>POMOC PRÁCE ZŘÍZ NEBO ZAJIŠŤ OBJÍŽĎKY A PŘÍSTUP CESTY</t>
  </si>
  <si>
    <t>KPL</t>
  </si>
  <si>
    <t>203715028</t>
  </si>
  <si>
    <t>Poznámka k položce:_x000d_
dopravně inženýrské opatření pro část SO 101 a část SO 102_x000d_
DIO viz PD</t>
  </si>
  <si>
    <t>02720</t>
  </si>
  <si>
    <t>POMOC PRÁCE ZŘÍZ NEBO ZAJIŠŤ REGULACI A OCHRANU DOPRAVY</t>
  </si>
  <si>
    <t>-1648395399</t>
  </si>
  <si>
    <t>029113</t>
  </si>
  <si>
    <t>OSTATNÍ POŽADAVKY - GEODETICKÉ ZAMĚŘENÍ - CELKY</t>
  </si>
  <si>
    <t>-1876947864</t>
  </si>
  <si>
    <t>02940</t>
  </si>
  <si>
    <t>OSTATNÍ POŽADAVKY - VYPRACOVÁNÍ DOKUMENTACE</t>
  </si>
  <si>
    <t>1326465281</t>
  </si>
  <si>
    <t>Poznámka k položce:_x000d_
vypracování dokumentace skutečného provedení stavby</t>
  </si>
  <si>
    <t>02943</t>
  </si>
  <si>
    <t>OSTATNÍ POŽADAVKY - VYPRACOVÁNÍ RDS</t>
  </si>
  <si>
    <t>-1380558068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</si>
</sst>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9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 applyProtection="1">
      <alignment horizontal="left" vertical="top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hidden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21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24</v>
      </c>
      <c r="AL8" s="21"/>
      <c r="AM8" s="21"/>
      <c r="AN8" s="32" t="s">
        <v>25</v>
      </c>
      <c r="AO8" s="21"/>
      <c r="AP8" s="21"/>
      <c r="AQ8" s="21"/>
      <c r="AR8" s="19"/>
      <c r="BE8" s="30"/>
      <c r="BS8" s="16" t="s">
        <v>6</v>
      </c>
    </row>
    <row r="9" s="1" customFormat="1" ht="29.28" customHeight="1">
      <c r="B9" s="20"/>
      <c r="C9" s="21"/>
      <c r="D9" s="25" t="s">
        <v>26</v>
      </c>
      <c r="E9" s="21"/>
      <c r="F9" s="21"/>
      <c r="G9" s="21"/>
      <c r="H9" s="21"/>
      <c r="I9" s="21"/>
      <c r="J9" s="21"/>
      <c r="K9" s="33" t="s">
        <v>27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5" t="s">
        <v>28</v>
      </c>
      <c r="AL9" s="21"/>
      <c r="AM9" s="21"/>
      <c r="AN9" s="33" t="s">
        <v>29</v>
      </c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30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31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32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33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34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31</v>
      </c>
      <c r="AL13" s="21"/>
      <c r="AM13" s="21"/>
      <c r="AN13" s="34" t="s">
        <v>35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4" t="s">
        <v>35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1" t="s">
        <v>33</v>
      </c>
      <c r="AL14" s="21"/>
      <c r="AM14" s="21"/>
      <c r="AN14" s="34" t="s">
        <v>35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36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31</v>
      </c>
      <c r="AL16" s="21"/>
      <c r="AM16" s="21"/>
      <c r="AN16" s="26" t="s">
        <v>37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38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33</v>
      </c>
      <c r="AL17" s="21"/>
      <c r="AM17" s="21"/>
      <c r="AN17" s="26" t="s">
        <v>39</v>
      </c>
      <c r="AO17" s="21"/>
      <c r="AP17" s="21"/>
      <c r="AQ17" s="21"/>
      <c r="AR17" s="19"/>
      <c r="BE17" s="30"/>
      <c r="BS17" s="16" t="s">
        <v>40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41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31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38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33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40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42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1"/>
      <c r="AQ25" s="21"/>
      <c r="AR25" s="19"/>
      <c r="BE25" s="30"/>
    </row>
    <row r="26" s="2" customFormat="1" ht="25.92" customHeight="1">
      <c r="A26" s="38"/>
      <c r="B26" s="39"/>
      <c r="C26" s="40"/>
      <c r="D26" s="41" t="s">
        <v>43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0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0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46</v>
      </c>
      <c r="AL28" s="45"/>
      <c r="AM28" s="45"/>
      <c r="AN28" s="45"/>
      <c r="AO28" s="45"/>
      <c r="AP28" s="40"/>
      <c r="AQ28" s="40"/>
      <c r="AR28" s="44"/>
      <c r="BE28" s="30"/>
    </row>
    <row r="29" s="3" customFormat="1" ht="14.4" customHeight="1">
      <c r="A29" s="3"/>
      <c r="B29" s="46"/>
      <c r="C29" s="47"/>
      <c r="D29" s="31" t="s">
        <v>47</v>
      </c>
      <c r="E29" s="47"/>
      <c r="F29" s="31" t="s">
        <v>48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1" t="s">
        <v>49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1" t="s">
        <v>50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1" t="s">
        <v>51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1" t="s">
        <v>52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0"/>
    </row>
    <row r="35" s="2" customFormat="1" ht="25.92" customHeight="1">
      <c r="A35" s="38"/>
      <c r="B35" s="39"/>
      <c r="C35" s="52"/>
      <c r="D35" s="53" t="s">
        <v>53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54</v>
      </c>
      <c r="U35" s="54"/>
      <c r="V35" s="54"/>
      <c r="W35" s="54"/>
      <c r="X35" s="56" t="s">
        <v>55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9"/>
      <c r="C49" s="60"/>
      <c r="D49" s="61" t="s">
        <v>56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8"/>
      <c r="B60" s="39"/>
      <c r="C60" s="40"/>
      <c r="D60" s="64" t="s">
        <v>58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58</v>
      </c>
      <c r="AI60" s="42"/>
      <c r="AJ60" s="42"/>
      <c r="AK60" s="42"/>
      <c r="AL60" s="42"/>
      <c r="AM60" s="64" t="s">
        <v>59</v>
      </c>
      <c r="AN60" s="42"/>
      <c r="AO60" s="42"/>
      <c r="AP60" s="40"/>
      <c r="AQ60" s="40"/>
      <c r="AR60" s="44"/>
      <c r="BE60" s="38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8"/>
      <c r="B64" s="39"/>
      <c r="C64" s="40"/>
      <c r="D64" s="61" t="s">
        <v>60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61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8"/>
      <c r="B75" s="39"/>
      <c r="C75" s="40"/>
      <c r="D75" s="64" t="s">
        <v>58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58</v>
      </c>
      <c r="AI75" s="42"/>
      <c r="AJ75" s="42"/>
      <c r="AK75" s="42"/>
      <c r="AL75" s="42"/>
      <c r="AM75" s="64" t="s">
        <v>59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2" t="s">
        <v>62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1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1720181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1720181 Ulice Chebská, Mar. Lázně, oprava středových ostrůvků - I. Etapa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1" t="s">
        <v>22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I. etapa SO 101, SO 102, Chebská ulice, ML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1" t="s">
        <v>24</v>
      </c>
      <c r="AJ87" s="40"/>
      <c r="AK87" s="40"/>
      <c r="AL87" s="40"/>
      <c r="AM87" s="79" t="str">
        <f>IF(AN8= "","",AN8)</f>
        <v>7. 12. 2018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1" t="s">
        <v>30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KSUS KK, Dolní Rychnov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1" t="s">
        <v>36</v>
      </c>
      <c r="AJ89" s="40"/>
      <c r="AK89" s="40"/>
      <c r="AL89" s="40"/>
      <c r="AM89" s="80" t="str">
        <f>IF(E17="","",E17)</f>
        <v>Inplan CZ s.r.o.</v>
      </c>
      <c r="AN89" s="71"/>
      <c r="AO89" s="71"/>
      <c r="AP89" s="71"/>
      <c r="AQ89" s="40"/>
      <c r="AR89" s="44"/>
      <c r="AS89" s="81" t="s">
        <v>63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1" t="s">
        <v>34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1" t="s">
        <v>41</v>
      </c>
      <c r="AJ90" s="40"/>
      <c r="AK90" s="40"/>
      <c r="AL90" s="40"/>
      <c r="AM90" s="80" t="str">
        <f>IF(E20="","",E20)</f>
        <v>Inplan CZ s.r.o.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64</v>
      </c>
      <c r="D92" s="94"/>
      <c r="E92" s="94"/>
      <c r="F92" s="94"/>
      <c r="G92" s="94"/>
      <c r="H92" s="95"/>
      <c r="I92" s="96" t="s">
        <v>65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66</v>
      </c>
      <c r="AH92" s="94"/>
      <c r="AI92" s="94"/>
      <c r="AJ92" s="94"/>
      <c r="AK92" s="94"/>
      <c r="AL92" s="94"/>
      <c r="AM92" s="94"/>
      <c r="AN92" s="96" t="s">
        <v>67</v>
      </c>
      <c r="AO92" s="94"/>
      <c r="AP92" s="98"/>
      <c r="AQ92" s="99" t="s">
        <v>68</v>
      </c>
      <c r="AR92" s="44"/>
      <c r="AS92" s="100" t="s">
        <v>69</v>
      </c>
      <c r="AT92" s="101" t="s">
        <v>70</v>
      </c>
      <c r="AU92" s="101" t="s">
        <v>71</v>
      </c>
      <c r="AV92" s="101" t="s">
        <v>72</v>
      </c>
      <c r="AW92" s="101" t="s">
        <v>73</v>
      </c>
      <c r="AX92" s="101" t="s">
        <v>74</v>
      </c>
      <c r="AY92" s="101" t="s">
        <v>75</v>
      </c>
      <c r="AZ92" s="101" t="s">
        <v>76</v>
      </c>
      <c r="BA92" s="101" t="s">
        <v>77</v>
      </c>
      <c r="BB92" s="101" t="s">
        <v>78</v>
      </c>
      <c r="BC92" s="101" t="s">
        <v>79</v>
      </c>
      <c r="BD92" s="102" t="s">
        <v>80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81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ROUND(SUM(AG95:AG97),2)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ROUND(SUM(AS95:AS97),2)</f>
        <v>0</v>
      </c>
      <c r="AT94" s="114">
        <f>ROUND(SUM(AV94:AW94),2)</f>
        <v>0</v>
      </c>
      <c r="AU94" s="115">
        <f>ROUND(SUM(AU95:AU97),5)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ROUND(SUM(AZ95:AZ97),2)</f>
        <v>0</v>
      </c>
      <c r="BA94" s="114">
        <f>ROUND(SUM(BA95:BA97),2)</f>
        <v>0</v>
      </c>
      <c r="BB94" s="114">
        <f>ROUND(SUM(BB95:BB97),2)</f>
        <v>0</v>
      </c>
      <c r="BC94" s="114">
        <f>ROUND(SUM(BC95:BC97),2)</f>
        <v>0</v>
      </c>
      <c r="BD94" s="116">
        <f>ROUND(SUM(BD95:BD97),2)</f>
        <v>0</v>
      </c>
      <c r="BE94" s="6"/>
      <c r="BS94" s="117" t="s">
        <v>82</v>
      </c>
      <c r="BT94" s="117" t="s">
        <v>83</v>
      </c>
      <c r="BU94" s="118" t="s">
        <v>84</v>
      </c>
      <c r="BV94" s="117" t="s">
        <v>85</v>
      </c>
      <c r="BW94" s="117" t="s">
        <v>5</v>
      </c>
      <c r="BX94" s="117" t="s">
        <v>86</v>
      </c>
      <c r="CL94" s="117" t="s">
        <v>19</v>
      </c>
    </row>
    <row r="95" s="7" customFormat="1" ht="40.5" customHeight="1">
      <c r="A95" s="119" t="s">
        <v>87</v>
      </c>
      <c r="B95" s="120"/>
      <c r="C95" s="121"/>
      <c r="D95" s="122" t="s">
        <v>88</v>
      </c>
      <c r="E95" s="122"/>
      <c r="F95" s="122"/>
      <c r="G95" s="122"/>
      <c r="H95" s="122"/>
      <c r="I95" s="123"/>
      <c r="J95" s="122" t="s">
        <v>89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101-I. etapa - SO 101-...'!J30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90</v>
      </c>
      <c r="AR95" s="126"/>
      <c r="AS95" s="127">
        <v>0</v>
      </c>
      <c r="AT95" s="128">
        <f>ROUND(SUM(AV95:AW95),2)</f>
        <v>0</v>
      </c>
      <c r="AU95" s="129">
        <f>'SO 101-I. etapa - SO 101-...'!P123</f>
        <v>0</v>
      </c>
      <c r="AV95" s="128">
        <f>'SO 101-I. etapa - SO 101-...'!J33</f>
        <v>0</v>
      </c>
      <c r="AW95" s="128">
        <f>'SO 101-I. etapa - SO 101-...'!J34</f>
        <v>0</v>
      </c>
      <c r="AX95" s="128">
        <f>'SO 101-I. etapa - SO 101-...'!J35</f>
        <v>0</v>
      </c>
      <c r="AY95" s="128">
        <f>'SO 101-I. etapa - SO 101-...'!J36</f>
        <v>0</v>
      </c>
      <c r="AZ95" s="128">
        <f>'SO 101-I. etapa - SO 101-...'!F33</f>
        <v>0</v>
      </c>
      <c r="BA95" s="128">
        <f>'SO 101-I. etapa - SO 101-...'!F34</f>
        <v>0</v>
      </c>
      <c r="BB95" s="128">
        <f>'SO 101-I. etapa - SO 101-...'!F35</f>
        <v>0</v>
      </c>
      <c r="BC95" s="128">
        <f>'SO 101-I. etapa - SO 101-...'!F36</f>
        <v>0</v>
      </c>
      <c r="BD95" s="130">
        <f>'SO 101-I. etapa - SO 101-...'!F37</f>
        <v>0</v>
      </c>
      <c r="BE95" s="7"/>
      <c r="BT95" s="131" t="s">
        <v>91</v>
      </c>
      <c r="BV95" s="131" t="s">
        <v>85</v>
      </c>
      <c r="BW95" s="131" t="s">
        <v>92</v>
      </c>
      <c r="BX95" s="131" t="s">
        <v>5</v>
      </c>
      <c r="CL95" s="131" t="s">
        <v>19</v>
      </c>
      <c r="CM95" s="131" t="s">
        <v>21</v>
      </c>
    </row>
    <row r="96" s="7" customFormat="1" ht="40.5" customHeight="1">
      <c r="A96" s="119" t="s">
        <v>87</v>
      </c>
      <c r="B96" s="120"/>
      <c r="C96" s="121"/>
      <c r="D96" s="122" t="s">
        <v>93</v>
      </c>
      <c r="E96" s="122"/>
      <c r="F96" s="122"/>
      <c r="G96" s="122"/>
      <c r="H96" s="122"/>
      <c r="I96" s="123"/>
      <c r="J96" s="122" t="s">
        <v>94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102-I. etapa - SO 102-...'!J30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90</v>
      </c>
      <c r="AR96" s="126"/>
      <c r="AS96" s="127">
        <v>0</v>
      </c>
      <c r="AT96" s="128">
        <f>ROUND(SUM(AV96:AW96),2)</f>
        <v>0</v>
      </c>
      <c r="AU96" s="129">
        <f>'SO 102-I. etapa - SO 102-...'!P124</f>
        <v>0</v>
      </c>
      <c r="AV96" s="128">
        <f>'SO 102-I. etapa - SO 102-...'!J33</f>
        <v>0</v>
      </c>
      <c r="AW96" s="128">
        <f>'SO 102-I. etapa - SO 102-...'!J34</f>
        <v>0</v>
      </c>
      <c r="AX96" s="128">
        <f>'SO 102-I. etapa - SO 102-...'!J35</f>
        <v>0</v>
      </c>
      <c r="AY96" s="128">
        <f>'SO 102-I. etapa - SO 102-...'!J36</f>
        <v>0</v>
      </c>
      <c r="AZ96" s="128">
        <f>'SO 102-I. etapa - SO 102-...'!F33</f>
        <v>0</v>
      </c>
      <c r="BA96" s="128">
        <f>'SO 102-I. etapa - SO 102-...'!F34</f>
        <v>0</v>
      </c>
      <c r="BB96" s="128">
        <f>'SO 102-I. etapa - SO 102-...'!F35</f>
        <v>0</v>
      </c>
      <c r="BC96" s="128">
        <f>'SO 102-I. etapa - SO 102-...'!F36</f>
        <v>0</v>
      </c>
      <c r="BD96" s="130">
        <f>'SO 102-I. etapa - SO 102-...'!F37</f>
        <v>0</v>
      </c>
      <c r="BE96" s="7"/>
      <c r="BT96" s="131" t="s">
        <v>91</v>
      </c>
      <c r="BV96" s="131" t="s">
        <v>85</v>
      </c>
      <c r="BW96" s="131" t="s">
        <v>95</v>
      </c>
      <c r="BX96" s="131" t="s">
        <v>5</v>
      </c>
      <c r="CL96" s="131" t="s">
        <v>19</v>
      </c>
      <c r="CM96" s="131" t="s">
        <v>21</v>
      </c>
    </row>
    <row r="97" s="7" customFormat="1" ht="27" customHeight="1">
      <c r="A97" s="119" t="s">
        <v>87</v>
      </c>
      <c r="B97" s="120"/>
      <c r="C97" s="121"/>
      <c r="D97" s="122" t="s">
        <v>96</v>
      </c>
      <c r="E97" s="122"/>
      <c r="F97" s="122"/>
      <c r="G97" s="122"/>
      <c r="H97" s="122"/>
      <c r="I97" s="123"/>
      <c r="J97" s="122" t="s">
        <v>96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'VRN I. etapa - VRN I. etapa'!J30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90</v>
      </c>
      <c r="AR97" s="126"/>
      <c r="AS97" s="132">
        <v>0</v>
      </c>
      <c r="AT97" s="133">
        <f>ROUND(SUM(AV97:AW97),2)</f>
        <v>0</v>
      </c>
      <c r="AU97" s="134">
        <f>'VRN I. etapa - VRN I. etapa'!P117</f>
        <v>0</v>
      </c>
      <c r="AV97" s="133">
        <f>'VRN I. etapa - VRN I. etapa'!J33</f>
        <v>0</v>
      </c>
      <c r="AW97" s="133">
        <f>'VRN I. etapa - VRN I. etapa'!J34</f>
        <v>0</v>
      </c>
      <c r="AX97" s="133">
        <f>'VRN I. etapa - VRN I. etapa'!J35</f>
        <v>0</v>
      </c>
      <c r="AY97" s="133">
        <f>'VRN I. etapa - VRN I. etapa'!J36</f>
        <v>0</v>
      </c>
      <c r="AZ97" s="133">
        <f>'VRN I. etapa - VRN I. etapa'!F33</f>
        <v>0</v>
      </c>
      <c r="BA97" s="133">
        <f>'VRN I. etapa - VRN I. etapa'!F34</f>
        <v>0</v>
      </c>
      <c r="BB97" s="133">
        <f>'VRN I. etapa - VRN I. etapa'!F35</f>
        <v>0</v>
      </c>
      <c r="BC97" s="133">
        <f>'VRN I. etapa - VRN I. etapa'!F36</f>
        <v>0</v>
      </c>
      <c r="BD97" s="135">
        <f>'VRN I. etapa - VRN I. etapa'!F37</f>
        <v>0</v>
      </c>
      <c r="BE97" s="7"/>
      <c r="BT97" s="131" t="s">
        <v>91</v>
      </c>
      <c r="BV97" s="131" t="s">
        <v>85</v>
      </c>
      <c r="BW97" s="131" t="s">
        <v>97</v>
      </c>
      <c r="BX97" s="131" t="s">
        <v>5</v>
      </c>
      <c r="CL97" s="131" t="s">
        <v>19</v>
      </c>
      <c r="CM97" s="131" t="s">
        <v>21</v>
      </c>
    </row>
    <row r="98" s="2" customFormat="1" ht="30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</sheetData>
  <sheetProtection sheet="1" formatColumns="0" formatRows="0" objects="1" scenarios="1" spinCount="100000" saltValue="Itm11kU4NH17kVg5oGHV0WqNgiXyK9GypiW10yCmtZlU1WPXeQwMCrSLcgaNv4Iv0+LI4LXJc96X/VgH+0itQw==" hashValue="ce5RjVWvZTDuBzqOJ6zN5y6yYQ/wB6O+d+nDaulm0VUwARcIoE+XdZjX2B15WI5gusOSOWN3yQuVr3UdPCqPYw==" algorithmName="SHA-512" password="CC35"/>
  <mergeCells count="50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G94:AM94"/>
    <mergeCell ref="AN94:AP94"/>
    <mergeCell ref="C92:G92"/>
    <mergeCell ref="I92:AF92"/>
    <mergeCell ref="D95:H95"/>
    <mergeCell ref="J95:AF95"/>
    <mergeCell ref="D96:H96"/>
    <mergeCell ref="J96:AF96"/>
    <mergeCell ref="D97:H97"/>
    <mergeCell ref="J97:AF97"/>
  </mergeCells>
  <hyperlinks>
    <hyperlink ref="A95" location="'SO 101-I. etapa - SO 101-...'!C2" display="/"/>
    <hyperlink ref="A96" location="'SO 102-I. etapa - SO 102-...'!C2" display="/"/>
    <hyperlink ref="A97" location="'VRN I. etapa - VRN I. etap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6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19"/>
      <c r="AT3" s="16" t="s">
        <v>21</v>
      </c>
    </row>
    <row r="4" hidden="1" s="1" customFormat="1" ht="24.96" customHeight="1">
      <c r="B4" s="19"/>
      <c r="D4" s="140" t="s">
        <v>98</v>
      </c>
      <c r="I4" s="136"/>
      <c r="L4" s="19"/>
      <c r="M4" s="141" t="s">
        <v>10</v>
      </c>
      <c r="AT4" s="16" t="s">
        <v>4</v>
      </c>
    </row>
    <row r="5" hidden="1" s="1" customFormat="1" ht="6.96" customHeight="1">
      <c r="B5" s="19"/>
      <c r="I5" s="136"/>
      <c r="L5" s="19"/>
    </row>
    <row r="6" hidden="1" s="1" customFormat="1" ht="12" customHeight="1">
      <c r="B6" s="19"/>
      <c r="D6" s="142" t="s">
        <v>16</v>
      </c>
      <c r="I6" s="136"/>
      <c r="L6" s="19"/>
    </row>
    <row r="7" hidden="1" s="1" customFormat="1" ht="16.5" customHeight="1">
      <c r="B7" s="19"/>
      <c r="E7" s="143" t="str">
        <f>'Rekapitulace stavby'!K6</f>
        <v>1720181 Ulice Chebská, Mar. Lázně, oprava středových ostrůvků - I. Etapa</v>
      </c>
      <c r="F7" s="142"/>
      <c r="G7" s="142"/>
      <c r="H7" s="142"/>
      <c r="I7" s="136"/>
      <c r="L7" s="19"/>
    </row>
    <row r="8" hidden="1" s="2" customFormat="1" ht="12" customHeight="1">
      <c r="A8" s="38"/>
      <c r="B8" s="44"/>
      <c r="C8" s="38"/>
      <c r="D8" s="142" t="s">
        <v>99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5" t="s">
        <v>100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2" t="s">
        <v>18</v>
      </c>
      <c r="E11" s="38"/>
      <c r="F11" s="146" t="s">
        <v>19</v>
      </c>
      <c r="G11" s="38"/>
      <c r="H11" s="38"/>
      <c r="I11" s="147" t="s">
        <v>20</v>
      </c>
      <c r="J11" s="146" t="s">
        <v>21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2" t="s">
        <v>22</v>
      </c>
      <c r="E12" s="38"/>
      <c r="F12" s="146" t="s">
        <v>101</v>
      </c>
      <c r="G12" s="38"/>
      <c r="H12" s="38"/>
      <c r="I12" s="147" t="s">
        <v>24</v>
      </c>
      <c r="J12" s="148" t="str">
        <f>'Rekapitulace stavby'!AN8</f>
        <v>7. 12. 2018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21.84" customHeight="1">
      <c r="A13" s="38"/>
      <c r="B13" s="44"/>
      <c r="C13" s="38"/>
      <c r="D13" s="149" t="s">
        <v>26</v>
      </c>
      <c r="E13" s="38"/>
      <c r="F13" s="150" t="s">
        <v>27</v>
      </c>
      <c r="G13" s="38"/>
      <c r="H13" s="38"/>
      <c r="I13" s="151" t="s">
        <v>28</v>
      </c>
      <c r="J13" s="150" t="s">
        <v>29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2" t="s">
        <v>30</v>
      </c>
      <c r="E14" s="38"/>
      <c r="F14" s="38"/>
      <c r="G14" s="38"/>
      <c r="H14" s="38"/>
      <c r="I14" s="147" t="s">
        <v>31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6" t="s">
        <v>102</v>
      </c>
      <c r="F15" s="38"/>
      <c r="G15" s="38"/>
      <c r="H15" s="38"/>
      <c r="I15" s="147" t="s">
        <v>33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2" t="s">
        <v>34</v>
      </c>
      <c r="E17" s="38"/>
      <c r="F17" s="38"/>
      <c r="G17" s="38"/>
      <c r="H17" s="38"/>
      <c r="I17" s="147" t="s">
        <v>31</v>
      </c>
      <c r="J17" s="32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2" t="str">
        <f>'Rekapitulace stavby'!E14</f>
        <v>Vyplň údaj</v>
      </c>
      <c r="F18" s="146"/>
      <c r="G18" s="146"/>
      <c r="H18" s="146"/>
      <c r="I18" s="147" t="s">
        <v>33</v>
      </c>
      <c r="J18" s="32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2" t="s">
        <v>36</v>
      </c>
      <c r="E20" s="38"/>
      <c r="F20" s="38"/>
      <c r="G20" s="38"/>
      <c r="H20" s="38"/>
      <c r="I20" s="147" t="s">
        <v>31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6" t="s">
        <v>38</v>
      </c>
      <c r="F21" s="38"/>
      <c r="G21" s="38"/>
      <c r="H21" s="38"/>
      <c r="I21" s="147" t="s">
        <v>33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2" t="s">
        <v>41</v>
      </c>
      <c r="E23" s="38"/>
      <c r="F23" s="38"/>
      <c r="G23" s="38"/>
      <c r="H23" s="38"/>
      <c r="I23" s="147" t="s">
        <v>31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6" t="s">
        <v>38</v>
      </c>
      <c r="F24" s="38"/>
      <c r="G24" s="38"/>
      <c r="H24" s="38"/>
      <c r="I24" s="147" t="s">
        <v>33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2" t="s">
        <v>42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52"/>
      <c r="B27" s="153"/>
      <c r="C27" s="152"/>
      <c r="D27" s="152"/>
      <c r="E27" s="154" t="s">
        <v>1</v>
      </c>
      <c r="F27" s="154"/>
      <c r="G27" s="154"/>
      <c r="H27" s="154"/>
      <c r="I27" s="155"/>
      <c r="J27" s="152"/>
      <c r="K27" s="152"/>
      <c r="L27" s="156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57"/>
      <c r="E29" s="157"/>
      <c r="F29" s="157"/>
      <c r="G29" s="157"/>
      <c r="H29" s="157"/>
      <c r="I29" s="158"/>
      <c r="J29" s="157"/>
      <c r="K29" s="157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9" t="s">
        <v>43</v>
      </c>
      <c r="E30" s="38"/>
      <c r="F30" s="38"/>
      <c r="G30" s="38"/>
      <c r="H30" s="38"/>
      <c r="I30" s="144"/>
      <c r="J30" s="160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7"/>
      <c r="E31" s="157"/>
      <c r="F31" s="157"/>
      <c r="G31" s="157"/>
      <c r="H31" s="157"/>
      <c r="I31" s="158"/>
      <c r="J31" s="157"/>
      <c r="K31" s="157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61" t="s">
        <v>45</v>
      </c>
      <c r="G32" s="38"/>
      <c r="H32" s="38"/>
      <c r="I32" s="162" t="s">
        <v>44</v>
      </c>
      <c r="J32" s="161" t="s">
        <v>46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63" t="s">
        <v>47</v>
      </c>
      <c r="E33" s="142" t="s">
        <v>48</v>
      </c>
      <c r="F33" s="164">
        <f>ROUND((SUM(BE123:BE269)),  2)</f>
        <v>0</v>
      </c>
      <c r="G33" s="38"/>
      <c r="H33" s="38"/>
      <c r="I33" s="165">
        <v>0.20999999999999999</v>
      </c>
      <c r="J33" s="164">
        <f>ROUND(((SUM(BE123:BE269))*I33),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2" t="s">
        <v>49</v>
      </c>
      <c r="F34" s="164">
        <f>ROUND((SUM(BF123:BF269)),  2)</f>
        <v>0</v>
      </c>
      <c r="G34" s="38"/>
      <c r="H34" s="38"/>
      <c r="I34" s="165">
        <v>0.14999999999999999</v>
      </c>
      <c r="J34" s="164">
        <f>ROUND(((SUM(BF123:BF269))*I34),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50</v>
      </c>
      <c r="F35" s="164">
        <f>ROUND((SUM(BG123:BG269)),  2)</f>
        <v>0</v>
      </c>
      <c r="G35" s="38"/>
      <c r="H35" s="38"/>
      <c r="I35" s="165">
        <v>0.20999999999999999</v>
      </c>
      <c r="J35" s="16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51</v>
      </c>
      <c r="F36" s="164">
        <f>ROUND((SUM(BH123:BH269)),  2)</f>
        <v>0</v>
      </c>
      <c r="G36" s="38"/>
      <c r="H36" s="38"/>
      <c r="I36" s="165">
        <v>0.14999999999999999</v>
      </c>
      <c r="J36" s="16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52</v>
      </c>
      <c r="F37" s="164">
        <f>ROUND((SUM(BI123:BI269)),  2)</f>
        <v>0</v>
      </c>
      <c r="G37" s="38"/>
      <c r="H37" s="38"/>
      <c r="I37" s="165">
        <v>0</v>
      </c>
      <c r="J37" s="16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66"/>
      <c r="D39" s="167" t="s">
        <v>53</v>
      </c>
      <c r="E39" s="168"/>
      <c r="F39" s="168"/>
      <c r="G39" s="169" t="s">
        <v>54</v>
      </c>
      <c r="H39" s="170" t="s">
        <v>55</v>
      </c>
      <c r="I39" s="171"/>
      <c r="J39" s="172">
        <f>SUM(J30:J37)</f>
        <v>0</v>
      </c>
      <c r="K39" s="17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19"/>
      <c r="I41" s="136"/>
      <c r="L41" s="19"/>
    </row>
    <row r="42" hidden="1" s="1" customFormat="1" ht="14.4" customHeight="1">
      <c r="B42" s="19"/>
      <c r="I42" s="136"/>
      <c r="L42" s="19"/>
    </row>
    <row r="43" hidden="1" s="1" customFormat="1" ht="14.4" customHeight="1">
      <c r="B43" s="19"/>
      <c r="I43" s="136"/>
      <c r="L43" s="19"/>
    </row>
    <row r="44" hidden="1" s="1" customFormat="1" ht="14.4" customHeight="1">
      <c r="B44" s="19"/>
      <c r="I44" s="136"/>
      <c r="L44" s="19"/>
    </row>
    <row r="45" hidden="1" s="1" customFormat="1" ht="14.4" customHeight="1">
      <c r="B45" s="19"/>
      <c r="I45" s="136"/>
      <c r="L45" s="19"/>
    </row>
    <row r="46" hidden="1" s="1" customFormat="1" ht="14.4" customHeight="1">
      <c r="B46" s="19"/>
      <c r="I46" s="136"/>
      <c r="L46" s="19"/>
    </row>
    <row r="47" hidden="1" s="1" customFormat="1" ht="14.4" customHeight="1">
      <c r="B47" s="19"/>
      <c r="I47" s="136"/>
      <c r="L47" s="19"/>
    </row>
    <row r="48" hidden="1" s="1" customFormat="1" ht="14.4" customHeight="1">
      <c r="B48" s="19"/>
      <c r="I48" s="136"/>
      <c r="L48" s="19"/>
    </row>
    <row r="49" hidden="1" s="2" customFormat="1" ht="14.4" customHeight="1">
      <c r="B49" s="63"/>
      <c r="D49" s="174" t="s">
        <v>56</v>
      </c>
      <c r="E49" s="175"/>
      <c r="F49" s="175"/>
      <c r="G49" s="174" t="s">
        <v>57</v>
      </c>
      <c r="H49" s="175"/>
      <c r="I49" s="176"/>
      <c r="J49" s="175"/>
      <c r="K49" s="175"/>
      <c r="L49" s="63"/>
    </row>
    <row r="50" hidden="1">
      <c r="B50" s="19"/>
      <c r="L50" s="19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 s="2" customFormat="1">
      <c r="A60" s="38"/>
      <c r="B60" s="44"/>
      <c r="C60" s="38"/>
      <c r="D60" s="177" t="s">
        <v>58</v>
      </c>
      <c r="E60" s="178"/>
      <c r="F60" s="179" t="s">
        <v>59</v>
      </c>
      <c r="G60" s="177" t="s">
        <v>58</v>
      </c>
      <c r="H60" s="178"/>
      <c r="I60" s="180"/>
      <c r="J60" s="181" t="s">
        <v>59</v>
      </c>
      <c r="K60" s="178"/>
      <c r="L60" s="63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>
      <c r="B61" s="19"/>
      <c r="L61" s="19"/>
    </row>
    <row r="62" hidden="1">
      <c r="B62" s="19"/>
      <c r="L62" s="19"/>
    </row>
    <row r="63" hidden="1">
      <c r="B63" s="19"/>
      <c r="L63" s="19"/>
    </row>
    <row r="64" hidden="1" s="2" customFormat="1">
      <c r="A64" s="38"/>
      <c r="B64" s="44"/>
      <c r="C64" s="38"/>
      <c r="D64" s="174" t="s">
        <v>60</v>
      </c>
      <c r="E64" s="182"/>
      <c r="F64" s="182"/>
      <c r="G64" s="174" t="s">
        <v>61</v>
      </c>
      <c r="H64" s="182"/>
      <c r="I64" s="183"/>
      <c r="J64" s="182"/>
      <c r="K64" s="182"/>
      <c r="L64" s="63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hidden="1">
      <c r="B65" s="19"/>
      <c r="L65" s="19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 s="2" customFormat="1">
      <c r="A75" s="38"/>
      <c r="B75" s="44"/>
      <c r="C75" s="38"/>
      <c r="D75" s="177" t="s">
        <v>58</v>
      </c>
      <c r="E75" s="178"/>
      <c r="F75" s="179" t="s">
        <v>59</v>
      </c>
      <c r="G75" s="177" t="s">
        <v>58</v>
      </c>
      <c r="H75" s="178"/>
      <c r="I75" s="180"/>
      <c r="J75" s="181" t="s">
        <v>59</v>
      </c>
      <c r="K75" s="178"/>
      <c r="L75" s="63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hidden="1" s="2" customFormat="1" ht="14.4" customHeight="1">
      <c r="A76" s="38"/>
      <c r="B76" s="184"/>
      <c r="C76" s="185"/>
      <c r="D76" s="185"/>
      <c r="E76" s="185"/>
      <c r="F76" s="185"/>
      <c r="G76" s="185"/>
      <c r="H76" s="185"/>
      <c r="I76" s="186"/>
      <c r="J76" s="185"/>
      <c r="K76" s="18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/>
    <row r="78" hidden="1"/>
    <row r="79" hidden="1"/>
    <row r="80" hidden="1" s="2" customFormat="1" ht="6.96" customHeight="1">
      <c r="A80" s="38"/>
      <c r="B80" s="187"/>
      <c r="C80" s="188"/>
      <c r="D80" s="188"/>
      <c r="E80" s="188"/>
      <c r="F80" s="188"/>
      <c r="G80" s="188"/>
      <c r="H80" s="188"/>
      <c r="I80" s="189"/>
      <c r="J80" s="188"/>
      <c r="K80" s="188"/>
      <c r="L80" s="63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hidden="1" s="2" customFormat="1" ht="24.96" customHeight="1">
      <c r="A81" s="38"/>
      <c r="B81" s="39"/>
      <c r="C81" s="22" t="s">
        <v>103</v>
      </c>
      <c r="D81" s="40"/>
      <c r="E81" s="40"/>
      <c r="F81" s="40"/>
      <c r="G81" s="40"/>
      <c r="H81" s="40"/>
      <c r="I81" s="144"/>
      <c r="J81" s="40"/>
      <c r="K81" s="40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12" customHeight="1">
      <c r="A83" s="38"/>
      <c r="B83" s="39"/>
      <c r="C83" s="31" t="s">
        <v>16</v>
      </c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6.5" customHeight="1">
      <c r="A84" s="38"/>
      <c r="B84" s="39"/>
      <c r="C84" s="40"/>
      <c r="D84" s="40"/>
      <c r="E84" s="190" t="str">
        <f>E7</f>
        <v>1720181 Ulice Chebská, Mar. Lázně, oprava středových ostrůvků - I. Etapa</v>
      </c>
      <c r="F84" s="31"/>
      <c r="G84" s="31"/>
      <c r="H84" s="31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2" customHeight="1">
      <c r="A85" s="38"/>
      <c r="B85" s="39"/>
      <c r="C85" s="31" t="s">
        <v>99</v>
      </c>
      <c r="D85" s="40"/>
      <c r="E85" s="40"/>
      <c r="F85" s="40"/>
      <c r="G85" s="40"/>
      <c r="H85" s="40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6.5" customHeight="1">
      <c r="A86" s="38"/>
      <c r="B86" s="39"/>
      <c r="C86" s="40"/>
      <c r="D86" s="40"/>
      <c r="E86" s="76" t="str">
        <f>E9</f>
        <v xml:space="preserve">SO 101-I. etapa - SO 101-I. etapa KSUS KK </v>
      </c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6.96" customHeight="1">
      <c r="A87" s="38"/>
      <c r="B87" s="39"/>
      <c r="C87" s="40"/>
      <c r="D87" s="40"/>
      <c r="E87" s="40"/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12" customHeight="1">
      <c r="A88" s="38"/>
      <c r="B88" s="39"/>
      <c r="C88" s="31" t="s">
        <v>22</v>
      </c>
      <c r="D88" s="40"/>
      <c r="E88" s="40"/>
      <c r="F88" s="26" t="str">
        <f>F12</f>
        <v>I. Etapa SO101, Chebská ulice, ML</v>
      </c>
      <c r="G88" s="40"/>
      <c r="H88" s="40"/>
      <c r="I88" s="147" t="s">
        <v>24</v>
      </c>
      <c r="J88" s="79" t="str">
        <f>IF(J12="","",J12)</f>
        <v>7. 12. 2018</v>
      </c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14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15.15" customHeight="1">
      <c r="A90" s="38"/>
      <c r="B90" s="39"/>
      <c r="C90" s="31" t="s">
        <v>30</v>
      </c>
      <c r="D90" s="40"/>
      <c r="E90" s="40"/>
      <c r="F90" s="26" t="str">
        <f>E15</f>
        <v>KSUS KK, Dolní rychnov</v>
      </c>
      <c r="G90" s="40"/>
      <c r="H90" s="40"/>
      <c r="I90" s="147" t="s">
        <v>36</v>
      </c>
      <c r="J90" s="36" t="str">
        <f>E21</f>
        <v>Inplan CZ s.r.o.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1" t="s">
        <v>34</v>
      </c>
      <c r="D91" s="40"/>
      <c r="E91" s="40"/>
      <c r="F91" s="26" t="str">
        <f>IF(E18="","",E18)</f>
        <v>Vyplň údaj</v>
      </c>
      <c r="G91" s="40"/>
      <c r="H91" s="40"/>
      <c r="I91" s="147" t="s">
        <v>41</v>
      </c>
      <c r="J91" s="36" t="str">
        <f>E24</f>
        <v>Inplan CZ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0.32" customHeight="1">
      <c r="A92" s="38"/>
      <c r="B92" s="39"/>
      <c r="C92" s="40"/>
      <c r="D92" s="40"/>
      <c r="E92" s="40"/>
      <c r="F92" s="40"/>
      <c r="G92" s="40"/>
      <c r="H92" s="40"/>
      <c r="I92" s="14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29.28" customHeight="1">
      <c r="A93" s="38"/>
      <c r="B93" s="39"/>
      <c r="C93" s="191" t="s">
        <v>104</v>
      </c>
      <c r="D93" s="192"/>
      <c r="E93" s="192"/>
      <c r="F93" s="192"/>
      <c r="G93" s="192"/>
      <c r="H93" s="192"/>
      <c r="I93" s="193"/>
      <c r="J93" s="194" t="s">
        <v>105</v>
      </c>
      <c r="K93" s="192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10.32" customHeight="1">
      <c r="A94" s="38"/>
      <c r="B94" s="39"/>
      <c r="C94" s="40"/>
      <c r="D94" s="40"/>
      <c r="E94" s="40"/>
      <c r="F94" s="40"/>
      <c r="G94" s="40"/>
      <c r="H94" s="40"/>
      <c r="I94" s="144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22.8" customHeight="1">
      <c r="A95" s="38"/>
      <c r="B95" s="39"/>
      <c r="C95" s="195" t="s">
        <v>106</v>
      </c>
      <c r="D95" s="40"/>
      <c r="E95" s="40"/>
      <c r="F95" s="40"/>
      <c r="G95" s="40"/>
      <c r="H95" s="40"/>
      <c r="I95" s="144"/>
      <c r="J95" s="110">
        <f>J123</f>
        <v>0</v>
      </c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U95" s="16" t="s">
        <v>107</v>
      </c>
    </row>
    <row r="96" hidden="1" s="9" customFormat="1" ht="24.96" customHeight="1">
      <c r="A96" s="9"/>
      <c r="B96" s="196"/>
      <c r="C96" s="197"/>
      <c r="D96" s="198" t="s">
        <v>108</v>
      </c>
      <c r="E96" s="199"/>
      <c r="F96" s="199"/>
      <c r="G96" s="199"/>
      <c r="H96" s="199"/>
      <c r="I96" s="200"/>
      <c r="J96" s="201">
        <f>J124</f>
        <v>0</v>
      </c>
      <c r="K96" s="197"/>
      <c r="L96" s="202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</row>
    <row r="97" hidden="1" s="10" customFormat="1" ht="19.92" customHeight="1">
      <c r="A97" s="10"/>
      <c r="B97" s="203"/>
      <c r="C97" s="204"/>
      <c r="D97" s="205" t="s">
        <v>109</v>
      </c>
      <c r="E97" s="206"/>
      <c r="F97" s="206"/>
      <c r="G97" s="206"/>
      <c r="H97" s="206"/>
      <c r="I97" s="207"/>
      <c r="J97" s="208">
        <f>J125</f>
        <v>0</v>
      </c>
      <c r="K97" s="204"/>
      <c r="L97" s="209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hidden="1" s="10" customFormat="1" ht="19.92" customHeight="1">
      <c r="A98" s="10"/>
      <c r="B98" s="203"/>
      <c r="C98" s="204"/>
      <c r="D98" s="205" t="s">
        <v>110</v>
      </c>
      <c r="E98" s="206"/>
      <c r="F98" s="206"/>
      <c r="G98" s="206"/>
      <c r="H98" s="206"/>
      <c r="I98" s="207"/>
      <c r="J98" s="208">
        <f>J171</f>
        <v>0</v>
      </c>
      <c r="K98" s="204"/>
      <c r="L98" s="20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203"/>
      <c r="C99" s="204"/>
      <c r="D99" s="205" t="s">
        <v>111</v>
      </c>
      <c r="E99" s="206"/>
      <c r="F99" s="206"/>
      <c r="G99" s="206"/>
      <c r="H99" s="206"/>
      <c r="I99" s="207"/>
      <c r="J99" s="208">
        <f>J175</f>
        <v>0</v>
      </c>
      <c r="K99" s="204"/>
      <c r="L99" s="20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203"/>
      <c r="C100" s="204"/>
      <c r="D100" s="205" t="s">
        <v>112</v>
      </c>
      <c r="E100" s="206"/>
      <c r="F100" s="206"/>
      <c r="G100" s="206"/>
      <c r="H100" s="206"/>
      <c r="I100" s="207"/>
      <c r="J100" s="208">
        <f>J182</f>
        <v>0</v>
      </c>
      <c r="K100" s="204"/>
      <c r="L100" s="20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203"/>
      <c r="C101" s="204"/>
      <c r="D101" s="205" t="s">
        <v>113</v>
      </c>
      <c r="E101" s="206"/>
      <c r="F101" s="206"/>
      <c r="G101" s="206"/>
      <c r="H101" s="206"/>
      <c r="I101" s="207"/>
      <c r="J101" s="208">
        <f>J217</f>
        <v>0</v>
      </c>
      <c r="K101" s="204"/>
      <c r="L101" s="20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203"/>
      <c r="C102" s="204"/>
      <c r="D102" s="205" t="s">
        <v>114</v>
      </c>
      <c r="E102" s="206"/>
      <c r="F102" s="206"/>
      <c r="G102" s="206"/>
      <c r="H102" s="206"/>
      <c r="I102" s="207"/>
      <c r="J102" s="208">
        <f>J229</f>
        <v>0</v>
      </c>
      <c r="K102" s="204"/>
      <c r="L102" s="20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203"/>
      <c r="C103" s="204"/>
      <c r="D103" s="205" t="s">
        <v>115</v>
      </c>
      <c r="E103" s="206"/>
      <c r="F103" s="206"/>
      <c r="G103" s="206"/>
      <c r="H103" s="206"/>
      <c r="I103" s="207"/>
      <c r="J103" s="208">
        <f>J260</f>
        <v>0</v>
      </c>
      <c r="K103" s="204"/>
      <c r="L103" s="20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144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hidden="1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186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hidden="1"/>
    <row r="107" hidden="1"/>
    <row r="108" hidden="1"/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18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2" t="s">
        <v>116</v>
      </c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1" t="s">
        <v>16</v>
      </c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90" t="str">
        <f>E7</f>
        <v>1720181 Ulice Chebská, Mar. Lázně, oprava středových ostrůvků - I. Etapa</v>
      </c>
      <c r="F113" s="31"/>
      <c r="G113" s="31"/>
      <c r="H113" s="31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1" t="s">
        <v>99</v>
      </c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 xml:space="preserve">SO 101-I. etapa - SO 101-I. etapa KSUS KK </v>
      </c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1" t="s">
        <v>22</v>
      </c>
      <c r="D117" s="40"/>
      <c r="E117" s="40"/>
      <c r="F117" s="26" t="str">
        <f>F12</f>
        <v>I. Etapa SO101, Chebská ulice, ML</v>
      </c>
      <c r="G117" s="40"/>
      <c r="H117" s="40"/>
      <c r="I117" s="147" t="s">
        <v>24</v>
      </c>
      <c r="J117" s="79" t="str">
        <f>IF(J12="","",J12)</f>
        <v>7. 12. 2018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1" t="s">
        <v>30</v>
      </c>
      <c r="D119" s="40"/>
      <c r="E119" s="40"/>
      <c r="F119" s="26" t="str">
        <f>E15</f>
        <v>KSUS KK, Dolní rychnov</v>
      </c>
      <c r="G119" s="40"/>
      <c r="H119" s="40"/>
      <c r="I119" s="147" t="s">
        <v>36</v>
      </c>
      <c r="J119" s="36" t="str">
        <f>E21</f>
        <v>Inplan CZ s.r.o.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1" t="s">
        <v>34</v>
      </c>
      <c r="D120" s="40"/>
      <c r="E120" s="40"/>
      <c r="F120" s="26" t="str">
        <f>IF(E18="","",E18)</f>
        <v>Vyplň údaj</v>
      </c>
      <c r="G120" s="40"/>
      <c r="H120" s="40"/>
      <c r="I120" s="147" t="s">
        <v>41</v>
      </c>
      <c r="J120" s="36" t="str">
        <f>E24</f>
        <v>Inplan CZ s.r.o.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14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210"/>
      <c r="B122" s="211"/>
      <c r="C122" s="212" t="s">
        <v>117</v>
      </c>
      <c r="D122" s="213" t="s">
        <v>68</v>
      </c>
      <c r="E122" s="213" t="s">
        <v>64</v>
      </c>
      <c r="F122" s="213" t="s">
        <v>65</v>
      </c>
      <c r="G122" s="213" t="s">
        <v>118</v>
      </c>
      <c r="H122" s="213" t="s">
        <v>119</v>
      </c>
      <c r="I122" s="214" t="s">
        <v>120</v>
      </c>
      <c r="J122" s="215" t="s">
        <v>105</v>
      </c>
      <c r="K122" s="216" t="s">
        <v>121</v>
      </c>
      <c r="L122" s="217"/>
      <c r="M122" s="100" t="s">
        <v>1</v>
      </c>
      <c r="N122" s="101" t="s">
        <v>47</v>
      </c>
      <c r="O122" s="101" t="s">
        <v>122</v>
      </c>
      <c r="P122" s="101" t="s">
        <v>123</v>
      </c>
      <c r="Q122" s="101" t="s">
        <v>124</v>
      </c>
      <c r="R122" s="101" t="s">
        <v>125</v>
      </c>
      <c r="S122" s="101" t="s">
        <v>126</v>
      </c>
      <c r="T122" s="102" t="s">
        <v>127</v>
      </c>
      <c r="U122" s="210"/>
      <c r="V122" s="210"/>
      <c r="W122" s="210"/>
      <c r="X122" s="210"/>
      <c r="Y122" s="210"/>
      <c r="Z122" s="210"/>
      <c r="AA122" s="210"/>
      <c r="AB122" s="210"/>
      <c r="AC122" s="210"/>
      <c r="AD122" s="210"/>
      <c r="AE122" s="210"/>
    </row>
    <row r="123" s="2" customFormat="1" ht="22.8" customHeight="1">
      <c r="A123" s="38"/>
      <c r="B123" s="39"/>
      <c r="C123" s="107" t="s">
        <v>128</v>
      </c>
      <c r="D123" s="40"/>
      <c r="E123" s="40"/>
      <c r="F123" s="40"/>
      <c r="G123" s="40"/>
      <c r="H123" s="40"/>
      <c r="I123" s="144"/>
      <c r="J123" s="218">
        <f>BK123</f>
        <v>0</v>
      </c>
      <c r="K123" s="40"/>
      <c r="L123" s="44"/>
      <c r="M123" s="103"/>
      <c r="N123" s="219"/>
      <c r="O123" s="104"/>
      <c r="P123" s="220">
        <f>P124</f>
        <v>0</v>
      </c>
      <c r="Q123" s="104"/>
      <c r="R123" s="220">
        <f>R124</f>
        <v>0</v>
      </c>
      <c r="S123" s="104"/>
      <c r="T123" s="221">
        <f>T124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6" t="s">
        <v>82</v>
      </c>
      <c r="AU123" s="16" t="s">
        <v>107</v>
      </c>
      <c r="BK123" s="222">
        <f>BK124</f>
        <v>0</v>
      </c>
    </row>
    <row r="124" s="12" customFormat="1" ht="25.92" customHeight="1">
      <c r="A124" s="12"/>
      <c r="B124" s="223"/>
      <c r="C124" s="224"/>
      <c r="D124" s="225" t="s">
        <v>82</v>
      </c>
      <c r="E124" s="226" t="s">
        <v>129</v>
      </c>
      <c r="F124" s="226" t="s">
        <v>130</v>
      </c>
      <c r="G124" s="224"/>
      <c r="H124" s="224"/>
      <c r="I124" s="227"/>
      <c r="J124" s="228">
        <f>BK124</f>
        <v>0</v>
      </c>
      <c r="K124" s="224"/>
      <c r="L124" s="229"/>
      <c r="M124" s="230"/>
      <c r="N124" s="231"/>
      <c r="O124" s="231"/>
      <c r="P124" s="232">
        <f>P125+P171+P175+P182+P217+P229+P260</f>
        <v>0</v>
      </c>
      <c r="Q124" s="231"/>
      <c r="R124" s="232">
        <f>R125+R171+R175+R182+R217+R229+R260</f>
        <v>0</v>
      </c>
      <c r="S124" s="231"/>
      <c r="T124" s="233">
        <f>T125+T171+T175+T182+T217+T229+T260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4" t="s">
        <v>91</v>
      </c>
      <c r="AT124" s="235" t="s">
        <v>82</v>
      </c>
      <c r="AU124" s="235" t="s">
        <v>83</v>
      </c>
      <c r="AY124" s="234" t="s">
        <v>131</v>
      </c>
      <c r="BK124" s="236">
        <f>BK125+BK171+BK175+BK182+BK217+BK229+BK260</f>
        <v>0</v>
      </c>
    </row>
    <row r="125" s="12" customFormat="1" ht="22.8" customHeight="1">
      <c r="A125" s="12"/>
      <c r="B125" s="223"/>
      <c r="C125" s="224"/>
      <c r="D125" s="225" t="s">
        <v>82</v>
      </c>
      <c r="E125" s="237" t="s">
        <v>91</v>
      </c>
      <c r="F125" s="237" t="s">
        <v>132</v>
      </c>
      <c r="G125" s="224"/>
      <c r="H125" s="224"/>
      <c r="I125" s="227"/>
      <c r="J125" s="238">
        <f>BK125</f>
        <v>0</v>
      </c>
      <c r="K125" s="224"/>
      <c r="L125" s="229"/>
      <c r="M125" s="230"/>
      <c r="N125" s="231"/>
      <c r="O125" s="231"/>
      <c r="P125" s="232">
        <f>SUM(P126:P170)</f>
        <v>0</v>
      </c>
      <c r="Q125" s="231"/>
      <c r="R125" s="232">
        <f>SUM(R126:R170)</f>
        <v>0</v>
      </c>
      <c r="S125" s="231"/>
      <c r="T125" s="233">
        <f>SUM(T126:T170)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4" t="s">
        <v>91</v>
      </c>
      <c r="AT125" s="235" t="s">
        <v>82</v>
      </c>
      <c r="AU125" s="235" t="s">
        <v>91</v>
      </c>
      <c r="AY125" s="234" t="s">
        <v>131</v>
      </c>
      <c r="BK125" s="236">
        <f>SUM(BK126:BK170)</f>
        <v>0</v>
      </c>
    </row>
    <row r="126" s="2" customFormat="1" ht="24" customHeight="1">
      <c r="A126" s="38"/>
      <c r="B126" s="39"/>
      <c r="C126" s="239" t="s">
        <v>91</v>
      </c>
      <c r="D126" s="239" t="s">
        <v>133</v>
      </c>
      <c r="E126" s="240" t="s">
        <v>134</v>
      </c>
      <c r="F126" s="241" t="s">
        <v>135</v>
      </c>
      <c r="G126" s="242" t="s">
        <v>136</v>
      </c>
      <c r="H126" s="243">
        <v>3</v>
      </c>
      <c r="I126" s="244"/>
      <c r="J126" s="245">
        <f>ROUND(I126*H126,2)</f>
        <v>0</v>
      </c>
      <c r="K126" s="246"/>
      <c r="L126" s="44"/>
      <c r="M126" s="247" t="s">
        <v>1</v>
      </c>
      <c r="N126" s="248" t="s">
        <v>48</v>
      </c>
      <c r="O126" s="91"/>
      <c r="P126" s="249">
        <f>O126*H126</f>
        <v>0</v>
      </c>
      <c r="Q126" s="249">
        <v>0</v>
      </c>
      <c r="R126" s="249">
        <f>Q126*H126</f>
        <v>0</v>
      </c>
      <c r="S126" s="249">
        <v>0</v>
      </c>
      <c r="T126" s="25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51" t="s">
        <v>137</v>
      </c>
      <c r="AT126" s="251" t="s">
        <v>133</v>
      </c>
      <c r="AU126" s="251" t="s">
        <v>21</v>
      </c>
      <c r="AY126" s="16" t="s">
        <v>131</v>
      </c>
      <c r="BE126" s="252">
        <f>IF(N126="základní",J126,0)</f>
        <v>0</v>
      </c>
      <c r="BF126" s="252">
        <f>IF(N126="snížená",J126,0)</f>
        <v>0</v>
      </c>
      <c r="BG126" s="252">
        <f>IF(N126="zákl. přenesená",J126,0)</f>
        <v>0</v>
      </c>
      <c r="BH126" s="252">
        <f>IF(N126="sníž. přenesená",J126,0)</f>
        <v>0</v>
      </c>
      <c r="BI126" s="252">
        <f>IF(N126="nulová",J126,0)</f>
        <v>0</v>
      </c>
      <c r="BJ126" s="16" t="s">
        <v>91</v>
      </c>
      <c r="BK126" s="252">
        <f>ROUND(I126*H126,2)</f>
        <v>0</v>
      </c>
      <c r="BL126" s="16" t="s">
        <v>137</v>
      </c>
      <c r="BM126" s="251" t="s">
        <v>138</v>
      </c>
    </row>
    <row r="127" s="2" customFormat="1">
      <c r="A127" s="38"/>
      <c r="B127" s="39"/>
      <c r="C127" s="40"/>
      <c r="D127" s="253" t="s">
        <v>139</v>
      </c>
      <c r="E127" s="40"/>
      <c r="F127" s="254" t="s">
        <v>140</v>
      </c>
      <c r="G127" s="40"/>
      <c r="H127" s="40"/>
      <c r="I127" s="144"/>
      <c r="J127" s="40"/>
      <c r="K127" s="40"/>
      <c r="L127" s="44"/>
      <c r="M127" s="255"/>
      <c r="N127" s="256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6" t="s">
        <v>139</v>
      </c>
      <c r="AU127" s="16" t="s">
        <v>21</v>
      </c>
    </row>
    <row r="128" s="13" customFormat="1">
      <c r="A128" s="13"/>
      <c r="B128" s="257"/>
      <c r="C128" s="258"/>
      <c r="D128" s="253" t="s">
        <v>141</v>
      </c>
      <c r="E128" s="259" t="s">
        <v>1</v>
      </c>
      <c r="F128" s="260" t="s">
        <v>142</v>
      </c>
      <c r="G128" s="258"/>
      <c r="H128" s="261">
        <v>3</v>
      </c>
      <c r="I128" s="262"/>
      <c r="J128" s="258"/>
      <c r="K128" s="258"/>
      <c r="L128" s="263"/>
      <c r="M128" s="264"/>
      <c r="N128" s="265"/>
      <c r="O128" s="265"/>
      <c r="P128" s="265"/>
      <c r="Q128" s="265"/>
      <c r="R128" s="265"/>
      <c r="S128" s="265"/>
      <c r="T128" s="26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7" t="s">
        <v>141</v>
      </c>
      <c r="AU128" s="267" t="s">
        <v>21</v>
      </c>
      <c r="AV128" s="13" t="s">
        <v>21</v>
      </c>
      <c r="AW128" s="13" t="s">
        <v>40</v>
      </c>
      <c r="AX128" s="13" t="s">
        <v>83</v>
      </c>
      <c r="AY128" s="267" t="s">
        <v>131</v>
      </c>
    </row>
    <row r="129" s="14" customFormat="1">
      <c r="A129" s="14"/>
      <c r="B129" s="268"/>
      <c r="C129" s="269"/>
      <c r="D129" s="253" t="s">
        <v>141</v>
      </c>
      <c r="E129" s="270" t="s">
        <v>1</v>
      </c>
      <c r="F129" s="271" t="s">
        <v>143</v>
      </c>
      <c r="G129" s="269"/>
      <c r="H129" s="272">
        <v>3</v>
      </c>
      <c r="I129" s="273"/>
      <c r="J129" s="269"/>
      <c r="K129" s="269"/>
      <c r="L129" s="274"/>
      <c r="M129" s="275"/>
      <c r="N129" s="276"/>
      <c r="O129" s="276"/>
      <c r="P129" s="276"/>
      <c r="Q129" s="276"/>
      <c r="R129" s="276"/>
      <c r="S129" s="276"/>
      <c r="T129" s="277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78" t="s">
        <v>141</v>
      </c>
      <c r="AU129" s="278" t="s">
        <v>21</v>
      </c>
      <c r="AV129" s="14" t="s">
        <v>137</v>
      </c>
      <c r="AW129" s="14" t="s">
        <v>40</v>
      </c>
      <c r="AX129" s="14" t="s">
        <v>91</v>
      </c>
      <c r="AY129" s="278" t="s">
        <v>131</v>
      </c>
    </row>
    <row r="130" s="2" customFormat="1" ht="24" customHeight="1">
      <c r="A130" s="38"/>
      <c r="B130" s="39"/>
      <c r="C130" s="239" t="s">
        <v>21</v>
      </c>
      <c r="D130" s="239" t="s">
        <v>133</v>
      </c>
      <c r="E130" s="240" t="s">
        <v>144</v>
      </c>
      <c r="F130" s="241" t="s">
        <v>145</v>
      </c>
      <c r="G130" s="242" t="s">
        <v>136</v>
      </c>
      <c r="H130" s="243">
        <v>117.59999999999999</v>
      </c>
      <c r="I130" s="244"/>
      <c r="J130" s="245">
        <f>ROUND(I130*H130,2)</f>
        <v>0</v>
      </c>
      <c r="K130" s="246"/>
      <c r="L130" s="44"/>
      <c r="M130" s="247" t="s">
        <v>1</v>
      </c>
      <c r="N130" s="248" t="s">
        <v>48</v>
      </c>
      <c r="O130" s="91"/>
      <c r="P130" s="249">
        <f>O130*H130</f>
        <v>0</v>
      </c>
      <c r="Q130" s="249">
        <v>0</v>
      </c>
      <c r="R130" s="249">
        <f>Q130*H130</f>
        <v>0</v>
      </c>
      <c r="S130" s="249">
        <v>0</v>
      </c>
      <c r="T130" s="25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51" t="s">
        <v>137</v>
      </c>
      <c r="AT130" s="251" t="s">
        <v>133</v>
      </c>
      <c r="AU130" s="251" t="s">
        <v>21</v>
      </c>
      <c r="AY130" s="16" t="s">
        <v>131</v>
      </c>
      <c r="BE130" s="252">
        <f>IF(N130="základní",J130,0)</f>
        <v>0</v>
      </c>
      <c r="BF130" s="252">
        <f>IF(N130="snížená",J130,0)</f>
        <v>0</v>
      </c>
      <c r="BG130" s="252">
        <f>IF(N130="zákl. přenesená",J130,0)</f>
        <v>0</v>
      </c>
      <c r="BH130" s="252">
        <f>IF(N130="sníž. přenesená",J130,0)</f>
        <v>0</v>
      </c>
      <c r="BI130" s="252">
        <f>IF(N130="nulová",J130,0)</f>
        <v>0</v>
      </c>
      <c r="BJ130" s="16" t="s">
        <v>91</v>
      </c>
      <c r="BK130" s="252">
        <f>ROUND(I130*H130,2)</f>
        <v>0</v>
      </c>
      <c r="BL130" s="16" t="s">
        <v>137</v>
      </c>
      <c r="BM130" s="251" t="s">
        <v>146</v>
      </c>
    </row>
    <row r="131" s="2" customFormat="1">
      <c r="A131" s="38"/>
      <c r="B131" s="39"/>
      <c r="C131" s="40"/>
      <c r="D131" s="253" t="s">
        <v>139</v>
      </c>
      <c r="E131" s="40"/>
      <c r="F131" s="254" t="s">
        <v>147</v>
      </c>
      <c r="G131" s="40"/>
      <c r="H131" s="40"/>
      <c r="I131" s="144"/>
      <c r="J131" s="40"/>
      <c r="K131" s="40"/>
      <c r="L131" s="44"/>
      <c r="M131" s="255"/>
      <c r="N131" s="256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6" t="s">
        <v>139</v>
      </c>
      <c r="AU131" s="16" t="s">
        <v>21</v>
      </c>
    </row>
    <row r="132" s="13" customFormat="1">
      <c r="A132" s="13"/>
      <c r="B132" s="257"/>
      <c r="C132" s="258"/>
      <c r="D132" s="253" t="s">
        <v>141</v>
      </c>
      <c r="E132" s="259" t="s">
        <v>1</v>
      </c>
      <c r="F132" s="260" t="s">
        <v>148</v>
      </c>
      <c r="G132" s="258"/>
      <c r="H132" s="261">
        <v>49.600000000000001</v>
      </c>
      <c r="I132" s="262"/>
      <c r="J132" s="258"/>
      <c r="K132" s="258"/>
      <c r="L132" s="263"/>
      <c r="M132" s="264"/>
      <c r="N132" s="265"/>
      <c r="O132" s="265"/>
      <c r="P132" s="265"/>
      <c r="Q132" s="265"/>
      <c r="R132" s="265"/>
      <c r="S132" s="265"/>
      <c r="T132" s="26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7" t="s">
        <v>141</v>
      </c>
      <c r="AU132" s="267" t="s">
        <v>21</v>
      </c>
      <c r="AV132" s="13" t="s">
        <v>21</v>
      </c>
      <c r="AW132" s="13" t="s">
        <v>40</v>
      </c>
      <c r="AX132" s="13" t="s">
        <v>83</v>
      </c>
      <c r="AY132" s="267" t="s">
        <v>131</v>
      </c>
    </row>
    <row r="133" s="13" customFormat="1">
      <c r="A133" s="13"/>
      <c r="B133" s="257"/>
      <c r="C133" s="258"/>
      <c r="D133" s="253" t="s">
        <v>141</v>
      </c>
      <c r="E133" s="259" t="s">
        <v>1</v>
      </c>
      <c r="F133" s="260" t="s">
        <v>149</v>
      </c>
      <c r="G133" s="258"/>
      <c r="H133" s="261">
        <v>68</v>
      </c>
      <c r="I133" s="262"/>
      <c r="J133" s="258"/>
      <c r="K133" s="258"/>
      <c r="L133" s="263"/>
      <c r="M133" s="264"/>
      <c r="N133" s="265"/>
      <c r="O133" s="265"/>
      <c r="P133" s="265"/>
      <c r="Q133" s="265"/>
      <c r="R133" s="265"/>
      <c r="S133" s="265"/>
      <c r="T133" s="26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7" t="s">
        <v>141</v>
      </c>
      <c r="AU133" s="267" t="s">
        <v>21</v>
      </c>
      <c r="AV133" s="13" t="s">
        <v>21</v>
      </c>
      <c r="AW133" s="13" t="s">
        <v>40</v>
      </c>
      <c r="AX133" s="13" t="s">
        <v>83</v>
      </c>
      <c r="AY133" s="267" t="s">
        <v>131</v>
      </c>
    </row>
    <row r="134" s="14" customFormat="1">
      <c r="A134" s="14"/>
      <c r="B134" s="268"/>
      <c r="C134" s="269"/>
      <c r="D134" s="253" t="s">
        <v>141</v>
      </c>
      <c r="E134" s="270" t="s">
        <v>1</v>
      </c>
      <c r="F134" s="271" t="s">
        <v>143</v>
      </c>
      <c r="G134" s="269"/>
      <c r="H134" s="272">
        <v>117.59999999999999</v>
      </c>
      <c r="I134" s="273"/>
      <c r="J134" s="269"/>
      <c r="K134" s="269"/>
      <c r="L134" s="274"/>
      <c r="M134" s="275"/>
      <c r="N134" s="276"/>
      <c r="O134" s="276"/>
      <c r="P134" s="276"/>
      <c r="Q134" s="276"/>
      <c r="R134" s="276"/>
      <c r="S134" s="276"/>
      <c r="T134" s="277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78" t="s">
        <v>141</v>
      </c>
      <c r="AU134" s="278" t="s">
        <v>21</v>
      </c>
      <c r="AV134" s="14" t="s">
        <v>137</v>
      </c>
      <c r="AW134" s="14" t="s">
        <v>40</v>
      </c>
      <c r="AX134" s="14" t="s">
        <v>91</v>
      </c>
      <c r="AY134" s="278" t="s">
        <v>131</v>
      </c>
    </row>
    <row r="135" s="2" customFormat="1" ht="24" customHeight="1">
      <c r="A135" s="38"/>
      <c r="B135" s="39"/>
      <c r="C135" s="239" t="s">
        <v>150</v>
      </c>
      <c r="D135" s="239" t="s">
        <v>133</v>
      </c>
      <c r="E135" s="240" t="s">
        <v>151</v>
      </c>
      <c r="F135" s="241" t="s">
        <v>152</v>
      </c>
      <c r="G135" s="242" t="s">
        <v>136</v>
      </c>
      <c r="H135" s="243">
        <v>72.450000000000003</v>
      </c>
      <c r="I135" s="244"/>
      <c r="J135" s="245">
        <f>ROUND(I135*H135,2)</f>
        <v>0</v>
      </c>
      <c r="K135" s="246"/>
      <c r="L135" s="44"/>
      <c r="M135" s="247" t="s">
        <v>1</v>
      </c>
      <c r="N135" s="248" t="s">
        <v>48</v>
      </c>
      <c r="O135" s="91"/>
      <c r="P135" s="249">
        <f>O135*H135</f>
        <v>0</v>
      </c>
      <c r="Q135" s="249">
        <v>0</v>
      </c>
      <c r="R135" s="249">
        <f>Q135*H135</f>
        <v>0</v>
      </c>
      <c r="S135" s="249">
        <v>0</v>
      </c>
      <c r="T135" s="25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51" t="s">
        <v>137</v>
      </c>
      <c r="AT135" s="251" t="s">
        <v>133</v>
      </c>
      <c r="AU135" s="251" t="s">
        <v>21</v>
      </c>
      <c r="AY135" s="16" t="s">
        <v>131</v>
      </c>
      <c r="BE135" s="252">
        <f>IF(N135="základní",J135,0)</f>
        <v>0</v>
      </c>
      <c r="BF135" s="252">
        <f>IF(N135="snížená",J135,0)</f>
        <v>0</v>
      </c>
      <c r="BG135" s="252">
        <f>IF(N135="zákl. přenesená",J135,0)</f>
        <v>0</v>
      </c>
      <c r="BH135" s="252">
        <f>IF(N135="sníž. přenesená",J135,0)</f>
        <v>0</v>
      </c>
      <c r="BI135" s="252">
        <f>IF(N135="nulová",J135,0)</f>
        <v>0</v>
      </c>
      <c r="BJ135" s="16" t="s">
        <v>91</v>
      </c>
      <c r="BK135" s="252">
        <f>ROUND(I135*H135,2)</f>
        <v>0</v>
      </c>
      <c r="BL135" s="16" t="s">
        <v>137</v>
      </c>
      <c r="BM135" s="251" t="s">
        <v>153</v>
      </c>
    </row>
    <row r="136" s="2" customFormat="1">
      <c r="A136" s="38"/>
      <c r="B136" s="39"/>
      <c r="C136" s="40"/>
      <c r="D136" s="253" t="s">
        <v>139</v>
      </c>
      <c r="E136" s="40"/>
      <c r="F136" s="254" t="s">
        <v>154</v>
      </c>
      <c r="G136" s="40"/>
      <c r="H136" s="40"/>
      <c r="I136" s="144"/>
      <c r="J136" s="40"/>
      <c r="K136" s="40"/>
      <c r="L136" s="44"/>
      <c r="M136" s="255"/>
      <c r="N136" s="256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6" t="s">
        <v>139</v>
      </c>
      <c r="AU136" s="16" t="s">
        <v>21</v>
      </c>
    </row>
    <row r="137" s="13" customFormat="1">
      <c r="A137" s="13"/>
      <c r="B137" s="257"/>
      <c r="C137" s="258"/>
      <c r="D137" s="253" t="s">
        <v>141</v>
      </c>
      <c r="E137" s="259" t="s">
        <v>1</v>
      </c>
      <c r="F137" s="260" t="s">
        <v>155</v>
      </c>
      <c r="G137" s="258"/>
      <c r="H137" s="261">
        <v>21.449999999999999</v>
      </c>
      <c r="I137" s="262"/>
      <c r="J137" s="258"/>
      <c r="K137" s="258"/>
      <c r="L137" s="263"/>
      <c r="M137" s="264"/>
      <c r="N137" s="265"/>
      <c r="O137" s="265"/>
      <c r="P137" s="265"/>
      <c r="Q137" s="265"/>
      <c r="R137" s="265"/>
      <c r="S137" s="265"/>
      <c r="T137" s="26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7" t="s">
        <v>141</v>
      </c>
      <c r="AU137" s="267" t="s">
        <v>21</v>
      </c>
      <c r="AV137" s="13" t="s">
        <v>21</v>
      </c>
      <c r="AW137" s="13" t="s">
        <v>40</v>
      </c>
      <c r="AX137" s="13" t="s">
        <v>83</v>
      </c>
      <c r="AY137" s="267" t="s">
        <v>131</v>
      </c>
    </row>
    <row r="138" s="13" customFormat="1">
      <c r="A138" s="13"/>
      <c r="B138" s="257"/>
      <c r="C138" s="258"/>
      <c r="D138" s="253" t="s">
        <v>141</v>
      </c>
      <c r="E138" s="259" t="s">
        <v>1</v>
      </c>
      <c r="F138" s="260" t="s">
        <v>156</v>
      </c>
      <c r="G138" s="258"/>
      <c r="H138" s="261">
        <v>51</v>
      </c>
      <c r="I138" s="262"/>
      <c r="J138" s="258"/>
      <c r="K138" s="258"/>
      <c r="L138" s="263"/>
      <c r="M138" s="264"/>
      <c r="N138" s="265"/>
      <c r="O138" s="265"/>
      <c r="P138" s="265"/>
      <c r="Q138" s="265"/>
      <c r="R138" s="265"/>
      <c r="S138" s="265"/>
      <c r="T138" s="26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7" t="s">
        <v>141</v>
      </c>
      <c r="AU138" s="267" t="s">
        <v>21</v>
      </c>
      <c r="AV138" s="13" t="s">
        <v>21</v>
      </c>
      <c r="AW138" s="13" t="s">
        <v>40</v>
      </c>
      <c r="AX138" s="13" t="s">
        <v>83</v>
      </c>
      <c r="AY138" s="267" t="s">
        <v>131</v>
      </c>
    </row>
    <row r="139" s="14" customFormat="1">
      <c r="A139" s="14"/>
      <c r="B139" s="268"/>
      <c r="C139" s="269"/>
      <c r="D139" s="253" t="s">
        <v>141</v>
      </c>
      <c r="E139" s="270" t="s">
        <v>1</v>
      </c>
      <c r="F139" s="271" t="s">
        <v>143</v>
      </c>
      <c r="G139" s="269"/>
      <c r="H139" s="272">
        <v>72.450000000000003</v>
      </c>
      <c r="I139" s="273"/>
      <c r="J139" s="269"/>
      <c r="K139" s="269"/>
      <c r="L139" s="274"/>
      <c r="M139" s="275"/>
      <c r="N139" s="276"/>
      <c r="O139" s="276"/>
      <c r="P139" s="276"/>
      <c r="Q139" s="276"/>
      <c r="R139" s="276"/>
      <c r="S139" s="276"/>
      <c r="T139" s="277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78" t="s">
        <v>141</v>
      </c>
      <c r="AU139" s="278" t="s">
        <v>21</v>
      </c>
      <c r="AV139" s="14" t="s">
        <v>137</v>
      </c>
      <c r="AW139" s="14" t="s">
        <v>40</v>
      </c>
      <c r="AX139" s="14" t="s">
        <v>91</v>
      </c>
      <c r="AY139" s="278" t="s">
        <v>131</v>
      </c>
    </row>
    <row r="140" s="2" customFormat="1" ht="24" customHeight="1">
      <c r="A140" s="38"/>
      <c r="B140" s="39"/>
      <c r="C140" s="239" t="s">
        <v>137</v>
      </c>
      <c r="D140" s="239" t="s">
        <v>133</v>
      </c>
      <c r="E140" s="240" t="s">
        <v>157</v>
      </c>
      <c r="F140" s="241" t="s">
        <v>158</v>
      </c>
      <c r="G140" s="242" t="s">
        <v>159</v>
      </c>
      <c r="H140" s="243">
        <v>102</v>
      </c>
      <c r="I140" s="244"/>
      <c r="J140" s="245">
        <f>ROUND(I140*H140,2)</f>
        <v>0</v>
      </c>
      <c r="K140" s="246"/>
      <c r="L140" s="44"/>
      <c r="M140" s="247" t="s">
        <v>1</v>
      </c>
      <c r="N140" s="248" t="s">
        <v>48</v>
      </c>
      <c r="O140" s="91"/>
      <c r="P140" s="249">
        <f>O140*H140</f>
        <v>0</v>
      </c>
      <c r="Q140" s="249">
        <v>0</v>
      </c>
      <c r="R140" s="249">
        <f>Q140*H140</f>
        <v>0</v>
      </c>
      <c r="S140" s="249">
        <v>0</v>
      </c>
      <c r="T140" s="25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51" t="s">
        <v>137</v>
      </c>
      <c r="AT140" s="251" t="s">
        <v>133</v>
      </c>
      <c r="AU140" s="251" t="s">
        <v>21</v>
      </c>
      <c r="AY140" s="16" t="s">
        <v>131</v>
      </c>
      <c r="BE140" s="252">
        <f>IF(N140="základní",J140,0)</f>
        <v>0</v>
      </c>
      <c r="BF140" s="252">
        <f>IF(N140="snížená",J140,0)</f>
        <v>0</v>
      </c>
      <c r="BG140" s="252">
        <f>IF(N140="zákl. přenesená",J140,0)</f>
        <v>0</v>
      </c>
      <c r="BH140" s="252">
        <f>IF(N140="sníž. přenesená",J140,0)</f>
        <v>0</v>
      </c>
      <c r="BI140" s="252">
        <f>IF(N140="nulová",J140,0)</f>
        <v>0</v>
      </c>
      <c r="BJ140" s="16" t="s">
        <v>91</v>
      </c>
      <c r="BK140" s="252">
        <f>ROUND(I140*H140,2)</f>
        <v>0</v>
      </c>
      <c r="BL140" s="16" t="s">
        <v>137</v>
      </c>
      <c r="BM140" s="251" t="s">
        <v>160</v>
      </c>
    </row>
    <row r="141" s="2" customFormat="1">
      <c r="A141" s="38"/>
      <c r="B141" s="39"/>
      <c r="C141" s="40"/>
      <c r="D141" s="253" t="s">
        <v>139</v>
      </c>
      <c r="E141" s="40"/>
      <c r="F141" s="254" t="s">
        <v>161</v>
      </c>
      <c r="G141" s="40"/>
      <c r="H141" s="40"/>
      <c r="I141" s="144"/>
      <c r="J141" s="40"/>
      <c r="K141" s="40"/>
      <c r="L141" s="44"/>
      <c r="M141" s="255"/>
      <c r="N141" s="256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6" t="s">
        <v>139</v>
      </c>
      <c r="AU141" s="16" t="s">
        <v>21</v>
      </c>
    </row>
    <row r="142" s="13" customFormat="1">
      <c r="A142" s="13"/>
      <c r="B142" s="257"/>
      <c r="C142" s="258"/>
      <c r="D142" s="253" t="s">
        <v>141</v>
      </c>
      <c r="E142" s="259" t="s">
        <v>1</v>
      </c>
      <c r="F142" s="260" t="s">
        <v>162</v>
      </c>
      <c r="G142" s="258"/>
      <c r="H142" s="261">
        <v>102</v>
      </c>
      <c r="I142" s="262"/>
      <c r="J142" s="258"/>
      <c r="K142" s="258"/>
      <c r="L142" s="263"/>
      <c r="M142" s="264"/>
      <c r="N142" s="265"/>
      <c r="O142" s="265"/>
      <c r="P142" s="265"/>
      <c r="Q142" s="265"/>
      <c r="R142" s="265"/>
      <c r="S142" s="265"/>
      <c r="T142" s="26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7" t="s">
        <v>141</v>
      </c>
      <c r="AU142" s="267" t="s">
        <v>21</v>
      </c>
      <c r="AV142" s="13" t="s">
        <v>21</v>
      </c>
      <c r="AW142" s="13" t="s">
        <v>40</v>
      </c>
      <c r="AX142" s="13" t="s">
        <v>83</v>
      </c>
      <c r="AY142" s="267" t="s">
        <v>131</v>
      </c>
    </row>
    <row r="143" s="14" customFormat="1">
      <c r="A143" s="14"/>
      <c r="B143" s="268"/>
      <c r="C143" s="269"/>
      <c r="D143" s="253" t="s">
        <v>141</v>
      </c>
      <c r="E143" s="270" t="s">
        <v>1</v>
      </c>
      <c r="F143" s="271" t="s">
        <v>143</v>
      </c>
      <c r="G143" s="269"/>
      <c r="H143" s="272">
        <v>102</v>
      </c>
      <c r="I143" s="273"/>
      <c r="J143" s="269"/>
      <c r="K143" s="269"/>
      <c r="L143" s="274"/>
      <c r="M143" s="275"/>
      <c r="N143" s="276"/>
      <c r="O143" s="276"/>
      <c r="P143" s="276"/>
      <c r="Q143" s="276"/>
      <c r="R143" s="276"/>
      <c r="S143" s="276"/>
      <c r="T143" s="277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8" t="s">
        <v>141</v>
      </c>
      <c r="AU143" s="278" t="s">
        <v>21</v>
      </c>
      <c r="AV143" s="14" t="s">
        <v>137</v>
      </c>
      <c r="AW143" s="14" t="s">
        <v>40</v>
      </c>
      <c r="AX143" s="14" t="s">
        <v>91</v>
      </c>
      <c r="AY143" s="278" t="s">
        <v>131</v>
      </c>
    </row>
    <row r="144" s="2" customFormat="1" ht="16.5" customHeight="1">
      <c r="A144" s="38"/>
      <c r="B144" s="39"/>
      <c r="C144" s="239" t="s">
        <v>163</v>
      </c>
      <c r="D144" s="239" t="s">
        <v>133</v>
      </c>
      <c r="E144" s="240" t="s">
        <v>164</v>
      </c>
      <c r="F144" s="241" t="s">
        <v>165</v>
      </c>
      <c r="G144" s="242" t="s">
        <v>136</v>
      </c>
      <c r="H144" s="243">
        <v>444.39999999999998</v>
      </c>
      <c r="I144" s="244"/>
      <c r="J144" s="245">
        <f>ROUND(I144*H144,2)</f>
        <v>0</v>
      </c>
      <c r="K144" s="246"/>
      <c r="L144" s="44"/>
      <c r="M144" s="247" t="s">
        <v>1</v>
      </c>
      <c r="N144" s="248" t="s">
        <v>48</v>
      </c>
      <c r="O144" s="91"/>
      <c r="P144" s="249">
        <f>O144*H144</f>
        <v>0</v>
      </c>
      <c r="Q144" s="249">
        <v>0</v>
      </c>
      <c r="R144" s="249">
        <f>Q144*H144</f>
        <v>0</v>
      </c>
      <c r="S144" s="249">
        <v>0</v>
      </c>
      <c r="T144" s="25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51" t="s">
        <v>137</v>
      </c>
      <c r="AT144" s="251" t="s">
        <v>133</v>
      </c>
      <c r="AU144" s="251" t="s">
        <v>21</v>
      </c>
      <c r="AY144" s="16" t="s">
        <v>131</v>
      </c>
      <c r="BE144" s="252">
        <f>IF(N144="základní",J144,0)</f>
        <v>0</v>
      </c>
      <c r="BF144" s="252">
        <f>IF(N144="snížená",J144,0)</f>
        <v>0</v>
      </c>
      <c r="BG144" s="252">
        <f>IF(N144="zákl. přenesená",J144,0)</f>
        <v>0</v>
      </c>
      <c r="BH144" s="252">
        <f>IF(N144="sníž. přenesená",J144,0)</f>
        <v>0</v>
      </c>
      <c r="BI144" s="252">
        <f>IF(N144="nulová",J144,0)</f>
        <v>0</v>
      </c>
      <c r="BJ144" s="16" t="s">
        <v>91</v>
      </c>
      <c r="BK144" s="252">
        <f>ROUND(I144*H144,2)</f>
        <v>0</v>
      </c>
      <c r="BL144" s="16" t="s">
        <v>137</v>
      </c>
      <c r="BM144" s="251" t="s">
        <v>166</v>
      </c>
    </row>
    <row r="145" s="2" customFormat="1">
      <c r="A145" s="38"/>
      <c r="B145" s="39"/>
      <c r="C145" s="40"/>
      <c r="D145" s="253" t="s">
        <v>139</v>
      </c>
      <c r="E145" s="40"/>
      <c r="F145" s="254" t="s">
        <v>167</v>
      </c>
      <c r="G145" s="40"/>
      <c r="H145" s="40"/>
      <c r="I145" s="144"/>
      <c r="J145" s="40"/>
      <c r="K145" s="40"/>
      <c r="L145" s="44"/>
      <c r="M145" s="255"/>
      <c r="N145" s="256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6" t="s">
        <v>139</v>
      </c>
      <c r="AU145" s="16" t="s">
        <v>21</v>
      </c>
    </row>
    <row r="146" s="13" customFormat="1">
      <c r="A146" s="13"/>
      <c r="B146" s="257"/>
      <c r="C146" s="258"/>
      <c r="D146" s="253" t="s">
        <v>141</v>
      </c>
      <c r="E146" s="259" t="s">
        <v>1</v>
      </c>
      <c r="F146" s="260" t="s">
        <v>168</v>
      </c>
      <c r="G146" s="258"/>
      <c r="H146" s="261">
        <v>444.39999999999998</v>
      </c>
      <c r="I146" s="262"/>
      <c r="J146" s="258"/>
      <c r="K146" s="258"/>
      <c r="L146" s="263"/>
      <c r="M146" s="264"/>
      <c r="N146" s="265"/>
      <c r="O146" s="265"/>
      <c r="P146" s="265"/>
      <c r="Q146" s="265"/>
      <c r="R146" s="265"/>
      <c r="S146" s="265"/>
      <c r="T146" s="26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7" t="s">
        <v>141</v>
      </c>
      <c r="AU146" s="267" t="s">
        <v>21</v>
      </c>
      <c r="AV146" s="13" t="s">
        <v>21</v>
      </c>
      <c r="AW146" s="13" t="s">
        <v>40</v>
      </c>
      <c r="AX146" s="13" t="s">
        <v>83</v>
      </c>
      <c r="AY146" s="267" t="s">
        <v>131</v>
      </c>
    </row>
    <row r="147" s="14" customFormat="1">
      <c r="A147" s="14"/>
      <c r="B147" s="268"/>
      <c r="C147" s="269"/>
      <c r="D147" s="253" t="s">
        <v>141</v>
      </c>
      <c r="E147" s="270" t="s">
        <v>1</v>
      </c>
      <c r="F147" s="271" t="s">
        <v>143</v>
      </c>
      <c r="G147" s="269"/>
      <c r="H147" s="272">
        <v>444.39999999999998</v>
      </c>
      <c r="I147" s="273"/>
      <c r="J147" s="269"/>
      <c r="K147" s="269"/>
      <c r="L147" s="274"/>
      <c r="M147" s="275"/>
      <c r="N147" s="276"/>
      <c r="O147" s="276"/>
      <c r="P147" s="276"/>
      <c r="Q147" s="276"/>
      <c r="R147" s="276"/>
      <c r="S147" s="276"/>
      <c r="T147" s="277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8" t="s">
        <v>141</v>
      </c>
      <c r="AU147" s="278" t="s">
        <v>21</v>
      </c>
      <c r="AV147" s="14" t="s">
        <v>137</v>
      </c>
      <c r="AW147" s="14" t="s">
        <v>40</v>
      </c>
      <c r="AX147" s="14" t="s">
        <v>91</v>
      </c>
      <c r="AY147" s="278" t="s">
        <v>131</v>
      </c>
    </row>
    <row r="148" s="2" customFormat="1" ht="16.5" customHeight="1">
      <c r="A148" s="38"/>
      <c r="B148" s="39"/>
      <c r="C148" s="239" t="s">
        <v>169</v>
      </c>
      <c r="D148" s="239" t="s">
        <v>133</v>
      </c>
      <c r="E148" s="240" t="s">
        <v>170</v>
      </c>
      <c r="F148" s="241" t="s">
        <v>171</v>
      </c>
      <c r="G148" s="242" t="s">
        <v>136</v>
      </c>
      <c r="H148" s="243">
        <v>256.39999999999998</v>
      </c>
      <c r="I148" s="244"/>
      <c r="J148" s="245">
        <f>ROUND(I148*H148,2)</f>
        <v>0</v>
      </c>
      <c r="K148" s="246"/>
      <c r="L148" s="44"/>
      <c r="M148" s="247" t="s">
        <v>1</v>
      </c>
      <c r="N148" s="248" t="s">
        <v>48</v>
      </c>
      <c r="O148" s="91"/>
      <c r="P148" s="249">
        <f>O148*H148</f>
        <v>0</v>
      </c>
      <c r="Q148" s="249">
        <v>0</v>
      </c>
      <c r="R148" s="249">
        <f>Q148*H148</f>
        <v>0</v>
      </c>
      <c r="S148" s="249">
        <v>0</v>
      </c>
      <c r="T148" s="25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51" t="s">
        <v>137</v>
      </c>
      <c r="AT148" s="251" t="s">
        <v>133</v>
      </c>
      <c r="AU148" s="251" t="s">
        <v>21</v>
      </c>
      <c r="AY148" s="16" t="s">
        <v>131</v>
      </c>
      <c r="BE148" s="252">
        <f>IF(N148="základní",J148,0)</f>
        <v>0</v>
      </c>
      <c r="BF148" s="252">
        <f>IF(N148="snížená",J148,0)</f>
        <v>0</v>
      </c>
      <c r="BG148" s="252">
        <f>IF(N148="zákl. přenesená",J148,0)</f>
        <v>0</v>
      </c>
      <c r="BH148" s="252">
        <f>IF(N148="sníž. přenesená",J148,0)</f>
        <v>0</v>
      </c>
      <c r="BI148" s="252">
        <f>IF(N148="nulová",J148,0)</f>
        <v>0</v>
      </c>
      <c r="BJ148" s="16" t="s">
        <v>91</v>
      </c>
      <c r="BK148" s="252">
        <f>ROUND(I148*H148,2)</f>
        <v>0</v>
      </c>
      <c r="BL148" s="16" t="s">
        <v>137</v>
      </c>
      <c r="BM148" s="251" t="s">
        <v>172</v>
      </c>
    </row>
    <row r="149" s="2" customFormat="1">
      <c r="A149" s="38"/>
      <c r="B149" s="39"/>
      <c r="C149" s="40"/>
      <c r="D149" s="253" t="s">
        <v>139</v>
      </c>
      <c r="E149" s="40"/>
      <c r="F149" s="254" t="s">
        <v>173</v>
      </c>
      <c r="G149" s="40"/>
      <c r="H149" s="40"/>
      <c r="I149" s="144"/>
      <c r="J149" s="40"/>
      <c r="K149" s="40"/>
      <c r="L149" s="44"/>
      <c r="M149" s="255"/>
      <c r="N149" s="256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6" t="s">
        <v>139</v>
      </c>
      <c r="AU149" s="16" t="s">
        <v>21</v>
      </c>
    </row>
    <row r="150" s="13" customFormat="1">
      <c r="A150" s="13"/>
      <c r="B150" s="257"/>
      <c r="C150" s="258"/>
      <c r="D150" s="253" t="s">
        <v>141</v>
      </c>
      <c r="E150" s="259" t="s">
        <v>1</v>
      </c>
      <c r="F150" s="260" t="s">
        <v>174</v>
      </c>
      <c r="G150" s="258"/>
      <c r="H150" s="261">
        <v>74.799999999999997</v>
      </c>
      <c r="I150" s="262"/>
      <c r="J150" s="258"/>
      <c r="K150" s="258"/>
      <c r="L150" s="263"/>
      <c r="M150" s="264"/>
      <c r="N150" s="265"/>
      <c r="O150" s="265"/>
      <c r="P150" s="265"/>
      <c r="Q150" s="265"/>
      <c r="R150" s="265"/>
      <c r="S150" s="265"/>
      <c r="T150" s="26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7" t="s">
        <v>141</v>
      </c>
      <c r="AU150" s="267" t="s">
        <v>21</v>
      </c>
      <c r="AV150" s="13" t="s">
        <v>21</v>
      </c>
      <c r="AW150" s="13" t="s">
        <v>40</v>
      </c>
      <c r="AX150" s="13" t="s">
        <v>83</v>
      </c>
      <c r="AY150" s="267" t="s">
        <v>131</v>
      </c>
    </row>
    <row r="151" s="13" customFormat="1">
      <c r="A151" s="13"/>
      <c r="B151" s="257"/>
      <c r="C151" s="258"/>
      <c r="D151" s="253" t="s">
        <v>141</v>
      </c>
      <c r="E151" s="259" t="s">
        <v>1</v>
      </c>
      <c r="F151" s="260" t="s">
        <v>175</v>
      </c>
      <c r="G151" s="258"/>
      <c r="H151" s="261">
        <v>28.600000000000001</v>
      </c>
      <c r="I151" s="262"/>
      <c r="J151" s="258"/>
      <c r="K151" s="258"/>
      <c r="L151" s="263"/>
      <c r="M151" s="264"/>
      <c r="N151" s="265"/>
      <c r="O151" s="265"/>
      <c r="P151" s="265"/>
      <c r="Q151" s="265"/>
      <c r="R151" s="265"/>
      <c r="S151" s="265"/>
      <c r="T151" s="26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7" t="s">
        <v>141</v>
      </c>
      <c r="AU151" s="267" t="s">
        <v>21</v>
      </c>
      <c r="AV151" s="13" t="s">
        <v>21</v>
      </c>
      <c r="AW151" s="13" t="s">
        <v>40</v>
      </c>
      <c r="AX151" s="13" t="s">
        <v>83</v>
      </c>
      <c r="AY151" s="267" t="s">
        <v>131</v>
      </c>
    </row>
    <row r="152" s="13" customFormat="1">
      <c r="A152" s="13"/>
      <c r="B152" s="257"/>
      <c r="C152" s="258"/>
      <c r="D152" s="253" t="s">
        <v>141</v>
      </c>
      <c r="E152" s="259" t="s">
        <v>1</v>
      </c>
      <c r="F152" s="260" t="s">
        <v>176</v>
      </c>
      <c r="G152" s="258"/>
      <c r="H152" s="261">
        <v>153</v>
      </c>
      <c r="I152" s="262"/>
      <c r="J152" s="258"/>
      <c r="K152" s="258"/>
      <c r="L152" s="263"/>
      <c r="M152" s="264"/>
      <c r="N152" s="265"/>
      <c r="O152" s="265"/>
      <c r="P152" s="265"/>
      <c r="Q152" s="265"/>
      <c r="R152" s="265"/>
      <c r="S152" s="265"/>
      <c r="T152" s="26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7" t="s">
        <v>141</v>
      </c>
      <c r="AU152" s="267" t="s">
        <v>21</v>
      </c>
      <c r="AV152" s="13" t="s">
        <v>21</v>
      </c>
      <c r="AW152" s="13" t="s">
        <v>40</v>
      </c>
      <c r="AX152" s="13" t="s">
        <v>83</v>
      </c>
      <c r="AY152" s="267" t="s">
        <v>131</v>
      </c>
    </row>
    <row r="153" s="14" customFormat="1">
      <c r="A153" s="14"/>
      <c r="B153" s="268"/>
      <c r="C153" s="269"/>
      <c r="D153" s="253" t="s">
        <v>141</v>
      </c>
      <c r="E153" s="270" t="s">
        <v>1</v>
      </c>
      <c r="F153" s="271" t="s">
        <v>143</v>
      </c>
      <c r="G153" s="269"/>
      <c r="H153" s="272">
        <v>256.39999999999998</v>
      </c>
      <c r="I153" s="273"/>
      <c r="J153" s="269"/>
      <c r="K153" s="269"/>
      <c r="L153" s="274"/>
      <c r="M153" s="275"/>
      <c r="N153" s="276"/>
      <c r="O153" s="276"/>
      <c r="P153" s="276"/>
      <c r="Q153" s="276"/>
      <c r="R153" s="276"/>
      <c r="S153" s="276"/>
      <c r="T153" s="277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8" t="s">
        <v>141</v>
      </c>
      <c r="AU153" s="278" t="s">
        <v>21</v>
      </c>
      <c r="AV153" s="14" t="s">
        <v>137</v>
      </c>
      <c r="AW153" s="14" t="s">
        <v>40</v>
      </c>
      <c r="AX153" s="14" t="s">
        <v>91</v>
      </c>
      <c r="AY153" s="278" t="s">
        <v>131</v>
      </c>
    </row>
    <row r="154" s="2" customFormat="1" ht="16.5" customHeight="1">
      <c r="A154" s="38"/>
      <c r="B154" s="39"/>
      <c r="C154" s="239" t="s">
        <v>177</v>
      </c>
      <c r="D154" s="239" t="s">
        <v>133</v>
      </c>
      <c r="E154" s="240" t="s">
        <v>178</v>
      </c>
      <c r="F154" s="241" t="s">
        <v>179</v>
      </c>
      <c r="G154" s="242" t="s">
        <v>180</v>
      </c>
      <c r="H154" s="243">
        <v>14</v>
      </c>
      <c r="I154" s="244"/>
      <c r="J154" s="245">
        <f>ROUND(I154*H154,2)</f>
        <v>0</v>
      </c>
      <c r="K154" s="246"/>
      <c r="L154" s="44"/>
      <c r="M154" s="247" t="s">
        <v>1</v>
      </c>
      <c r="N154" s="248" t="s">
        <v>48</v>
      </c>
      <c r="O154" s="91"/>
      <c r="P154" s="249">
        <f>O154*H154</f>
        <v>0</v>
      </c>
      <c r="Q154" s="249">
        <v>0</v>
      </c>
      <c r="R154" s="249">
        <f>Q154*H154</f>
        <v>0</v>
      </c>
      <c r="S154" s="249">
        <v>0</v>
      </c>
      <c r="T154" s="25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51" t="s">
        <v>137</v>
      </c>
      <c r="AT154" s="251" t="s">
        <v>133</v>
      </c>
      <c r="AU154" s="251" t="s">
        <v>21</v>
      </c>
      <c r="AY154" s="16" t="s">
        <v>131</v>
      </c>
      <c r="BE154" s="252">
        <f>IF(N154="základní",J154,0)</f>
        <v>0</v>
      </c>
      <c r="BF154" s="252">
        <f>IF(N154="snížená",J154,0)</f>
        <v>0</v>
      </c>
      <c r="BG154" s="252">
        <f>IF(N154="zákl. přenesená",J154,0)</f>
        <v>0</v>
      </c>
      <c r="BH154" s="252">
        <f>IF(N154="sníž. přenesená",J154,0)</f>
        <v>0</v>
      </c>
      <c r="BI154" s="252">
        <f>IF(N154="nulová",J154,0)</f>
        <v>0</v>
      </c>
      <c r="BJ154" s="16" t="s">
        <v>91</v>
      </c>
      <c r="BK154" s="252">
        <f>ROUND(I154*H154,2)</f>
        <v>0</v>
      </c>
      <c r="BL154" s="16" t="s">
        <v>137</v>
      </c>
      <c r="BM154" s="251" t="s">
        <v>181</v>
      </c>
    </row>
    <row r="155" s="2" customFormat="1">
      <c r="A155" s="38"/>
      <c r="B155" s="39"/>
      <c r="C155" s="40"/>
      <c r="D155" s="253" t="s">
        <v>139</v>
      </c>
      <c r="E155" s="40"/>
      <c r="F155" s="254" t="s">
        <v>182</v>
      </c>
      <c r="G155" s="40"/>
      <c r="H155" s="40"/>
      <c r="I155" s="144"/>
      <c r="J155" s="40"/>
      <c r="K155" s="40"/>
      <c r="L155" s="44"/>
      <c r="M155" s="255"/>
      <c r="N155" s="256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6" t="s">
        <v>139</v>
      </c>
      <c r="AU155" s="16" t="s">
        <v>21</v>
      </c>
    </row>
    <row r="156" s="2" customFormat="1" ht="16.5" customHeight="1">
      <c r="A156" s="38"/>
      <c r="B156" s="39"/>
      <c r="C156" s="239" t="s">
        <v>183</v>
      </c>
      <c r="D156" s="239" t="s">
        <v>133</v>
      </c>
      <c r="E156" s="240" t="s">
        <v>184</v>
      </c>
      <c r="F156" s="241" t="s">
        <v>185</v>
      </c>
      <c r="G156" s="242" t="s">
        <v>136</v>
      </c>
      <c r="H156" s="243">
        <v>10</v>
      </c>
      <c r="I156" s="244"/>
      <c r="J156" s="245">
        <f>ROUND(I156*H156,2)</f>
        <v>0</v>
      </c>
      <c r="K156" s="246"/>
      <c r="L156" s="44"/>
      <c r="M156" s="247" t="s">
        <v>1</v>
      </c>
      <c r="N156" s="248" t="s">
        <v>48</v>
      </c>
      <c r="O156" s="91"/>
      <c r="P156" s="249">
        <f>O156*H156</f>
        <v>0</v>
      </c>
      <c r="Q156" s="249">
        <v>0</v>
      </c>
      <c r="R156" s="249">
        <f>Q156*H156</f>
        <v>0</v>
      </c>
      <c r="S156" s="249">
        <v>0</v>
      </c>
      <c r="T156" s="25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51" t="s">
        <v>137</v>
      </c>
      <c r="AT156" s="251" t="s">
        <v>133</v>
      </c>
      <c r="AU156" s="251" t="s">
        <v>21</v>
      </c>
      <c r="AY156" s="16" t="s">
        <v>131</v>
      </c>
      <c r="BE156" s="252">
        <f>IF(N156="základní",J156,0)</f>
        <v>0</v>
      </c>
      <c r="BF156" s="252">
        <f>IF(N156="snížená",J156,0)</f>
        <v>0</v>
      </c>
      <c r="BG156" s="252">
        <f>IF(N156="zákl. přenesená",J156,0)</f>
        <v>0</v>
      </c>
      <c r="BH156" s="252">
        <f>IF(N156="sníž. přenesená",J156,0)</f>
        <v>0</v>
      </c>
      <c r="BI156" s="252">
        <f>IF(N156="nulová",J156,0)</f>
        <v>0</v>
      </c>
      <c r="BJ156" s="16" t="s">
        <v>91</v>
      </c>
      <c r="BK156" s="252">
        <f>ROUND(I156*H156,2)</f>
        <v>0</v>
      </c>
      <c r="BL156" s="16" t="s">
        <v>137</v>
      </c>
      <c r="BM156" s="251" t="s">
        <v>186</v>
      </c>
    </row>
    <row r="157" s="2" customFormat="1">
      <c r="A157" s="38"/>
      <c r="B157" s="39"/>
      <c r="C157" s="40"/>
      <c r="D157" s="253" t="s">
        <v>139</v>
      </c>
      <c r="E157" s="40"/>
      <c r="F157" s="254" t="s">
        <v>187</v>
      </c>
      <c r="G157" s="40"/>
      <c r="H157" s="40"/>
      <c r="I157" s="144"/>
      <c r="J157" s="40"/>
      <c r="K157" s="40"/>
      <c r="L157" s="44"/>
      <c r="M157" s="255"/>
      <c r="N157" s="256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6" t="s">
        <v>139</v>
      </c>
      <c r="AU157" s="16" t="s">
        <v>21</v>
      </c>
    </row>
    <row r="158" s="13" customFormat="1">
      <c r="A158" s="13"/>
      <c r="B158" s="257"/>
      <c r="C158" s="258"/>
      <c r="D158" s="253" t="s">
        <v>141</v>
      </c>
      <c r="E158" s="259" t="s">
        <v>1</v>
      </c>
      <c r="F158" s="260" t="s">
        <v>188</v>
      </c>
      <c r="G158" s="258"/>
      <c r="H158" s="261">
        <v>10</v>
      </c>
      <c r="I158" s="262"/>
      <c r="J158" s="258"/>
      <c r="K158" s="258"/>
      <c r="L158" s="263"/>
      <c r="M158" s="264"/>
      <c r="N158" s="265"/>
      <c r="O158" s="265"/>
      <c r="P158" s="265"/>
      <c r="Q158" s="265"/>
      <c r="R158" s="265"/>
      <c r="S158" s="265"/>
      <c r="T158" s="26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7" t="s">
        <v>141</v>
      </c>
      <c r="AU158" s="267" t="s">
        <v>21</v>
      </c>
      <c r="AV158" s="13" t="s">
        <v>21</v>
      </c>
      <c r="AW158" s="13" t="s">
        <v>40</v>
      </c>
      <c r="AX158" s="13" t="s">
        <v>83</v>
      </c>
      <c r="AY158" s="267" t="s">
        <v>131</v>
      </c>
    </row>
    <row r="159" s="14" customFormat="1">
      <c r="A159" s="14"/>
      <c r="B159" s="268"/>
      <c r="C159" s="269"/>
      <c r="D159" s="253" t="s">
        <v>141</v>
      </c>
      <c r="E159" s="270" t="s">
        <v>1</v>
      </c>
      <c r="F159" s="271" t="s">
        <v>143</v>
      </c>
      <c r="G159" s="269"/>
      <c r="H159" s="272">
        <v>10</v>
      </c>
      <c r="I159" s="273"/>
      <c r="J159" s="269"/>
      <c r="K159" s="269"/>
      <c r="L159" s="274"/>
      <c r="M159" s="275"/>
      <c r="N159" s="276"/>
      <c r="O159" s="276"/>
      <c r="P159" s="276"/>
      <c r="Q159" s="276"/>
      <c r="R159" s="276"/>
      <c r="S159" s="276"/>
      <c r="T159" s="277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78" t="s">
        <v>141</v>
      </c>
      <c r="AU159" s="278" t="s">
        <v>21</v>
      </c>
      <c r="AV159" s="14" t="s">
        <v>137</v>
      </c>
      <c r="AW159" s="14" t="s">
        <v>40</v>
      </c>
      <c r="AX159" s="14" t="s">
        <v>91</v>
      </c>
      <c r="AY159" s="278" t="s">
        <v>131</v>
      </c>
    </row>
    <row r="160" s="2" customFormat="1" ht="16.5" customHeight="1">
      <c r="A160" s="38"/>
      <c r="B160" s="39"/>
      <c r="C160" s="239" t="s">
        <v>189</v>
      </c>
      <c r="D160" s="239" t="s">
        <v>133</v>
      </c>
      <c r="E160" s="240" t="s">
        <v>190</v>
      </c>
      <c r="F160" s="241" t="s">
        <v>191</v>
      </c>
      <c r="G160" s="242" t="s">
        <v>136</v>
      </c>
      <c r="H160" s="243">
        <v>10</v>
      </c>
      <c r="I160" s="244"/>
      <c r="J160" s="245">
        <f>ROUND(I160*H160,2)</f>
        <v>0</v>
      </c>
      <c r="K160" s="246"/>
      <c r="L160" s="44"/>
      <c r="M160" s="247" t="s">
        <v>1</v>
      </c>
      <c r="N160" s="248" t="s">
        <v>48</v>
      </c>
      <c r="O160" s="91"/>
      <c r="P160" s="249">
        <f>O160*H160</f>
        <v>0</v>
      </c>
      <c r="Q160" s="249">
        <v>0</v>
      </c>
      <c r="R160" s="249">
        <f>Q160*H160</f>
        <v>0</v>
      </c>
      <c r="S160" s="249">
        <v>0</v>
      </c>
      <c r="T160" s="25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51" t="s">
        <v>137</v>
      </c>
      <c r="AT160" s="251" t="s">
        <v>133</v>
      </c>
      <c r="AU160" s="251" t="s">
        <v>21</v>
      </c>
      <c r="AY160" s="16" t="s">
        <v>131</v>
      </c>
      <c r="BE160" s="252">
        <f>IF(N160="základní",J160,0)</f>
        <v>0</v>
      </c>
      <c r="BF160" s="252">
        <f>IF(N160="snížená",J160,0)</f>
        <v>0</v>
      </c>
      <c r="BG160" s="252">
        <f>IF(N160="zákl. přenesená",J160,0)</f>
        <v>0</v>
      </c>
      <c r="BH160" s="252">
        <f>IF(N160="sníž. přenesená",J160,0)</f>
        <v>0</v>
      </c>
      <c r="BI160" s="252">
        <f>IF(N160="nulová",J160,0)</f>
        <v>0</v>
      </c>
      <c r="BJ160" s="16" t="s">
        <v>91</v>
      </c>
      <c r="BK160" s="252">
        <f>ROUND(I160*H160,2)</f>
        <v>0</v>
      </c>
      <c r="BL160" s="16" t="s">
        <v>137</v>
      </c>
      <c r="BM160" s="251" t="s">
        <v>192</v>
      </c>
    </row>
    <row r="161" s="2" customFormat="1">
      <c r="A161" s="38"/>
      <c r="B161" s="39"/>
      <c r="C161" s="40"/>
      <c r="D161" s="253" t="s">
        <v>139</v>
      </c>
      <c r="E161" s="40"/>
      <c r="F161" s="254" t="s">
        <v>193</v>
      </c>
      <c r="G161" s="40"/>
      <c r="H161" s="40"/>
      <c r="I161" s="144"/>
      <c r="J161" s="40"/>
      <c r="K161" s="40"/>
      <c r="L161" s="44"/>
      <c r="M161" s="255"/>
      <c r="N161" s="256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6" t="s">
        <v>139</v>
      </c>
      <c r="AU161" s="16" t="s">
        <v>21</v>
      </c>
    </row>
    <row r="162" s="2" customFormat="1" ht="16.5" customHeight="1">
      <c r="A162" s="38"/>
      <c r="B162" s="39"/>
      <c r="C162" s="239" t="s">
        <v>194</v>
      </c>
      <c r="D162" s="239" t="s">
        <v>133</v>
      </c>
      <c r="E162" s="240" t="s">
        <v>195</v>
      </c>
      <c r="F162" s="241" t="s">
        <v>196</v>
      </c>
      <c r="G162" s="242" t="s">
        <v>197</v>
      </c>
      <c r="H162" s="243">
        <v>482</v>
      </c>
      <c r="I162" s="244"/>
      <c r="J162" s="245">
        <f>ROUND(I162*H162,2)</f>
        <v>0</v>
      </c>
      <c r="K162" s="246"/>
      <c r="L162" s="44"/>
      <c r="M162" s="247" t="s">
        <v>1</v>
      </c>
      <c r="N162" s="248" t="s">
        <v>48</v>
      </c>
      <c r="O162" s="91"/>
      <c r="P162" s="249">
        <f>O162*H162</f>
        <v>0</v>
      </c>
      <c r="Q162" s="249">
        <v>0</v>
      </c>
      <c r="R162" s="249">
        <f>Q162*H162</f>
        <v>0</v>
      </c>
      <c r="S162" s="249">
        <v>0</v>
      </c>
      <c r="T162" s="25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51" t="s">
        <v>137</v>
      </c>
      <c r="AT162" s="251" t="s">
        <v>133</v>
      </c>
      <c r="AU162" s="251" t="s">
        <v>21</v>
      </c>
      <c r="AY162" s="16" t="s">
        <v>131</v>
      </c>
      <c r="BE162" s="252">
        <f>IF(N162="základní",J162,0)</f>
        <v>0</v>
      </c>
      <c r="BF162" s="252">
        <f>IF(N162="snížená",J162,0)</f>
        <v>0</v>
      </c>
      <c r="BG162" s="252">
        <f>IF(N162="zákl. přenesená",J162,0)</f>
        <v>0</v>
      </c>
      <c r="BH162" s="252">
        <f>IF(N162="sníž. přenesená",J162,0)</f>
        <v>0</v>
      </c>
      <c r="BI162" s="252">
        <f>IF(N162="nulová",J162,0)</f>
        <v>0</v>
      </c>
      <c r="BJ162" s="16" t="s">
        <v>91</v>
      </c>
      <c r="BK162" s="252">
        <f>ROUND(I162*H162,2)</f>
        <v>0</v>
      </c>
      <c r="BL162" s="16" t="s">
        <v>137</v>
      </c>
      <c r="BM162" s="251" t="s">
        <v>198</v>
      </c>
    </row>
    <row r="163" s="13" customFormat="1">
      <c r="A163" s="13"/>
      <c r="B163" s="257"/>
      <c r="C163" s="258"/>
      <c r="D163" s="253" t="s">
        <v>141</v>
      </c>
      <c r="E163" s="259" t="s">
        <v>1</v>
      </c>
      <c r="F163" s="260" t="s">
        <v>199</v>
      </c>
      <c r="G163" s="258"/>
      <c r="H163" s="261">
        <v>482</v>
      </c>
      <c r="I163" s="262"/>
      <c r="J163" s="258"/>
      <c r="K163" s="258"/>
      <c r="L163" s="263"/>
      <c r="M163" s="264"/>
      <c r="N163" s="265"/>
      <c r="O163" s="265"/>
      <c r="P163" s="265"/>
      <c r="Q163" s="265"/>
      <c r="R163" s="265"/>
      <c r="S163" s="265"/>
      <c r="T163" s="26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7" t="s">
        <v>141</v>
      </c>
      <c r="AU163" s="267" t="s">
        <v>21</v>
      </c>
      <c r="AV163" s="13" t="s">
        <v>21</v>
      </c>
      <c r="AW163" s="13" t="s">
        <v>40</v>
      </c>
      <c r="AX163" s="13" t="s">
        <v>83</v>
      </c>
      <c r="AY163" s="267" t="s">
        <v>131</v>
      </c>
    </row>
    <row r="164" s="14" customFormat="1">
      <c r="A164" s="14"/>
      <c r="B164" s="268"/>
      <c r="C164" s="269"/>
      <c r="D164" s="253" t="s">
        <v>141</v>
      </c>
      <c r="E164" s="270" t="s">
        <v>1</v>
      </c>
      <c r="F164" s="271" t="s">
        <v>143</v>
      </c>
      <c r="G164" s="269"/>
      <c r="H164" s="272">
        <v>482</v>
      </c>
      <c r="I164" s="273"/>
      <c r="J164" s="269"/>
      <c r="K164" s="269"/>
      <c r="L164" s="274"/>
      <c r="M164" s="275"/>
      <c r="N164" s="276"/>
      <c r="O164" s="276"/>
      <c r="P164" s="276"/>
      <c r="Q164" s="276"/>
      <c r="R164" s="276"/>
      <c r="S164" s="276"/>
      <c r="T164" s="277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8" t="s">
        <v>141</v>
      </c>
      <c r="AU164" s="278" t="s">
        <v>21</v>
      </c>
      <c r="AV164" s="14" t="s">
        <v>137</v>
      </c>
      <c r="AW164" s="14" t="s">
        <v>40</v>
      </c>
      <c r="AX164" s="14" t="s">
        <v>91</v>
      </c>
      <c r="AY164" s="278" t="s">
        <v>131</v>
      </c>
    </row>
    <row r="165" s="2" customFormat="1" ht="16.5" customHeight="1">
      <c r="A165" s="38"/>
      <c r="B165" s="39"/>
      <c r="C165" s="239" t="s">
        <v>200</v>
      </c>
      <c r="D165" s="239" t="s">
        <v>133</v>
      </c>
      <c r="E165" s="240" t="s">
        <v>201</v>
      </c>
      <c r="F165" s="241" t="s">
        <v>202</v>
      </c>
      <c r="G165" s="242" t="s">
        <v>197</v>
      </c>
      <c r="H165" s="243">
        <v>95</v>
      </c>
      <c r="I165" s="244"/>
      <c r="J165" s="245">
        <f>ROUND(I165*H165,2)</f>
        <v>0</v>
      </c>
      <c r="K165" s="246"/>
      <c r="L165" s="44"/>
      <c r="M165" s="247" t="s">
        <v>1</v>
      </c>
      <c r="N165" s="248" t="s">
        <v>48</v>
      </c>
      <c r="O165" s="91"/>
      <c r="P165" s="249">
        <f>O165*H165</f>
        <v>0</v>
      </c>
      <c r="Q165" s="249">
        <v>0</v>
      </c>
      <c r="R165" s="249">
        <f>Q165*H165</f>
        <v>0</v>
      </c>
      <c r="S165" s="249">
        <v>0</v>
      </c>
      <c r="T165" s="25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51" t="s">
        <v>137</v>
      </c>
      <c r="AT165" s="251" t="s">
        <v>133</v>
      </c>
      <c r="AU165" s="251" t="s">
        <v>21</v>
      </c>
      <c r="AY165" s="16" t="s">
        <v>131</v>
      </c>
      <c r="BE165" s="252">
        <f>IF(N165="základní",J165,0)</f>
        <v>0</v>
      </c>
      <c r="BF165" s="252">
        <f>IF(N165="snížená",J165,0)</f>
        <v>0</v>
      </c>
      <c r="BG165" s="252">
        <f>IF(N165="zákl. přenesená",J165,0)</f>
        <v>0</v>
      </c>
      <c r="BH165" s="252">
        <f>IF(N165="sníž. přenesená",J165,0)</f>
        <v>0</v>
      </c>
      <c r="BI165" s="252">
        <f>IF(N165="nulová",J165,0)</f>
        <v>0</v>
      </c>
      <c r="BJ165" s="16" t="s">
        <v>91</v>
      </c>
      <c r="BK165" s="252">
        <f>ROUND(I165*H165,2)</f>
        <v>0</v>
      </c>
      <c r="BL165" s="16" t="s">
        <v>137</v>
      </c>
      <c r="BM165" s="251" t="s">
        <v>203</v>
      </c>
    </row>
    <row r="166" s="2" customFormat="1">
      <c r="A166" s="38"/>
      <c r="B166" s="39"/>
      <c r="C166" s="40"/>
      <c r="D166" s="253" t="s">
        <v>139</v>
      </c>
      <c r="E166" s="40"/>
      <c r="F166" s="254" t="s">
        <v>204</v>
      </c>
      <c r="G166" s="40"/>
      <c r="H166" s="40"/>
      <c r="I166" s="144"/>
      <c r="J166" s="40"/>
      <c r="K166" s="40"/>
      <c r="L166" s="44"/>
      <c r="M166" s="255"/>
      <c r="N166" s="256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6" t="s">
        <v>139</v>
      </c>
      <c r="AU166" s="16" t="s">
        <v>21</v>
      </c>
    </row>
    <row r="167" s="2" customFormat="1" ht="16.5" customHeight="1">
      <c r="A167" s="38"/>
      <c r="B167" s="39"/>
      <c r="C167" s="239" t="s">
        <v>205</v>
      </c>
      <c r="D167" s="239" t="s">
        <v>133</v>
      </c>
      <c r="E167" s="240" t="s">
        <v>206</v>
      </c>
      <c r="F167" s="241" t="s">
        <v>207</v>
      </c>
      <c r="G167" s="242" t="s">
        <v>197</v>
      </c>
      <c r="H167" s="243">
        <v>85</v>
      </c>
      <c r="I167" s="244"/>
      <c r="J167" s="245">
        <f>ROUND(I167*H167,2)</f>
        <v>0</v>
      </c>
      <c r="K167" s="246"/>
      <c r="L167" s="44"/>
      <c r="M167" s="247" t="s">
        <v>1</v>
      </c>
      <c r="N167" s="248" t="s">
        <v>48</v>
      </c>
      <c r="O167" s="91"/>
      <c r="P167" s="249">
        <f>O167*H167</f>
        <v>0</v>
      </c>
      <c r="Q167" s="249">
        <v>0</v>
      </c>
      <c r="R167" s="249">
        <f>Q167*H167</f>
        <v>0</v>
      </c>
      <c r="S167" s="249">
        <v>0</v>
      </c>
      <c r="T167" s="25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51" t="s">
        <v>137</v>
      </c>
      <c r="AT167" s="251" t="s">
        <v>133</v>
      </c>
      <c r="AU167" s="251" t="s">
        <v>21</v>
      </c>
      <c r="AY167" s="16" t="s">
        <v>131</v>
      </c>
      <c r="BE167" s="252">
        <f>IF(N167="základní",J167,0)</f>
        <v>0</v>
      </c>
      <c r="BF167" s="252">
        <f>IF(N167="snížená",J167,0)</f>
        <v>0</v>
      </c>
      <c r="BG167" s="252">
        <f>IF(N167="zákl. přenesená",J167,0)</f>
        <v>0</v>
      </c>
      <c r="BH167" s="252">
        <f>IF(N167="sníž. přenesená",J167,0)</f>
        <v>0</v>
      </c>
      <c r="BI167" s="252">
        <f>IF(N167="nulová",J167,0)</f>
        <v>0</v>
      </c>
      <c r="BJ167" s="16" t="s">
        <v>91</v>
      </c>
      <c r="BK167" s="252">
        <f>ROUND(I167*H167,2)</f>
        <v>0</v>
      </c>
      <c r="BL167" s="16" t="s">
        <v>137</v>
      </c>
      <c r="BM167" s="251" t="s">
        <v>208</v>
      </c>
    </row>
    <row r="168" s="2" customFormat="1" ht="16.5" customHeight="1">
      <c r="A168" s="38"/>
      <c r="B168" s="39"/>
      <c r="C168" s="239" t="s">
        <v>209</v>
      </c>
      <c r="D168" s="239" t="s">
        <v>133</v>
      </c>
      <c r="E168" s="240" t="s">
        <v>210</v>
      </c>
      <c r="F168" s="241" t="s">
        <v>211</v>
      </c>
      <c r="G168" s="242" t="s">
        <v>197</v>
      </c>
      <c r="H168" s="243">
        <v>95</v>
      </c>
      <c r="I168" s="244"/>
      <c r="J168" s="245">
        <f>ROUND(I168*H168,2)</f>
        <v>0</v>
      </c>
      <c r="K168" s="246"/>
      <c r="L168" s="44"/>
      <c r="M168" s="247" t="s">
        <v>1</v>
      </c>
      <c r="N168" s="248" t="s">
        <v>48</v>
      </c>
      <c r="O168" s="91"/>
      <c r="P168" s="249">
        <f>O168*H168</f>
        <v>0</v>
      </c>
      <c r="Q168" s="249">
        <v>0</v>
      </c>
      <c r="R168" s="249">
        <f>Q168*H168</f>
        <v>0</v>
      </c>
      <c r="S168" s="249">
        <v>0</v>
      </c>
      <c r="T168" s="25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51" t="s">
        <v>137</v>
      </c>
      <c r="AT168" s="251" t="s">
        <v>133</v>
      </c>
      <c r="AU168" s="251" t="s">
        <v>21</v>
      </c>
      <c r="AY168" s="16" t="s">
        <v>131</v>
      </c>
      <c r="BE168" s="252">
        <f>IF(N168="základní",J168,0)</f>
        <v>0</v>
      </c>
      <c r="BF168" s="252">
        <f>IF(N168="snížená",J168,0)</f>
        <v>0</v>
      </c>
      <c r="BG168" s="252">
        <f>IF(N168="zákl. přenesená",J168,0)</f>
        <v>0</v>
      </c>
      <c r="BH168" s="252">
        <f>IF(N168="sníž. přenesená",J168,0)</f>
        <v>0</v>
      </c>
      <c r="BI168" s="252">
        <f>IF(N168="nulová",J168,0)</f>
        <v>0</v>
      </c>
      <c r="BJ168" s="16" t="s">
        <v>91</v>
      </c>
      <c r="BK168" s="252">
        <f>ROUND(I168*H168,2)</f>
        <v>0</v>
      </c>
      <c r="BL168" s="16" t="s">
        <v>137</v>
      </c>
      <c r="BM168" s="251" t="s">
        <v>212</v>
      </c>
    </row>
    <row r="169" s="2" customFormat="1">
      <c r="A169" s="38"/>
      <c r="B169" s="39"/>
      <c r="C169" s="40"/>
      <c r="D169" s="253" t="s">
        <v>139</v>
      </c>
      <c r="E169" s="40"/>
      <c r="F169" s="254" t="s">
        <v>213</v>
      </c>
      <c r="G169" s="40"/>
      <c r="H169" s="40"/>
      <c r="I169" s="144"/>
      <c r="J169" s="40"/>
      <c r="K169" s="40"/>
      <c r="L169" s="44"/>
      <c r="M169" s="255"/>
      <c r="N169" s="256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6" t="s">
        <v>139</v>
      </c>
      <c r="AU169" s="16" t="s">
        <v>21</v>
      </c>
    </row>
    <row r="170" s="2" customFormat="1" ht="16.5" customHeight="1">
      <c r="A170" s="38"/>
      <c r="B170" s="39"/>
      <c r="C170" s="239" t="s">
        <v>214</v>
      </c>
      <c r="D170" s="239" t="s">
        <v>133</v>
      </c>
      <c r="E170" s="240" t="s">
        <v>215</v>
      </c>
      <c r="F170" s="241" t="s">
        <v>216</v>
      </c>
      <c r="G170" s="242" t="s">
        <v>197</v>
      </c>
      <c r="H170" s="243">
        <v>85</v>
      </c>
      <c r="I170" s="244"/>
      <c r="J170" s="245">
        <f>ROUND(I170*H170,2)</f>
        <v>0</v>
      </c>
      <c r="K170" s="246"/>
      <c r="L170" s="44"/>
      <c r="M170" s="247" t="s">
        <v>1</v>
      </c>
      <c r="N170" s="248" t="s">
        <v>48</v>
      </c>
      <c r="O170" s="91"/>
      <c r="P170" s="249">
        <f>O170*H170</f>
        <v>0</v>
      </c>
      <c r="Q170" s="249">
        <v>0</v>
      </c>
      <c r="R170" s="249">
        <f>Q170*H170</f>
        <v>0</v>
      </c>
      <c r="S170" s="249">
        <v>0</v>
      </c>
      <c r="T170" s="25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51" t="s">
        <v>137</v>
      </c>
      <c r="AT170" s="251" t="s">
        <v>133</v>
      </c>
      <c r="AU170" s="251" t="s">
        <v>21</v>
      </c>
      <c r="AY170" s="16" t="s">
        <v>131</v>
      </c>
      <c r="BE170" s="252">
        <f>IF(N170="základní",J170,0)</f>
        <v>0</v>
      </c>
      <c r="BF170" s="252">
        <f>IF(N170="snížená",J170,0)</f>
        <v>0</v>
      </c>
      <c r="BG170" s="252">
        <f>IF(N170="zákl. přenesená",J170,0)</f>
        <v>0</v>
      </c>
      <c r="BH170" s="252">
        <f>IF(N170="sníž. přenesená",J170,0)</f>
        <v>0</v>
      </c>
      <c r="BI170" s="252">
        <f>IF(N170="nulová",J170,0)</f>
        <v>0</v>
      </c>
      <c r="BJ170" s="16" t="s">
        <v>91</v>
      </c>
      <c r="BK170" s="252">
        <f>ROUND(I170*H170,2)</f>
        <v>0</v>
      </c>
      <c r="BL170" s="16" t="s">
        <v>137</v>
      </c>
      <c r="BM170" s="251" t="s">
        <v>217</v>
      </c>
    </row>
    <row r="171" s="12" customFormat="1" ht="22.8" customHeight="1">
      <c r="A171" s="12"/>
      <c r="B171" s="223"/>
      <c r="C171" s="224"/>
      <c r="D171" s="225" t="s">
        <v>82</v>
      </c>
      <c r="E171" s="237" t="s">
        <v>21</v>
      </c>
      <c r="F171" s="237" t="s">
        <v>218</v>
      </c>
      <c r="G171" s="224"/>
      <c r="H171" s="224"/>
      <c r="I171" s="227"/>
      <c r="J171" s="238">
        <f>BK171</f>
        <v>0</v>
      </c>
      <c r="K171" s="224"/>
      <c r="L171" s="229"/>
      <c r="M171" s="230"/>
      <c r="N171" s="231"/>
      <c r="O171" s="231"/>
      <c r="P171" s="232">
        <f>SUM(P172:P174)</f>
        <v>0</v>
      </c>
      <c r="Q171" s="231"/>
      <c r="R171" s="232">
        <f>SUM(R172:R174)</f>
        <v>0</v>
      </c>
      <c r="S171" s="231"/>
      <c r="T171" s="233">
        <f>SUM(T172:T174)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34" t="s">
        <v>91</v>
      </c>
      <c r="AT171" s="235" t="s">
        <v>82</v>
      </c>
      <c r="AU171" s="235" t="s">
        <v>91</v>
      </c>
      <c r="AY171" s="234" t="s">
        <v>131</v>
      </c>
      <c r="BK171" s="236">
        <f>SUM(BK172:BK174)</f>
        <v>0</v>
      </c>
    </row>
    <row r="172" s="2" customFormat="1" ht="16.5" customHeight="1">
      <c r="A172" s="38"/>
      <c r="B172" s="39"/>
      <c r="C172" s="239" t="s">
        <v>8</v>
      </c>
      <c r="D172" s="239" t="s">
        <v>133</v>
      </c>
      <c r="E172" s="240" t="s">
        <v>219</v>
      </c>
      <c r="F172" s="241" t="s">
        <v>220</v>
      </c>
      <c r="G172" s="242" t="s">
        <v>136</v>
      </c>
      <c r="H172" s="243">
        <v>74.799999999999997</v>
      </c>
      <c r="I172" s="244"/>
      <c r="J172" s="245">
        <f>ROUND(I172*H172,2)</f>
        <v>0</v>
      </c>
      <c r="K172" s="246"/>
      <c r="L172" s="44"/>
      <c r="M172" s="247" t="s">
        <v>1</v>
      </c>
      <c r="N172" s="248" t="s">
        <v>48</v>
      </c>
      <c r="O172" s="91"/>
      <c r="P172" s="249">
        <f>O172*H172</f>
        <v>0</v>
      </c>
      <c r="Q172" s="249">
        <v>0</v>
      </c>
      <c r="R172" s="249">
        <f>Q172*H172</f>
        <v>0</v>
      </c>
      <c r="S172" s="249">
        <v>0</v>
      </c>
      <c r="T172" s="25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51" t="s">
        <v>137</v>
      </c>
      <c r="AT172" s="251" t="s">
        <v>133</v>
      </c>
      <c r="AU172" s="251" t="s">
        <v>21</v>
      </c>
      <c r="AY172" s="16" t="s">
        <v>131</v>
      </c>
      <c r="BE172" s="252">
        <f>IF(N172="základní",J172,0)</f>
        <v>0</v>
      </c>
      <c r="BF172" s="252">
        <f>IF(N172="snížená",J172,0)</f>
        <v>0</v>
      </c>
      <c r="BG172" s="252">
        <f>IF(N172="zákl. přenesená",J172,0)</f>
        <v>0</v>
      </c>
      <c r="BH172" s="252">
        <f>IF(N172="sníž. přenesená",J172,0)</f>
        <v>0</v>
      </c>
      <c r="BI172" s="252">
        <f>IF(N172="nulová",J172,0)</f>
        <v>0</v>
      </c>
      <c r="BJ172" s="16" t="s">
        <v>91</v>
      </c>
      <c r="BK172" s="252">
        <f>ROUND(I172*H172,2)</f>
        <v>0</v>
      </c>
      <c r="BL172" s="16" t="s">
        <v>137</v>
      </c>
      <c r="BM172" s="251" t="s">
        <v>221</v>
      </c>
    </row>
    <row r="173" s="13" customFormat="1">
      <c r="A173" s="13"/>
      <c r="B173" s="257"/>
      <c r="C173" s="258"/>
      <c r="D173" s="253" t="s">
        <v>141</v>
      </c>
      <c r="E173" s="259" t="s">
        <v>1</v>
      </c>
      <c r="F173" s="260" t="s">
        <v>222</v>
      </c>
      <c r="G173" s="258"/>
      <c r="H173" s="261">
        <v>74.799999999999997</v>
      </c>
      <c r="I173" s="262"/>
      <c r="J173" s="258"/>
      <c r="K173" s="258"/>
      <c r="L173" s="263"/>
      <c r="M173" s="264"/>
      <c r="N173" s="265"/>
      <c r="O173" s="265"/>
      <c r="P173" s="265"/>
      <c r="Q173" s="265"/>
      <c r="R173" s="265"/>
      <c r="S173" s="265"/>
      <c r="T173" s="26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7" t="s">
        <v>141</v>
      </c>
      <c r="AU173" s="267" t="s">
        <v>21</v>
      </c>
      <c r="AV173" s="13" t="s">
        <v>21</v>
      </c>
      <c r="AW173" s="13" t="s">
        <v>40</v>
      </c>
      <c r="AX173" s="13" t="s">
        <v>83</v>
      </c>
      <c r="AY173" s="267" t="s">
        <v>131</v>
      </c>
    </row>
    <row r="174" s="14" customFormat="1">
      <c r="A174" s="14"/>
      <c r="B174" s="268"/>
      <c r="C174" s="269"/>
      <c r="D174" s="253" t="s">
        <v>141</v>
      </c>
      <c r="E174" s="270" t="s">
        <v>1</v>
      </c>
      <c r="F174" s="271" t="s">
        <v>143</v>
      </c>
      <c r="G174" s="269"/>
      <c r="H174" s="272">
        <v>74.799999999999997</v>
      </c>
      <c r="I174" s="273"/>
      <c r="J174" s="269"/>
      <c r="K174" s="269"/>
      <c r="L174" s="274"/>
      <c r="M174" s="275"/>
      <c r="N174" s="276"/>
      <c r="O174" s="276"/>
      <c r="P174" s="276"/>
      <c r="Q174" s="276"/>
      <c r="R174" s="276"/>
      <c r="S174" s="276"/>
      <c r="T174" s="277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78" t="s">
        <v>141</v>
      </c>
      <c r="AU174" s="278" t="s">
        <v>21</v>
      </c>
      <c r="AV174" s="14" t="s">
        <v>137</v>
      </c>
      <c r="AW174" s="14" t="s">
        <v>40</v>
      </c>
      <c r="AX174" s="14" t="s">
        <v>91</v>
      </c>
      <c r="AY174" s="278" t="s">
        <v>131</v>
      </c>
    </row>
    <row r="175" s="12" customFormat="1" ht="22.8" customHeight="1">
      <c r="A175" s="12"/>
      <c r="B175" s="223"/>
      <c r="C175" s="224"/>
      <c r="D175" s="225" t="s">
        <v>82</v>
      </c>
      <c r="E175" s="237" t="s">
        <v>137</v>
      </c>
      <c r="F175" s="237" t="s">
        <v>223</v>
      </c>
      <c r="G175" s="224"/>
      <c r="H175" s="224"/>
      <c r="I175" s="227"/>
      <c r="J175" s="238">
        <f>BK175</f>
        <v>0</v>
      </c>
      <c r="K175" s="224"/>
      <c r="L175" s="229"/>
      <c r="M175" s="230"/>
      <c r="N175" s="231"/>
      <c r="O175" s="231"/>
      <c r="P175" s="232">
        <f>SUM(P176:P181)</f>
        <v>0</v>
      </c>
      <c r="Q175" s="231"/>
      <c r="R175" s="232">
        <f>SUM(R176:R181)</f>
        <v>0</v>
      </c>
      <c r="S175" s="231"/>
      <c r="T175" s="233">
        <f>SUM(T176:T181)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34" t="s">
        <v>91</v>
      </c>
      <c r="AT175" s="235" t="s">
        <v>82</v>
      </c>
      <c r="AU175" s="235" t="s">
        <v>91</v>
      </c>
      <c r="AY175" s="234" t="s">
        <v>131</v>
      </c>
      <c r="BK175" s="236">
        <f>SUM(BK176:BK181)</f>
        <v>0</v>
      </c>
    </row>
    <row r="176" s="2" customFormat="1" ht="16.5" customHeight="1">
      <c r="A176" s="38"/>
      <c r="B176" s="39"/>
      <c r="C176" s="239" t="s">
        <v>224</v>
      </c>
      <c r="D176" s="239" t="s">
        <v>133</v>
      </c>
      <c r="E176" s="240" t="s">
        <v>225</v>
      </c>
      <c r="F176" s="241" t="s">
        <v>226</v>
      </c>
      <c r="G176" s="242" t="s">
        <v>197</v>
      </c>
      <c r="H176" s="243">
        <v>17</v>
      </c>
      <c r="I176" s="244"/>
      <c r="J176" s="245">
        <f>ROUND(I176*H176,2)</f>
        <v>0</v>
      </c>
      <c r="K176" s="246"/>
      <c r="L176" s="44"/>
      <c r="M176" s="247" t="s">
        <v>1</v>
      </c>
      <c r="N176" s="248" t="s">
        <v>48</v>
      </c>
      <c r="O176" s="91"/>
      <c r="P176" s="249">
        <f>O176*H176</f>
        <v>0</v>
      </c>
      <c r="Q176" s="249">
        <v>0</v>
      </c>
      <c r="R176" s="249">
        <f>Q176*H176</f>
        <v>0</v>
      </c>
      <c r="S176" s="249">
        <v>0</v>
      </c>
      <c r="T176" s="25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51" t="s">
        <v>137</v>
      </c>
      <c r="AT176" s="251" t="s">
        <v>133</v>
      </c>
      <c r="AU176" s="251" t="s">
        <v>21</v>
      </c>
      <c r="AY176" s="16" t="s">
        <v>131</v>
      </c>
      <c r="BE176" s="252">
        <f>IF(N176="základní",J176,0)</f>
        <v>0</v>
      </c>
      <c r="BF176" s="252">
        <f>IF(N176="snížená",J176,0)</f>
        <v>0</v>
      </c>
      <c r="BG176" s="252">
        <f>IF(N176="zákl. přenesená",J176,0)</f>
        <v>0</v>
      </c>
      <c r="BH176" s="252">
        <f>IF(N176="sníž. přenesená",J176,0)</f>
        <v>0</v>
      </c>
      <c r="BI176" s="252">
        <f>IF(N176="nulová",J176,0)</f>
        <v>0</v>
      </c>
      <c r="BJ176" s="16" t="s">
        <v>91</v>
      </c>
      <c r="BK176" s="252">
        <f>ROUND(I176*H176,2)</f>
        <v>0</v>
      </c>
      <c r="BL176" s="16" t="s">
        <v>137</v>
      </c>
      <c r="BM176" s="251" t="s">
        <v>227</v>
      </c>
    </row>
    <row r="177" s="2" customFormat="1">
      <c r="A177" s="38"/>
      <c r="B177" s="39"/>
      <c r="C177" s="40"/>
      <c r="D177" s="253" t="s">
        <v>139</v>
      </c>
      <c r="E177" s="40"/>
      <c r="F177" s="254" t="s">
        <v>228</v>
      </c>
      <c r="G177" s="40"/>
      <c r="H177" s="40"/>
      <c r="I177" s="144"/>
      <c r="J177" s="40"/>
      <c r="K177" s="40"/>
      <c r="L177" s="44"/>
      <c r="M177" s="255"/>
      <c r="N177" s="256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6" t="s">
        <v>139</v>
      </c>
      <c r="AU177" s="16" t="s">
        <v>21</v>
      </c>
    </row>
    <row r="178" s="2" customFormat="1" ht="16.5" customHeight="1">
      <c r="A178" s="38"/>
      <c r="B178" s="39"/>
      <c r="C178" s="239" t="s">
        <v>229</v>
      </c>
      <c r="D178" s="239" t="s">
        <v>133</v>
      </c>
      <c r="E178" s="240" t="s">
        <v>230</v>
      </c>
      <c r="F178" s="241" t="s">
        <v>231</v>
      </c>
      <c r="G178" s="242" t="s">
        <v>197</v>
      </c>
      <c r="H178" s="243">
        <v>17</v>
      </c>
      <c r="I178" s="244"/>
      <c r="J178" s="245">
        <f>ROUND(I178*H178,2)</f>
        <v>0</v>
      </c>
      <c r="K178" s="246"/>
      <c r="L178" s="44"/>
      <c r="M178" s="247" t="s">
        <v>1</v>
      </c>
      <c r="N178" s="248" t="s">
        <v>48</v>
      </c>
      <c r="O178" s="91"/>
      <c r="P178" s="249">
        <f>O178*H178</f>
        <v>0</v>
      </c>
      <c r="Q178" s="249">
        <v>0</v>
      </c>
      <c r="R178" s="249">
        <f>Q178*H178</f>
        <v>0</v>
      </c>
      <c r="S178" s="249">
        <v>0</v>
      </c>
      <c r="T178" s="25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51" t="s">
        <v>137</v>
      </c>
      <c r="AT178" s="251" t="s">
        <v>133</v>
      </c>
      <c r="AU178" s="251" t="s">
        <v>21</v>
      </c>
      <c r="AY178" s="16" t="s">
        <v>131</v>
      </c>
      <c r="BE178" s="252">
        <f>IF(N178="základní",J178,0)</f>
        <v>0</v>
      </c>
      <c r="BF178" s="252">
        <f>IF(N178="snížená",J178,0)</f>
        <v>0</v>
      </c>
      <c r="BG178" s="252">
        <f>IF(N178="zákl. přenesená",J178,0)</f>
        <v>0</v>
      </c>
      <c r="BH178" s="252">
        <f>IF(N178="sníž. přenesená",J178,0)</f>
        <v>0</v>
      </c>
      <c r="BI178" s="252">
        <f>IF(N178="nulová",J178,0)</f>
        <v>0</v>
      </c>
      <c r="BJ178" s="16" t="s">
        <v>91</v>
      </c>
      <c r="BK178" s="252">
        <f>ROUND(I178*H178,2)</f>
        <v>0</v>
      </c>
      <c r="BL178" s="16" t="s">
        <v>137</v>
      </c>
      <c r="BM178" s="251" t="s">
        <v>232</v>
      </c>
    </row>
    <row r="179" s="2" customFormat="1">
      <c r="A179" s="38"/>
      <c r="B179" s="39"/>
      <c r="C179" s="40"/>
      <c r="D179" s="253" t="s">
        <v>139</v>
      </c>
      <c r="E179" s="40"/>
      <c r="F179" s="254" t="s">
        <v>233</v>
      </c>
      <c r="G179" s="40"/>
      <c r="H179" s="40"/>
      <c r="I179" s="144"/>
      <c r="J179" s="40"/>
      <c r="K179" s="40"/>
      <c r="L179" s="44"/>
      <c r="M179" s="255"/>
      <c r="N179" s="256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6" t="s">
        <v>139</v>
      </c>
      <c r="AU179" s="16" t="s">
        <v>21</v>
      </c>
    </row>
    <row r="180" s="2" customFormat="1" ht="16.5" customHeight="1">
      <c r="A180" s="38"/>
      <c r="B180" s="39"/>
      <c r="C180" s="239" t="s">
        <v>234</v>
      </c>
      <c r="D180" s="239" t="s">
        <v>133</v>
      </c>
      <c r="E180" s="240" t="s">
        <v>235</v>
      </c>
      <c r="F180" s="241" t="s">
        <v>236</v>
      </c>
      <c r="G180" s="242" t="s">
        <v>197</v>
      </c>
      <c r="H180" s="243">
        <v>50</v>
      </c>
      <c r="I180" s="244"/>
      <c r="J180" s="245">
        <f>ROUND(I180*H180,2)</f>
        <v>0</v>
      </c>
      <c r="K180" s="246"/>
      <c r="L180" s="44"/>
      <c r="M180" s="247" t="s">
        <v>1</v>
      </c>
      <c r="N180" s="248" t="s">
        <v>48</v>
      </c>
      <c r="O180" s="91"/>
      <c r="P180" s="249">
        <f>O180*H180</f>
        <v>0</v>
      </c>
      <c r="Q180" s="249">
        <v>0</v>
      </c>
      <c r="R180" s="249">
        <f>Q180*H180</f>
        <v>0</v>
      </c>
      <c r="S180" s="249">
        <v>0</v>
      </c>
      <c r="T180" s="25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51" t="s">
        <v>137</v>
      </c>
      <c r="AT180" s="251" t="s">
        <v>133</v>
      </c>
      <c r="AU180" s="251" t="s">
        <v>21</v>
      </c>
      <c r="AY180" s="16" t="s">
        <v>131</v>
      </c>
      <c r="BE180" s="252">
        <f>IF(N180="základní",J180,0)</f>
        <v>0</v>
      </c>
      <c r="BF180" s="252">
        <f>IF(N180="snížená",J180,0)</f>
        <v>0</v>
      </c>
      <c r="BG180" s="252">
        <f>IF(N180="zákl. přenesená",J180,0)</f>
        <v>0</v>
      </c>
      <c r="BH180" s="252">
        <f>IF(N180="sníž. přenesená",J180,0)</f>
        <v>0</v>
      </c>
      <c r="BI180" s="252">
        <f>IF(N180="nulová",J180,0)</f>
        <v>0</v>
      </c>
      <c r="BJ180" s="16" t="s">
        <v>91</v>
      </c>
      <c r="BK180" s="252">
        <f>ROUND(I180*H180,2)</f>
        <v>0</v>
      </c>
      <c r="BL180" s="16" t="s">
        <v>137</v>
      </c>
      <c r="BM180" s="251" t="s">
        <v>237</v>
      </c>
    </row>
    <row r="181" s="2" customFormat="1">
      <c r="A181" s="38"/>
      <c r="B181" s="39"/>
      <c r="C181" s="40"/>
      <c r="D181" s="253" t="s">
        <v>139</v>
      </c>
      <c r="E181" s="40"/>
      <c r="F181" s="254" t="s">
        <v>238</v>
      </c>
      <c r="G181" s="40"/>
      <c r="H181" s="40"/>
      <c r="I181" s="144"/>
      <c r="J181" s="40"/>
      <c r="K181" s="40"/>
      <c r="L181" s="44"/>
      <c r="M181" s="255"/>
      <c r="N181" s="256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6" t="s">
        <v>139</v>
      </c>
      <c r="AU181" s="16" t="s">
        <v>21</v>
      </c>
    </row>
    <row r="182" s="12" customFormat="1" ht="22.8" customHeight="1">
      <c r="A182" s="12"/>
      <c r="B182" s="223"/>
      <c r="C182" s="224"/>
      <c r="D182" s="225" t="s">
        <v>82</v>
      </c>
      <c r="E182" s="237" t="s">
        <v>163</v>
      </c>
      <c r="F182" s="237" t="s">
        <v>239</v>
      </c>
      <c r="G182" s="224"/>
      <c r="H182" s="224"/>
      <c r="I182" s="227"/>
      <c r="J182" s="238">
        <f>BK182</f>
        <v>0</v>
      </c>
      <c r="K182" s="224"/>
      <c r="L182" s="229"/>
      <c r="M182" s="230"/>
      <c r="N182" s="231"/>
      <c r="O182" s="231"/>
      <c r="P182" s="232">
        <f>SUM(P183:P216)</f>
        <v>0</v>
      </c>
      <c r="Q182" s="231"/>
      <c r="R182" s="232">
        <f>SUM(R183:R216)</f>
        <v>0</v>
      </c>
      <c r="S182" s="231"/>
      <c r="T182" s="233">
        <f>SUM(T183:T216)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34" t="s">
        <v>91</v>
      </c>
      <c r="AT182" s="235" t="s">
        <v>82</v>
      </c>
      <c r="AU182" s="235" t="s">
        <v>91</v>
      </c>
      <c r="AY182" s="234" t="s">
        <v>131</v>
      </c>
      <c r="BK182" s="236">
        <f>SUM(BK183:BK216)</f>
        <v>0</v>
      </c>
    </row>
    <row r="183" s="2" customFormat="1" ht="24" customHeight="1">
      <c r="A183" s="38"/>
      <c r="B183" s="39"/>
      <c r="C183" s="239" t="s">
        <v>240</v>
      </c>
      <c r="D183" s="239" t="s">
        <v>133</v>
      </c>
      <c r="E183" s="240" t="s">
        <v>241</v>
      </c>
      <c r="F183" s="241" t="s">
        <v>242</v>
      </c>
      <c r="G183" s="242" t="s">
        <v>197</v>
      </c>
      <c r="H183" s="243">
        <v>402</v>
      </c>
      <c r="I183" s="244"/>
      <c r="J183" s="245">
        <f>ROUND(I183*H183,2)</f>
        <v>0</v>
      </c>
      <c r="K183" s="246"/>
      <c r="L183" s="44"/>
      <c r="M183" s="247" t="s">
        <v>1</v>
      </c>
      <c r="N183" s="248" t="s">
        <v>48</v>
      </c>
      <c r="O183" s="91"/>
      <c r="P183" s="249">
        <f>O183*H183</f>
        <v>0</v>
      </c>
      <c r="Q183" s="249">
        <v>0</v>
      </c>
      <c r="R183" s="249">
        <f>Q183*H183</f>
        <v>0</v>
      </c>
      <c r="S183" s="249">
        <v>0</v>
      </c>
      <c r="T183" s="25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51" t="s">
        <v>137</v>
      </c>
      <c r="AT183" s="251" t="s">
        <v>133</v>
      </c>
      <c r="AU183" s="251" t="s">
        <v>21</v>
      </c>
      <c r="AY183" s="16" t="s">
        <v>131</v>
      </c>
      <c r="BE183" s="252">
        <f>IF(N183="základní",J183,0)</f>
        <v>0</v>
      </c>
      <c r="BF183" s="252">
        <f>IF(N183="snížená",J183,0)</f>
        <v>0</v>
      </c>
      <c r="BG183" s="252">
        <f>IF(N183="zákl. přenesená",J183,0)</f>
        <v>0</v>
      </c>
      <c r="BH183" s="252">
        <f>IF(N183="sníž. přenesená",J183,0)</f>
        <v>0</v>
      </c>
      <c r="BI183" s="252">
        <f>IF(N183="nulová",J183,0)</f>
        <v>0</v>
      </c>
      <c r="BJ183" s="16" t="s">
        <v>91</v>
      </c>
      <c r="BK183" s="252">
        <f>ROUND(I183*H183,2)</f>
        <v>0</v>
      </c>
      <c r="BL183" s="16" t="s">
        <v>137</v>
      </c>
      <c r="BM183" s="251" t="s">
        <v>243</v>
      </c>
    </row>
    <row r="184" s="2" customFormat="1">
      <c r="A184" s="38"/>
      <c r="B184" s="39"/>
      <c r="C184" s="40"/>
      <c r="D184" s="253" t="s">
        <v>139</v>
      </c>
      <c r="E184" s="40"/>
      <c r="F184" s="254" t="s">
        <v>244</v>
      </c>
      <c r="G184" s="40"/>
      <c r="H184" s="40"/>
      <c r="I184" s="144"/>
      <c r="J184" s="40"/>
      <c r="K184" s="40"/>
      <c r="L184" s="44"/>
      <c r="M184" s="255"/>
      <c r="N184" s="256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6" t="s">
        <v>139</v>
      </c>
      <c r="AU184" s="16" t="s">
        <v>21</v>
      </c>
    </row>
    <row r="185" s="13" customFormat="1">
      <c r="A185" s="13"/>
      <c r="B185" s="257"/>
      <c r="C185" s="258"/>
      <c r="D185" s="253" t="s">
        <v>141</v>
      </c>
      <c r="E185" s="259" t="s">
        <v>1</v>
      </c>
      <c r="F185" s="260" t="s">
        <v>245</v>
      </c>
      <c r="G185" s="258"/>
      <c r="H185" s="261">
        <v>402</v>
      </c>
      <c r="I185" s="262"/>
      <c r="J185" s="258"/>
      <c r="K185" s="258"/>
      <c r="L185" s="263"/>
      <c r="M185" s="264"/>
      <c r="N185" s="265"/>
      <c r="O185" s="265"/>
      <c r="P185" s="265"/>
      <c r="Q185" s="265"/>
      <c r="R185" s="265"/>
      <c r="S185" s="265"/>
      <c r="T185" s="26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7" t="s">
        <v>141</v>
      </c>
      <c r="AU185" s="267" t="s">
        <v>21</v>
      </c>
      <c r="AV185" s="13" t="s">
        <v>21</v>
      </c>
      <c r="AW185" s="13" t="s">
        <v>40</v>
      </c>
      <c r="AX185" s="13" t="s">
        <v>83</v>
      </c>
      <c r="AY185" s="267" t="s">
        <v>131</v>
      </c>
    </row>
    <row r="186" s="14" customFormat="1">
      <c r="A186" s="14"/>
      <c r="B186" s="268"/>
      <c r="C186" s="269"/>
      <c r="D186" s="253" t="s">
        <v>141</v>
      </c>
      <c r="E186" s="270" t="s">
        <v>1</v>
      </c>
      <c r="F186" s="271" t="s">
        <v>143</v>
      </c>
      <c r="G186" s="269"/>
      <c r="H186" s="272">
        <v>402</v>
      </c>
      <c r="I186" s="273"/>
      <c r="J186" s="269"/>
      <c r="K186" s="269"/>
      <c r="L186" s="274"/>
      <c r="M186" s="275"/>
      <c r="N186" s="276"/>
      <c r="O186" s="276"/>
      <c r="P186" s="276"/>
      <c r="Q186" s="276"/>
      <c r="R186" s="276"/>
      <c r="S186" s="276"/>
      <c r="T186" s="277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78" t="s">
        <v>141</v>
      </c>
      <c r="AU186" s="278" t="s">
        <v>21</v>
      </c>
      <c r="AV186" s="14" t="s">
        <v>137</v>
      </c>
      <c r="AW186" s="14" t="s">
        <v>40</v>
      </c>
      <c r="AX186" s="14" t="s">
        <v>91</v>
      </c>
      <c r="AY186" s="278" t="s">
        <v>131</v>
      </c>
    </row>
    <row r="187" s="2" customFormat="1" ht="16.5" customHeight="1">
      <c r="A187" s="38"/>
      <c r="B187" s="39"/>
      <c r="C187" s="239" t="s">
        <v>246</v>
      </c>
      <c r="D187" s="239" t="s">
        <v>133</v>
      </c>
      <c r="E187" s="240" t="s">
        <v>247</v>
      </c>
      <c r="F187" s="241" t="s">
        <v>248</v>
      </c>
      <c r="G187" s="242" t="s">
        <v>197</v>
      </c>
      <c r="H187" s="243">
        <v>105</v>
      </c>
      <c r="I187" s="244"/>
      <c r="J187" s="245">
        <f>ROUND(I187*H187,2)</f>
        <v>0</v>
      </c>
      <c r="K187" s="246"/>
      <c r="L187" s="44"/>
      <c r="M187" s="247" t="s">
        <v>1</v>
      </c>
      <c r="N187" s="248" t="s">
        <v>48</v>
      </c>
      <c r="O187" s="91"/>
      <c r="P187" s="249">
        <f>O187*H187</f>
        <v>0</v>
      </c>
      <c r="Q187" s="249">
        <v>0</v>
      </c>
      <c r="R187" s="249">
        <f>Q187*H187</f>
        <v>0</v>
      </c>
      <c r="S187" s="249">
        <v>0</v>
      </c>
      <c r="T187" s="25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51" t="s">
        <v>137</v>
      </c>
      <c r="AT187" s="251" t="s">
        <v>133</v>
      </c>
      <c r="AU187" s="251" t="s">
        <v>21</v>
      </c>
      <c r="AY187" s="16" t="s">
        <v>131</v>
      </c>
      <c r="BE187" s="252">
        <f>IF(N187="základní",J187,0)</f>
        <v>0</v>
      </c>
      <c r="BF187" s="252">
        <f>IF(N187="snížená",J187,0)</f>
        <v>0</v>
      </c>
      <c r="BG187" s="252">
        <f>IF(N187="zákl. přenesená",J187,0)</f>
        <v>0</v>
      </c>
      <c r="BH187" s="252">
        <f>IF(N187="sníž. přenesená",J187,0)</f>
        <v>0</v>
      </c>
      <c r="BI187" s="252">
        <f>IF(N187="nulová",J187,0)</f>
        <v>0</v>
      </c>
      <c r="BJ187" s="16" t="s">
        <v>91</v>
      </c>
      <c r="BK187" s="252">
        <f>ROUND(I187*H187,2)</f>
        <v>0</v>
      </c>
      <c r="BL187" s="16" t="s">
        <v>137</v>
      </c>
      <c r="BM187" s="251" t="s">
        <v>249</v>
      </c>
    </row>
    <row r="188" s="2" customFormat="1">
      <c r="A188" s="38"/>
      <c r="B188" s="39"/>
      <c r="C188" s="40"/>
      <c r="D188" s="253" t="s">
        <v>139</v>
      </c>
      <c r="E188" s="40"/>
      <c r="F188" s="254" t="s">
        <v>250</v>
      </c>
      <c r="G188" s="40"/>
      <c r="H188" s="40"/>
      <c r="I188" s="144"/>
      <c r="J188" s="40"/>
      <c r="K188" s="40"/>
      <c r="L188" s="44"/>
      <c r="M188" s="255"/>
      <c r="N188" s="256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6" t="s">
        <v>139</v>
      </c>
      <c r="AU188" s="16" t="s">
        <v>21</v>
      </c>
    </row>
    <row r="189" s="13" customFormat="1">
      <c r="A189" s="13"/>
      <c r="B189" s="257"/>
      <c r="C189" s="258"/>
      <c r="D189" s="253" t="s">
        <v>141</v>
      </c>
      <c r="E189" s="259" t="s">
        <v>1</v>
      </c>
      <c r="F189" s="260" t="s">
        <v>251</v>
      </c>
      <c r="G189" s="258"/>
      <c r="H189" s="261">
        <v>105</v>
      </c>
      <c r="I189" s="262"/>
      <c r="J189" s="258"/>
      <c r="K189" s="258"/>
      <c r="L189" s="263"/>
      <c r="M189" s="264"/>
      <c r="N189" s="265"/>
      <c r="O189" s="265"/>
      <c r="P189" s="265"/>
      <c r="Q189" s="265"/>
      <c r="R189" s="265"/>
      <c r="S189" s="265"/>
      <c r="T189" s="26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7" t="s">
        <v>141</v>
      </c>
      <c r="AU189" s="267" t="s">
        <v>21</v>
      </c>
      <c r="AV189" s="13" t="s">
        <v>21</v>
      </c>
      <c r="AW189" s="13" t="s">
        <v>40</v>
      </c>
      <c r="AX189" s="13" t="s">
        <v>91</v>
      </c>
      <c r="AY189" s="267" t="s">
        <v>131</v>
      </c>
    </row>
    <row r="190" s="2" customFormat="1" ht="24" customHeight="1">
      <c r="A190" s="38"/>
      <c r="B190" s="39"/>
      <c r="C190" s="239" t="s">
        <v>7</v>
      </c>
      <c r="D190" s="239" t="s">
        <v>133</v>
      </c>
      <c r="E190" s="240" t="s">
        <v>252</v>
      </c>
      <c r="F190" s="241" t="s">
        <v>253</v>
      </c>
      <c r="G190" s="242" t="s">
        <v>197</v>
      </c>
      <c r="H190" s="243">
        <v>578.5</v>
      </c>
      <c r="I190" s="244"/>
      <c r="J190" s="245">
        <f>ROUND(I190*H190,2)</f>
        <v>0</v>
      </c>
      <c r="K190" s="246"/>
      <c r="L190" s="44"/>
      <c r="M190" s="247" t="s">
        <v>1</v>
      </c>
      <c r="N190" s="248" t="s">
        <v>48</v>
      </c>
      <c r="O190" s="91"/>
      <c r="P190" s="249">
        <f>O190*H190</f>
        <v>0</v>
      </c>
      <c r="Q190" s="249">
        <v>0</v>
      </c>
      <c r="R190" s="249">
        <f>Q190*H190</f>
        <v>0</v>
      </c>
      <c r="S190" s="249">
        <v>0</v>
      </c>
      <c r="T190" s="25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51" t="s">
        <v>137</v>
      </c>
      <c r="AT190" s="251" t="s">
        <v>133</v>
      </c>
      <c r="AU190" s="251" t="s">
        <v>21</v>
      </c>
      <c r="AY190" s="16" t="s">
        <v>131</v>
      </c>
      <c r="BE190" s="252">
        <f>IF(N190="základní",J190,0)</f>
        <v>0</v>
      </c>
      <c r="BF190" s="252">
        <f>IF(N190="snížená",J190,0)</f>
        <v>0</v>
      </c>
      <c r="BG190" s="252">
        <f>IF(N190="zákl. přenesená",J190,0)</f>
        <v>0</v>
      </c>
      <c r="BH190" s="252">
        <f>IF(N190="sníž. přenesená",J190,0)</f>
        <v>0</v>
      </c>
      <c r="BI190" s="252">
        <f>IF(N190="nulová",J190,0)</f>
        <v>0</v>
      </c>
      <c r="BJ190" s="16" t="s">
        <v>91</v>
      </c>
      <c r="BK190" s="252">
        <f>ROUND(I190*H190,2)</f>
        <v>0</v>
      </c>
      <c r="BL190" s="16" t="s">
        <v>137</v>
      </c>
      <c r="BM190" s="251" t="s">
        <v>254</v>
      </c>
    </row>
    <row r="191" s="2" customFormat="1">
      <c r="A191" s="38"/>
      <c r="B191" s="39"/>
      <c r="C191" s="40"/>
      <c r="D191" s="253" t="s">
        <v>139</v>
      </c>
      <c r="E191" s="40"/>
      <c r="F191" s="254" t="s">
        <v>255</v>
      </c>
      <c r="G191" s="40"/>
      <c r="H191" s="40"/>
      <c r="I191" s="144"/>
      <c r="J191" s="40"/>
      <c r="K191" s="40"/>
      <c r="L191" s="44"/>
      <c r="M191" s="255"/>
      <c r="N191" s="256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6" t="s">
        <v>139</v>
      </c>
      <c r="AU191" s="16" t="s">
        <v>21</v>
      </c>
    </row>
    <row r="192" s="13" customFormat="1">
      <c r="A192" s="13"/>
      <c r="B192" s="257"/>
      <c r="C192" s="258"/>
      <c r="D192" s="253" t="s">
        <v>141</v>
      </c>
      <c r="E192" s="259" t="s">
        <v>1</v>
      </c>
      <c r="F192" s="260" t="s">
        <v>256</v>
      </c>
      <c r="G192" s="258"/>
      <c r="H192" s="261">
        <v>435.5</v>
      </c>
      <c r="I192" s="262"/>
      <c r="J192" s="258"/>
      <c r="K192" s="258"/>
      <c r="L192" s="263"/>
      <c r="M192" s="264"/>
      <c r="N192" s="265"/>
      <c r="O192" s="265"/>
      <c r="P192" s="265"/>
      <c r="Q192" s="265"/>
      <c r="R192" s="265"/>
      <c r="S192" s="265"/>
      <c r="T192" s="26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7" t="s">
        <v>141</v>
      </c>
      <c r="AU192" s="267" t="s">
        <v>21</v>
      </c>
      <c r="AV192" s="13" t="s">
        <v>21</v>
      </c>
      <c r="AW192" s="13" t="s">
        <v>40</v>
      </c>
      <c r="AX192" s="13" t="s">
        <v>83</v>
      </c>
      <c r="AY192" s="267" t="s">
        <v>131</v>
      </c>
    </row>
    <row r="193" s="13" customFormat="1">
      <c r="A193" s="13"/>
      <c r="B193" s="257"/>
      <c r="C193" s="258"/>
      <c r="D193" s="253" t="s">
        <v>141</v>
      </c>
      <c r="E193" s="259" t="s">
        <v>1</v>
      </c>
      <c r="F193" s="260" t="s">
        <v>257</v>
      </c>
      <c r="G193" s="258"/>
      <c r="H193" s="261">
        <v>143</v>
      </c>
      <c r="I193" s="262"/>
      <c r="J193" s="258"/>
      <c r="K193" s="258"/>
      <c r="L193" s="263"/>
      <c r="M193" s="264"/>
      <c r="N193" s="265"/>
      <c r="O193" s="265"/>
      <c r="P193" s="265"/>
      <c r="Q193" s="265"/>
      <c r="R193" s="265"/>
      <c r="S193" s="265"/>
      <c r="T193" s="26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7" t="s">
        <v>141</v>
      </c>
      <c r="AU193" s="267" t="s">
        <v>21</v>
      </c>
      <c r="AV193" s="13" t="s">
        <v>21</v>
      </c>
      <c r="AW193" s="13" t="s">
        <v>40</v>
      </c>
      <c r="AX193" s="13" t="s">
        <v>83</v>
      </c>
      <c r="AY193" s="267" t="s">
        <v>131</v>
      </c>
    </row>
    <row r="194" s="14" customFormat="1">
      <c r="A194" s="14"/>
      <c r="B194" s="268"/>
      <c r="C194" s="269"/>
      <c r="D194" s="253" t="s">
        <v>141</v>
      </c>
      <c r="E194" s="270" t="s">
        <v>1</v>
      </c>
      <c r="F194" s="271" t="s">
        <v>143</v>
      </c>
      <c r="G194" s="269"/>
      <c r="H194" s="272">
        <v>578.5</v>
      </c>
      <c r="I194" s="273"/>
      <c r="J194" s="269"/>
      <c r="K194" s="269"/>
      <c r="L194" s="274"/>
      <c r="M194" s="275"/>
      <c r="N194" s="276"/>
      <c r="O194" s="276"/>
      <c r="P194" s="276"/>
      <c r="Q194" s="276"/>
      <c r="R194" s="276"/>
      <c r="S194" s="276"/>
      <c r="T194" s="277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78" t="s">
        <v>141</v>
      </c>
      <c r="AU194" s="278" t="s">
        <v>21</v>
      </c>
      <c r="AV194" s="14" t="s">
        <v>137</v>
      </c>
      <c r="AW194" s="14" t="s">
        <v>40</v>
      </c>
      <c r="AX194" s="14" t="s">
        <v>91</v>
      </c>
      <c r="AY194" s="278" t="s">
        <v>131</v>
      </c>
    </row>
    <row r="195" s="2" customFormat="1" ht="24" customHeight="1">
      <c r="A195" s="38"/>
      <c r="B195" s="39"/>
      <c r="C195" s="239" t="s">
        <v>258</v>
      </c>
      <c r="D195" s="239" t="s">
        <v>133</v>
      </c>
      <c r="E195" s="240" t="s">
        <v>259</v>
      </c>
      <c r="F195" s="241" t="s">
        <v>260</v>
      </c>
      <c r="G195" s="242" t="s">
        <v>197</v>
      </c>
      <c r="H195" s="243">
        <v>95</v>
      </c>
      <c r="I195" s="244"/>
      <c r="J195" s="245">
        <f>ROUND(I195*H195,2)</f>
        <v>0</v>
      </c>
      <c r="K195" s="246"/>
      <c r="L195" s="44"/>
      <c r="M195" s="247" t="s">
        <v>1</v>
      </c>
      <c r="N195" s="248" t="s">
        <v>48</v>
      </c>
      <c r="O195" s="91"/>
      <c r="P195" s="249">
        <f>O195*H195</f>
        <v>0</v>
      </c>
      <c r="Q195" s="249">
        <v>0</v>
      </c>
      <c r="R195" s="249">
        <f>Q195*H195</f>
        <v>0</v>
      </c>
      <c r="S195" s="249">
        <v>0</v>
      </c>
      <c r="T195" s="25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51" t="s">
        <v>137</v>
      </c>
      <c r="AT195" s="251" t="s">
        <v>133</v>
      </c>
      <c r="AU195" s="251" t="s">
        <v>21</v>
      </c>
      <c r="AY195" s="16" t="s">
        <v>131</v>
      </c>
      <c r="BE195" s="252">
        <f>IF(N195="základní",J195,0)</f>
        <v>0</v>
      </c>
      <c r="BF195" s="252">
        <f>IF(N195="snížená",J195,0)</f>
        <v>0</v>
      </c>
      <c r="BG195" s="252">
        <f>IF(N195="zákl. přenesená",J195,0)</f>
        <v>0</v>
      </c>
      <c r="BH195" s="252">
        <f>IF(N195="sníž. přenesená",J195,0)</f>
        <v>0</v>
      </c>
      <c r="BI195" s="252">
        <f>IF(N195="nulová",J195,0)</f>
        <v>0</v>
      </c>
      <c r="BJ195" s="16" t="s">
        <v>91</v>
      </c>
      <c r="BK195" s="252">
        <f>ROUND(I195*H195,2)</f>
        <v>0</v>
      </c>
      <c r="BL195" s="16" t="s">
        <v>137</v>
      </c>
      <c r="BM195" s="251" t="s">
        <v>261</v>
      </c>
    </row>
    <row r="196" s="2" customFormat="1">
      <c r="A196" s="38"/>
      <c r="B196" s="39"/>
      <c r="C196" s="40"/>
      <c r="D196" s="253" t="s">
        <v>139</v>
      </c>
      <c r="E196" s="40"/>
      <c r="F196" s="254" t="s">
        <v>262</v>
      </c>
      <c r="G196" s="40"/>
      <c r="H196" s="40"/>
      <c r="I196" s="144"/>
      <c r="J196" s="40"/>
      <c r="K196" s="40"/>
      <c r="L196" s="44"/>
      <c r="M196" s="255"/>
      <c r="N196" s="256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6" t="s">
        <v>139</v>
      </c>
      <c r="AU196" s="16" t="s">
        <v>21</v>
      </c>
    </row>
    <row r="197" s="2" customFormat="1" ht="16.5" customHeight="1">
      <c r="A197" s="38"/>
      <c r="B197" s="39"/>
      <c r="C197" s="239" t="s">
        <v>263</v>
      </c>
      <c r="D197" s="239" t="s">
        <v>133</v>
      </c>
      <c r="E197" s="240" t="s">
        <v>264</v>
      </c>
      <c r="F197" s="241" t="s">
        <v>265</v>
      </c>
      <c r="G197" s="242" t="s">
        <v>197</v>
      </c>
      <c r="H197" s="243">
        <v>3940</v>
      </c>
      <c r="I197" s="244"/>
      <c r="J197" s="245">
        <f>ROUND(I197*H197,2)</f>
        <v>0</v>
      </c>
      <c r="K197" s="246"/>
      <c r="L197" s="44"/>
      <c r="M197" s="247" t="s">
        <v>1</v>
      </c>
      <c r="N197" s="248" t="s">
        <v>48</v>
      </c>
      <c r="O197" s="91"/>
      <c r="P197" s="249">
        <f>O197*H197</f>
        <v>0</v>
      </c>
      <c r="Q197" s="249">
        <v>0</v>
      </c>
      <c r="R197" s="249">
        <f>Q197*H197</f>
        <v>0</v>
      </c>
      <c r="S197" s="249">
        <v>0</v>
      </c>
      <c r="T197" s="25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51" t="s">
        <v>137</v>
      </c>
      <c r="AT197" s="251" t="s">
        <v>133</v>
      </c>
      <c r="AU197" s="251" t="s">
        <v>21</v>
      </c>
      <c r="AY197" s="16" t="s">
        <v>131</v>
      </c>
      <c r="BE197" s="252">
        <f>IF(N197="základní",J197,0)</f>
        <v>0</v>
      </c>
      <c r="BF197" s="252">
        <f>IF(N197="snížená",J197,0)</f>
        <v>0</v>
      </c>
      <c r="BG197" s="252">
        <f>IF(N197="zákl. přenesená",J197,0)</f>
        <v>0</v>
      </c>
      <c r="BH197" s="252">
        <f>IF(N197="sníž. přenesená",J197,0)</f>
        <v>0</v>
      </c>
      <c r="BI197" s="252">
        <f>IF(N197="nulová",J197,0)</f>
        <v>0</v>
      </c>
      <c r="BJ197" s="16" t="s">
        <v>91</v>
      </c>
      <c r="BK197" s="252">
        <f>ROUND(I197*H197,2)</f>
        <v>0</v>
      </c>
      <c r="BL197" s="16" t="s">
        <v>137</v>
      </c>
      <c r="BM197" s="251" t="s">
        <v>266</v>
      </c>
    </row>
    <row r="198" s="13" customFormat="1">
      <c r="A198" s="13"/>
      <c r="B198" s="257"/>
      <c r="C198" s="258"/>
      <c r="D198" s="253" t="s">
        <v>141</v>
      </c>
      <c r="E198" s="259" t="s">
        <v>1</v>
      </c>
      <c r="F198" s="260" t="s">
        <v>267</v>
      </c>
      <c r="G198" s="258"/>
      <c r="H198" s="261">
        <v>3940</v>
      </c>
      <c r="I198" s="262"/>
      <c r="J198" s="258"/>
      <c r="K198" s="258"/>
      <c r="L198" s="263"/>
      <c r="M198" s="264"/>
      <c r="N198" s="265"/>
      <c r="O198" s="265"/>
      <c r="P198" s="265"/>
      <c r="Q198" s="265"/>
      <c r="R198" s="265"/>
      <c r="S198" s="265"/>
      <c r="T198" s="26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7" t="s">
        <v>141</v>
      </c>
      <c r="AU198" s="267" t="s">
        <v>21</v>
      </c>
      <c r="AV198" s="13" t="s">
        <v>21</v>
      </c>
      <c r="AW198" s="13" t="s">
        <v>40</v>
      </c>
      <c r="AX198" s="13" t="s">
        <v>83</v>
      </c>
      <c r="AY198" s="267" t="s">
        <v>131</v>
      </c>
    </row>
    <row r="199" s="14" customFormat="1">
      <c r="A199" s="14"/>
      <c r="B199" s="268"/>
      <c r="C199" s="269"/>
      <c r="D199" s="253" t="s">
        <v>141</v>
      </c>
      <c r="E199" s="270" t="s">
        <v>1</v>
      </c>
      <c r="F199" s="271" t="s">
        <v>143</v>
      </c>
      <c r="G199" s="269"/>
      <c r="H199" s="272">
        <v>3940</v>
      </c>
      <c r="I199" s="273"/>
      <c r="J199" s="269"/>
      <c r="K199" s="269"/>
      <c r="L199" s="274"/>
      <c r="M199" s="275"/>
      <c r="N199" s="276"/>
      <c r="O199" s="276"/>
      <c r="P199" s="276"/>
      <c r="Q199" s="276"/>
      <c r="R199" s="276"/>
      <c r="S199" s="276"/>
      <c r="T199" s="277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78" t="s">
        <v>141</v>
      </c>
      <c r="AU199" s="278" t="s">
        <v>21</v>
      </c>
      <c r="AV199" s="14" t="s">
        <v>137</v>
      </c>
      <c r="AW199" s="14" t="s">
        <v>40</v>
      </c>
      <c r="AX199" s="14" t="s">
        <v>91</v>
      </c>
      <c r="AY199" s="278" t="s">
        <v>131</v>
      </c>
    </row>
    <row r="200" s="2" customFormat="1" ht="16.5" customHeight="1">
      <c r="A200" s="38"/>
      <c r="B200" s="39"/>
      <c r="C200" s="239" t="s">
        <v>268</v>
      </c>
      <c r="D200" s="239" t="s">
        <v>133</v>
      </c>
      <c r="E200" s="240" t="s">
        <v>269</v>
      </c>
      <c r="F200" s="241" t="s">
        <v>270</v>
      </c>
      <c r="G200" s="242" t="s">
        <v>197</v>
      </c>
      <c r="H200" s="243">
        <v>3940</v>
      </c>
      <c r="I200" s="244"/>
      <c r="J200" s="245">
        <f>ROUND(I200*H200,2)</f>
        <v>0</v>
      </c>
      <c r="K200" s="246"/>
      <c r="L200" s="44"/>
      <c r="M200" s="247" t="s">
        <v>1</v>
      </c>
      <c r="N200" s="248" t="s">
        <v>48</v>
      </c>
      <c r="O200" s="91"/>
      <c r="P200" s="249">
        <f>O200*H200</f>
        <v>0</v>
      </c>
      <c r="Q200" s="249">
        <v>0</v>
      </c>
      <c r="R200" s="249">
        <f>Q200*H200</f>
        <v>0</v>
      </c>
      <c r="S200" s="249">
        <v>0</v>
      </c>
      <c r="T200" s="25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51" t="s">
        <v>137</v>
      </c>
      <c r="AT200" s="251" t="s">
        <v>133</v>
      </c>
      <c r="AU200" s="251" t="s">
        <v>21</v>
      </c>
      <c r="AY200" s="16" t="s">
        <v>131</v>
      </c>
      <c r="BE200" s="252">
        <f>IF(N200="základní",J200,0)</f>
        <v>0</v>
      </c>
      <c r="BF200" s="252">
        <f>IF(N200="snížená",J200,0)</f>
        <v>0</v>
      </c>
      <c r="BG200" s="252">
        <f>IF(N200="zákl. přenesená",J200,0)</f>
        <v>0</v>
      </c>
      <c r="BH200" s="252">
        <f>IF(N200="sníž. přenesená",J200,0)</f>
        <v>0</v>
      </c>
      <c r="BI200" s="252">
        <f>IF(N200="nulová",J200,0)</f>
        <v>0</v>
      </c>
      <c r="BJ200" s="16" t="s">
        <v>91</v>
      </c>
      <c r="BK200" s="252">
        <f>ROUND(I200*H200,2)</f>
        <v>0</v>
      </c>
      <c r="BL200" s="16" t="s">
        <v>137</v>
      </c>
      <c r="BM200" s="251" t="s">
        <v>271</v>
      </c>
    </row>
    <row r="201" s="13" customFormat="1">
      <c r="A201" s="13"/>
      <c r="B201" s="257"/>
      <c r="C201" s="258"/>
      <c r="D201" s="253" t="s">
        <v>141</v>
      </c>
      <c r="E201" s="259" t="s">
        <v>1</v>
      </c>
      <c r="F201" s="260" t="s">
        <v>267</v>
      </c>
      <c r="G201" s="258"/>
      <c r="H201" s="261">
        <v>3940</v>
      </c>
      <c r="I201" s="262"/>
      <c r="J201" s="258"/>
      <c r="K201" s="258"/>
      <c r="L201" s="263"/>
      <c r="M201" s="264"/>
      <c r="N201" s="265"/>
      <c r="O201" s="265"/>
      <c r="P201" s="265"/>
      <c r="Q201" s="265"/>
      <c r="R201" s="265"/>
      <c r="S201" s="265"/>
      <c r="T201" s="26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7" t="s">
        <v>141</v>
      </c>
      <c r="AU201" s="267" t="s">
        <v>21</v>
      </c>
      <c r="AV201" s="13" t="s">
        <v>21</v>
      </c>
      <c r="AW201" s="13" t="s">
        <v>40</v>
      </c>
      <c r="AX201" s="13" t="s">
        <v>83</v>
      </c>
      <c r="AY201" s="267" t="s">
        <v>131</v>
      </c>
    </row>
    <row r="202" s="14" customFormat="1">
      <c r="A202" s="14"/>
      <c r="B202" s="268"/>
      <c r="C202" s="269"/>
      <c r="D202" s="253" t="s">
        <v>141</v>
      </c>
      <c r="E202" s="270" t="s">
        <v>1</v>
      </c>
      <c r="F202" s="271" t="s">
        <v>143</v>
      </c>
      <c r="G202" s="269"/>
      <c r="H202" s="272">
        <v>3940</v>
      </c>
      <c r="I202" s="273"/>
      <c r="J202" s="269"/>
      <c r="K202" s="269"/>
      <c r="L202" s="274"/>
      <c r="M202" s="275"/>
      <c r="N202" s="276"/>
      <c r="O202" s="276"/>
      <c r="P202" s="276"/>
      <c r="Q202" s="276"/>
      <c r="R202" s="276"/>
      <c r="S202" s="276"/>
      <c r="T202" s="277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8" t="s">
        <v>141</v>
      </c>
      <c r="AU202" s="278" t="s">
        <v>21</v>
      </c>
      <c r="AV202" s="14" t="s">
        <v>137</v>
      </c>
      <c r="AW202" s="14" t="s">
        <v>40</v>
      </c>
      <c r="AX202" s="14" t="s">
        <v>91</v>
      </c>
      <c r="AY202" s="278" t="s">
        <v>131</v>
      </c>
    </row>
    <row r="203" s="2" customFormat="1" ht="24" customHeight="1">
      <c r="A203" s="38"/>
      <c r="B203" s="39"/>
      <c r="C203" s="239" t="s">
        <v>272</v>
      </c>
      <c r="D203" s="239" t="s">
        <v>133</v>
      </c>
      <c r="E203" s="240" t="s">
        <v>273</v>
      </c>
      <c r="F203" s="241" t="s">
        <v>274</v>
      </c>
      <c r="G203" s="242" t="s">
        <v>197</v>
      </c>
      <c r="H203" s="243">
        <v>3940</v>
      </c>
      <c r="I203" s="244"/>
      <c r="J203" s="245">
        <f>ROUND(I203*H203,2)</f>
        <v>0</v>
      </c>
      <c r="K203" s="246"/>
      <c r="L203" s="44"/>
      <c r="M203" s="247" t="s">
        <v>1</v>
      </c>
      <c r="N203" s="248" t="s">
        <v>48</v>
      </c>
      <c r="O203" s="91"/>
      <c r="P203" s="249">
        <f>O203*H203</f>
        <v>0</v>
      </c>
      <c r="Q203" s="249">
        <v>0</v>
      </c>
      <c r="R203" s="249">
        <f>Q203*H203</f>
        <v>0</v>
      </c>
      <c r="S203" s="249">
        <v>0</v>
      </c>
      <c r="T203" s="250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51" t="s">
        <v>137</v>
      </c>
      <c r="AT203" s="251" t="s">
        <v>133</v>
      </c>
      <c r="AU203" s="251" t="s">
        <v>21</v>
      </c>
      <c r="AY203" s="16" t="s">
        <v>131</v>
      </c>
      <c r="BE203" s="252">
        <f>IF(N203="základní",J203,0)</f>
        <v>0</v>
      </c>
      <c r="BF203" s="252">
        <f>IF(N203="snížená",J203,0)</f>
        <v>0</v>
      </c>
      <c r="BG203" s="252">
        <f>IF(N203="zákl. přenesená",J203,0)</f>
        <v>0</v>
      </c>
      <c r="BH203" s="252">
        <f>IF(N203="sníž. přenesená",J203,0)</f>
        <v>0</v>
      </c>
      <c r="BI203" s="252">
        <f>IF(N203="nulová",J203,0)</f>
        <v>0</v>
      </c>
      <c r="BJ203" s="16" t="s">
        <v>91</v>
      </c>
      <c r="BK203" s="252">
        <f>ROUND(I203*H203,2)</f>
        <v>0</v>
      </c>
      <c r="BL203" s="16" t="s">
        <v>137</v>
      </c>
      <c r="BM203" s="251" t="s">
        <v>275</v>
      </c>
    </row>
    <row r="204" s="13" customFormat="1">
      <c r="A204" s="13"/>
      <c r="B204" s="257"/>
      <c r="C204" s="258"/>
      <c r="D204" s="253" t="s">
        <v>141</v>
      </c>
      <c r="E204" s="259" t="s">
        <v>1</v>
      </c>
      <c r="F204" s="260" t="s">
        <v>267</v>
      </c>
      <c r="G204" s="258"/>
      <c r="H204" s="261">
        <v>3940</v>
      </c>
      <c r="I204" s="262"/>
      <c r="J204" s="258"/>
      <c r="K204" s="258"/>
      <c r="L204" s="263"/>
      <c r="M204" s="264"/>
      <c r="N204" s="265"/>
      <c r="O204" s="265"/>
      <c r="P204" s="265"/>
      <c r="Q204" s="265"/>
      <c r="R204" s="265"/>
      <c r="S204" s="265"/>
      <c r="T204" s="26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7" t="s">
        <v>141</v>
      </c>
      <c r="AU204" s="267" t="s">
        <v>21</v>
      </c>
      <c r="AV204" s="13" t="s">
        <v>21</v>
      </c>
      <c r="AW204" s="13" t="s">
        <v>40</v>
      </c>
      <c r="AX204" s="13" t="s">
        <v>83</v>
      </c>
      <c r="AY204" s="267" t="s">
        <v>131</v>
      </c>
    </row>
    <row r="205" s="14" customFormat="1">
      <c r="A205" s="14"/>
      <c r="B205" s="268"/>
      <c r="C205" s="269"/>
      <c r="D205" s="253" t="s">
        <v>141</v>
      </c>
      <c r="E205" s="270" t="s">
        <v>1</v>
      </c>
      <c r="F205" s="271" t="s">
        <v>143</v>
      </c>
      <c r="G205" s="269"/>
      <c r="H205" s="272">
        <v>3940</v>
      </c>
      <c r="I205" s="273"/>
      <c r="J205" s="269"/>
      <c r="K205" s="269"/>
      <c r="L205" s="274"/>
      <c r="M205" s="275"/>
      <c r="N205" s="276"/>
      <c r="O205" s="276"/>
      <c r="P205" s="276"/>
      <c r="Q205" s="276"/>
      <c r="R205" s="276"/>
      <c r="S205" s="276"/>
      <c r="T205" s="277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78" t="s">
        <v>141</v>
      </c>
      <c r="AU205" s="278" t="s">
        <v>21</v>
      </c>
      <c r="AV205" s="14" t="s">
        <v>137</v>
      </c>
      <c r="AW205" s="14" t="s">
        <v>40</v>
      </c>
      <c r="AX205" s="14" t="s">
        <v>91</v>
      </c>
      <c r="AY205" s="278" t="s">
        <v>131</v>
      </c>
    </row>
    <row r="206" s="2" customFormat="1" ht="24" customHeight="1">
      <c r="A206" s="38"/>
      <c r="B206" s="39"/>
      <c r="C206" s="239" t="s">
        <v>276</v>
      </c>
      <c r="D206" s="239" t="s">
        <v>133</v>
      </c>
      <c r="E206" s="240" t="s">
        <v>277</v>
      </c>
      <c r="F206" s="241" t="s">
        <v>278</v>
      </c>
      <c r="G206" s="242" t="s">
        <v>197</v>
      </c>
      <c r="H206" s="243">
        <v>4040</v>
      </c>
      <c r="I206" s="244"/>
      <c r="J206" s="245">
        <f>ROUND(I206*H206,2)</f>
        <v>0</v>
      </c>
      <c r="K206" s="246"/>
      <c r="L206" s="44"/>
      <c r="M206" s="247" t="s">
        <v>1</v>
      </c>
      <c r="N206" s="248" t="s">
        <v>48</v>
      </c>
      <c r="O206" s="91"/>
      <c r="P206" s="249">
        <f>O206*H206</f>
        <v>0</v>
      </c>
      <c r="Q206" s="249">
        <v>0</v>
      </c>
      <c r="R206" s="249">
        <f>Q206*H206</f>
        <v>0</v>
      </c>
      <c r="S206" s="249">
        <v>0</v>
      </c>
      <c r="T206" s="250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51" t="s">
        <v>137</v>
      </c>
      <c r="AT206" s="251" t="s">
        <v>133</v>
      </c>
      <c r="AU206" s="251" t="s">
        <v>21</v>
      </c>
      <c r="AY206" s="16" t="s">
        <v>131</v>
      </c>
      <c r="BE206" s="252">
        <f>IF(N206="základní",J206,0)</f>
        <v>0</v>
      </c>
      <c r="BF206" s="252">
        <f>IF(N206="snížená",J206,0)</f>
        <v>0</v>
      </c>
      <c r="BG206" s="252">
        <f>IF(N206="zákl. přenesená",J206,0)</f>
        <v>0</v>
      </c>
      <c r="BH206" s="252">
        <f>IF(N206="sníž. přenesená",J206,0)</f>
        <v>0</v>
      </c>
      <c r="BI206" s="252">
        <f>IF(N206="nulová",J206,0)</f>
        <v>0</v>
      </c>
      <c r="BJ206" s="16" t="s">
        <v>91</v>
      </c>
      <c r="BK206" s="252">
        <f>ROUND(I206*H206,2)</f>
        <v>0</v>
      </c>
      <c r="BL206" s="16" t="s">
        <v>137</v>
      </c>
      <c r="BM206" s="251" t="s">
        <v>279</v>
      </c>
    </row>
    <row r="207" s="13" customFormat="1">
      <c r="A207" s="13"/>
      <c r="B207" s="257"/>
      <c r="C207" s="258"/>
      <c r="D207" s="253" t="s">
        <v>141</v>
      </c>
      <c r="E207" s="259" t="s">
        <v>1</v>
      </c>
      <c r="F207" s="260" t="s">
        <v>280</v>
      </c>
      <c r="G207" s="258"/>
      <c r="H207" s="261">
        <v>4040</v>
      </c>
      <c r="I207" s="262"/>
      <c r="J207" s="258"/>
      <c r="K207" s="258"/>
      <c r="L207" s="263"/>
      <c r="M207" s="264"/>
      <c r="N207" s="265"/>
      <c r="O207" s="265"/>
      <c r="P207" s="265"/>
      <c r="Q207" s="265"/>
      <c r="R207" s="265"/>
      <c r="S207" s="265"/>
      <c r="T207" s="26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7" t="s">
        <v>141</v>
      </c>
      <c r="AU207" s="267" t="s">
        <v>21</v>
      </c>
      <c r="AV207" s="13" t="s">
        <v>21</v>
      </c>
      <c r="AW207" s="13" t="s">
        <v>40</v>
      </c>
      <c r="AX207" s="13" t="s">
        <v>83</v>
      </c>
      <c r="AY207" s="267" t="s">
        <v>131</v>
      </c>
    </row>
    <row r="208" s="14" customFormat="1">
      <c r="A208" s="14"/>
      <c r="B208" s="268"/>
      <c r="C208" s="269"/>
      <c r="D208" s="253" t="s">
        <v>141</v>
      </c>
      <c r="E208" s="270" t="s">
        <v>1</v>
      </c>
      <c r="F208" s="271" t="s">
        <v>143</v>
      </c>
      <c r="G208" s="269"/>
      <c r="H208" s="272">
        <v>4040</v>
      </c>
      <c r="I208" s="273"/>
      <c r="J208" s="269"/>
      <c r="K208" s="269"/>
      <c r="L208" s="274"/>
      <c r="M208" s="275"/>
      <c r="N208" s="276"/>
      <c r="O208" s="276"/>
      <c r="P208" s="276"/>
      <c r="Q208" s="276"/>
      <c r="R208" s="276"/>
      <c r="S208" s="276"/>
      <c r="T208" s="277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78" t="s">
        <v>141</v>
      </c>
      <c r="AU208" s="278" t="s">
        <v>21</v>
      </c>
      <c r="AV208" s="14" t="s">
        <v>137</v>
      </c>
      <c r="AW208" s="14" t="s">
        <v>40</v>
      </c>
      <c r="AX208" s="14" t="s">
        <v>91</v>
      </c>
      <c r="AY208" s="278" t="s">
        <v>131</v>
      </c>
    </row>
    <row r="209" s="2" customFormat="1" ht="24" customHeight="1">
      <c r="A209" s="38"/>
      <c r="B209" s="39"/>
      <c r="C209" s="239" t="s">
        <v>281</v>
      </c>
      <c r="D209" s="239" t="s">
        <v>133</v>
      </c>
      <c r="E209" s="240" t="s">
        <v>282</v>
      </c>
      <c r="F209" s="241" t="s">
        <v>283</v>
      </c>
      <c r="G209" s="242" t="s">
        <v>197</v>
      </c>
      <c r="H209" s="243">
        <v>1420</v>
      </c>
      <c r="I209" s="244"/>
      <c r="J209" s="245">
        <f>ROUND(I209*H209,2)</f>
        <v>0</v>
      </c>
      <c r="K209" s="246"/>
      <c r="L209" s="44"/>
      <c r="M209" s="247" t="s">
        <v>1</v>
      </c>
      <c r="N209" s="248" t="s">
        <v>48</v>
      </c>
      <c r="O209" s="91"/>
      <c r="P209" s="249">
        <f>O209*H209</f>
        <v>0</v>
      </c>
      <c r="Q209" s="249">
        <v>0</v>
      </c>
      <c r="R209" s="249">
        <f>Q209*H209</f>
        <v>0</v>
      </c>
      <c r="S209" s="249">
        <v>0</v>
      </c>
      <c r="T209" s="25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51" t="s">
        <v>137</v>
      </c>
      <c r="AT209" s="251" t="s">
        <v>133</v>
      </c>
      <c r="AU209" s="251" t="s">
        <v>21</v>
      </c>
      <c r="AY209" s="16" t="s">
        <v>131</v>
      </c>
      <c r="BE209" s="252">
        <f>IF(N209="základní",J209,0)</f>
        <v>0</v>
      </c>
      <c r="BF209" s="252">
        <f>IF(N209="snížená",J209,0)</f>
        <v>0</v>
      </c>
      <c r="BG209" s="252">
        <f>IF(N209="zákl. přenesená",J209,0)</f>
        <v>0</v>
      </c>
      <c r="BH209" s="252">
        <f>IF(N209="sníž. přenesená",J209,0)</f>
        <v>0</v>
      </c>
      <c r="BI209" s="252">
        <f>IF(N209="nulová",J209,0)</f>
        <v>0</v>
      </c>
      <c r="BJ209" s="16" t="s">
        <v>91</v>
      </c>
      <c r="BK209" s="252">
        <f>ROUND(I209*H209,2)</f>
        <v>0</v>
      </c>
      <c r="BL209" s="16" t="s">
        <v>137</v>
      </c>
      <c r="BM209" s="251" t="s">
        <v>284</v>
      </c>
    </row>
    <row r="210" s="13" customFormat="1">
      <c r="A210" s="13"/>
      <c r="B210" s="257"/>
      <c r="C210" s="258"/>
      <c r="D210" s="253" t="s">
        <v>141</v>
      </c>
      <c r="E210" s="259" t="s">
        <v>1</v>
      </c>
      <c r="F210" s="260" t="s">
        <v>285</v>
      </c>
      <c r="G210" s="258"/>
      <c r="H210" s="261">
        <v>340</v>
      </c>
      <c r="I210" s="262"/>
      <c r="J210" s="258"/>
      <c r="K210" s="258"/>
      <c r="L210" s="263"/>
      <c r="M210" s="264"/>
      <c r="N210" s="265"/>
      <c r="O210" s="265"/>
      <c r="P210" s="265"/>
      <c r="Q210" s="265"/>
      <c r="R210" s="265"/>
      <c r="S210" s="265"/>
      <c r="T210" s="26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7" t="s">
        <v>141</v>
      </c>
      <c r="AU210" s="267" t="s">
        <v>21</v>
      </c>
      <c r="AV210" s="13" t="s">
        <v>21</v>
      </c>
      <c r="AW210" s="13" t="s">
        <v>40</v>
      </c>
      <c r="AX210" s="13" t="s">
        <v>83</v>
      </c>
      <c r="AY210" s="267" t="s">
        <v>131</v>
      </c>
    </row>
    <row r="211" s="13" customFormat="1">
      <c r="A211" s="13"/>
      <c r="B211" s="257"/>
      <c r="C211" s="258"/>
      <c r="D211" s="253" t="s">
        <v>141</v>
      </c>
      <c r="E211" s="259" t="s">
        <v>1</v>
      </c>
      <c r="F211" s="260" t="s">
        <v>286</v>
      </c>
      <c r="G211" s="258"/>
      <c r="H211" s="261">
        <v>1080</v>
      </c>
      <c r="I211" s="262"/>
      <c r="J211" s="258"/>
      <c r="K211" s="258"/>
      <c r="L211" s="263"/>
      <c r="M211" s="264"/>
      <c r="N211" s="265"/>
      <c r="O211" s="265"/>
      <c r="P211" s="265"/>
      <c r="Q211" s="265"/>
      <c r="R211" s="265"/>
      <c r="S211" s="265"/>
      <c r="T211" s="26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7" t="s">
        <v>141</v>
      </c>
      <c r="AU211" s="267" t="s">
        <v>21</v>
      </c>
      <c r="AV211" s="13" t="s">
        <v>21</v>
      </c>
      <c r="AW211" s="13" t="s">
        <v>40</v>
      </c>
      <c r="AX211" s="13" t="s">
        <v>83</v>
      </c>
      <c r="AY211" s="267" t="s">
        <v>131</v>
      </c>
    </row>
    <row r="212" s="14" customFormat="1">
      <c r="A212" s="14"/>
      <c r="B212" s="268"/>
      <c r="C212" s="269"/>
      <c r="D212" s="253" t="s">
        <v>141</v>
      </c>
      <c r="E212" s="270" t="s">
        <v>1</v>
      </c>
      <c r="F212" s="271" t="s">
        <v>143</v>
      </c>
      <c r="G212" s="269"/>
      <c r="H212" s="272">
        <v>1420</v>
      </c>
      <c r="I212" s="273"/>
      <c r="J212" s="269"/>
      <c r="K212" s="269"/>
      <c r="L212" s="274"/>
      <c r="M212" s="275"/>
      <c r="N212" s="276"/>
      <c r="O212" s="276"/>
      <c r="P212" s="276"/>
      <c r="Q212" s="276"/>
      <c r="R212" s="276"/>
      <c r="S212" s="276"/>
      <c r="T212" s="277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78" t="s">
        <v>141</v>
      </c>
      <c r="AU212" s="278" t="s">
        <v>21</v>
      </c>
      <c r="AV212" s="14" t="s">
        <v>137</v>
      </c>
      <c r="AW212" s="14" t="s">
        <v>40</v>
      </c>
      <c r="AX212" s="14" t="s">
        <v>91</v>
      </c>
      <c r="AY212" s="278" t="s">
        <v>131</v>
      </c>
    </row>
    <row r="213" s="2" customFormat="1" ht="16.5" customHeight="1">
      <c r="A213" s="38"/>
      <c r="B213" s="39"/>
      <c r="C213" s="239" t="s">
        <v>287</v>
      </c>
      <c r="D213" s="239" t="s">
        <v>133</v>
      </c>
      <c r="E213" s="240" t="s">
        <v>288</v>
      </c>
      <c r="F213" s="241" t="s">
        <v>289</v>
      </c>
      <c r="G213" s="242" t="s">
        <v>159</v>
      </c>
      <c r="H213" s="243">
        <v>500</v>
      </c>
      <c r="I213" s="244"/>
      <c r="J213" s="245">
        <f>ROUND(I213*H213,2)</f>
        <v>0</v>
      </c>
      <c r="K213" s="246"/>
      <c r="L213" s="44"/>
      <c r="M213" s="247" t="s">
        <v>1</v>
      </c>
      <c r="N213" s="248" t="s">
        <v>48</v>
      </c>
      <c r="O213" s="91"/>
      <c r="P213" s="249">
        <f>O213*H213</f>
        <v>0</v>
      </c>
      <c r="Q213" s="249">
        <v>0</v>
      </c>
      <c r="R213" s="249">
        <f>Q213*H213</f>
        <v>0</v>
      </c>
      <c r="S213" s="249">
        <v>0</v>
      </c>
      <c r="T213" s="250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51" t="s">
        <v>137</v>
      </c>
      <c r="AT213" s="251" t="s">
        <v>133</v>
      </c>
      <c r="AU213" s="251" t="s">
        <v>21</v>
      </c>
      <c r="AY213" s="16" t="s">
        <v>131</v>
      </c>
      <c r="BE213" s="252">
        <f>IF(N213="základní",J213,0)</f>
        <v>0</v>
      </c>
      <c r="BF213" s="252">
        <f>IF(N213="snížená",J213,0)</f>
        <v>0</v>
      </c>
      <c r="BG213" s="252">
        <f>IF(N213="zákl. přenesená",J213,0)</f>
        <v>0</v>
      </c>
      <c r="BH213" s="252">
        <f>IF(N213="sníž. přenesená",J213,0)</f>
        <v>0</v>
      </c>
      <c r="BI213" s="252">
        <f>IF(N213="nulová",J213,0)</f>
        <v>0</v>
      </c>
      <c r="BJ213" s="16" t="s">
        <v>91</v>
      </c>
      <c r="BK213" s="252">
        <f>ROUND(I213*H213,2)</f>
        <v>0</v>
      </c>
      <c r="BL213" s="16" t="s">
        <v>137</v>
      </c>
      <c r="BM213" s="251" t="s">
        <v>290</v>
      </c>
    </row>
    <row r="214" s="2" customFormat="1">
      <c r="A214" s="38"/>
      <c r="B214" s="39"/>
      <c r="C214" s="40"/>
      <c r="D214" s="253" t="s">
        <v>139</v>
      </c>
      <c r="E214" s="40"/>
      <c r="F214" s="254" t="s">
        <v>291</v>
      </c>
      <c r="G214" s="40"/>
      <c r="H214" s="40"/>
      <c r="I214" s="144"/>
      <c r="J214" s="40"/>
      <c r="K214" s="40"/>
      <c r="L214" s="44"/>
      <c r="M214" s="255"/>
      <c r="N214" s="256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6" t="s">
        <v>139</v>
      </c>
      <c r="AU214" s="16" t="s">
        <v>21</v>
      </c>
    </row>
    <row r="215" s="2" customFormat="1" ht="24" customHeight="1">
      <c r="A215" s="38"/>
      <c r="B215" s="39"/>
      <c r="C215" s="239" t="s">
        <v>292</v>
      </c>
      <c r="D215" s="239" t="s">
        <v>133</v>
      </c>
      <c r="E215" s="240" t="s">
        <v>293</v>
      </c>
      <c r="F215" s="241" t="s">
        <v>294</v>
      </c>
      <c r="G215" s="242" t="s">
        <v>197</v>
      </c>
      <c r="H215" s="243">
        <v>8</v>
      </c>
      <c r="I215" s="244"/>
      <c r="J215" s="245">
        <f>ROUND(I215*H215,2)</f>
        <v>0</v>
      </c>
      <c r="K215" s="246"/>
      <c r="L215" s="44"/>
      <c r="M215" s="247" t="s">
        <v>1</v>
      </c>
      <c r="N215" s="248" t="s">
        <v>48</v>
      </c>
      <c r="O215" s="91"/>
      <c r="P215" s="249">
        <f>O215*H215</f>
        <v>0</v>
      </c>
      <c r="Q215" s="249">
        <v>0</v>
      </c>
      <c r="R215" s="249">
        <f>Q215*H215</f>
        <v>0</v>
      </c>
      <c r="S215" s="249">
        <v>0</v>
      </c>
      <c r="T215" s="250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51" t="s">
        <v>137</v>
      </c>
      <c r="AT215" s="251" t="s">
        <v>133</v>
      </c>
      <c r="AU215" s="251" t="s">
        <v>21</v>
      </c>
      <c r="AY215" s="16" t="s">
        <v>131</v>
      </c>
      <c r="BE215" s="252">
        <f>IF(N215="základní",J215,0)</f>
        <v>0</v>
      </c>
      <c r="BF215" s="252">
        <f>IF(N215="snížená",J215,0)</f>
        <v>0</v>
      </c>
      <c r="BG215" s="252">
        <f>IF(N215="zákl. přenesená",J215,0)</f>
        <v>0</v>
      </c>
      <c r="BH215" s="252">
        <f>IF(N215="sníž. přenesená",J215,0)</f>
        <v>0</v>
      </c>
      <c r="BI215" s="252">
        <f>IF(N215="nulová",J215,0)</f>
        <v>0</v>
      </c>
      <c r="BJ215" s="16" t="s">
        <v>91</v>
      </c>
      <c r="BK215" s="252">
        <f>ROUND(I215*H215,2)</f>
        <v>0</v>
      </c>
      <c r="BL215" s="16" t="s">
        <v>137</v>
      </c>
      <c r="BM215" s="251" t="s">
        <v>295</v>
      </c>
    </row>
    <row r="216" s="2" customFormat="1" ht="24" customHeight="1">
      <c r="A216" s="38"/>
      <c r="B216" s="39"/>
      <c r="C216" s="239" t="s">
        <v>296</v>
      </c>
      <c r="D216" s="239" t="s">
        <v>133</v>
      </c>
      <c r="E216" s="240" t="s">
        <v>297</v>
      </c>
      <c r="F216" s="241" t="s">
        <v>298</v>
      </c>
      <c r="G216" s="242" t="s">
        <v>197</v>
      </c>
      <c r="H216" s="243">
        <v>135</v>
      </c>
      <c r="I216" s="244"/>
      <c r="J216" s="245">
        <f>ROUND(I216*H216,2)</f>
        <v>0</v>
      </c>
      <c r="K216" s="246"/>
      <c r="L216" s="44"/>
      <c r="M216" s="247" t="s">
        <v>1</v>
      </c>
      <c r="N216" s="248" t="s">
        <v>48</v>
      </c>
      <c r="O216" s="91"/>
      <c r="P216" s="249">
        <f>O216*H216</f>
        <v>0</v>
      </c>
      <c r="Q216" s="249">
        <v>0</v>
      </c>
      <c r="R216" s="249">
        <f>Q216*H216</f>
        <v>0</v>
      </c>
      <c r="S216" s="249">
        <v>0</v>
      </c>
      <c r="T216" s="25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51" t="s">
        <v>137</v>
      </c>
      <c r="AT216" s="251" t="s">
        <v>133</v>
      </c>
      <c r="AU216" s="251" t="s">
        <v>21</v>
      </c>
      <c r="AY216" s="16" t="s">
        <v>131</v>
      </c>
      <c r="BE216" s="252">
        <f>IF(N216="základní",J216,0)</f>
        <v>0</v>
      </c>
      <c r="BF216" s="252">
        <f>IF(N216="snížená",J216,0)</f>
        <v>0</v>
      </c>
      <c r="BG216" s="252">
        <f>IF(N216="zákl. přenesená",J216,0)</f>
        <v>0</v>
      </c>
      <c r="BH216" s="252">
        <f>IF(N216="sníž. přenesená",J216,0)</f>
        <v>0</v>
      </c>
      <c r="BI216" s="252">
        <f>IF(N216="nulová",J216,0)</f>
        <v>0</v>
      </c>
      <c r="BJ216" s="16" t="s">
        <v>91</v>
      </c>
      <c r="BK216" s="252">
        <f>ROUND(I216*H216,2)</f>
        <v>0</v>
      </c>
      <c r="BL216" s="16" t="s">
        <v>137</v>
      </c>
      <c r="BM216" s="251" t="s">
        <v>299</v>
      </c>
    </row>
    <row r="217" s="12" customFormat="1" ht="22.8" customHeight="1">
      <c r="A217" s="12"/>
      <c r="B217" s="223"/>
      <c r="C217" s="224"/>
      <c r="D217" s="225" t="s">
        <v>82</v>
      </c>
      <c r="E217" s="237" t="s">
        <v>183</v>
      </c>
      <c r="F217" s="237" t="s">
        <v>300</v>
      </c>
      <c r="G217" s="224"/>
      <c r="H217" s="224"/>
      <c r="I217" s="227"/>
      <c r="J217" s="238">
        <f>BK217</f>
        <v>0</v>
      </c>
      <c r="K217" s="224"/>
      <c r="L217" s="229"/>
      <c r="M217" s="230"/>
      <c r="N217" s="231"/>
      <c r="O217" s="231"/>
      <c r="P217" s="232">
        <f>SUM(P218:P228)</f>
        <v>0</v>
      </c>
      <c r="Q217" s="231"/>
      <c r="R217" s="232">
        <f>SUM(R218:R228)</f>
        <v>0</v>
      </c>
      <c r="S217" s="231"/>
      <c r="T217" s="233">
        <f>SUM(T218:T228)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34" t="s">
        <v>91</v>
      </c>
      <c r="AT217" s="235" t="s">
        <v>82</v>
      </c>
      <c r="AU217" s="235" t="s">
        <v>91</v>
      </c>
      <c r="AY217" s="234" t="s">
        <v>131</v>
      </c>
      <c r="BK217" s="236">
        <f>SUM(BK218:BK228)</f>
        <v>0</v>
      </c>
    </row>
    <row r="218" s="2" customFormat="1" ht="24" customHeight="1">
      <c r="A218" s="38"/>
      <c r="B218" s="39"/>
      <c r="C218" s="239" t="s">
        <v>301</v>
      </c>
      <c r="D218" s="239" t="s">
        <v>133</v>
      </c>
      <c r="E218" s="240" t="s">
        <v>302</v>
      </c>
      <c r="F218" s="241" t="s">
        <v>303</v>
      </c>
      <c r="G218" s="242" t="s">
        <v>159</v>
      </c>
      <c r="H218" s="243">
        <v>5</v>
      </c>
      <c r="I218" s="244"/>
      <c r="J218" s="245">
        <f>ROUND(I218*H218,2)</f>
        <v>0</v>
      </c>
      <c r="K218" s="246"/>
      <c r="L218" s="44"/>
      <c r="M218" s="247" t="s">
        <v>1</v>
      </c>
      <c r="N218" s="248" t="s">
        <v>48</v>
      </c>
      <c r="O218" s="91"/>
      <c r="P218" s="249">
        <f>O218*H218</f>
        <v>0</v>
      </c>
      <c r="Q218" s="249">
        <v>0</v>
      </c>
      <c r="R218" s="249">
        <f>Q218*H218</f>
        <v>0</v>
      </c>
      <c r="S218" s="249">
        <v>0</v>
      </c>
      <c r="T218" s="250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51" t="s">
        <v>137</v>
      </c>
      <c r="AT218" s="251" t="s">
        <v>133</v>
      </c>
      <c r="AU218" s="251" t="s">
        <v>21</v>
      </c>
      <c r="AY218" s="16" t="s">
        <v>131</v>
      </c>
      <c r="BE218" s="252">
        <f>IF(N218="základní",J218,0)</f>
        <v>0</v>
      </c>
      <c r="BF218" s="252">
        <f>IF(N218="snížená",J218,0)</f>
        <v>0</v>
      </c>
      <c r="BG218" s="252">
        <f>IF(N218="zákl. přenesená",J218,0)</f>
        <v>0</v>
      </c>
      <c r="BH218" s="252">
        <f>IF(N218="sníž. přenesená",J218,0)</f>
        <v>0</v>
      </c>
      <c r="BI218" s="252">
        <f>IF(N218="nulová",J218,0)</f>
        <v>0</v>
      </c>
      <c r="BJ218" s="16" t="s">
        <v>91</v>
      </c>
      <c r="BK218" s="252">
        <f>ROUND(I218*H218,2)</f>
        <v>0</v>
      </c>
      <c r="BL218" s="16" t="s">
        <v>137</v>
      </c>
      <c r="BM218" s="251" t="s">
        <v>304</v>
      </c>
    </row>
    <row r="219" s="2" customFormat="1">
      <c r="A219" s="38"/>
      <c r="B219" s="39"/>
      <c r="C219" s="40"/>
      <c r="D219" s="253" t="s">
        <v>139</v>
      </c>
      <c r="E219" s="40"/>
      <c r="F219" s="254" t="s">
        <v>305</v>
      </c>
      <c r="G219" s="40"/>
      <c r="H219" s="40"/>
      <c r="I219" s="144"/>
      <c r="J219" s="40"/>
      <c r="K219" s="40"/>
      <c r="L219" s="44"/>
      <c r="M219" s="255"/>
      <c r="N219" s="256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6" t="s">
        <v>139</v>
      </c>
      <c r="AU219" s="16" t="s">
        <v>21</v>
      </c>
    </row>
    <row r="220" s="13" customFormat="1">
      <c r="A220" s="13"/>
      <c r="B220" s="257"/>
      <c r="C220" s="258"/>
      <c r="D220" s="253" t="s">
        <v>141</v>
      </c>
      <c r="E220" s="259" t="s">
        <v>1</v>
      </c>
      <c r="F220" s="260" t="s">
        <v>163</v>
      </c>
      <c r="G220" s="258"/>
      <c r="H220" s="261">
        <v>5</v>
      </c>
      <c r="I220" s="262"/>
      <c r="J220" s="258"/>
      <c r="K220" s="258"/>
      <c r="L220" s="263"/>
      <c r="M220" s="264"/>
      <c r="N220" s="265"/>
      <c r="O220" s="265"/>
      <c r="P220" s="265"/>
      <c r="Q220" s="265"/>
      <c r="R220" s="265"/>
      <c r="S220" s="265"/>
      <c r="T220" s="26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7" t="s">
        <v>141</v>
      </c>
      <c r="AU220" s="267" t="s">
        <v>21</v>
      </c>
      <c r="AV220" s="13" t="s">
        <v>21</v>
      </c>
      <c r="AW220" s="13" t="s">
        <v>40</v>
      </c>
      <c r="AX220" s="13" t="s">
        <v>83</v>
      </c>
      <c r="AY220" s="267" t="s">
        <v>131</v>
      </c>
    </row>
    <row r="221" s="14" customFormat="1">
      <c r="A221" s="14"/>
      <c r="B221" s="268"/>
      <c r="C221" s="269"/>
      <c r="D221" s="253" t="s">
        <v>141</v>
      </c>
      <c r="E221" s="270" t="s">
        <v>1</v>
      </c>
      <c r="F221" s="271" t="s">
        <v>143</v>
      </c>
      <c r="G221" s="269"/>
      <c r="H221" s="272">
        <v>5</v>
      </c>
      <c r="I221" s="273"/>
      <c r="J221" s="269"/>
      <c r="K221" s="269"/>
      <c r="L221" s="274"/>
      <c r="M221" s="275"/>
      <c r="N221" s="276"/>
      <c r="O221" s="276"/>
      <c r="P221" s="276"/>
      <c r="Q221" s="276"/>
      <c r="R221" s="276"/>
      <c r="S221" s="276"/>
      <c r="T221" s="277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78" t="s">
        <v>141</v>
      </c>
      <c r="AU221" s="278" t="s">
        <v>21</v>
      </c>
      <c r="AV221" s="14" t="s">
        <v>137</v>
      </c>
      <c r="AW221" s="14" t="s">
        <v>40</v>
      </c>
      <c r="AX221" s="14" t="s">
        <v>91</v>
      </c>
      <c r="AY221" s="278" t="s">
        <v>131</v>
      </c>
    </row>
    <row r="222" s="2" customFormat="1" ht="24" customHeight="1">
      <c r="A222" s="38"/>
      <c r="B222" s="39"/>
      <c r="C222" s="239" t="s">
        <v>306</v>
      </c>
      <c r="D222" s="239" t="s">
        <v>133</v>
      </c>
      <c r="E222" s="240" t="s">
        <v>307</v>
      </c>
      <c r="F222" s="241" t="s">
        <v>308</v>
      </c>
      <c r="G222" s="242" t="s">
        <v>180</v>
      </c>
      <c r="H222" s="243">
        <v>1</v>
      </c>
      <c r="I222" s="244"/>
      <c r="J222" s="245">
        <f>ROUND(I222*H222,2)</f>
        <v>0</v>
      </c>
      <c r="K222" s="246"/>
      <c r="L222" s="44"/>
      <c r="M222" s="247" t="s">
        <v>1</v>
      </c>
      <c r="N222" s="248" t="s">
        <v>48</v>
      </c>
      <c r="O222" s="91"/>
      <c r="P222" s="249">
        <f>O222*H222</f>
        <v>0</v>
      </c>
      <c r="Q222" s="249">
        <v>0</v>
      </c>
      <c r="R222" s="249">
        <f>Q222*H222</f>
        <v>0</v>
      </c>
      <c r="S222" s="249">
        <v>0</v>
      </c>
      <c r="T222" s="250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51" t="s">
        <v>137</v>
      </c>
      <c r="AT222" s="251" t="s">
        <v>133</v>
      </c>
      <c r="AU222" s="251" t="s">
        <v>21</v>
      </c>
      <c r="AY222" s="16" t="s">
        <v>131</v>
      </c>
      <c r="BE222" s="252">
        <f>IF(N222="základní",J222,0)</f>
        <v>0</v>
      </c>
      <c r="BF222" s="252">
        <f>IF(N222="snížená",J222,0)</f>
        <v>0</v>
      </c>
      <c r="BG222" s="252">
        <f>IF(N222="zákl. přenesená",J222,0)</f>
        <v>0</v>
      </c>
      <c r="BH222" s="252">
        <f>IF(N222="sníž. přenesená",J222,0)</f>
        <v>0</v>
      </c>
      <c r="BI222" s="252">
        <f>IF(N222="nulová",J222,0)</f>
        <v>0</v>
      </c>
      <c r="BJ222" s="16" t="s">
        <v>91</v>
      </c>
      <c r="BK222" s="252">
        <f>ROUND(I222*H222,2)</f>
        <v>0</v>
      </c>
      <c r="BL222" s="16" t="s">
        <v>137</v>
      </c>
      <c r="BM222" s="251" t="s">
        <v>309</v>
      </c>
    </row>
    <row r="223" s="2" customFormat="1" ht="16.5" customHeight="1">
      <c r="A223" s="38"/>
      <c r="B223" s="39"/>
      <c r="C223" s="239" t="s">
        <v>310</v>
      </c>
      <c r="D223" s="239" t="s">
        <v>133</v>
      </c>
      <c r="E223" s="240" t="s">
        <v>311</v>
      </c>
      <c r="F223" s="241" t="s">
        <v>312</v>
      </c>
      <c r="G223" s="242" t="s">
        <v>313</v>
      </c>
      <c r="H223" s="243">
        <v>20</v>
      </c>
      <c r="I223" s="244"/>
      <c r="J223" s="245">
        <f>ROUND(I223*H223,2)</f>
        <v>0</v>
      </c>
      <c r="K223" s="246"/>
      <c r="L223" s="44"/>
      <c r="M223" s="247" t="s">
        <v>1</v>
      </c>
      <c r="N223" s="248" t="s">
        <v>48</v>
      </c>
      <c r="O223" s="91"/>
      <c r="P223" s="249">
        <f>O223*H223</f>
        <v>0</v>
      </c>
      <c r="Q223" s="249">
        <v>0</v>
      </c>
      <c r="R223" s="249">
        <f>Q223*H223</f>
        <v>0</v>
      </c>
      <c r="S223" s="249">
        <v>0</v>
      </c>
      <c r="T223" s="250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51" t="s">
        <v>137</v>
      </c>
      <c r="AT223" s="251" t="s">
        <v>133</v>
      </c>
      <c r="AU223" s="251" t="s">
        <v>21</v>
      </c>
      <c r="AY223" s="16" t="s">
        <v>131</v>
      </c>
      <c r="BE223" s="252">
        <f>IF(N223="základní",J223,0)</f>
        <v>0</v>
      </c>
      <c r="BF223" s="252">
        <f>IF(N223="snížená",J223,0)</f>
        <v>0</v>
      </c>
      <c r="BG223" s="252">
        <f>IF(N223="zákl. přenesená",J223,0)</f>
        <v>0</v>
      </c>
      <c r="BH223" s="252">
        <f>IF(N223="sníž. přenesená",J223,0)</f>
        <v>0</v>
      </c>
      <c r="BI223" s="252">
        <f>IF(N223="nulová",J223,0)</f>
        <v>0</v>
      </c>
      <c r="BJ223" s="16" t="s">
        <v>91</v>
      </c>
      <c r="BK223" s="252">
        <f>ROUND(I223*H223,2)</f>
        <v>0</v>
      </c>
      <c r="BL223" s="16" t="s">
        <v>137</v>
      </c>
      <c r="BM223" s="251" t="s">
        <v>314</v>
      </c>
    </row>
    <row r="224" s="2" customFormat="1">
      <c r="A224" s="38"/>
      <c r="B224" s="39"/>
      <c r="C224" s="40"/>
      <c r="D224" s="253" t="s">
        <v>139</v>
      </c>
      <c r="E224" s="40"/>
      <c r="F224" s="254" t="s">
        <v>315</v>
      </c>
      <c r="G224" s="40"/>
      <c r="H224" s="40"/>
      <c r="I224" s="144"/>
      <c r="J224" s="40"/>
      <c r="K224" s="40"/>
      <c r="L224" s="44"/>
      <c r="M224" s="255"/>
      <c r="N224" s="256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6" t="s">
        <v>139</v>
      </c>
      <c r="AU224" s="16" t="s">
        <v>21</v>
      </c>
    </row>
    <row r="225" s="2" customFormat="1" ht="16.5" customHeight="1">
      <c r="A225" s="38"/>
      <c r="B225" s="39"/>
      <c r="C225" s="239" t="s">
        <v>316</v>
      </c>
      <c r="D225" s="239" t="s">
        <v>133</v>
      </c>
      <c r="E225" s="240" t="s">
        <v>317</v>
      </c>
      <c r="F225" s="241" t="s">
        <v>318</v>
      </c>
      <c r="G225" s="242" t="s">
        <v>180</v>
      </c>
      <c r="H225" s="243">
        <v>13</v>
      </c>
      <c r="I225" s="244"/>
      <c r="J225" s="245">
        <f>ROUND(I225*H225,2)</f>
        <v>0</v>
      </c>
      <c r="K225" s="246"/>
      <c r="L225" s="44"/>
      <c r="M225" s="247" t="s">
        <v>1</v>
      </c>
      <c r="N225" s="248" t="s">
        <v>48</v>
      </c>
      <c r="O225" s="91"/>
      <c r="P225" s="249">
        <f>O225*H225</f>
        <v>0</v>
      </c>
      <c r="Q225" s="249">
        <v>0</v>
      </c>
      <c r="R225" s="249">
        <f>Q225*H225</f>
        <v>0</v>
      </c>
      <c r="S225" s="249">
        <v>0</v>
      </c>
      <c r="T225" s="250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51" t="s">
        <v>137</v>
      </c>
      <c r="AT225" s="251" t="s">
        <v>133</v>
      </c>
      <c r="AU225" s="251" t="s">
        <v>21</v>
      </c>
      <c r="AY225" s="16" t="s">
        <v>131</v>
      </c>
      <c r="BE225" s="252">
        <f>IF(N225="základní",J225,0)</f>
        <v>0</v>
      </c>
      <c r="BF225" s="252">
        <f>IF(N225="snížená",J225,0)</f>
        <v>0</v>
      </c>
      <c r="BG225" s="252">
        <f>IF(N225="zákl. přenesená",J225,0)</f>
        <v>0</v>
      </c>
      <c r="BH225" s="252">
        <f>IF(N225="sníž. přenesená",J225,0)</f>
        <v>0</v>
      </c>
      <c r="BI225" s="252">
        <f>IF(N225="nulová",J225,0)</f>
        <v>0</v>
      </c>
      <c r="BJ225" s="16" t="s">
        <v>91</v>
      </c>
      <c r="BK225" s="252">
        <f>ROUND(I225*H225,2)</f>
        <v>0</v>
      </c>
      <c r="BL225" s="16" t="s">
        <v>137</v>
      </c>
      <c r="BM225" s="251" t="s">
        <v>319</v>
      </c>
    </row>
    <row r="226" s="2" customFormat="1" ht="16.5" customHeight="1">
      <c r="A226" s="38"/>
      <c r="B226" s="39"/>
      <c r="C226" s="239" t="s">
        <v>320</v>
      </c>
      <c r="D226" s="239" t="s">
        <v>133</v>
      </c>
      <c r="E226" s="240" t="s">
        <v>321</v>
      </c>
      <c r="F226" s="241" t="s">
        <v>322</v>
      </c>
      <c r="G226" s="242" t="s">
        <v>180</v>
      </c>
      <c r="H226" s="243">
        <v>6</v>
      </c>
      <c r="I226" s="244"/>
      <c r="J226" s="245">
        <f>ROUND(I226*H226,2)</f>
        <v>0</v>
      </c>
      <c r="K226" s="246"/>
      <c r="L226" s="44"/>
      <c r="M226" s="247" t="s">
        <v>1</v>
      </c>
      <c r="N226" s="248" t="s">
        <v>48</v>
      </c>
      <c r="O226" s="91"/>
      <c r="P226" s="249">
        <f>O226*H226</f>
        <v>0</v>
      </c>
      <c r="Q226" s="249">
        <v>0</v>
      </c>
      <c r="R226" s="249">
        <f>Q226*H226</f>
        <v>0</v>
      </c>
      <c r="S226" s="249">
        <v>0</v>
      </c>
      <c r="T226" s="250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51" t="s">
        <v>137</v>
      </c>
      <c r="AT226" s="251" t="s">
        <v>133</v>
      </c>
      <c r="AU226" s="251" t="s">
        <v>21</v>
      </c>
      <c r="AY226" s="16" t="s">
        <v>131</v>
      </c>
      <c r="BE226" s="252">
        <f>IF(N226="základní",J226,0)</f>
        <v>0</v>
      </c>
      <c r="BF226" s="252">
        <f>IF(N226="snížená",J226,0)</f>
        <v>0</v>
      </c>
      <c r="BG226" s="252">
        <f>IF(N226="zákl. přenesená",J226,0)</f>
        <v>0</v>
      </c>
      <c r="BH226" s="252">
        <f>IF(N226="sníž. přenesená",J226,0)</f>
        <v>0</v>
      </c>
      <c r="BI226" s="252">
        <f>IF(N226="nulová",J226,0)</f>
        <v>0</v>
      </c>
      <c r="BJ226" s="16" t="s">
        <v>91</v>
      </c>
      <c r="BK226" s="252">
        <f>ROUND(I226*H226,2)</f>
        <v>0</v>
      </c>
      <c r="BL226" s="16" t="s">
        <v>137</v>
      </c>
      <c r="BM226" s="251" t="s">
        <v>323</v>
      </c>
    </row>
    <row r="227" s="2" customFormat="1" ht="16.5" customHeight="1">
      <c r="A227" s="38"/>
      <c r="B227" s="39"/>
      <c r="C227" s="239" t="s">
        <v>324</v>
      </c>
      <c r="D227" s="239" t="s">
        <v>133</v>
      </c>
      <c r="E227" s="240" t="s">
        <v>325</v>
      </c>
      <c r="F227" s="241" t="s">
        <v>326</v>
      </c>
      <c r="G227" s="242" t="s">
        <v>180</v>
      </c>
      <c r="H227" s="243">
        <v>11</v>
      </c>
      <c r="I227" s="244"/>
      <c r="J227" s="245">
        <f>ROUND(I227*H227,2)</f>
        <v>0</v>
      </c>
      <c r="K227" s="246"/>
      <c r="L227" s="44"/>
      <c r="M227" s="247" t="s">
        <v>1</v>
      </c>
      <c r="N227" s="248" t="s">
        <v>48</v>
      </c>
      <c r="O227" s="91"/>
      <c r="P227" s="249">
        <f>O227*H227</f>
        <v>0</v>
      </c>
      <c r="Q227" s="249">
        <v>0</v>
      </c>
      <c r="R227" s="249">
        <f>Q227*H227</f>
        <v>0</v>
      </c>
      <c r="S227" s="249">
        <v>0</v>
      </c>
      <c r="T227" s="250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51" t="s">
        <v>137</v>
      </c>
      <c r="AT227" s="251" t="s">
        <v>133</v>
      </c>
      <c r="AU227" s="251" t="s">
        <v>21</v>
      </c>
      <c r="AY227" s="16" t="s">
        <v>131</v>
      </c>
      <c r="BE227" s="252">
        <f>IF(N227="základní",J227,0)</f>
        <v>0</v>
      </c>
      <c r="BF227" s="252">
        <f>IF(N227="snížená",J227,0)</f>
        <v>0</v>
      </c>
      <c r="BG227" s="252">
        <f>IF(N227="zákl. přenesená",J227,0)</f>
        <v>0</v>
      </c>
      <c r="BH227" s="252">
        <f>IF(N227="sníž. přenesená",J227,0)</f>
        <v>0</v>
      </c>
      <c r="BI227" s="252">
        <f>IF(N227="nulová",J227,0)</f>
        <v>0</v>
      </c>
      <c r="BJ227" s="16" t="s">
        <v>91</v>
      </c>
      <c r="BK227" s="252">
        <f>ROUND(I227*H227,2)</f>
        <v>0</v>
      </c>
      <c r="BL227" s="16" t="s">
        <v>137</v>
      </c>
      <c r="BM227" s="251" t="s">
        <v>327</v>
      </c>
    </row>
    <row r="228" s="2" customFormat="1" ht="16.5" customHeight="1">
      <c r="A228" s="38"/>
      <c r="B228" s="39"/>
      <c r="C228" s="239" t="s">
        <v>328</v>
      </c>
      <c r="D228" s="239" t="s">
        <v>133</v>
      </c>
      <c r="E228" s="240" t="s">
        <v>329</v>
      </c>
      <c r="F228" s="241" t="s">
        <v>330</v>
      </c>
      <c r="G228" s="242" t="s">
        <v>159</v>
      </c>
      <c r="H228" s="243">
        <v>5</v>
      </c>
      <c r="I228" s="244"/>
      <c r="J228" s="245">
        <f>ROUND(I228*H228,2)</f>
        <v>0</v>
      </c>
      <c r="K228" s="246"/>
      <c r="L228" s="44"/>
      <c r="M228" s="247" t="s">
        <v>1</v>
      </c>
      <c r="N228" s="248" t="s">
        <v>48</v>
      </c>
      <c r="O228" s="91"/>
      <c r="P228" s="249">
        <f>O228*H228</f>
        <v>0</v>
      </c>
      <c r="Q228" s="249">
        <v>0</v>
      </c>
      <c r="R228" s="249">
        <f>Q228*H228</f>
        <v>0</v>
      </c>
      <c r="S228" s="249">
        <v>0</v>
      </c>
      <c r="T228" s="250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51" t="s">
        <v>137</v>
      </c>
      <c r="AT228" s="251" t="s">
        <v>133</v>
      </c>
      <c r="AU228" s="251" t="s">
        <v>21</v>
      </c>
      <c r="AY228" s="16" t="s">
        <v>131</v>
      </c>
      <c r="BE228" s="252">
        <f>IF(N228="základní",J228,0)</f>
        <v>0</v>
      </c>
      <c r="BF228" s="252">
        <f>IF(N228="snížená",J228,0)</f>
        <v>0</v>
      </c>
      <c r="BG228" s="252">
        <f>IF(N228="zákl. přenesená",J228,0)</f>
        <v>0</v>
      </c>
      <c r="BH228" s="252">
        <f>IF(N228="sníž. přenesená",J228,0)</f>
        <v>0</v>
      </c>
      <c r="BI228" s="252">
        <f>IF(N228="nulová",J228,0)</f>
        <v>0</v>
      </c>
      <c r="BJ228" s="16" t="s">
        <v>91</v>
      </c>
      <c r="BK228" s="252">
        <f>ROUND(I228*H228,2)</f>
        <v>0</v>
      </c>
      <c r="BL228" s="16" t="s">
        <v>137</v>
      </c>
      <c r="BM228" s="251" t="s">
        <v>331</v>
      </c>
    </row>
    <row r="229" s="12" customFormat="1" ht="22.8" customHeight="1">
      <c r="A229" s="12"/>
      <c r="B229" s="223"/>
      <c r="C229" s="224"/>
      <c r="D229" s="225" t="s">
        <v>82</v>
      </c>
      <c r="E229" s="237" t="s">
        <v>189</v>
      </c>
      <c r="F229" s="237" t="s">
        <v>332</v>
      </c>
      <c r="G229" s="224"/>
      <c r="H229" s="224"/>
      <c r="I229" s="227"/>
      <c r="J229" s="238">
        <f>BK229</f>
        <v>0</v>
      </c>
      <c r="K229" s="224"/>
      <c r="L229" s="229"/>
      <c r="M229" s="230"/>
      <c r="N229" s="231"/>
      <c r="O229" s="231"/>
      <c r="P229" s="232">
        <f>SUM(P230:P259)</f>
        <v>0</v>
      </c>
      <c r="Q229" s="231"/>
      <c r="R229" s="232">
        <f>SUM(R230:R259)</f>
        <v>0</v>
      </c>
      <c r="S229" s="231"/>
      <c r="T229" s="233">
        <f>SUM(T230:T259)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34" t="s">
        <v>91</v>
      </c>
      <c r="AT229" s="235" t="s">
        <v>82</v>
      </c>
      <c r="AU229" s="235" t="s">
        <v>91</v>
      </c>
      <c r="AY229" s="234" t="s">
        <v>131</v>
      </c>
      <c r="BK229" s="236">
        <f>SUM(BK230:BK259)</f>
        <v>0</v>
      </c>
    </row>
    <row r="230" s="2" customFormat="1" ht="16.5" customHeight="1">
      <c r="A230" s="38"/>
      <c r="B230" s="39"/>
      <c r="C230" s="239" t="s">
        <v>333</v>
      </c>
      <c r="D230" s="239" t="s">
        <v>133</v>
      </c>
      <c r="E230" s="240" t="s">
        <v>334</v>
      </c>
      <c r="F230" s="241" t="s">
        <v>335</v>
      </c>
      <c r="G230" s="242" t="s">
        <v>180</v>
      </c>
      <c r="H230" s="243">
        <v>5</v>
      </c>
      <c r="I230" s="244"/>
      <c r="J230" s="245">
        <f>ROUND(I230*H230,2)</f>
        <v>0</v>
      </c>
      <c r="K230" s="246"/>
      <c r="L230" s="44"/>
      <c r="M230" s="247" t="s">
        <v>1</v>
      </c>
      <c r="N230" s="248" t="s">
        <v>48</v>
      </c>
      <c r="O230" s="91"/>
      <c r="P230" s="249">
        <f>O230*H230</f>
        <v>0</v>
      </c>
      <c r="Q230" s="249">
        <v>0</v>
      </c>
      <c r="R230" s="249">
        <f>Q230*H230</f>
        <v>0</v>
      </c>
      <c r="S230" s="249">
        <v>0</v>
      </c>
      <c r="T230" s="250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51" t="s">
        <v>137</v>
      </c>
      <c r="AT230" s="251" t="s">
        <v>133</v>
      </c>
      <c r="AU230" s="251" t="s">
        <v>21</v>
      </c>
      <c r="AY230" s="16" t="s">
        <v>131</v>
      </c>
      <c r="BE230" s="252">
        <f>IF(N230="základní",J230,0)</f>
        <v>0</v>
      </c>
      <c r="BF230" s="252">
        <f>IF(N230="snížená",J230,0)</f>
        <v>0</v>
      </c>
      <c r="BG230" s="252">
        <f>IF(N230="zákl. přenesená",J230,0)</f>
        <v>0</v>
      </c>
      <c r="BH230" s="252">
        <f>IF(N230="sníž. přenesená",J230,0)</f>
        <v>0</v>
      </c>
      <c r="BI230" s="252">
        <f>IF(N230="nulová",J230,0)</f>
        <v>0</v>
      </c>
      <c r="BJ230" s="16" t="s">
        <v>91</v>
      </c>
      <c r="BK230" s="252">
        <f>ROUND(I230*H230,2)</f>
        <v>0</v>
      </c>
      <c r="BL230" s="16" t="s">
        <v>137</v>
      </c>
      <c r="BM230" s="251" t="s">
        <v>336</v>
      </c>
    </row>
    <row r="231" s="2" customFormat="1">
      <c r="A231" s="38"/>
      <c r="B231" s="39"/>
      <c r="C231" s="40"/>
      <c r="D231" s="253" t="s">
        <v>139</v>
      </c>
      <c r="E231" s="40"/>
      <c r="F231" s="254" t="s">
        <v>337</v>
      </c>
      <c r="G231" s="40"/>
      <c r="H231" s="40"/>
      <c r="I231" s="144"/>
      <c r="J231" s="40"/>
      <c r="K231" s="40"/>
      <c r="L231" s="44"/>
      <c r="M231" s="255"/>
      <c r="N231" s="256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6" t="s">
        <v>139</v>
      </c>
      <c r="AU231" s="16" t="s">
        <v>21</v>
      </c>
    </row>
    <row r="232" s="2" customFormat="1" ht="24" customHeight="1">
      <c r="A232" s="38"/>
      <c r="B232" s="39"/>
      <c r="C232" s="239" t="s">
        <v>338</v>
      </c>
      <c r="D232" s="239" t="s">
        <v>133</v>
      </c>
      <c r="E232" s="240" t="s">
        <v>339</v>
      </c>
      <c r="F232" s="241" t="s">
        <v>340</v>
      </c>
      <c r="G232" s="242" t="s">
        <v>197</v>
      </c>
      <c r="H232" s="243">
        <v>670.625</v>
      </c>
      <c r="I232" s="244"/>
      <c r="J232" s="245">
        <f>ROUND(I232*H232,2)</f>
        <v>0</v>
      </c>
      <c r="K232" s="246"/>
      <c r="L232" s="44"/>
      <c r="M232" s="247" t="s">
        <v>1</v>
      </c>
      <c r="N232" s="248" t="s">
        <v>48</v>
      </c>
      <c r="O232" s="91"/>
      <c r="P232" s="249">
        <f>O232*H232</f>
        <v>0</v>
      </c>
      <c r="Q232" s="249">
        <v>0</v>
      </c>
      <c r="R232" s="249">
        <f>Q232*H232</f>
        <v>0</v>
      </c>
      <c r="S232" s="249">
        <v>0</v>
      </c>
      <c r="T232" s="250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51" t="s">
        <v>137</v>
      </c>
      <c r="AT232" s="251" t="s">
        <v>133</v>
      </c>
      <c r="AU232" s="251" t="s">
        <v>21</v>
      </c>
      <c r="AY232" s="16" t="s">
        <v>131</v>
      </c>
      <c r="BE232" s="252">
        <f>IF(N232="základní",J232,0)</f>
        <v>0</v>
      </c>
      <c r="BF232" s="252">
        <f>IF(N232="snížená",J232,0)</f>
        <v>0</v>
      </c>
      <c r="BG232" s="252">
        <f>IF(N232="zákl. přenesená",J232,0)</f>
        <v>0</v>
      </c>
      <c r="BH232" s="252">
        <f>IF(N232="sníž. přenesená",J232,0)</f>
        <v>0</v>
      </c>
      <c r="BI232" s="252">
        <f>IF(N232="nulová",J232,0)</f>
        <v>0</v>
      </c>
      <c r="BJ232" s="16" t="s">
        <v>91</v>
      </c>
      <c r="BK232" s="252">
        <f>ROUND(I232*H232,2)</f>
        <v>0</v>
      </c>
      <c r="BL232" s="16" t="s">
        <v>137</v>
      </c>
      <c r="BM232" s="251" t="s">
        <v>341</v>
      </c>
    </row>
    <row r="233" s="13" customFormat="1">
      <c r="A233" s="13"/>
      <c r="B233" s="257"/>
      <c r="C233" s="258"/>
      <c r="D233" s="253" t="s">
        <v>141</v>
      </c>
      <c r="E233" s="259" t="s">
        <v>1</v>
      </c>
      <c r="F233" s="260" t="s">
        <v>342</v>
      </c>
      <c r="G233" s="258"/>
      <c r="H233" s="261">
        <v>377.5</v>
      </c>
      <c r="I233" s="262"/>
      <c r="J233" s="258"/>
      <c r="K233" s="258"/>
      <c r="L233" s="263"/>
      <c r="M233" s="264"/>
      <c r="N233" s="265"/>
      <c r="O233" s="265"/>
      <c r="P233" s="265"/>
      <c r="Q233" s="265"/>
      <c r="R233" s="265"/>
      <c r="S233" s="265"/>
      <c r="T233" s="26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67" t="s">
        <v>141</v>
      </c>
      <c r="AU233" s="267" t="s">
        <v>21</v>
      </c>
      <c r="AV233" s="13" t="s">
        <v>21</v>
      </c>
      <c r="AW233" s="13" t="s">
        <v>40</v>
      </c>
      <c r="AX233" s="13" t="s">
        <v>83</v>
      </c>
      <c r="AY233" s="267" t="s">
        <v>131</v>
      </c>
    </row>
    <row r="234" s="13" customFormat="1">
      <c r="A234" s="13"/>
      <c r="B234" s="257"/>
      <c r="C234" s="258"/>
      <c r="D234" s="253" t="s">
        <v>141</v>
      </c>
      <c r="E234" s="259" t="s">
        <v>1</v>
      </c>
      <c r="F234" s="260" t="s">
        <v>343</v>
      </c>
      <c r="G234" s="258"/>
      <c r="H234" s="261">
        <v>34.375</v>
      </c>
      <c r="I234" s="262"/>
      <c r="J234" s="258"/>
      <c r="K234" s="258"/>
      <c r="L234" s="263"/>
      <c r="M234" s="264"/>
      <c r="N234" s="265"/>
      <c r="O234" s="265"/>
      <c r="P234" s="265"/>
      <c r="Q234" s="265"/>
      <c r="R234" s="265"/>
      <c r="S234" s="265"/>
      <c r="T234" s="26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67" t="s">
        <v>141</v>
      </c>
      <c r="AU234" s="267" t="s">
        <v>21</v>
      </c>
      <c r="AV234" s="13" t="s">
        <v>21</v>
      </c>
      <c r="AW234" s="13" t="s">
        <v>40</v>
      </c>
      <c r="AX234" s="13" t="s">
        <v>83</v>
      </c>
      <c r="AY234" s="267" t="s">
        <v>131</v>
      </c>
    </row>
    <row r="235" s="13" customFormat="1">
      <c r="A235" s="13"/>
      <c r="B235" s="257"/>
      <c r="C235" s="258"/>
      <c r="D235" s="253" t="s">
        <v>141</v>
      </c>
      <c r="E235" s="259" t="s">
        <v>1</v>
      </c>
      <c r="F235" s="260" t="s">
        <v>344</v>
      </c>
      <c r="G235" s="258"/>
      <c r="H235" s="261">
        <v>6.25</v>
      </c>
      <c r="I235" s="262"/>
      <c r="J235" s="258"/>
      <c r="K235" s="258"/>
      <c r="L235" s="263"/>
      <c r="M235" s="264"/>
      <c r="N235" s="265"/>
      <c r="O235" s="265"/>
      <c r="P235" s="265"/>
      <c r="Q235" s="265"/>
      <c r="R235" s="265"/>
      <c r="S235" s="265"/>
      <c r="T235" s="26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67" t="s">
        <v>141</v>
      </c>
      <c r="AU235" s="267" t="s">
        <v>21</v>
      </c>
      <c r="AV235" s="13" t="s">
        <v>21</v>
      </c>
      <c r="AW235" s="13" t="s">
        <v>40</v>
      </c>
      <c r="AX235" s="13" t="s">
        <v>83</v>
      </c>
      <c r="AY235" s="267" t="s">
        <v>131</v>
      </c>
    </row>
    <row r="236" s="13" customFormat="1">
      <c r="A236" s="13"/>
      <c r="B236" s="257"/>
      <c r="C236" s="258"/>
      <c r="D236" s="253" t="s">
        <v>141</v>
      </c>
      <c r="E236" s="259" t="s">
        <v>1</v>
      </c>
      <c r="F236" s="260" t="s">
        <v>345</v>
      </c>
      <c r="G236" s="258"/>
      <c r="H236" s="261">
        <v>187.5</v>
      </c>
      <c r="I236" s="262"/>
      <c r="J236" s="258"/>
      <c r="K236" s="258"/>
      <c r="L236" s="263"/>
      <c r="M236" s="264"/>
      <c r="N236" s="265"/>
      <c r="O236" s="265"/>
      <c r="P236" s="265"/>
      <c r="Q236" s="265"/>
      <c r="R236" s="265"/>
      <c r="S236" s="265"/>
      <c r="T236" s="26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7" t="s">
        <v>141</v>
      </c>
      <c r="AU236" s="267" t="s">
        <v>21</v>
      </c>
      <c r="AV236" s="13" t="s">
        <v>21</v>
      </c>
      <c r="AW236" s="13" t="s">
        <v>40</v>
      </c>
      <c r="AX236" s="13" t="s">
        <v>83</v>
      </c>
      <c r="AY236" s="267" t="s">
        <v>131</v>
      </c>
    </row>
    <row r="237" s="13" customFormat="1">
      <c r="A237" s="13"/>
      <c r="B237" s="257"/>
      <c r="C237" s="258"/>
      <c r="D237" s="253" t="s">
        <v>141</v>
      </c>
      <c r="E237" s="259" t="s">
        <v>1</v>
      </c>
      <c r="F237" s="260" t="s">
        <v>346</v>
      </c>
      <c r="G237" s="258"/>
      <c r="H237" s="261">
        <v>5</v>
      </c>
      <c r="I237" s="262"/>
      <c r="J237" s="258"/>
      <c r="K237" s="258"/>
      <c r="L237" s="263"/>
      <c r="M237" s="264"/>
      <c r="N237" s="265"/>
      <c r="O237" s="265"/>
      <c r="P237" s="265"/>
      <c r="Q237" s="265"/>
      <c r="R237" s="265"/>
      <c r="S237" s="265"/>
      <c r="T237" s="26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67" t="s">
        <v>141</v>
      </c>
      <c r="AU237" s="267" t="s">
        <v>21</v>
      </c>
      <c r="AV237" s="13" t="s">
        <v>21</v>
      </c>
      <c r="AW237" s="13" t="s">
        <v>40</v>
      </c>
      <c r="AX237" s="13" t="s">
        <v>83</v>
      </c>
      <c r="AY237" s="267" t="s">
        <v>131</v>
      </c>
    </row>
    <row r="238" s="13" customFormat="1">
      <c r="A238" s="13"/>
      <c r="B238" s="257"/>
      <c r="C238" s="258"/>
      <c r="D238" s="253" t="s">
        <v>141</v>
      </c>
      <c r="E238" s="259" t="s">
        <v>1</v>
      </c>
      <c r="F238" s="260" t="s">
        <v>347</v>
      </c>
      <c r="G238" s="258"/>
      <c r="H238" s="261">
        <v>17</v>
      </c>
      <c r="I238" s="262"/>
      <c r="J238" s="258"/>
      <c r="K238" s="258"/>
      <c r="L238" s="263"/>
      <c r="M238" s="264"/>
      <c r="N238" s="265"/>
      <c r="O238" s="265"/>
      <c r="P238" s="265"/>
      <c r="Q238" s="265"/>
      <c r="R238" s="265"/>
      <c r="S238" s="265"/>
      <c r="T238" s="26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67" t="s">
        <v>141</v>
      </c>
      <c r="AU238" s="267" t="s">
        <v>21</v>
      </c>
      <c r="AV238" s="13" t="s">
        <v>21</v>
      </c>
      <c r="AW238" s="13" t="s">
        <v>40</v>
      </c>
      <c r="AX238" s="13" t="s">
        <v>83</v>
      </c>
      <c r="AY238" s="267" t="s">
        <v>131</v>
      </c>
    </row>
    <row r="239" s="13" customFormat="1">
      <c r="A239" s="13"/>
      <c r="B239" s="257"/>
      <c r="C239" s="258"/>
      <c r="D239" s="253" t="s">
        <v>141</v>
      </c>
      <c r="E239" s="259" t="s">
        <v>1</v>
      </c>
      <c r="F239" s="260" t="s">
        <v>348</v>
      </c>
      <c r="G239" s="258"/>
      <c r="H239" s="261">
        <v>8</v>
      </c>
      <c r="I239" s="262"/>
      <c r="J239" s="258"/>
      <c r="K239" s="258"/>
      <c r="L239" s="263"/>
      <c r="M239" s="264"/>
      <c r="N239" s="265"/>
      <c r="O239" s="265"/>
      <c r="P239" s="265"/>
      <c r="Q239" s="265"/>
      <c r="R239" s="265"/>
      <c r="S239" s="265"/>
      <c r="T239" s="26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67" t="s">
        <v>141</v>
      </c>
      <c r="AU239" s="267" t="s">
        <v>21</v>
      </c>
      <c r="AV239" s="13" t="s">
        <v>21</v>
      </c>
      <c r="AW239" s="13" t="s">
        <v>40</v>
      </c>
      <c r="AX239" s="13" t="s">
        <v>83</v>
      </c>
      <c r="AY239" s="267" t="s">
        <v>131</v>
      </c>
    </row>
    <row r="240" s="13" customFormat="1">
      <c r="A240" s="13"/>
      <c r="B240" s="257"/>
      <c r="C240" s="258"/>
      <c r="D240" s="253" t="s">
        <v>141</v>
      </c>
      <c r="E240" s="259" t="s">
        <v>1</v>
      </c>
      <c r="F240" s="260" t="s">
        <v>349</v>
      </c>
      <c r="G240" s="258"/>
      <c r="H240" s="261">
        <v>35</v>
      </c>
      <c r="I240" s="262"/>
      <c r="J240" s="258"/>
      <c r="K240" s="258"/>
      <c r="L240" s="263"/>
      <c r="M240" s="264"/>
      <c r="N240" s="265"/>
      <c r="O240" s="265"/>
      <c r="P240" s="265"/>
      <c r="Q240" s="265"/>
      <c r="R240" s="265"/>
      <c r="S240" s="265"/>
      <c r="T240" s="26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67" t="s">
        <v>141</v>
      </c>
      <c r="AU240" s="267" t="s">
        <v>21</v>
      </c>
      <c r="AV240" s="13" t="s">
        <v>21</v>
      </c>
      <c r="AW240" s="13" t="s">
        <v>40</v>
      </c>
      <c r="AX240" s="13" t="s">
        <v>83</v>
      </c>
      <c r="AY240" s="267" t="s">
        <v>131</v>
      </c>
    </row>
    <row r="241" s="14" customFormat="1">
      <c r="A241" s="14"/>
      <c r="B241" s="268"/>
      <c r="C241" s="269"/>
      <c r="D241" s="253" t="s">
        <v>141</v>
      </c>
      <c r="E241" s="270" t="s">
        <v>1</v>
      </c>
      <c r="F241" s="271" t="s">
        <v>143</v>
      </c>
      <c r="G241" s="269"/>
      <c r="H241" s="272">
        <v>670.625</v>
      </c>
      <c r="I241" s="273"/>
      <c r="J241" s="269"/>
      <c r="K241" s="269"/>
      <c r="L241" s="274"/>
      <c r="M241" s="275"/>
      <c r="N241" s="276"/>
      <c r="O241" s="276"/>
      <c r="P241" s="276"/>
      <c r="Q241" s="276"/>
      <c r="R241" s="276"/>
      <c r="S241" s="276"/>
      <c r="T241" s="277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78" t="s">
        <v>141</v>
      </c>
      <c r="AU241" s="278" t="s">
        <v>21</v>
      </c>
      <c r="AV241" s="14" t="s">
        <v>137</v>
      </c>
      <c r="AW241" s="14" t="s">
        <v>40</v>
      </c>
      <c r="AX241" s="14" t="s">
        <v>91</v>
      </c>
      <c r="AY241" s="278" t="s">
        <v>131</v>
      </c>
    </row>
    <row r="242" s="2" customFormat="1" ht="24" customHeight="1">
      <c r="A242" s="38"/>
      <c r="B242" s="39"/>
      <c r="C242" s="239" t="s">
        <v>350</v>
      </c>
      <c r="D242" s="239" t="s">
        <v>133</v>
      </c>
      <c r="E242" s="240" t="s">
        <v>351</v>
      </c>
      <c r="F242" s="241" t="s">
        <v>352</v>
      </c>
      <c r="G242" s="242" t="s">
        <v>159</v>
      </c>
      <c r="H242" s="243">
        <v>20</v>
      </c>
      <c r="I242" s="244"/>
      <c r="J242" s="245">
        <f>ROUND(I242*H242,2)</f>
        <v>0</v>
      </c>
      <c r="K242" s="246"/>
      <c r="L242" s="44"/>
      <c r="M242" s="247" t="s">
        <v>1</v>
      </c>
      <c r="N242" s="248" t="s">
        <v>48</v>
      </c>
      <c r="O242" s="91"/>
      <c r="P242" s="249">
        <f>O242*H242</f>
        <v>0</v>
      </c>
      <c r="Q242" s="249">
        <v>0</v>
      </c>
      <c r="R242" s="249">
        <f>Q242*H242</f>
        <v>0</v>
      </c>
      <c r="S242" s="249">
        <v>0</v>
      </c>
      <c r="T242" s="250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51" t="s">
        <v>137</v>
      </c>
      <c r="AT242" s="251" t="s">
        <v>133</v>
      </c>
      <c r="AU242" s="251" t="s">
        <v>21</v>
      </c>
      <c r="AY242" s="16" t="s">
        <v>131</v>
      </c>
      <c r="BE242" s="252">
        <f>IF(N242="základní",J242,0)</f>
        <v>0</v>
      </c>
      <c r="BF242" s="252">
        <f>IF(N242="snížená",J242,0)</f>
        <v>0</v>
      </c>
      <c r="BG242" s="252">
        <f>IF(N242="zákl. přenesená",J242,0)</f>
        <v>0</v>
      </c>
      <c r="BH242" s="252">
        <f>IF(N242="sníž. přenesená",J242,0)</f>
        <v>0</v>
      </c>
      <c r="BI242" s="252">
        <f>IF(N242="nulová",J242,0)</f>
        <v>0</v>
      </c>
      <c r="BJ242" s="16" t="s">
        <v>91</v>
      </c>
      <c r="BK242" s="252">
        <f>ROUND(I242*H242,2)</f>
        <v>0</v>
      </c>
      <c r="BL242" s="16" t="s">
        <v>137</v>
      </c>
      <c r="BM242" s="251" t="s">
        <v>353</v>
      </c>
    </row>
    <row r="243" s="2" customFormat="1">
      <c r="A243" s="38"/>
      <c r="B243" s="39"/>
      <c r="C243" s="40"/>
      <c r="D243" s="253" t="s">
        <v>139</v>
      </c>
      <c r="E243" s="40"/>
      <c r="F243" s="254" t="s">
        <v>354</v>
      </c>
      <c r="G243" s="40"/>
      <c r="H243" s="40"/>
      <c r="I243" s="144"/>
      <c r="J243" s="40"/>
      <c r="K243" s="40"/>
      <c r="L243" s="44"/>
      <c r="M243" s="255"/>
      <c r="N243" s="256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6" t="s">
        <v>139</v>
      </c>
      <c r="AU243" s="16" t="s">
        <v>21</v>
      </c>
    </row>
    <row r="244" s="2" customFormat="1" ht="24" customHeight="1">
      <c r="A244" s="38"/>
      <c r="B244" s="39"/>
      <c r="C244" s="239" t="s">
        <v>355</v>
      </c>
      <c r="D244" s="239" t="s">
        <v>133</v>
      </c>
      <c r="E244" s="240" t="s">
        <v>356</v>
      </c>
      <c r="F244" s="241" t="s">
        <v>357</v>
      </c>
      <c r="G244" s="242" t="s">
        <v>159</v>
      </c>
      <c r="H244" s="243">
        <v>24</v>
      </c>
      <c r="I244" s="244"/>
      <c r="J244" s="245">
        <f>ROUND(I244*H244,2)</f>
        <v>0</v>
      </c>
      <c r="K244" s="246"/>
      <c r="L244" s="44"/>
      <c r="M244" s="247" t="s">
        <v>1</v>
      </c>
      <c r="N244" s="248" t="s">
        <v>48</v>
      </c>
      <c r="O244" s="91"/>
      <c r="P244" s="249">
        <f>O244*H244</f>
        <v>0</v>
      </c>
      <c r="Q244" s="249">
        <v>0</v>
      </c>
      <c r="R244" s="249">
        <f>Q244*H244</f>
        <v>0</v>
      </c>
      <c r="S244" s="249">
        <v>0</v>
      </c>
      <c r="T244" s="250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51" t="s">
        <v>137</v>
      </c>
      <c r="AT244" s="251" t="s">
        <v>133</v>
      </c>
      <c r="AU244" s="251" t="s">
        <v>21</v>
      </c>
      <c r="AY244" s="16" t="s">
        <v>131</v>
      </c>
      <c r="BE244" s="252">
        <f>IF(N244="základní",J244,0)</f>
        <v>0</v>
      </c>
      <c r="BF244" s="252">
        <f>IF(N244="snížená",J244,0)</f>
        <v>0</v>
      </c>
      <c r="BG244" s="252">
        <f>IF(N244="zákl. přenesená",J244,0)</f>
        <v>0</v>
      </c>
      <c r="BH244" s="252">
        <f>IF(N244="sníž. přenesená",J244,0)</f>
        <v>0</v>
      </c>
      <c r="BI244" s="252">
        <f>IF(N244="nulová",J244,0)</f>
        <v>0</v>
      </c>
      <c r="BJ244" s="16" t="s">
        <v>91</v>
      </c>
      <c r="BK244" s="252">
        <f>ROUND(I244*H244,2)</f>
        <v>0</v>
      </c>
      <c r="BL244" s="16" t="s">
        <v>137</v>
      </c>
      <c r="BM244" s="251" t="s">
        <v>358</v>
      </c>
    </row>
    <row r="245" s="2" customFormat="1">
      <c r="A245" s="38"/>
      <c r="B245" s="39"/>
      <c r="C245" s="40"/>
      <c r="D245" s="253" t="s">
        <v>139</v>
      </c>
      <c r="E245" s="40"/>
      <c r="F245" s="254" t="s">
        <v>359</v>
      </c>
      <c r="G245" s="40"/>
      <c r="H245" s="40"/>
      <c r="I245" s="144"/>
      <c r="J245" s="40"/>
      <c r="K245" s="40"/>
      <c r="L245" s="44"/>
      <c r="M245" s="255"/>
      <c r="N245" s="256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6" t="s">
        <v>139</v>
      </c>
      <c r="AU245" s="16" t="s">
        <v>21</v>
      </c>
    </row>
    <row r="246" s="13" customFormat="1">
      <c r="A246" s="13"/>
      <c r="B246" s="257"/>
      <c r="C246" s="258"/>
      <c r="D246" s="253" t="s">
        <v>141</v>
      </c>
      <c r="E246" s="259" t="s">
        <v>1</v>
      </c>
      <c r="F246" s="260" t="s">
        <v>360</v>
      </c>
      <c r="G246" s="258"/>
      <c r="H246" s="261">
        <v>24</v>
      </c>
      <c r="I246" s="262"/>
      <c r="J246" s="258"/>
      <c r="K246" s="258"/>
      <c r="L246" s="263"/>
      <c r="M246" s="264"/>
      <c r="N246" s="265"/>
      <c r="O246" s="265"/>
      <c r="P246" s="265"/>
      <c r="Q246" s="265"/>
      <c r="R246" s="265"/>
      <c r="S246" s="265"/>
      <c r="T246" s="266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67" t="s">
        <v>141</v>
      </c>
      <c r="AU246" s="267" t="s">
        <v>21</v>
      </c>
      <c r="AV246" s="13" t="s">
        <v>21</v>
      </c>
      <c r="AW246" s="13" t="s">
        <v>40</v>
      </c>
      <c r="AX246" s="13" t="s">
        <v>83</v>
      </c>
      <c r="AY246" s="267" t="s">
        <v>131</v>
      </c>
    </row>
    <row r="247" s="14" customFormat="1">
      <c r="A247" s="14"/>
      <c r="B247" s="268"/>
      <c r="C247" s="269"/>
      <c r="D247" s="253" t="s">
        <v>141</v>
      </c>
      <c r="E247" s="270" t="s">
        <v>1</v>
      </c>
      <c r="F247" s="271" t="s">
        <v>143</v>
      </c>
      <c r="G247" s="269"/>
      <c r="H247" s="272">
        <v>24</v>
      </c>
      <c r="I247" s="273"/>
      <c r="J247" s="269"/>
      <c r="K247" s="269"/>
      <c r="L247" s="274"/>
      <c r="M247" s="275"/>
      <c r="N247" s="276"/>
      <c r="O247" s="276"/>
      <c r="P247" s="276"/>
      <c r="Q247" s="276"/>
      <c r="R247" s="276"/>
      <c r="S247" s="276"/>
      <c r="T247" s="277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78" t="s">
        <v>141</v>
      </c>
      <c r="AU247" s="278" t="s">
        <v>21</v>
      </c>
      <c r="AV247" s="14" t="s">
        <v>137</v>
      </c>
      <c r="AW247" s="14" t="s">
        <v>40</v>
      </c>
      <c r="AX247" s="14" t="s">
        <v>91</v>
      </c>
      <c r="AY247" s="278" t="s">
        <v>131</v>
      </c>
    </row>
    <row r="248" s="2" customFormat="1" ht="24" customHeight="1">
      <c r="A248" s="38"/>
      <c r="B248" s="39"/>
      <c r="C248" s="239" t="s">
        <v>29</v>
      </c>
      <c r="D248" s="239" t="s">
        <v>133</v>
      </c>
      <c r="E248" s="240" t="s">
        <v>361</v>
      </c>
      <c r="F248" s="241" t="s">
        <v>362</v>
      </c>
      <c r="G248" s="242" t="s">
        <v>159</v>
      </c>
      <c r="H248" s="243">
        <v>204</v>
      </c>
      <c r="I248" s="244"/>
      <c r="J248" s="245">
        <f>ROUND(I248*H248,2)</f>
        <v>0</v>
      </c>
      <c r="K248" s="246"/>
      <c r="L248" s="44"/>
      <c r="M248" s="247" t="s">
        <v>1</v>
      </c>
      <c r="N248" s="248" t="s">
        <v>48</v>
      </c>
      <c r="O248" s="91"/>
      <c r="P248" s="249">
        <f>O248*H248</f>
        <v>0</v>
      </c>
      <c r="Q248" s="249">
        <v>0</v>
      </c>
      <c r="R248" s="249">
        <f>Q248*H248</f>
        <v>0</v>
      </c>
      <c r="S248" s="249">
        <v>0</v>
      </c>
      <c r="T248" s="250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51" t="s">
        <v>137</v>
      </c>
      <c r="AT248" s="251" t="s">
        <v>133</v>
      </c>
      <c r="AU248" s="251" t="s">
        <v>21</v>
      </c>
      <c r="AY248" s="16" t="s">
        <v>131</v>
      </c>
      <c r="BE248" s="252">
        <f>IF(N248="základní",J248,0)</f>
        <v>0</v>
      </c>
      <c r="BF248" s="252">
        <f>IF(N248="snížená",J248,0)</f>
        <v>0</v>
      </c>
      <c r="BG248" s="252">
        <f>IF(N248="zákl. přenesená",J248,0)</f>
        <v>0</v>
      </c>
      <c r="BH248" s="252">
        <f>IF(N248="sníž. přenesená",J248,0)</f>
        <v>0</v>
      </c>
      <c r="BI248" s="252">
        <f>IF(N248="nulová",J248,0)</f>
        <v>0</v>
      </c>
      <c r="BJ248" s="16" t="s">
        <v>91</v>
      </c>
      <c r="BK248" s="252">
        <f>ROUND(I248*H248,2)</f>
        <v>0</v>
      </c>
      <c r="BL248" s="16" t="s">
        <v>137</v>
      </c>
      <c r="BM248" s="251" t="s">
        <v>363</v>
      </c>
    </row>
    <row r="249" s="2" customFormat="1">
      <c r="A249" s="38"/>
      <c r="B249" s="39"/>
      <c r="C249" s="40"/>
      <c r="D249" s="253" t="s">
        <v>139</v>
      </c>
      <c r="E249" s="40"/>
      <c r="F249" s="254" t="s">
        <v>364</v>
      </c>
      <c r="G249" s="40"/>
      <c r="H249" s="40"/>
      <c r="I249" s="144"/>
      <c r="J249" s="40"/>
      <c r="K249" s="40"/>
      <c r="L249" s="44"/>
      <c r="M249" s="255"/>
      <c r="N249" s="256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6" t="s">
        <v>139</v>
      </c>
      <c r="AU249" s="16" t="s">
        <v>21</v>
      </c>
    </row>
    <row r="250" s="13" customFormat="1">
      <c r="A250" s="13"/>
      <c r="B250" s="257"/>
      <c r="C250" s="258"/>
      <c r="D250" s="253" t="s">
        <v>141</v>
      </c>
      <c r="E250" s="259" t="s">
        <v>1</v>
      </c>
      <c r="F250" s="260" t="s">
        <v>183</v>
      </c>
      <c r="G250" s="258"/>
      <c r="H250" s="261">
        <v>8</v>
      </c>
      <c r="I250" s="262"/>
      <c r="J250" s="258"/>
      <c r="K250" s="258"/>
      <c r="L250" s="263"/>
      <c r="M250" s="264"/>
      <c r="N250" s="265"/>
      <c r="O250" s="265"/>
      <c r="P250" s="265"/>
      <c r="Q250" s="265"/>
      <c r="R250" s="265"/>
      <c r="S250" s="265"/>
      <c r="T250" s="266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67" t="s">
        <v>141</v>
      </c>
      <c r="AU250" s="267" t="s">
        <v>21</v>
      </c>
      <c r="AV250" s="13" t="s">
        <v>21</v>
      </c>
      <c r="AW250" s="13" t="s">
        <v>40</v>
      </c>
      <c r="AX250" s="13" t="s">
        <v>83</v>
      </c>
      <c r="AY250" s="267" t="s">
        <v>131</v>
      </c>
    </row>
    <row r="251" s="13" customFormat="1">
      <c r="A251" s="13"/>
      <c r="B251" s="257"/>
      <c r="C251" s="258"/>
      <c r="D251" s="253" t="s">
        <v>141</v>
      </c>
      <c r="E251" s="259" t="s">
        <v>1</v>
      </c>
      <c r="F251" s="260" t="s">
        <v>21</v>
      </c>
      <c r="G251" s="258"/>
      <c r="H251" s="261">
        <v>2</v>
      </c>
      <c r="I251" s="262"/>
      <c r="J251" s="258"/>
      <c r="K251" s="258"/>
      <c r="L251" s="263"/>
      <c r="M251" s="264"/>
      <c r="N251" s="265"/>
      <c r="O251" s="265"/>
      <c r="P251" s="265"/>
      <c r="Q251" s="265"/>
      <c r="R251" s="265"/>
      <c r="S251" s="265"/>
      <c r="T251" s="26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67" t="s">
        <v>141</v>
      </c>
      <c r="AU251" s="267" t="s">
        <v>21</v>
      </c>
      <c r="AV251" s="13" t="s">
        <v>21</v>
      </c>
      <c r="AW251" s="13" t="s">
        <v>40</v>
      </c>
      <c r="AX251" s="13" t="s">
        <v>83</v>
      </c>
      <c r="AY251" s="267" t="s">
        <v>131</v>
      </c>
    </row>
    <row r="252" s="13" customFormat="1">
      <c r="A252" s="13"/>
      <c r="B252" s="257"/>
      <c r="C252" s="258"/>
      <c r="D252" s="253" t="s">
        <v>141</v>
      </c>
      <c r="E252" s="259" t="s">
        <v>1</v>
      </c>
      <c r="F252" s="260" t="s">
        <v>21</v>
      </c>
      <c r="G252" s="258"/>
      <c r="H252" s="261">
        <v>2</v>
      </c>
      <c r="I252" s="262"/>
      <c r="J252" s="258"/>
      <c r="K252" s="258"/>
      <c r="L252" s="263"/>
      <c r="M252" s="264"/>
      <c r="N252" s="265"/>
      <c r="O252" s="265"/>
      <c r="P252" s="265"/>
      <c r="Q252" s="265"/>
      <c r="R252" s="265"/>
      <c r="S252" s="265"/>
      <c r="T252" s="266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67" t="s">
        <v>141</v>
      </c>
      <c r="AU252" s="267" t="s">
        <v>21</v>
      </c>
      <c r="AV252" s="13" t="s">
        <v>21</v>
      </c>
      <c r="AW252" s="13" t="s">
        <v>40</v>
      </c>
      <c r="AX252" s="13" t="s">
        <v>83</v>
      </c>
      <c r="AY252" s="267" t="s">
        <v>131</v>
      </c>
    </row>
    <row r="253" s="13" customFormat="1">
      <c r="A253" s="13"/>
      <c r="B253" s="257"/>
      <c r="C253" s="258"/>
      <c r="D253" s="253" t="s">
        <v>141</v>
      </c>
      <c r="E253" s="259" t="s">
        <v>1</v>
      </c>
      <c r="F253" s="260" t="s">
        <v>365</v>
      </c>
      <c r="G253" s="258"/>
      <c r="H253" s="261">
        <v>192</v>
      </c>
      <c r="I253" s="262"/>
      <c r="J253" s="258"/>
      <c r="K253" s="258"/>
      <c r="L253" s="263"/>
      <c r="M253" s="264"/>
      <c r="N253" s="265"/>
      <c r="O253" s="265"/>
      <c r="P253" s="265"/>
      <c r="Q253" s="265"/>
      <c r="R253" s="265"/>
      <c r="S253" s="265"/>
      <c r="T253" s="266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67" t="s">
        <v>141</v>
      </c>
      <c r="AU253" s="267" t="s">
        <v>21</v>
      </c>
      <c r="AV253" s="13" t="s">
        <v>21</v>
      </c>
      <c r="AW253" s="13" t="s">
        <v>40</v>
      </c>
      <c r="AX253" s="13" t="s">
        <v>83</v>
      </c>
      <c r="AY253" s="267" t="s">
        <v>131</v>
      </c>
    </row>
    <row r="254" s="14" customFormat="1">
      <c r="A254" s="14"/>
      <c r="B254" s="268"/>
      <c r="C254" s="269"/>
      <c r="D254" s="253" t="s">
        <v>141</v>
      </c>
      <c r="E254" s="270" t="s">
        <v>1</v>
      </c>
      <c r="F254" s="271" t="s">
        <v>143</v>
      </c>
      <c r="G254" s="269"/>
      <c r="H254" s="272">
        <v>204</v>
      </c>
      <c r="I254" s="273"/>
      <c r="J254" s="269"/>
      <c r="K254" s="269"/>
      <c r="L254" s="274"/>
      <c r="M254" s="275"/>
      <c r="N254" s="276"/>
      <c r="O254" s="276"/>
      <c r="P254" s="276"/>
      <c r="Q254" s="276"/>
      <c r="R254" s="276"/>
      <c r="S254" s="276"/>
      <c r="T254" s="277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78" t="s">
        <v>141</v>
      </c>
      <c r="AU254" s="278" t="s">
        <v>21</v>
      </c>
      <c r="AV254" s="14" t="s">
        <v>137</v>
      </c>
      <c r="AW254" s="14" t="s">
        <v>40</v>
      </c>
      <c r="AX254" s="14" t="s">
        <v>91</v>
      </c>
      <c r="AY254" s="278" t="s">
        <v>131</v>
      </c>
    </row>
    <row r="255" s="2" customFormat="1" ht="24" customHeight="1">
      <c r="A255" s="38"/>
      <c r="B255" s="39"/>
      <c r="C255" s="239" t="s">
        <v>366</v>
      </c>
      <c r="D255" s="239" t="s">
        <v>133</v>
      </c>
      <c r="E255" s="240" t="s">
        <v>367</v>
      </c>
      <c r="F255" s="241" t="s">
        <v>368</v>
      </c>
      <c r="G255" s="242" t="s">
        <v>159</v>
      </c>
      <c r="H255" s="243">
        <v>300</v>
      </c>
      <c r="I255" s="244"/>
      <c r="J255" s="245">
        <f>ROUND(I255*H255,2)</f>
        <v>0</v>
      </c>
      <c r="K255" s="246"/>
      <c r="L255" s="44"/>
      <c r="M255" s="247" t="s">
        <v>1</v>
      </c>
      <c r="N255" s="248" t="s">
        <v>48</v>
      </c>
      <c r="O255" s="91"/>
      <c r="P255" s="249">
        <f>O255*H255</f>
        <v>0</v>
      </c>
      <c r="Q255" s="249">
        <v>0</v>
      </c>
      <c r="R255" s="249">
        <f>Q255*H255</f>
        <v>0</v>
      </c>
      <c r="S255" s="249">
        <v>0</v>
      </c>
      <c r="T255" s="250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51" t="s">
        <v>137</v>
      </c>
      <c r="AT255" s="251" t="s">
        <v>133</v>
      </c>
      <c r="AU255" s="251" t="s">
        <v>21</v>
      </c>
      <c r="AY255" s="16" t="s">
        <v>131</v>
      </c>
      <c r="BE255" s="252">
        <f>IF(N255="základní",J255,0)</f>
        <v>0</v>
      </c>
      <c r="BF255" s="252">
        <f>IF(N255="snížená",J255,0)</f>
        <v>0</v>
      </c>
      <c r="BG255" s="252">
        <f>IF(N255="zákl. přenesená",J255,0)</f>
        <v>0</v>
      </c>
      <c r="BH255" s="252">
        <f>IF(N255="sníž. přenesená",J255,0)</f>
        <v>0</v>
      </c>
      <c r="BI255" s="252">
        <f>IF(N255="nulová",J255,0)</f>
        <v>0</v>
      </c>
      <c r="BJ255" s="16" t="s">
        <v>91</v>
      </c>
      <c r="BK255" s="252">
        <f>ROUND(I255*H255,2)</f>
        <v>0</v>
      </c>
      <c r="BL255" s="16" t="s">
        <v>137</v>
      </c>
      <c r="BM255" s="251" t="s">
        <v>369</v>
      </c>
    </row>
    <row r="256" s="2" customFormat="1">
      <c r="A256" s="38"/>
      <c r="B256" s="39"/>
      <c r="C256" s="40"/>
      <c r="D256" s="253" t="s">
        <v>139</v>
      </c>
      <c r="E256" s="40"/>
      <c r="F256" s="254" t="s">
        <v>370</v>
      </c>
      <c r="G256" s="40"/>
      <c r="H256" s="40"/>
      <c r="I256" s="144"/>
      <c r="J256" s="40"/>
      <c r="K256" s="40"/>
      <c r="L256" s="44"/>
      <c r="M256" s="255"/>
      <c r="N256" s="256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6" t="s">
        <v>139</v>
      </c>
      <c r="AU256" s="16" t="s">
        <v>21</v>
      </c>
    </row>
    <row r="257" s="2" customFormat="1" ht="24" customHeight="1">
      <c r="A257" s="38"/>
      <c r="B257" s="39"/>
      <c r="C257" s="239" t="s">
        <v>371</v>
      </c>
      <c r="D257" s="239" t="s">
        <v>133</v>
      </c>
      <c r="E257" s="240" t="s">
        <v>372</v>
      </c>
      <c r="F257" s="241" t="s">
        <v>373</v>
      </c>
      <c r="G257" s="242" t="s">
        <v>159</v>
      </c>
      <c r="H257" s="243">
        <v>135</v>
      </c>
      <c r="I257" s="244"/>
      <c r="J257" s="245">
        <f>ROUND(I257*H257,2)</f>
        <v>0</v>
      </c>
      <c r="K257" s="246"/>
      <c r="L257" s="44"/>
      <c r="M257" s="247" t="s">
        <v>1</v>
      </c>
      <c r="N257" s="248" t="s">
        <v>48</v>
      </c>
      <c r="O257" s="91"/>
      <c r="P257" s="249">
        <f>O257*H257</f>
        <v>0</v>
      </c>
      <c r="Q257" s="249">
        <v>0</v>
      </c>
      <c r="R257" s="249">
        <f>Q257*H257</f>
        <v>0</v>
      </c>
      <c r="S257" s="249">
        <v>0</v>
      </c>
      <c r="T257" s="250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51" t="s">
        <v>137</v>
      </c>
      <c r="AT257" s="251" t="s">
        <v>133</v>
      </c>
      <c r="AU257" s="251" t="s">
        <v>21</v>
      </c>
      <c r="AY257" s="16" t="s">
        <v>131</v>
      </c>
      <c r="BE257" s="252">
        <f>IF(N257="základní",J257,0)</f>
        <v>0</v>
      </c>
      <c r="BF257" s="252">
        <f>IF(N257="snížená",J257,0)</f>
        <v>0</v>
      </c>
      <c r="BG257" s="252">
        <f>IF(N257="zákl. přenesená",J257,0)</f>
        <v>0</v>
      </c>
      <c r="BH257" s="252">
        <f>IF(N257="sníž. přenesená",J257,0)</f>
        <v>0</v>
      </c>
      <c r="BI257" s="252">
        <f>IF(N257="nulová",J257,0)</f>
        <v>0</v>
      </c>
      <c r="BJ257" s="16" t="s">
        <v>91</v>
      </c>
      <c r="BK257" s="252">
        <f>ROUND(I257*H257,2)</f>
        <v>0</v>
      </c>
      <c r="BL257" s="16" t="s">
        <v>137</v>
      </c>
      <c r="BM257" s="251" t="s">
        <v>374</v>
      </c>
    </row>
    <row r="258" s="2" customFormat="1" ht="24" customHeight="1">
      <c r="A258" s="38"/>
      <c r="B258" s="39"/>
      <c r="C258" s="239" t="s">
        <v>375</v>
      </c>
      <c r="D258" s="239" t="s">
        <v>133</v>
      </c>
      <c r="E258" s="240" t="s">
        <v>376</v>
      </c>
      <c r="F258" s="241" t="s">
        <v>377</v>
      </c>
      <c r="G258" s="242" t="s">
        <v>159</v>
      </c>
      <c r="H258" s="243">
        <v>135</v>
      </c>
      <c r="I258" s="244"/>
      <c r="J258" s="245">
        <f>ROUND(I258*H258,2)</f>
        <v>0</v>
      </c>
      <c r="K258" s="246"/>
      <c r="L258" s="44"/>
      <c r="M258" s="247" t="s">
        <v>1</v>
      </c>
      <c r="N258" s="248" t="s">
        <v>48</v>
      </c>
      <c r="O258" s="91"/>
      <c r="P258" s="249">
        <f>O258*H258</f>
        <v>0</v>
      </c>
      <c r="Q258" s="249">
        <v>0</v>
      </c>
      <c r="R258" s="249">
        <f>Q258*H258</f>
        <v>0</v>
      </c>
      <c r="S258" s="249">
        <v>0</v>
      </c>
      <c r="T258" s="250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51" t="s">
        <v>137</v>
      </c>
      <c r="AT258" s="251" t="s">
        <v>133</v>
      </c>
      <c r="AU258" s="251" t="s">
        <v>21</v>
      </c>
      <c r="AY258" s="16" t="s">
        <v>131</v>
      </c>
      <c r="BE258" s="252">
        <f>IF(N258="základní",J258,0)</f>
        <v>0</v>
      </c>
      <c r="BF258" s="252">
        <f>IF(N258="snížená",J258,0)</f>
        <v>0</v>
      </c>
      <c r="BG258" s="252">
        <f>IF(N258="zákl. přenesená",J258,0)</f>
        <v>0</v>
      </c>
      <c r="BH258" s="252">
        <f>IF(N258="sníž. přenesená",J258,0)</f>
        <v>0</v>
      </c>
      <c r="BI258" s="252">
        <f>IF(N258="nulová",J258,0)</f>
        <v>0</v>
      </c>
      <c r="BJ258" s="16" t="s">
        <v>91</v>
      </c>
      <c r="BK258" s="252">
        <f>ROUND(I258*H258,2)</f>
        <v>0</v>
      </c>
      <c r="BL258" s="16" t="s">
        <v>137</v>
      </c>
      <c r="BM258" s="251" t="s">
        <v>378</v>
      </c>
    </row>
    <row r="259" s="2" customFormat="1" ht="16.5" customHeight="1">
      <c r="A259" s="38"/>
      <c r="B259" s="39"/>
      <c r="C259" s="239" t="s">
        <v>379</v>
      </c>
      <c r="D259" s="239" t="s">
        <v>133</v>
      </c>
      <c r="E259" s="240" t="s">
        <v>380</v>
      </c>
      <c r="F259" s="241" t="s">
        <v>381</v>
      </c>
      <c r="G259" s="242" t="s">
        <v>180</v>
      </c>
      <c r="H259" s="243">
        <v>6</v>
      </c>
      <c r="I259" s="244"/>
      <c r="J259" s="245">
        <f>ROUND(I259*H259,2)</f>
        <v>0</v>
      </c>
      <c r="K259" s="246"/>
      <c r="L259" s="44"/>
      <c r="M259" s="247" t="s">
        <v>1</v>
      </c>
      <c r="N259" s="248" t="s">
        <v>48</v>
      </c>
      <c r="O259" s="91"/>
      <c r="P259" s="249">
        <f>O259*H259</f>
        <v>0</v>
      </c>
      <c r="Q259" s="249">
        <v>0</v>
      </c>
      <c r="R259" s="249">
        <f>Q259*H259</f>
        <v>0</v>
      </c>
      <c r="S259" s="249">
        <v>0</v>
      </c>
      <c r="T259" s="250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51" t="s">
        <v>137</v>
      </c>
      <c r="AT259" s="251" t="s">
        <v>133</v>
      </c>
      <c r="AU259" s="251" t="s">
        <v>21</v>
      </c>
      <c r="AY259" s="16" t="s">
        <v>131</v>
      </c>
      <c r="BE259" s="252">
        <f>IF(N259="základní",J259,0)</f>
        <v>0</v>
      </c>
      <c r="BF259" s="252">
        <f>IF(N259="snížená",J259,0)</f>
        <v>0</v>
      </c>
      <c r="BG259" s="252">
        <f>IF(N259="zákl. přenesená",J259,0)</f>
        <v>0</v>
      </c>
      <c r="BH259" s="252">
        <f>IF(N259="sníž. přenesená",J259,0)</f>
        <v>0</v>
      </c>
      <c r="BI259" s="252">
        <f>IF(N259="nulová",J259,0)</f>
        <v>0</v>
      </c>
      <c r="BJ259" s="16" t="s">
        <v>91</v>
      </c>
      <c r="BK259" s="252">
        <f>ROUND(I259*H259,2)</f>
        <v>0</v>
      </c>
      <c r="BL259" s="16" t="s">
        <v>137</v>
      </c>
      <c r="BM259" s="251" t="s">
        <v>382</v>
      </c>
    </row>
    <row r="260" s="12" customFormat="1" ht="22.8" customHeight="1">
      <c r="A260" s="12"/>
      <c r="B260" s="223"/>
      <c r="C260" s="224"/>
      <c r="D260" s="225" t="s">
        <v>82</v>
      </c>
      <c r="E260" s="237" t="s">
        <v>383</v>
      </c>
      <c r="F260" s="237" t="s">
        <v>384</v>
      </c>
      <c r="G260" s="224"/>
      <c r="H260" s="224"/>
      <c r="I260" s="227"/>
      <c r="J260" s="238">
        <f>BK260</f>
        <v>0</v>
      </c>
      <c r="K260" s="224"/>
      <c r="L260" s="229"/>
      <c r="M260" s="230"/>
      <c r="N260" s="231"/>
      <c r="O260" s="231"/>
      <c r="P260" s="232">
        <f>SUM(P261:P269)</f>
        <v>0</v>
      </c>
      <c r="Q260" s="231"/>
      <c r="R260" s="232">
        <f>SUM(R261:R269)</f>
        <v>0</v>
      </c>
      <c r="S260" s="231"/>
      <c r="T260" s="233">
        <f>SUM(T261:T269)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34" t="s">
        <v>137</v>
      </c>
      <c r="AT260" s="235" t="s">
        <v>82</v>
      </c>
      <c r="AU260" s="235" t="s">
        <v>91</v>
      </c>
      <c r="AY260" s="234" t="s">
        <v>131</v>
      </c>
      <c r="BK260" s="236">
        <f>SUM(BK261:BK269)</f>
        <v>0</v>
      </c>
    </row>
    <row r="261" s="2" customFormat="1" ht="16.5" customHeight="1">
      <c r="A261" s="38"/>
      <c r="B261" s="39"/>
      <c r="C261" s="239" t="s">
        <v>385</v>
      </c>
      <c r="D261" s="239" t="s">
        <v>133</v>
      </c>
      <c r="E261" s="240" t="s">
        <v>386</v>
      </c>
      <c r="F261" s="241" t="s">
        <v>387</v>
      </c>
      <c r="G261" s="242" t="s">
        <v>388</v>
      </c>
      <c r="H261" s="243">
        <v>729.60000000000002</v>
      </c>
      <c r="I261" s="244"/>
      <c r="J261" s="245">
        <f>ROUND(I261*H261,2)</f>
        <v>0</v>
      </c>
      <c r="K261" s="246"/>
      <c r="L261" s="44"/>
      <c r="M261" s="247" t="s">
        <v>1</v>
      </c>
      <c r="N261" s="248" t="s">
        <v>48</v>
      </c>
      <c r="O261" s="91"/>
      <c r="P261" s="249">
        <f>O261*H261</f>
        <v>0</v>
      </c>
      <c r="Q261" s="249">
        <v>0</v>
      </c>
      <c r="R261" s="249">
        <f>Q261*H261</f>
        <v>0</v>
      </c>
      <c r="S261" s="249">
        <v>0</v>
      </c>
      <c r="T261" s="250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51" t="s">
        <v>389</v>
      </c>
      <c r="AT261" s="251" t="s">
        <v>133</v>
      </c>
      <c r="AU261" s="251" t="s">
        <v>21</v>
      </c>
      <c r="AY261" s="16" t="s">
        <v>131</v>
      </c>
      <c r="BE261" s="252">
        <f>IF(N261="základní",J261,0)</f>
        <v>0</v>
      </c>
      <c r="BF261" s="252">
        <f>IF(N261="snížená",J261,0)</f>
        <v>0</v>
      </c>
      <c r="BG261" s="252">
        <f>IF(N261="zákl. přenesená",J261,0)</f>
        <v>0</v>
      </c>
      <c r="BH261" s="252">
        <f>IF(N261="sníž. přenesená",J261,0)</f>
        <v>0</v>
      </c>
      <c r="BI261" s="252">
        <f>IF(N261="nulová",J261,0)</f>
        <v>0</v>
      </c>
      <c r="BJ261" s="16" t="s">
        <v>91</v>
      </c>
      <c r="BK261" s="252">
        <f>ROUND(I261*H261,2)</f>
        <v>0</v>
      </c>
      <c r="BL261" s="16" t="s">
        <v>389</v>
      </c>
      <c r="BM261" s="251" t="s">
        <v>390</v>
      </c>
    </row>
    <row r="262" s="2" customFormat="1">
      <c r="A262" s="38"/>
      <c r="B262" s="39"/>
      <c r="C262" s="40"/>
      <c r="D262" s="253" t="s">
        <v>139</v>
      </c>
      <c r="E262" s="40"/>
      <c r="F262" s="254" t="s">
        <v>391</v>
      </c>
      <c r="G262" s="40"/>
      <c r="H262" s="40"/>
      <c r="I262" s="144"/>
      <c r="J262" s="40"/>
      <c r="K262" s="40"/>
      <c r="L262" s="44"/>
      <c r="M262" s="255"/>
      <c r="N262" s="256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6" t="s">
        <v>139</v>
      </c>
      <c r="AU262" s="16" t="s">
        <v>21</v>
      </c>
    </row>
    <row r="263" s="13" customFormat="1">
      <c r="A263" s="13"/>
      <c r="B263" s="257"/>
      <c r="C263" s="258"/>
      <c r="D263" s="253" t="s">
        <v>141</v>
      </c>
      <c r="E263" s="259" t="s">
        <v>1</v>
      </c>
      <c r="F263" s="260" t="s">
        <v>392</v>
      </c>
      <c r="G263" s="258"/>
      <c r="H263" s="261">
        <v>506.16000000000002</v>
      </c>
      <c r="I263" s="262"/>
      <c r="J263" s="258"/>
      <c r="K263" s="258"/>
      <c r="L263" s="263"/>
      <c r="M263" s="264"/>
      <c r="N263" s="265"/>
      <c r="O263" s="265"/>
      <c r="P263" s="265"/>
      <c r="Q263" s="265"/>
      <c r="R263" s="265"/>
      <c r="S263" s="265"/>
      <c r="T263" s="26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67" t="s">
        <v>141</v>
      </c>
      <c r="AU263" s="267" t="s">
        <v>21</v>
      </c>
      <c r="AV263" s="13" t="s">
        <v>21</v>
      </c>
      <c r="AW263" s="13" t="s">
        <v>40</v>
      </c>
      <c r="AX263" s="13" t="s">
        <v>83</v>
      </c>
      <c r="AY263" s="267" t="s">
        <v>131</v>
      </c>
    </row>
    <row r="264" s="13" customFormat="1">
      <c r="A264" s="13"/>
      <c r="B264" s="257"/>
      <c r="C264" s="258"/>
      <c r="D264" s="253" t="s">
        <v>141</v>
      </c>
      <c r="E264" s="259" t="s">
        <v>1</v>
      </c>
      <c r="F264" s="260" t="s">
        <v>393</v>
      </c>
      <c r="G264" s="258"/>
      <c r="H264" s="261">
        <v>223.44</v>
      </c>
      <c r="I264" s="262"/>
      <c r="J264" s="258"/>
      <c r="K264" s="258"/>
      <c r="L264" s="263"/>
      <c r="M264" s="264"/>
      <c r="N264" s="265"/>
      <c r="O264" s="265"/>
      <c r="P264" s="265"/>
      <c r="Q264" s="265"/>
      <c r="R264" s="265"/>
      <c r="S264" s="265"/>
      <c r="T264" s="266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67" t="s">
        <v>141</v>
      </c>
      <c r="AU264" s="267" t="s">
        <v>21</v>
      </c>
      <c r="AV264" s="13" t="s">
        <v>21</v>
      </c>
      <c r="AW264" s="13" t="s">
        <v>40</v>
      </c>
      <c r="AX264" s="13" t="s">
        <v>83</v>
      </c>
      <c r="AY264" s="267" t="s">
        <v>131</v>
      </c>
    </row>
    <row r="265" s="14" customFormat="1">
      <c r="A265" s="14"/>
      <c r="B265" s="268"/>
      <c r="C265" s="269"/>
      <c r="D265" s="253" t="s">
        <v>141</v>
      </c>
      <c r="E265" s="270" t="s">
        <v>1</v>
      </c>
      <c r="F265" s="271" t="s">
        <v>143</v>
      </c>
      <c r="G265" s="269"/>
      <c r="H265" s="272">
        <v>729.60000000000002</v>
      </c>
      <c r="I265" s="273"/>
      <c r="J265" s="269"/>
      <c r="K265" s="269"/>
      <c r="L265" s="274"/>
      <c r="M265" s="275"/>
      <c r="N265" s="276"/>
      <c r="O265" s="276"/>
      <c r="P265" s="276"/>
      <c r="Q265" s="276"/>
      <c r="R265" s="276"/>
      <c r="S265" s="276"/>
      <c r="T265" s="277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78" t="s">
        <v>141</v>
      </c>
      <c r="AU265" s="278" t="s">
        <v>21</v>
      </c>
      <c r="AV265" s="14" t="s">
        <v>137</v>
      </c>
      <c r="AW265" s="14" t="s">
        <v>40</v>
      </c>
      <c r="AX265" s="14" t="s">
        <v>91</v>
      </c>
      <c r="AY265" s="278" t="s">
        <v>131</v>
      </c>
    </row>
    <row r="266" s="2" customFormat="1" ht="24" customHeight="1">
      <c r="A266" s="38"/>
      <c r="B266" s="39"/>
      <c r="C266" s="239" t="s">
        <v>394</v>
      </c>
      <c r="D266" s="239" t="s">
        <v>133</v>
      </c>
      <c r="E266" s="240" t="s">
        <v>395</v>
      </c>
      <c r="F266" s="241" t="s">
        <v>396</v>
      </c>
      <c r="G266" s="242" t="s">
        <v>388</v>
      </c>
      <c r="H266" s="243">
        <v>181.125</v>
      </c>
      <c r="I266" s="244"/>
      <c r="J266" s="245">
        <f>ROUND(I266*H266,2)</f>
        <v>0</v>
      </c>
      <c r="K266" s="246"/>
      <c r="L266" s="44"/>
      <c r="M266" s="247" t="s">
        <v>1</v>
      </c>
      <c r="N266" s="248" t="s">
        <v>48</v>
      </c>
      <c r="O266" s="91"/>
      <c r="P266" s="249">
        <f>O266*H266</f>
        <v>0</v>
      </c>
      <c r="Q266" s="249">
        <v>0</v>
      </c>
      <c r="R266" s="249">
        <f>Q266*H266</f>
        <v>0</v>
      </c>
      <c r="S266" s="249">
        <v>0</v>
      </c>
      <c r="T266" s="250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51" t="s">
        <v>389</v>
      </c>
      <c r="AT266" s="251" t="s">
        <v>133</v>
      </c>
      <c r="AU266" s="251" t="s">
        <v>21</v>
      </c>
      <c r="AY266" s="16" t="s">
        <v>131</v>
      </c>
      <c r="BE266" s="252">
        <f>IF(N266="základní",J266,0)</f>
        <v>0</v>
      </c>
      <c r="BF266" s="252">
        <f>IF(N266="snížená",J266,0)</f>
        <v>0</v>
      </c>
      <c r="BG266" s="252">
        <f>IF(N266="zákl. přenesená",J266,0)</f>
        <v>0</v>
      </c>
      <c r="BH266" s="252">
        <f>IF(N266="sníž. přenesená",J266,0)</f>
        <v>0</v>
      </c>
      <c r="BI266" s="252">
        <f>IF(N266="nulová",J266,0)</f>
        <v>0</v>
      </c>
      <c r="BJ266" s="16" t="s">
        <v>91</v>
      </c>
      <c r="BK266" s="252">
        <f>ROUND(I266*H266,2)</f>
        <v>0</v>
      </c>
      <c r="BL266" s="16" t="s">
        <v>389</v>
      </c>
      <c r="BM266" s="251" t="s">
        <v>397</v>
      </c>
    </row>
    <row r="267" s="2" customFormat="1">
      <c r="A267" s="38"/>
      <c r="B267" s="39"/>
      <c r="C267" s="40"/>
      <c r="D267" s="253" t="s">
        <v>139</v>
      </c>
      <c r="E267" s="40"/>
      <c r="F267" s="254" t="s">
        <v>398</v>
      </c>
      <c r="G267" s="40"/>
      <c r="H267" s="40"/>
      <c r="I267" s="144"/>
      <c r="J267" s="40"/>
      <c r="K267" s="40"/>
      <c r="L267" s="44"/>
      <c r="M267" s="255"/>
      <c r="N267" s="256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6" t="s">
        <v>139</v>
      </c>
      <c r="AU267" s="16" t="s">
        <v>21</v>
      </c>
    </row>
    <row r="268" s="13" customFormat="1">
      <c r="A268" s="13"/>
      <c r="B268" s="257"/>
      <c r="C268" s="258"/>
      <c r="D268" s="253" t="s">
        <v>141</v>
      </c>
      <c r="E268" s="259" t="s">
        <v>1</v>
      </c>
      <c r="F268" s="260" t="s">
        <v>399</v>
      </c>
      <c r="G268" s="258"/>
      <c r="H268" s="261">
        <v>181.125</v>
      </c>
      <c r="I268" s="262"/>
      <c r="J268" s="258"/>
      <c r="K268" s="258"/>
      <c r="L268" s="263"/>
      <c r="M268" s="264"/>
      <c r="N268" s="265"/>
      <c r="O268" s="265"/>
      <c r="P268" s="265"/>
      <c r="Q268" s="265"/>
      <c r="R268" s="265"/>
      <c r="S268" s="265"/>
      <c r="T268" s="266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67" t="s">
        <v>141</v>
      </c>
      <c r="AU268" s="267" t="s">
        <v>21</v>
      </c>
      <c r="AV268" s="13" t="s">
        <v>21</v>
      </c>
      <c r="AW268" s="13" t="s">
        <v>40</v>
      </c>
      <c r="AX268" s="13" t="s">
        <v>83</v>
      </c>
      <c r="AY268" s="267" t="s">
        <v>131</v>
      </c>
    </row>
    <row r="269" s="14" customFormat="1">
      <c r="A269" s="14"/>
      <c r="B269" s="268"/>
      <c r="C269" s="269"/>
      <c r="D269" s="253" t="s">
        <v>141</v>
      </c>
      <c r="E269" s="270" t="s">
        <v>1</v>
      </c>
      <c r="F269" s="271" t="s">
        <v>143</v>
      </c>
      <c r="G269" s="269"/>
      <c r="H269" s="272">
        <v>181.125</v>
      </c>
      <c r="I269" s="273"/>
      <c r="J269" s="269"/>
      <c r="K269" s="269"/>
      <c r="L269" s="274"/>
      <c r="M269" s="279"/>
      <c r="N269" s="280"/>
      <c r="O269" s="280"/>
      <c r="P269" s="280"/>
      <c r="Q269" s="280"/>
      <c r="R269" s="280"/>
      <c r="S269" s="280"/>
      <c r="T269" s="281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78" t="s">
        <v>141</v>
      </c>
      <c r="AU269" s="278" t="s">
        <v>21</v>
      </c>
      <c r="AV269" s="14" t="s">
        <v>137</v>
      </c>
      <c r="AW269" s="14" t="s">
        <v>40</v>
      </c>
      <c r="AX269" s="14" t="s">
        <v>91</v>
      </c>
      <c r="AY269" s="278" t="s">
        <v>131</v>
      </c>
    </row>
    <row r="270" s="2" customFormat="1" ht="6.96" customHeight="1">
      <c r="A270" s="38"/>
      <c r="B270" s="66"/>
      <c r="C270" s="67"/>
      <c r="D270" s="67"/>
      <c r="E270" s="67"/>
      <c r="F270" s="67"/>
      <c r="G270" s="67"/>
      <c r="H270" s="67"/>
      <c r="I270" s="186"/>
      <c r="J270" s="67"/>
      <c r="K270" s="67"/>
      <c r="L270" s="44"/>
      <c r="M270" s="38"/>
      <c r="O270" s="38"/>
      <c r="P270" s="38"/>
      <c r="Q270" s="38"/>
      <c r="R270" s="38"/>
      <c r="S270" s="38"/>
      <c r="T270" s="38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</row>
  </sheetData>
  <sheetProtection sheet="1" autoFilter="0" formatColumns="0" formatRows="0" objects="1" scenarios="1" spinCount="100000" saltValue="ItU7LGN0tqA0xe1byqjlAfPdUIJLo6SmLNMvXij21t3oGF2d+/NhmFTEeY4nPWj0/PqP+HaAQ2zE2buPkN61bg==" hashValue="a3nwKZH+dYaugzOOZwLJyRUq2OLvHbciPtWfnLQDwtnWWWk/8CD96siofrVFT9hPZPLNKkeVni4nh7AalaQsIA==" algorithmName="SHA-512" password="CC35"/>
  <autoFilter ref="C122:K269"/>
  <mergeCells count="9">
    <mergeCell ref="E7:H7"/>
    <mergeCell ref="E9:H9"/>
    <mergeCell ref="E18:H18"/>
    <mergeCell ref="E27:H27"/>
    <mergeCell ref="E84:H84"/>
    <mergeCell ref="E86:H86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6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95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19"/>
      <c r="AT3" s="16" t="s">
        <v>21</v>
      </c>
    </row>
    <row r="4" hidden="1" s="1" customFormat="1" ht="24.96" customHeight="1">
      <c r="B4" s="19"/>
      <c r="D4" s="140" t="s">
        <v>98</v>
      </c>
      <c r="I4" s="136"/>
      <c r="L4" s="19"/>
      <c r="M4" s="141" t="s">
        <v>10</v>
      </c>
      <c r="AT4" s="16" t="s">
        <v>4</v>
      </c>
    </row>
    <row r="5" hidden="1" s="1" customFormat="1" ht="6.96" customHeight="1">
      <c r="B5" s="19"/>
      <c r="I5" s="136"/>
      <c r="L5" s="19"/>
    </row>
    <row r="6" hidden="1" s="1" customFormat="1" ht="12" customHeight="1">
      <c r="B6" s="19"/>
      <c r="D6" s="142" t="s">
        <v>16</v>
      </c>
      <c r="I6" s="136"/>
      <c r="L6" s="19"/>
    </row>
    <row r="7" hidden="1" s="1" customFormat="1" ht="16.5" customHeight="1">
      <c r="B7" s="19"/>
      <c r="E7" s="143" t="str">
        <f>'Rekapitulace stavby'!K6</f>
        <v>1720181 Ulice Chebská, Mar. Lázně, oprava středových ostrůvků - I. Etapa</v>
      </c>
      <c r="F7" s="142"/>
      <c r="G7" s="142"/>
      <c r="H7" s="142"/>
      <c r="I7" s="136"/>
      <c r="L7" s="19"/>
    </row>
    <row r="8" hidden="1" s="2" customFormat="1" ht="12" customHeight="1">
      <c r="A8" s="38"/>
      <c r="B8" s="44"/>
      <c r="C8" s="38"/>
      <c r="D8" s="142" t="s">
        <v>99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5" t="s">
        <v>400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2" t="s">
        <v>18</v>
      </c>
      <c r="E11" s="38"/>
      <c r="F11" s="146" t="s">
        <v>19</v>
      </c>
      <c r="G11" s="38"/>
      <c r="H11" s="38"/>
      <c r="I11" s="147" t="s">
        <v>20</v>
      </c>
      <c r="J11" s="146" t="s">
        <v>21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2" t="s">
        <v>22</v>
      </c>
      <c r="E12" s="38"/>
      <c r="F12" s="146" t="s">
        <v>401</v>
      </c>
      <c r="G12" s="38"/>
      <c r="H12" s="38"/>
      <c r="I12" s="147" t="s">
        <v>24</v>
      </c>
      <c r="J12" s="148" t="str">
        <f>'Rekapitulace stavby'!AN8</f>
        <v>7. 12. 2018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21.84" customHeight="1">
      <c r="A13" s="38"/>
      <c r="B13" s="44"/>
      <c r="C13" s="38"/>
      <c r="D13" s="149" t="s">
        <v>26</v>
      </c>
      <c r="E13" s="38"/>
      <c r="F13" s="150" t="s">
        <v>27</v>
      </c>
      <c r="G13" s="38"/>
      <c r="H13" s="38"/>
      <c r="I13" s="151" t="s">
        <v>28</v>
      </c>
      <c r="J13" s="150" t="s">
        <v>29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2" t="s">
        <v>30</v>
      </c>
      <c r="E14" s="38"/>
      <c r="F14" s="38"/>
      <c r="G14" s="38"/>
      <c r="H14" s="38"/>
      <c r="I14" s="147" t="s">
        <v>31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6" t="s">
        <v>402</v>
      </c>
      <c r="F15" s="38"/>
      <c r="G15" s="38"/>
      <c r="H15" s="38"/>
      <c r="I15" s="147" t="s">
        <v>33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2" t="s">
        <v>34</v>
      </c>
      <c r="E17" s="38"/>
      <c r="F17" s="38"/>
      <c r="G17" s="38"/>
      <c r="H17" s="38"/>
      <c r="I17" s="147" t="s">
        <v>31</v>
      </c>
      <c r="J17" s="32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2" t="str">
        <f>'Rekapitulace stavby'!E14</f>
        <v>Vyplň údaj</v>
      </c>
      <c r="F18" s="146"/>
      <c r="G18" s="146"/>
      <c r="H18" s="146"/>
      <c r="I18" s="147" t="s">
        <v>33</v>
      </c>
      <c r="J18" s="32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2" t="s">
        <v>36</v>
      </c>
      <c r="E20" s="38"/>
      <c r="F20" s="38"/>
      <c r="G20" s="38"/>
      <c r="H20" s="38"/>
      <c r="I20" s="147" t="s">
        <v>31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6" t="s">
        <v>38</v>
      </c>
      <c r="F21" s="38"/>
      <c r="G21" s="38"/>
      <c r="H21" s="38"/>
      <c r="I21" s="147" t="s">
        <v>33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2" t="s">
        <v>41</v>
      </c>
      <c r="E23" s="38"/>
      <c r="F23" s="38"/>
      <c r="G23" s="38"/>
      <c r="H23" s="38"/>
      <c r="I23" s="147" t="s">
        <v>31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6" t="s">
        <v>38</v>
      </c>
      <c r="F24" s="38"/>
      <c r="G24" s="38"/>
      <c r="H24" s="38"/>
      <c r="I24" s="147" t="s">
        <v>33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2" t="s">
        <v>42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52"/>
      <c r="B27" s="153"/>
      <c r="C27" s="152"/>
      <c r="D27" s="152"/>
      <c r="E27" s="154" t="s">
        <v>1</v>
      </c>
      <c r="F27" s="154"/>
      <c r="G27" s="154"/>
      <c r="H27" s="154"/>
      <c r="I27" s="155"/>
      <c r="J27" s="152"/>
      <c r="K27" s="152"/>
      <c r="L27" s="156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57"/>
      <c r="E29" s="157"/>
      <c r="F29" s="157"/>
      <c r="G29" s="157"/>
      <c r="H29" s="157"/>
      <c r="I29" s="158"/>
      <c r="J29" s="157"/>
      <c r="K29" s="157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9" t="s">
        <v>43</v>
      </c>
      <c r="E30" s="38"/>
      <c r="F30" s="38"/>
      <c r="G30" s="38"/>
      <c r="H30" s="38"/>
      <c r="I30" s="144"/>
      <c r="J30" s="160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7"/>
      <c r="E31" s="157"/>
      <c r="F31" s="157"/>
      <c r="G31" s="157"/>
      <c r="H31" s="157"/>
      <c r="I31" s="158"/>
      <c r="J31" s="157"/>
      <c r="K31" s="157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61" t="s">
        <v>45</v>
      </c>
      <c r="G32" s="38"/>
      <c r="H32" s="38"/>
      <c r="I32" s="162" t="s">
        <v>44</v>
      </c>
      <c r="J32" s="161" t="s">
        <v>46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63" t="s">
        <v>47</v>
      </c>
      <c r="E33" s="142" t="s">
        <v>48</v>
      </c>
      <c r="F33" s="164">
        <f>ROUND((SUM(BE124:BE252)),  2)</f>
        <v>0</v>
      </c>
      <c r="G33" s="38"/>
      <c r="H33" s="38"/>
      <c r="I33" s="165">
        <v>0.20999999999999999</v>
      </c>
      <c r="J33" s="164">
        <f>ROUND(((SUM(BE124:BE252))*I33),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2" t="s">
        <v>49</v>
      </c>
      <c r="F34" s="164">
        <f>ROUND((SUM(BF124:BF252)),  2)</f>
        <v>0</v>
      </c>
      <c r="G34" s="38"/>
      <c r="H34" s="38"/>
      <c r="I34" s="165">
        <v>0.14999999999999999</v>
      </c>
      <c r="J34" s="164">
        <f>ROUND(((SUM(BF124:BF252))*I34),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50</v>
      </c>
      <c r="F35" s="164">
        <f>ROUND((SUM(BG124:BG252)),  2)</f>
        <v>0</v>
      </c>
      <c r="G35" s="38"/>
      <c r="H35" s="38"/>
      <c r="I35" s="165">
        <v>0.20999999999999999</v>
      </c>
      <c r="J35" s="16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51</v>
      </c>
      <c r="F36" s="164">
        <f>ROUND((SUM(BH124:BH252)),  2)</f>
        <v>0</v>
      </c>
      <c r="G36" s="38"/>
      <c r="H36" s="38"/>
      <c r="I36" s="165">
        <v>0.14999999999999999</v>
      </c>
      <c r="J36" s="16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52</v>
      </c>
      <c r="F37" s="164">
        <f>ROUND((SUM(BI124:BI252)),  2)</f>
        <v>0</v>
      </c>
      <c r="G37" s="38"/>
      <c r="H37" s="38"/>
      <c r="I37" s="165">
        <v>0</v>
      </c>
      <c r="J37" s="16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66"/>
      <c r="D39" s="167" t="s">
        <v>53</v>
      </c>
      <c r="E39" s="168"/>
      <c r="F39" s="168"/>
      <c r="G39" s="169" t="s">
        <v>54</v>
      </c>
      <c r="H39" s="170" t="s">
        <v>55</v>
      </c>
      <c r="I39" s="171"/>
      <c r="J39" s="172">
        <f>SUM(J30:J37)</f>
        <v>0</v>
      </c>
      <c r="K39" s="17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19"/>
      <c r="I41" s="136"/>
      <c r="L41" s="19"/>
    </row>
    <row r="42" hidden="1" s="1" customFormat="1" ht="14.4" customHeight="1">
      <c r="B42" s="19"/>
      <c r="I42" s="136"/>
      <c r="L42" s="19"/>
    </row>
    <row r="43" hidden="1" s="1" customFormat="1" ht="14.4" customHeight="1">
      <c r="B43" s="19"/>
      <c r="I43" s="136"/>
      <c r="L43" s="19"/>
    </row>
    <row r="44" hidden="1" s="1" customFormat="1" ht="14.4" customHeight="1">
      <c r="B44" s="19"/>
      <c r="I44" s="136"/>
      <c r="L44" s="19"/>
    </row>
    <row r="45" hidden="1" s="1" customFormat="1" ht="14.4" customHeight="1">
      <c r="B45" s="19"/>
      <c r="I45" s="136"/>
      <c r="L45" s="19"/>
    </row>
    <row r="46" hidden="1" s="1" customFormat="1" ht="14.4" customHeight="1">
      <c r="B46" s="19"/>
      <c r="I46" s="136"/>
      <c r="L46" s="19"/>
    </row>
    <row r="47" hidden="1" s="1" customFormat="1" ht="14.4" customHeight="1">
      <c r="B47" s="19"/>
      <c r="I47" s="136"/>
      <c r="L47" s="19"/>
    </row>
    <row r="48" hidden="1" s="1" customFormat="1" ht="14.4" customHeight="1">
      <c r="B48" s="19"/>
      <c r="I48" s="136"/>
      <c r="L48" s="19"/>
    </row>
    <row r="49" hidden="1" s="2" customFormat="1" ht="14.4" customHeight="1">
      <c r="B49" s="63"/>
      <c r="D49" s="174" t="s">
        <v>56</v>
      </c>
      <c r="E49" s="175"/>
      <c r="F49" s="175"/>
      <c r="G49" s="174" t="s">
        <v>57</v>
      </c>
      <c r="H49" s="175"/>
      <c r="I49" s="176"/>
      <c r="J49" s="175"/>
      <c r="K49" s="175"/>
      <c r="L49" s="63"/>
    </row>
    <row r="50" hidden="1">
      <c r="B50" s="19"/>
      <c r="L50" s="19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 s="2" customFormat="1">
      <c r="A60" s="38"/>
      <c r="B60" s="44"/>
      <c r="C60" s="38"/>
      <c r="D60" s="177" t="s">
        <v>58</v>
      </c>
      <c r="E60" s="178"/>
      <c r="F60" s="179" t="s">
        <v>59</v>
      </c>
      <c r="G60" s="177" t="s">
        <v>58</v>
      </c>
      <c r="H60" s="178"/>
      <c r="I60" s="180"/>
      <c r="J60" s="181" t="s">
        <v>59</v>
      </c>
      <c r="K60" s="178"/>
      <c r="L60" s="63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>
      <c r="B61" s="19"/>
      <c r="L61" s="19"/>
    </row>
    <row r="62" hidden="1">
      <c r="B62" s="19"/>
      <c r="L62" s="19"/>
    </row>
    <row r="63" hidden="1">
      <c r="B63" s="19"/>
      <c r="L63" s="19"/>
    </row>
    <row r="64" hidden="1" s="2" customFormat="1">
      <c r="A64" s="38"/>
      <c r="B64" s="44"/>
      <c r="C64" s="38"/>
      <c r="D64" s="174" t="s">
        <v>60</v>
      </c>
      <c r="E64" s="182"/>
      <c r="F64" s="182"/>
      <c r="G64" s="174" t="s">
        <v>61</v>
      </c>
      <c r="H64" s="182"/>
      <c r="I64" s="183"/>
      <c r="J64" s="182"/>
      <c r="K64" s="182"/>
      <c r="L64" s="63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hidden="1">
      <c r="B65" s="19"/>
      <c r="L65" s="19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 s="2" customFormat="1">
      <c r="A75" s="38"/>
      <c r="B75" s="44"/>
      <c r="C75" s="38"/>
      <c r="D75" s="177" t="s">
        <v>58</v>
      </c>
      <c r="E75" s="178"/>
      <c r="F75" s="179" t="s">
        <v>59</v>
      </c>
      <c r="G75" s="177" t="s">
        <v>58</v>
      </c>
      <c r="H75" s="178"/>
      <c r="I75" s="180"/>
      <c r="J75" s="181" t="s">
        <v>59</v>
      </c>
      <c r="K75" s="178"/>
      <c r="L75" s="63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hidden="1" s="2" customFormat="1" ht="14.4" customHeight="1">
      <c r="A76" s="38"/>
      <c r="B76" s="184"/>
      <c r="C76" s="185"/>
      <c r="D76" s="185"/>
      <c r="E76" s="185"/>
      <c r="F76" s="185"/>
      <c r="G76" s="185"/>
      <c r="H76" s="185"/>
      <c r="I76" s="186"/>
      <c r="J76" s="185"/>
      <c r="K76" s="18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/>
    <row r="78" hidden="1"/>
    <row r="79" hidden="1"/>
    <row r="80" hidden="1" s="2" customFormat="1" ht="6.96" customHeight="1">
      <c r="A80" s="38"/>
      <c r="B80" s="187"/>
      <c r="C80" s="188"/>
      <c r="D80" s="188"/>
      <c r="E80" s="188"/>
      <c r="F80" s="188"/>
      <c r="G80" s="188"/>
      <c r="H80" s="188"/>
      <c r="I80" s="189"/>
      <c r="J80" s="188"/>
      <c r="K80" s="188"/>
      <c r="L80" s="63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hidden="1" s="2" customFormat="1" ht="24.96" customHeight="1">
      <c r="A81" s="38"/>
      <c r="B81" s="39"/>
      <c r="C81" s="22" t="s">
        <v>103</v>
      </c>
      <c r="D81" s="40"/>
      <c r="E81" s="40"/>
      <c r="F81" s="40"/>
      <c r="G81" s="40"/>
      <c r="H81" s="40"/>
      <c r="I81" s="144"/>
      <c r="J81" s="40"/>
      <c r="K81" s="40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12" customHeight="1">
      <c r="A83" s="38"/>
      <c r="B83" s="39"/>
      <c r="C83" s="31" t="s">
        <v>16</v>
      </c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6.5" customHeight="1">
      <c r="A84" s="38"/>
      <c r="B84" s="39"/>
      <c r="C84" s="40"/>
      <c r="D84" s="40"/>
      <c r="E84" s="190" t="str">
        <f>E7</f>
        <v>1720181 Ulice Chebská, Mar. Lázně, oprava středových ostrůvků - I. Etapa</v>
      </c>
      <c r="F84" s="31"/>
      <c r="G84" s="31"/>
      <c r="H84" s="31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2" customHeight="1">
      <c r="A85" s="38"/>
      <c r="B85" s="39"/>
      <c r="C85" s="31" t="s">
        <v>99</v>
      </c>
      <c r="D85" s="40"/>
      <c r="E85" s="40"/>
      <c r="F85" s="40"/>
      <c r="G85" s="40"/>
      <c r="H85" s="40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6.5" customHeight="1">
      <c r="A86" s="38"/>
      <c r="B86" s="39"/>
      <c r="C86" s="40"/>
      <c r="D86" s="40"/>
      <c r="E86" s="76" t="str">
        <f>E9</f>
        <v>SO 102-I. etapa - SO 102-I. etapa Město Marianské Lázně</v>
      </c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6.96" customHeight="1">
      <c r="A87" s="38"/>
      <c r="B87" s="39"/>
      <c r="C87" s="40"/>
      <c r="D87" s="40"/>
      <c r="E87" s="40"/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12" customHeight="1">
      <c r="A88" s="38"/>
      <c r="B88" s="39"/>
      <c r="C88" s="31" t="s">
        <v>22</v>
      </c>
      <c r="D88" s="40"/>
      <c r="E88" s="40"/>
      <c r="F88" s="26" t="str">
        <f>F12</f>
        <v>I. etapa SO 102, Chebská , ML</v>
      </c>
      <c r="G88" s="40"/>
      <c r="H88" s="40"/>
      <c r="I88" s="147" t="s">
        <v>24</v>
      </c>
      <c r="J88" s="79" t="str">
        <f>IF(J12="","",J12)</f>
        <v>7. 12. 2018</v>
      </c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14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15.15" customHeight="1">
      <c r="A90" s="38"/>
      <c r="B90" s="39"/>
      <c r="C90" s="31" t="s">
        <v>30</v>
      </c>
      <c r="D90" s="40"/>
      <c r="E90" s="40"/>
      <c r="F90" s="26" t="str">
        <f>E15</f>
        <v>KSUS KK</v>
      </c>
      <c r="G90" s="40"/>
      <c r="H90" s="40"/>
      <c r="I90" s="147" t="s">
        <v>36</v>
      </c>
      <c r="J90" s="36" t="str">
        <f>E21</f>
        <v>Inplan CZ s.r.o.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1" t="s">
        <v>34</v>
      </c>
      <c r="D91" s="40"/>
      <c r="E91" s="40"/>
      <c r="F91" s="26" t="str">
        <f>IF(E18="","",E18)</f>
        <v>Vyplň údaj</v>
      </c>
      <c r="G91" s="40"/>
      <c r="H91" s="40"/>
      <c r="I91" s="147" t="s">
        <v>41</v>
      </c>
      <c r="J91" s="36" t="str">
        <f>E24</f>
        <v>Inplan CZ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0.32" customHeight="1">
      <c r="A92" s="38"/>
      <c r="B92" s="39"/>
      <c r="C92" s="40"/>
      <c r="D92" s="40"/>
      <c r="E92" s="40"/>
      <c r="F92" s="40"/>
      <c r="G92" s="40"/>
      <c r="H92" s="40"/>
      <c r="I92" s="14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29.28" customHeight="1">
      <c r="A93" s="38"/>
      <c r="B93" s="39"/>
      <c r="C93" s="191" t="s">
        <v>104</v>
      </c>
      <c r="D93" s="192"/>
      <c r="E93" s="192"/>
      <c r="F93" s="192"/>
      <c r="G93" s="192"/>
      <c r="H93" s="192"/>
      <c r="I93" s="193"/>
      <c r="J93" s="194" t="s">
        <v>105</v>
      </c>
      <c r="K93" s="192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10.32" customHeight="1">
      <c r="A94" s="38"/>
      <c r="B94" s="39"/>
      <c r="C94" s="40"/>
      <c r="D94" s="40"/>
      <c r="E94" s="40"/>
      <c r="F94" s="40"/>
      <c r="G94" s="40"/>
      <c r="H94" s="40"/>
      <c r="I94" s="144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22.8" customHeight="1">
      <c r="A95" s="38"/>
      <c r="B95" s="39"/>
      <c r="C95" s="195" t="s">
        <v>106</v>
      </c>
      <c r="D95" s="40"/>
      <c r="E95" s="40"/>
      <c r="F95" s="40"/>
      <c r="G95" s="40"/>
      <c r="H95" s="40"/>
      <c r="I95" s="144"/>
      <c r="J95" s="110">
        <f>J124</f>
        <v>0</v>
      </c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U95" s="16" t="s">
        <v>107</v>
      </c>
    </row>
    <row r="96" hidden="1" s="9" customFormat="1" ht="24.96" customHeight="1">
      <c r="A96" s="9"/>
      <c r="B96" s="196"/>
      <c r="C96" s="197"/>
      <c r="D96" s="198" t="s">
        <v>108</v>
      </c>
      <c r="E96" s="199"/>
      <c r="F96" s="199"/>
      <c r="G96" s="199"/>
      <c r="H96" s="199"/>
      <c r="I96" s="200"/>
      <c r="J96" s="201">
        <f>J125</f>
        <v>0</v>
      </c>
      <c r="K96" s="197"/>
      <c r="L96" s="202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</row>
    <row r="97" hidden="1" s="10" customFormat="1" ht="19.92" customHeight="1">
      <c r="A97" s="10"/>
      <c r="B97" s="203"/>
      <c r="C97" s="204"/>
      <c r="D97" s="205" t="s">
        <v>109</v>
      </c>
      <c r="E97" s="206"/>
      <c r="F97" s="206"/>
      <c r="G97" s="206"/>
      <c r="H97" s="206"/>
      <c r="I97" s="207"/>
      <c r="J97" s="208">
        <f>J126</f>
        <v>0</v>
      </c>
      <c r="K97" s="204"/>
      <c r="L97" s="209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hidden="1" s="10" customFormat="1" ht="19.92" customHeight="1">
      <c r="A98" s="10"/>
      <c r="B98" s="203"/>
      <c r="C98" s="204"/>
      <c r="D98" s="205" t="s">
        <v>110</v>
      </c>
      <c r="E98" s="206"/>
      <c r="F98" s="206"/>
      <c r="G98" s="206"/>
      <c r="H98" s="206"/>
      <c r="I98" s="207"/>
      <c r="J98" s="208">
        <f>J168</f>
        <v>0</v>
      </c>
      <c r="K98" s="204"/>
      <c r="L98" s="20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203"/>
      <c r="C99" s="204"/>
      <c r="D99" s="205" t="s">
        <v>111</v>
      </c>
      <c r="E99" s="206"/>
      <c r="F99" s="206"/>
      <c r="G99" s="206"/>
      <c r="H99" s="206"/>
      <c r="I99" s="207"/>
      <c r="J99" s="208">
        <f>J172</f>
        <v>0</v>
      </c>
      <c r="K99" s="204"/>
      <c r="L99" s="20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203"/>
      <c r="C100" s="204"/>
      <c r="D100" s="205" t="s">
        <v>112</v>
      </c>
      <c r="E100" s="206"/>
      <c r="F100" s="206"/>
      <c r="G100" s="206"/>
      <c r="H100" s="206"/>
      <c r="I100" s="207"/>
      <c r="J100" s="208">
        <f>J181</f>
        <v>0</v>
      </c>
      <c r="K100" s="204"/>
      <c r="L100" s="20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203"/>
      <c r="C101" s="204"/>
      <c r="D101" s="205" t="s">
        <v>114</v>
      </c>
      <c r="E101" s="206"/>
      <c r="F101" s="206"/>
      <c r="G101" s="206"/>
      <c r="H101" s="206"/>
      <c r="I101" s="207"/>
      <c r="J101" s="208">
        <f>J222</f>
        <v>0</v>
      </c>
      <c r="K101" s="204"/>
      <c r="L101" s="20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203"/>
      <c r="C102" s="204"/>
      <c r="D102" s="205" t="s">
        <v>115</v>
      </c>
      <c r="E102" s="206"/>
      <c r="F102" s="206"/>
      <c r="G102" s="206"/>
      <c r="H102" s="206"/>
      <c r="I102" s="207"/>
      <c r="J102" s="208">
        <f>J239</f>
        <v>0</v>
      </c>
      <c r="K102" s="204"/>
      <c r="L102" s="20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203"/>
      <c r="C103" s="204"/>
      <c r="D103" s="205" t="s">
        <v>403</v>
      </c>
      <c r="E103" s="206"/>
      <c r="F103" s="206"/>
      <c r="G103" s="206"/>
      <c r="H103" s="206"/>
      <c r="I103" s="207"/>
      <c r="J103" s="208">
        <f>J249</f>
        <v>0</v>
      </c>
      <c r="K103" s="204"/>
      <c r="L103" s="20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4.88" customHeight="1">
      <c r="A104" s="10"/>
      <c r="B104" s="203"/>
      <c r="C104" s="204"/>
      <c r="D104" s="205" t="s">
        <v>404</v>
      </c>
      <c r="E104" s="206"/>
      <c r="F104" s="206"/>
      <c r="G104" s="206"/>
      <c r="H104" s="206"/>
      <c r="I104" s="207"/>
      <c r="J104" s="208">
        <f>J250</f>
        <v>0</v>
      </c>
      <c r="K104" s="204"/>
      <c r="L104" s="20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144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hidden="1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186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hidden="1"/>
    <row r="108" hidden="1"/>
    <row r="109" hidden="1"/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18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2" t="s">
        <v>116</v>
      </c>
      <c r="D111" s="40"/>
      <c r="E111" s="40"/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1" t="s">
        <v>16</v>
      </c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90" t="str">
        <f>E7</f>
        <v>1720181 Ulice Chebská, Mar. Lázně, oprava středových ostrůvků - I. Etapa</v>
      </c>
      <c r="F114" s="31"/>
      <c r="G114" s="31"/>
      <c r="H114" s="31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1" t="s">
        <v>99</v>
      </c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SO 102-I. etapa - SO 102-I. etapa Město Marianské Lázně</v>
      </c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1" t="s">
        <v>22</v>
      </c>
      <c r="D118" s="40"/>
      <c r="E118" s="40"/>
      <c r="F118" s="26" t="str">
        <f>F12</f>
        <v>I. etapa SO 102, Chebská , ML</v>
      </c>
      <c r="G118" s="40"/>
      <c r="H118" s="40"/>
      <c r="I118" s="147" t="s">
        <v>24</v>
      </c>
      <c r="J118" s="79" t="str">
        <f>IF(J12="","",J12)</f>
        <v>7. 12. 2018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1" t="s">
        <v>30</v>
      </c>
      <c r="D120" s="40"/>
      <c r="E120" s="40"/>
      <c r="F120" s="26" t="str">
        <f>E15</f>
        <v>KSUS KK</v>
      </c>
      <c r="G120" s="40"/>
      <c r="H120" s="40"/>
      <c r="I120" s="147" t="s">
        <v>36</v>
      </c>
      <c r="J120" s="36" t="str">
        <f>E21</f>
        <v>Inplan CZ s.r.o.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1" t="s">
        <v>34</v>
      </c>
      <c r="D121" s="40"/>
      <c r="E121" s="40"/>
      <c r="F121" s="26" t="str">
        <f>IF(E18="","",E18)</f>
        <v>Vyplň údaj</v>
      </c>
      <c r="G121" s="40"/>
      <c r="H121" s="40"/>
      <c r="I121" s="147" t="s">
        <v>41</v>
      </c>
      <c r="J121" s="36" t="str">
        <f>E24</f>
        <v>Inplan CZ s.r.o.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14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210"/>
      <c r="B123" s="211"/>
      <c r="C123" s="212" t="s">
        <v>117</v>
      </c>
      <c r="D123" s="213" t="s">
        <v>68</v>
      </c>
      <c r="E123" s="213" t="s">
        <v>64</v>
      </c>
      <c r="F123" s="213" t="s">
        <v>65</v>
      </c>
      <c r="G123" s="213" t="s">
        <v>118</v>
      </c>
      <c r="H123" s="213" t="s">
        <v>119</v>
      </c>
      <c r="I123" s="214" t="s">
        <v>120</v>
      </c>
      <c r="J123" s="215" t="s">
        <v>105</v>
      </c>
      <c r="K123" s="216" t="s">
        <v>121</v>
      </c>
      <c r="L123" s="217"/>
      <c r="M123" s="100" t="s">
        <v>1</v>
      </c>
      <c r="N123" s="101" t="s">
        <v>47</v>
      </c>
      <c r="O123" s="101" t="s">
        <v>122</v>
      </c>
      <c r="P123" s="101" t="s">
        <v>123</v>
      </c>
      <c r="Q123" s="101" t="s">
        <v>124</v>
      </c>
      <c r="R123" s="101" t="s">
        <v>125</v>
      </c>
      <c r="S123" s="101" t="s">
        <v>126</v>
      </c>
      <c r="T123" s="102" t="s">
        <v>127</v>
      </c>
      <c r="U123" s="210"/>
      <c r="V123" s="210"/>
      <c r="W123" s="210"/>
      <c r="X123" s="210"/>
      <c r="Y123" s="210"/>
      <c r="Z123" s="210"/>
      <c r="AA123" s="210"/>
      <c r="AB123" s="210"/>
      <c r="AC123" s="210"/>
      <c r="AD123" s="210"/>
      <c r="AE123" s="210"/>
    </row>
    <row r="124" s="2" customFormat="1" ht="22.8" customHeight="1">
      <c r="A124" s="38"/>
      <c r="B124" s="39"/>
      <c r="C124" s="107" t="s">
        <v>128</v>
      </c>
      <c r="D124" s="40"/>
      <c r="E124" s="40"/>
      <c r="F124" s="40"/>
      <c r="G124" s="40"/>
      <c r="H124" s="40"/>
      <c r="I124" s="144"/>
      <c r="J124" s="218">
        <f>BK124</f>
        <v>0</v>
      </c>
      <c r="K124" s="40"/>
      <c r="L124" s="44"/>
      <c r="M124" s="103"/>
      <c r="N124" s="219"/>
      <c r="O124" s="104"/>
      <c r="P124" s="220">
        <f>P125</f>
        <v>0</v>
      </c>
      <c r="Q124" s="104"/>
      <c r="R124" s="220">
        <f>R125</f>
        <v>0</v>
      </c>
      <c r="S124" s="104"/>
      <c r="T124" s="221">
        <f>T125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6" t="s">
        <v>82</v>
      </c>
      <c r="AU124" s="16" t="s">
        <v>107</v>
      </c>
      <c r="BK124" s="222">
        <f>BK125</f>
        <v>0</v>
      </c>
    </row>
    <row r="125" s="12" customFormat="1" ht="25.92" customHeight="1">
      <c r="A125" s="12"/>
      <c r="B125" s="223"/>
      <c r="C125" s="224"/>
      <c r="D125" s="225" t="s">
        <v>82</v>
      </c>
      <c r="E125" s="226" t="s">
        <v>129</v>
      </c>
      <c r="F125" s="226" t="s">
        <v>130</v>
      </c>
      <c r="G125" s="224"/>
      <c r="H125" s="224"/>
      <c r="I125" s="227"/>
      <c r="J125" s="228">
        <f>BK125</f>
        <v>0</v>
      </c>
      <c r="K125" s="224"/>
      <c r="L125" s="229"/>
      <c r="M125" s="230"/>
      <c r="N125" s="231"/>
      <c r="O125" s="231"/>
      <c r="P125" s="232">
        <f>P126+P168+P172+P181+P222+P239+P249</f>
        <v>0</v>
      </c>
      <c r="Q125" s="231"/>
      <c r="R125" s="232">
        <f>R126+R168+R172+R181+R222+R239+R249</f>
        <v>0</v>
      </c>
      <c r="S125" s="231"/>
      <c r="T125" s="233">
        <f>T126+T168+T172+T181+T222+T239+T249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4" t="s">
        <v>91</v>
      </c>
      <c r="AT125" s="235" t="s">
        <v>82</v>
      </c>
      <c r="AU125" s="235" t="s">
        <v>83</v>
      </c>
      <c r="AY125" s="234" t="s">
        <v>131</v>
      </c>
      <c r="BK125" s="236">
        <f>BK126+BK168+BK172+BK181+BK222+BK239+BK249</f>
        <v>0</v>
      </c>
    </row>
    <row r="126" s="12" customFormat="1" ht="22.8" customHeight="1">
      <c r="A126" s="12"/>
      <c r="B126" s="223"/>
      <c r="C126" s="224"/>
      <c r="D126" s="225" t="s">
        <v>82</v>
      </c>
      <c r="E126" s="237" t="s">
        <v>91</v>
      </c>
      <c r="F126" s="237" t="s">
        <v>132</v>
      </c>
      <c r="G126" s="224"/>
      <c r="H126" s="224"/>
      <c r="I126" s="227"/>
      <c r="J126" s="238">
        <f>BK126</f>
        <v>0</v>
      </c>
      <c r="K126" s="224"/>
      <c r="L126" s="229"/>
      <c r="M126" s="230"/>
      <c r="N126" s="231"/>
      <c r="O126" s="231"/>
      <c r="P126" s="232">
        <f>SUM(P127:P167)</f>
        <v>0</v>
      </c>
      <c r="Q126" s="231"/>
      <c r="R126" s="232">
        <f>SUM(R127:R167)</f>
        <v>0</v>
      </c>
      <c r="S126" s="231"/>
      <c r="T126" s="233">
        <f>SUM(T127:T167)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4" t="s">
        <v>91</v>
      </c>
      <c r="AT126" s="235" t="s">
        <v>82</v>
      </c>
      <c r="AU126" s="235" t="s">
        <v>91</v>
      </c>
      <c r="AY126" s="234" t="s">
        <v>131</v>
      </c>
      <c r="BK126" s="236">
        <f>SUM(BK127:BK167)</f>
        <v>0</v>
      </c>
    </row>
    <row r="127" s="2" customFormat="1" ht="24" customHeight="1">
      <c r="A127" s="38"/>
      <c r="B127" s="39"/>
      <c r="C127" s="239" t="s">
        <v>91</v>
      </c>
      <c r="D127" s="239" t="s">
        <v>133</v>
      </c>
      <c r="E127" s="240" t="s">
        <v>134</v>
      </c>
      <c r="F127" s="241" t="s">
        <v>135</v>
      </c>
      <c r="G127" s="242" t="s">
        <v>136</v>
      </c>
      <c r="H127" s="243">
        <v>0.20000000000000001</v>
      </c>
      <c r="I127" s="244"/>
      <c r="J127" s="245">
        <f>ROUND(I127*H127,2)</f>
        <v>0</v>
      </c>
      <c r="K127" s="246"/>
      <c r="L127" s="44"/>
      <c r="M127" s="247" t="s">
        <v>1</v>
      </c>
      <c r="N127" s="248" t="s">
        <v>48</v>
      </c>
      <c r="O127" s="91"/>
      <c r="P127" s="249">
        <f>O127*H127</f>
        <v>0</v>
      </c>
      <c r="Q127" s="249">
        <v>0</v>
      </c>
      <c r="R127" s="249">
        <f>Q127*H127</f>
        <v>0</v>
      </c>
      <c r="S127" s="249">
        <v>0</v>
      </c>
      <c r="T127" s="25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51" t="s">
        <v>137</v>
      </c>
      <c r="AT127" s="251" t="s">
        <v>133</v>
      </c>
      <c r="AU127" s="251" t="s">
        <v>21</v>
      </c>
      <c r="AY127" s="16" t="s">
        <v>131</v>
      </c>
      <c r="BE127" s="252">
        <f>IF(N127="základní",J127,0)</f>
        <v>0</v>
      </c>
      <c r="BF127" s="252">
        <f>IF(N127="snížená",J127,0)</f>
        <v>0</v>
      </c>
      <c r="BG127" s="252">
        <f>IF(N127="zákl. přenesená",J127,0)</f>
        <v>0</v>
      </c>
      <c r="BH127" s="252">
        <f>IF(N127="sníž. přenesená",J127,0)</f>
        <v>0</v>
      </c>
      <c r="BI127" s="252">
        <f>IF(N127="nulová",J127,0)</f>
        <v>0</v>
      </c>
      <c r="BJ127" s="16" t="s">
        <v>91</v>
      </c>
      <c r="BK127" s="252">
        <f>ROUND(I127*H127,2)</f>
        <v>0</v>
      </c>
      <c r="BL127" s="16" t="s">
        <v>137</v>
      </c>
      <c r="BM127" s="251" t="s">
        <v>405</v>
      </c>
    </row>
    <row r="128" s="2" customFormat="1">
      <c r="A128" s="38"/>
      <c r="B128" s="39"/>
      <c r="C128" s="40"/>
      <c r="D128" s="253" t="s">
        <v>139</v>
      </c>
      <c r="E128" s="40"/>
      <c r="F128" s="254" t="s">
        <v>140</v>
      </c>
      <c r="G128" s="40"/>
      <c r="H128" s="40"/>
      <c r="I128" s="144"/>
      <c r="J128" s="40"/>
      <c r="K128" s="40"/>
      <c r="L128" s="44"/>
      <c r="M128" s="255"/>
      <c r="N128" s="256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6" t="s">
        <v>139</v>
      </c>
      <c r="AU128" s="16" t="s">
        <v>21</v>
      </c>
    </row>
    <row r="129" s="13" customFormat="1">
      <c r="A129" s="13"/>
      <c r="B129" s="257"/>
      <c r="C129" s="258"/>
      <c r="D129" s="253" t="s">
        <v>141</v>
      </c>
      <c r="E129" s="259" t="s">
        <v>1</v>
      </c>
      <c r="F129" s="260" t="s">
        <v>406</v>
      </c>
      <c r="G129" s="258"/>
      <c r="H129" s="261">
        <v>0.20000000000000001</v>
      </c>
      <c r="I129" s="262"/>
      <c r="J129" s="258"/>
      <c r="K129" s="258"/>
      <c r="L129" s="263"/>
      <c r="M129" s="264"/>
      <c r="N129" s="265"/>
      <c r="O129" s="265"/>
      <c r="P129" s="265"/>
      <c r="Q129" s="265"/>
      <c r="R129" s="265"/>
      <c r="S129" s="265"/>
      <c r="T129" s="26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7" t="s">
        <v>141</v>
      </c>
      <c r="AU129" s="267" t="s">
        <v>21</v>
      </c>
      <c r="AV129" s="13" t="s">
        <v>21</v>
      </c>
      <c r="AW129" s="13" t="s">
        <v>40</v>
      </c>
      <c r="AX129" s="13" t="s">
        <v>83</v>
      </c>
      <c r="AY129" s="267" t="s">
        <v>131</v>
      </c>
    </row>
    <row r="130" s="14" customFormat="1">
      <c r="A130" s="14"/>
      <c r="B130" s="268"/>
      <c r="C130" s="269"/>
      <c r="D130" s="253" t="s">
        <v>141</v>
      </c>
      <c r="E130" s="270" t="s">
        <v>1</v>
      </c>
      <c r="F130" s="271" t="s">
        <v>143</v>
      </c>
      <c r="G130" s="269"/>
      <c r="H130" s="272">
        <v>0.20000000000000001</v>
      </c>
      <c r="I130" s="273"/>
      <c r="J130" s="269"/>
      <c r="K130" s="269"/>
      <c r="L130" s="274"/>
      <c r="M130" s="275"/>
      <c r="N130" s="276"/>
      <c r="O130" s="276"/>
      <c r="P130" s="276"/>
      <c r="Q130" s="276"/>
      <c r="R130" s="276"/>
      <c r="S130" s="276"/>
      <c r="T130" s="277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78" t="s">
        <v>141</v>
      </c>
      <c r="AU130" s="278" t="s">
        <v>21</v>
      </c>
      <c r="AV130" s="14" t="s">
        <v>137</v>
      </c>
      <c r="AW130" s="14" t="s">
        <v>40</v>
      </c>
      <c r="AX130" s="14" t="s">
        <v>91</v>
      </c>
      <c r="AY130" s="278" t="s">
        <v>131</v>
      </c>
    </row>
    <row r="131" s="2" customFormat="1" ht="24" customHeight="1">
      <c r="A131" s="38"/>
      <c r="B131" s="39"/>
      <c r="C131" s="239" t="s">
        <v>21</v>
      </c>
      <c r="D131" s="239" t="s">
        <v>133</v>
      </c>
      <c r="E131" s="240" t="s">
        <v>407</v>
      </c>
      <c r="F131" s="241" t="s">
        <v>408</v>
      </c>
      <c r="G131" s="242" t="s">
        <v>136</v>
      </c>
      <c r="H131" s="243">
        <v>6.2999999999999998</v>
      </c>
      <c r="I131" s="244"/>
      <c r="J131" s="245">
        <f>ROUND(I131*H131,2)</f>
        <v>0</v>
      </c>
      <c r="K131" s="246"/>
      <c r="L131" s="44"/>
      <c r="M131" s="247" t="s">
        <v>1</v>
      </c>
      <c r="N131" s="248" t="s">
        <v>48</v>
      </c>
      <c r="O131" s="91"/>
      <c r="P131" s="249">
        <f>O131*H131</f>
        <v>0</v>
      </c>
      <c r="Q131" s="249">
        <v>0</v>
      </c>
      <c r="R131" s="249">
        <f>Q131*H131</f>
        <v>0</v>
      </c>
      <c r="S131" s="249">
        <v>0</v>
      </c>
      <c r="T131" s="25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51" t="s">
        <v>137</v>
      </c>
      <c r="AT131" s="251" t="s">
        <v>133</v>
      </c>
      <c r="AU131" s="251" t="s">
        <v>21</v>
      </c>
      <c r="AY131" s="16" t="s">
        <v>131</v>
      </c>
      <c r="BE131" s="252">
        <f>IF(N131="základní",J131,0)</f>
        <v>0</v>
      </c>
      <c r="BF131" s="252">
        <f>IF(N131="snížená",J131,0)</f>
        <v>0</v>
      </c>
      <c r="BG131" s="252">
        <f>IF(N131="zákl. přenesená",J131,0)</f>
        <v>0</v>
      </c>
      <c r="BH131" s="252">
        <f>IF(N131="sníž. přenesená",J131,0)</f>
        <v>0</v>
      </c>
      <c r="BI131" s="252">
        <f>IF(N131="nulová",J131,0)</f>
        <v>0</v>
      </c>
      <c r="BJ131" s="16" t="s">
        <v>91</v>
      </c>
      <c r="BK131" s="252">
        <f>ROUND(I131*H131,2)</f>
        <v>0</v>
      </c>
      <c r="BL131" s="16" t="s">
        <v>137</v>
      </c>
      <c r="BM131" s="251" t="s">
        <v>409</v>
      </c>
    </row>
    <row r="132" s="2" customFormat="1">
      <c r="A132" s="38"/>
      <c r="B132" s="39"/>
      <c r="C132" s="40"/>
      <c r="D132" s="253" t="s">
        <v>139</v>
      </c>
      <c r="E132" s="40"/>
      <c r="F132" s="254" t="s">
        <v>238</v>
      </c>
      <c r="G132" s="40"/>
      <c r="H132" s="40"/>
      <c r="I132" s="144"/>
      <c r="J132" s="40"/>
      <c r="K132" s="40"/>
      <c r="L132" s="44"/>
      <c r="M132" s="255"/>
      <c r="N132" s="256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6" t="s">
        <v>139</v>
      </c>
      <c r="AU132" s="16" t="s">
        <v>21</v>
      </c>
    </row>
    <row r="133" s="13" customFormat="1">
      <c r="A133" s="13"/>
      <c r="B133" s="257"/>
      <c r="C133" s="258"/>
      <c r="D133" s="253" t="s">
        <v>141</v>
      </c>
      <c r="E133" s="259" t="s">
        <v>1</v>
      </c>
      <c r="F133" s="260" t="s">
        <v>410</v>
      </c>
      <c r="G133" s="258"/>
      <c r="H133" s="261">
        <v>6.2999999999999998</v>
      </c>
      <c r="I133" s="262"/>
      <c r="J133" s="258"/>
      <c r="K133" s="258"/>
      <c r="L133" s="263"/>
      <c r="M133" s="264"/>
      <c r="N133" s="265"/>
      <c r="O133" s="265"/>
      <c r="P133" s="265"/>
      <c r="Q133" s="265"/>
      <c r="R133" s="265"/>
      <c r="S133" s="265"/>
      <c r="T133" s="26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7" t="s">
        <v>141</v>
      </c>
      <c r="AU133" s="267" t="s">
        <v>21</v>
      </c>
      <c r="AV133" s="13" t="s">
        <v>21</v>
      </c>
      <c r="AW133" s="13" t="s">
        <v>40</v>
      </c>
      <c r="AX133" s="13" t="s">
        <v>83</v>
      </c>
      <c r="AY133" s="267" t="s">
        <v>131</v>
      </c>
    </row>
    <row r="134" s="14" customFormat="1">
      <c r="A134" s="14"/>
      <c r="B134" s="268"/>
      <c r="C134" s="269"/>
      <c r="D134" s="253" t="s">
        <v>141</v>
      </c>
      <c r="E134" s="270" t="s">
        <v>1</v>
      </c>
      <c r="F134" s="271" t="s">
        <v>143</v>
      </c>
      <c r="G134" s="269"/>
      <c r="H134" s="272">
        <v>6.2999999999999998</v>
      </c>
      <c r="I134" s="273"/>
      <c r="J134" s="269"/>
      <c r="K134" s="269"/>
      <c r="L134" s="274"/>
      <c r="M134" s="275"/>
      <c r="N134" s="276"/>
      <c r="O134" s="276"/>
      <c r="P134" s="276"/>
      <c r="Q134" s="276"/>
      <c r="R134" s="276"/>
      <c r="S134" s="276"/>
      <c r="T134" s="277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78" t="s">
        <v>141</v>
      </c>
      <c r="AU134" s="278" t="s">
        <v>21</v>
      </c>
      <c r="AV134" s="14" t="s">
        <v>137</v>
      </c>
      <c r="AW134" s="14" t="s">
        <v>40</v>
      </c>
      <c r="AX134" s="14" t="s">
        <v>91</v>
      </c>
      <c r="AY134" s="278" t="s">
        <v>131</v>
      </c>
    </row>
    <row r="135" s="2" customFormat="1" ht="24" customHeight="1">
      <c r="A135" s="38"/>
      <c r="B135" s="39"/>
      <c r="C135" s="239" t="s">
        <v>150</v>
      </c>
      <c r="D135" s="239" t="s">
        <v>133</v>
      </c>
      <c r="E135" s="240" t="s">
        <v>144</v>
      </c>
      <c r="F135" s="241" t="s">
        <v>145</v>
      </c>
      <c r="G135" s="242" t="s">
        <v>136</v>
      </c>
      <c r="H135" s="243">
        <v>52</v>
      </c>
      <c r="I135" s="244"/>
      <c r="J135" s="245">
        <f>ROUND(I135*H135,2)</f>
        <v>0</v>
      </c>
      <c r="K135" s="246"/>
      <c r="L135" s="44"/>
      <c r="M135" s="247" t="s">
        <v>1</v>
      </c>
      <c r="N135" s="248" t="s">
        <v>48</v>
      </c>
      <c r="O135" s="91"/>
      <c r="P135" s="249">
        <f>O135*H135</f>
        <v>0</v>
      </c>
      <c r="Q135" s="249">
        <v>0</v>
      </c>
      <c r="R135" s="249">
        <f>Q135*H135</f>
        <v>0</v>
      </c>
      <c r="S135" s="249">
        <v>0</v>
      </c>
      <c r="T135" s="25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51" t="s">
        <v>137</v>
      </c>
      <c r="AT135" s="251" t="s">
        <v>133</v>
      </c>
      <c r="AU135" s="251" t="s">
        <v>21</v>
      </c>
      <c r="AY135" s="16" t="s">
        <v>131</v>
      </c>
      <c r="BE135" s="252">
        <f>IF(N135="základní",J135,0)</f>
        <v>0</v>
      </c>
      <c r="BF135" s="252">
        <f>IF(N135="snížená",J135,0)</f>
        <v>0</v>
      </c>
      <c r="BG135" s="252">
        <f>IF(N135="zákl. přenesená",J135,0)</f>
        <v>0</v>
      </c>
      <c r="BH135" s="252">
        <f>IF(N135="sníž. přenesená",J135,0)</f>
        <v>0</v>
      </c>
      <c r="BI135" s="252">
        <f>IF(N135="nulová",J135,0)</f>
        <v>0</v>
      </c>
      <c r="BJ135" s="16" t="s">
        <v>91</v>
      </c>
      <c r="BK135" s="252">
        <f>ROUND(I135*H135,2)</f>
        <v>0</v>
      </c>
      <c r="BL135" s="16" t="s">
        <v>137</v>
      </c>
      <c r="BM135" s="251" t="s">
        <v>411</v>
      </c>
    </row>
    <row r="136" s="2" customFormat="1">
      <c r="A136" s="38"/>
      <c r="B136" s="39"/>
      <c r="C136" s="40"/>
      <c r="D136" s="253" t="s">
        <v>139</v>
      </c>
      <c r="E136" s="40"/>
      <c r="F136" s="254" t="s">
        <v>147</v>
      </c>
      <c r="G136" s="40"/>
      <c r="H136" s="40"/>
      <c r="I136" s="144"/>
      <c r="J136" s="40"/>
      <c r="K136" s="40"/>
      <c r="L136" s="44"/>
      <c r="M136" s="255"/>
      <c r="N136" s="256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6" t="s">
        <v>139</v>
      </c>
      <c r="AU136" s="16" t="s">
        <v>21</v>
      </c>
    </row>
    <row r="137" s="13" customFormat="1">
      <c r="A137" s="13"/>
      <c r="B137" s="257"/>
      <c r="C137" s="258"/>
      <c r="D137" s="253" t="s">
        <v>141</v>
      </c>
      <c r="E137" s="259" t="s">
        <v>1</v>
      </c>
      <c r="F137" s="260" t="s">
        <v>412</v>
      </c>
      <c r="G137" s="258"/>
      <c r="H137" s="261">
        <v>37</v>
      </c>
      <c r="I137" s="262"/>
      <c r="J137" s="258"/>
      <c r="K137" s="258"/>
      <c r="L137" s="263"/>
      <c r="M137" s="264"/>
      <c r="N137" s="265"/>
      <c r="O137" s="265"/>
      <c r="P137" s="265"/>
      <c r="Q137" s="265"/>
      <c r="R137" s="265"/>
      <c r="S137" s="265"/>
      <c r="T137" s="26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7" t="s">
        <v>141</v>
      </c>
      <c r="AU137" s="267" t="s">
        <v>21</v>
      </c>
      <c r="AV137" s="13" t="s">
        <v>21</v>
      </c>
      <c r="AW137" s="13" t="s">
        <v>40</v>
      </c>
      <c r="AX137" s="13" t="s">
        <v>83</v>
      </c>
      <c r="AY137" s="267" t="s">
        <v>131</v>
      </c>
    </row>
    <row r="138" s="13" customFormat="1">
      <c r="A138" s="13"/>
      <c r="B138" s="257"/>
      <c r="C138" s="258"/>
      <c r="D138" s="253" t="s">
        <v>141</v>
      </c>
      <c r="E138" s="259" t="s">
        <v>1</v>
      </c>
      <c r="F138" s="260" t="s">
        <v>413</v>
      </c>
      <c r="G138" s="258"/>
      <c r="H138" s="261">
        <v>15</v>
      </c>
      <c r="I138" s="262"/>
      <c r="J138" s="258"/>
      <c r="K138" s="258"/>
      <c r="L138" s="263"/>
      <c r="M138" s="264"/>
      <c r="N138" s="265"/>
      <c r="O138" s="265"/>
      <c r="P138" s="265"/>
      <c r="Q138" s="265"/>
      <c r="R138" s="265"/>
      <c r="S138" s="265"/>
      <c r="T138" s="26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7" t="s">
        <v>141</v>
      </c>
      <c r="AU138" s="267" t="s">
        <v>21</v>
      </c>
      <c r="AV138" s="13" t="s">
        <v>21</v>
      </c>
      <c r="AW138" s="13" t="s">
        <v>40</v>
      </c>
      <c r="AX138" s="13" t="s">
        <v>83</v>
      </c>
      <c r="AY138" s="267" t="s">
        <v>131</v>
      </c>
    </row>
    <row r="139" s="14" customFormat="1">
      <c r="A139" s="14"/>
      <c r="B139" s="268"/>
      <c r="C139" s="269"/>
      <c r="D139" s="253" t="s">
        <v>141</v>
      </c>
      <c r="E139" s="270" t="s">
        <v>1</v>
      </c>
      <c r="F139" s="271" t="s">
        <v>143</v>
      </c>
      <c r="G139" s="269"/>
      <c r="H139" s="272">
        <v>52</v>
      </c>
      <c r="I139" s="273"/>
      <c r="J139" s="269"/>
      <c r="K139" s="269"/>
      <c r="L139" s="274"/>
      <c r="M139" s="275"/>
      <c r="N139" s="276"/>
      <c r="O139" s="276"/>
      <c r="P139" s="276"/>
      <c r="Q139" s="276"/>
      <c r="R139" s="276"/>
      <c r="S139" s="276"/>
      <c r="T139" s="277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78" t="s">
        <v>141</v>
      </c>
      <c r="AU139" s="278" t="s">
        <v>21</v>
      </c>
      <c r="AV139" s="14" t="s">
        <v>137</v>
      </c>
      <c r="AW139" s="14" t="s">
        <v>40</v>
      </c>
      <c r="AX139" s="14" t="s">
        <v>91</v>
      </c>
      <c r="AY139" s="278" t="s">
        <v>131</v>
      </c>
    </row>
    <row r="140" s="2" customFormat="1" ht="24" customHeight="1">
      <c r="A140" s="38"/>
      <c r="B140" s="39"/>
      <c r="C140" s="239" t="s">
        <v>137</v>
      </c>
      <c r="D140" s="239" t="s">
        <v>133</v>
      </c>
      <c r="E140" s="240" t="s">
        <v>151</v>
      </c>
      <c r="F140" s="241" t="s">
        <v>152</v>
      </c>
      <c r="G140" s="242" t="s">
        <v>136</v>
      </c>
      <c r="H140" s="243">
        <v>8.0999999999999996</v>
      </c>
      <c r="I140" s="244"/>
      <c r="J140" s="245">
        <f>ROUND(I140*H140,2)</f>
        <v>0</v>
      </c>
      <c r="K140" s="246"/>
      <c r="L140" s="44"/>
      <c r="M140" s="247" t="s">
        <v>1</v>
      </c>
      <c r="N140" s="248" t="s">
        <v>48</v>
      </c>
      <c r="O140" s="91"/>
      <c r="P140" s="249">
        <f>O140*H140</f>
        <v>0</v>
      </c>
      <c r="Q140" s="249">
        <v>0</v>
      </c>
      <c r="R140" s="249">
        <f>Q140*H140</f>
        <v>0</v>
      </c>
      <c r="S140" s="249">
        <v>0</v>
      </c>
      <c r="T140" s="25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51" t="s">
        <v>137</v>
      </c>
      <c r="AT140" s="251" t="s">
        <v>133</v>
      </c>
      <c r="AU140" s="251" t="s">
        <v>21</v>
      </c>
      <c r="AY140" s="16" t="s">
        <v>131</v>
      </c>
      <c r="BE140" s="252">
        <f>IF(N140="základní",J140,0)</f>
        <v>0</v>
      </c>
      <c r="BF140" s="252">
        <f>IF(N140="snížená",J140,0)</f>
        <v>0</v>
      </c>
      <c r="BG140" s="252">
        <f>IF(N140="zákl. přenesená",J140,0)</f>
        <v>0</v>
      </c>
      <c r="BH140" s="252">
        <f>IF(N140="sníž. přenesená",J140,0)</f>
        <v>0</v>
      </c>
      <c r="BI140" s="252">
        <f>IF(N140="nulová",J140,0)</f>
        <v>0</v>
      </c>
      <c r="BJ140" s="16" t="s">
        <v>91</v>
      </c>
      <c r="BK140" s="252">
        <f>ROUND(I140*H140,2)</f>
        <v>0</v>
      </c>
      <c r="BL140" s="16" t="s">
        <v>137</v>
      </c>
      <c r="BM140" s="251" t="s">
        <v>414</v>
      </c>
    </row>
    <row r="141" s="2" customFormat="1">
      <c r="A141" s="38"/>
      <c r="B141" s="39"/>
      <c r="C141" s="40"/>
      <c r="D141" s="253" t="s">
        <v>139</v>
      </c>
      <c r="E141" s="40"/>
      <c r="F141" s="254" t="s">
        <v>154</v>
      </c>
      <c r="G141" s="40"/>
      <c r="H141" s="40"/>
      <c r="I141" s="144"/>
      <c r="J141" s="40"/>
      <c r="K141" s="40"/>
      <c r="L141" s="44"/>
      <c r="M141" s="255"/>
      <c r="N141" s="256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6" t="s">
        <v>139</v>
      </c>
      <c r="AU141" s="16" t="s">
        <v>21</v>
      </c>
    </row>
    <row r="142" s="13" customFormat="1">
      <c r="A142" s="13"/>
      <c r="B142" s="257"/>
      <c r="C142" s="258"/>
      <c r="D142" s="253" t="s">
        <v>141</v>
      </c>
      <c r="E142" s="259" t="s">
        <v>1</v>
      </c>
      <c r="F142" s="260" t="s">
        <v>415</v>
      </c>
      <c r="G142" s="258"/>
      <c r="H142" s="261">
        <v>6.5999999999999996</v>
      </c>
      <c r="I142" s="262"/>
      <c r="J142" s="258"/>
      <c r="K142" s="258"/>
      <c r="L142" s="263"/>
      <c r="M142" s="264"/>
      <c r="N142" s="265"/>
      <c r="O142" s="265"/>
      <c r="P142" s="265"/>
      <c r="Q142" s="265"/>
      <c r="R142" s="265"/>
      <c r="S142" s="265"/>
      <c r="T142" s="26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7" t="s">
        <v>141</v>
      </c>
      <c r="AU142" s="267" t="s">
        <v>21</v>
      </c>
      <c r="AV142" s="13" t="s">
        <v>21</v>
      </c>
      <c r="AW142" s="13" t="s">
        <v>40</v>
      </c>
      <c r="AX142" s="13" t="s">
        <v>83</v>
      </c>
      <c r="AY142" s="267" t="s">
        <v>131</v>
      </c>
    </row>
    <row r="143" s="13" customFormat="1">
      <c r="A143" s="13"/>
      <c r="B143" s="257"/>
      <c r="C143" s="258"/>
      <c r="D143" s="253" t="s">
        <v>141</v>
      </c>
      <c r="E143" s="259" t="s">
        <v>1</v>
      </c>
      <c r="F143" s="260" t="s">
        <v>416</v>
      </c>
      <c r="G143" s="258"/>
      <c r="H143" s="261">
        <v>1.5</v>
      </c>
      <c r="I143" s="262"/>
      <c r="J143" s="258"/>
      <c r="K143" s="258"/>
      <c r="L143" s="263"/>
      <c r="M143" s="264"/>
      <c r="N143" s="265"/>
      <c r="O143" s="265"/>
      <c r="P143" s="265"/>
      <c r="Q143" s="265"/>
      <c r="R143" s="265"/>
      <c r="S143" s="265"/>
      <c r="T143" s="26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7" t="s">
        <v>141</v>
      </c>
      <c r="AU143" s="267" t="s">
        <v>21</v>
      </c>
      <c r="AV143" s="13" t="s">
        <v>21</v>
      </c>
      <c r="AW143" s="13" t="s">
        <v>40</v>
      </c>
      <c r="AX143" s="13" t="s">
        <v>83</v>
      </c>
      <c r="AY143" s="267" t="s">
        <v>131</v>
      </c>
    </row>
    <row r="144" s="14" customFormat="1">
      <c r="A144" s="14"/>
      <c r="B144" s="268"/>
      <c r="C144" s="269"/>
      <c r="D144" s="253" t="s">
        <v>141</v>
      </c>
      <c r="E144" s="270" t="s">
        <v>1</v>
      </c>
      <c r="F144" s="271" t="s">
        <v>143</v>
      </c>
      <c r="G144" s="269"/>
      <c r="H144" s="272">
        <v>8.0999999999999996</v>
      </c>
      <c r="I144" s="273"/>
      <c r="J144" s="269"/>
      <c r="K144" s="269"/>
      <c r="L144" s="274"/>
      <c r="M144" s="275"/>
      <c r="N144" s="276"/>
      <c r="O144" s="276"/>
      <c r="P144" s="276"/>
      <c r="Q144" s="276"/>
      <c r="R144" s="276"/>
      <c r="S144" s="276"/>
      <c r="T144" s="277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8" t="s">
        <v>141</v>
      </c>
      <c r="AU144" s="278" t="s">
        <v>21</v>
      </c>
      <c r="AV144" s="14" t="s">
        <v>137</v>
      </c>
      <c r="AW144" s="14" t="s">
        <v>40</v>
      </c>
      <c r="AX144" s="14" t="s">
        <v>91</v>
      </c>
      <c r="AY144" s="278" t="s">
        <v>131</v>
      </c>
    </row>
    <row r="145" s="2" customFormat="1" ht="24" customHeight="1">
      <c r="A145" s="38"/>
      <c r="B145" s="39"/>
      <c r="C145" s="239" t="s">
        <v>163</v>
      </c>
      <c r="D145" s="239" t="s">
        <v>133</v>
      </c>
      <c r="E145" s="240" t="s">
        <v>157</v>
      </c>
      <c r="F145" s="241" t="s">
        <v>158</v>
      </c>
      <c r="G145" s="242" t="s">
        <v>159</v>
      </c>
      <c r="H145" s="243">
        <v>214.80000000000001</v>
      </c>
      <c r="I145" s="244"/>
      <c r="J145" s="245">
        <f>ROUND(I145*H145,2)</f>
        <v>0</v>
      </c>
      <c r="K145" s="246"/>
      <c r="L145" s="44"/>
      <c r="M145" s="247" t="s">
        <v>1</v>
      </c>
      <c r="N145" s="248" t="s">
        <v>48</v>
      </c>
      <c r="O145" s="91"/>
      <c r="P145" s="249">
        <f>O145*H145</f>
        <v>0</v>
      </c>
      <c r="Q145" s="249">
        <v>0</v>
      </c>
      <c r="R145" s="249">
        <f>Q145*H145</f>
        <v>0</v>
      </c>
      <c r="S145" s="249">
        <v>0</v>
      </c>
      <c r="T145" s="25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51" t="s">
        <v>137</v>
      </c>
      <c r="AT145" s="251" t="s">
        <v>133</v>
      </c>
      <c r="AU145" s="251" t="s">
        <v>21</v>
      </c>
      <c r="AY145" s="16" t="s">
        <v>131</v>
      </c>
      <c r="BE145" s="252">
        <f>IF(N145="základní",J145,0)</f>
        <v>0</v>
      </c>
      <c r="BF145" s="252">
        <f>IF(N145="snížená",J145,0)</f>
        <v>0</v>
      </c>
      <c r="BG145" s="252">
        <f>IF(N145="zákl. přenesená",J145,0)</f>
        <v>0</v>
      </c>
      <c r="BH145" s="252">
        <f>IF(N145="sníž. přenesená",J145,0)</f>
        <v>0</v>
      </c>
      <c r="BI145" s="252">
        <f>IF(N145="nulová",J145,0)</f>
        <v>0</v>
      </c>
      <c r="BJ145" s="16" t="s">
        <v>91</v>
      </c>
      <c r="BK145" s="252">
        <f>ROUND(I145*H145,2)</f>
        <v>0</v>
      </c>
      <c r="BL145" s="16" t="s">
        <v>137</v>
      </c>
      <c r="BM145" s="251" t="s">
        <v>417</v>
      </c>
    </row>
    <row r="146" s="2" customFormat="1">
      <c r="A146" s="38"/>
      <c r="B146" s="39"/>
      <c r="C146" s="40"/>
      <c r="D146" s="253" t="s">
        <v>139</v>
      </c>
      <c r="E146" s="40"/>
      <c r="F146" s="254" t="s">
        <v>161</v>
      </c>
      <c r="G146" s="40"/>
      <c r="H146" s="40"/>
      <c r="I146" s="144"/>
      <c r="J146" s="40"/>
      <c r="K146" s="40"/>
      <c r="L146" s="44"/>
      <c r="M146" s="255"/>
      <c r="N146" s="256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6" t="s">
        <v>139</v>
      </c>
      <c r="AU146" s="16" t="s">
        <v>21</v>
      </c>
    </row>
    <row r="147" s="13" customFormat="1">
      <c r="A147" s="13"/>
      <c r="B147" s="257"/>
      <c r="C147" s="258"/>
      <c r="D147" s="253" t="s">
        <v>141</v>
      </c>
      <c r="E147" s="259" t="s">
        <v>1</v>
      </c>
      <c r="F147" s="260" t="s">
        <v>418</v>
      </c>
      <c r="G147" s="258"/>
      <c r="H147" s="261">
        <v>214.80000000000001</v>
      </c>
      <c r="I147" s="262"/>
      <c r="J147" s="258"/>
      <c r="K147" s="258"/>
      <c r="L147" s="263"/>
      <c r="M147" s="264"/>
      <c r="N147" s="265"/>
      <c r="O147" s="265"/>
      <c r="P147" s="265"/>
      <c r="Q147" s="265"/>
      <c r="R147" s="265"/>
      <c r="S147" s="265"/>
      <c r="T147" s="26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7" t="s">
        <v>141</v>
      </c>
      <c r="AU147" s="267" t="s">
        <v>21</v>
      </c>
      <c r="AV147" s="13" t="s">
        <v>21</v>
      </c>
      <c r="AW147" s="13" t="s">
        <v>40</v>
      </c>
      <c r="AX147" s="13" t="s">
        <v>83</v>
      </c>
      <c r="AY147" s="267" t="s">
        <v>131</v>
      </c>
    </row>
    <row r="148" s="14" customFormat="1">
      <c r="A148" s="14"/>
      <c r="B148" s="268"/>
      <c r="C148" s="269"/>
      <c r="D148" s="253" t="s">
        <v>141</v>
      </c>
      <c r="E148" s="270" t="s">
        <v>1</v>
      </c>
      <c r="F148" s="271" t="s">
        <v>143</v>
      </c>
      <c r="G148" s="269"/>
      <c r="H148" s="272">
        <v>214.80000000000001</v>
      </c>
      <c r="I148" s="273"/>
      <c r="J148" s="269"/>
      <c r="K148" s="269"/>
      <c r="L148" s="274"/>
      <c r="M148" s="275"/>
      <c r="N148" s="276"/>
      <c r="O148" s="276"/>
      <c r="P148" s="276"/>
      <c r="Q148" s="276"/>
      <c r="R148" s="276"/>
      <c r="S148" s="276"/>
      <c r="T148" s="277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8" t="s">
        <v>141</v>
      </c>
      <c r="AU148" s="278" t="s">
        <v>21</v>
      </c>
      <c r="AV148" s="14" t="s">
        <v>137</v>
      </c>
      <c r="AW148" s="14" t="s">
        <v>40</v>
      </c>
      <c r="AX148" s="14" t="s">
        <v>91</v>
      </c>
      <c r="AY148" s="278" t="s">
        <v>131</v>
      </c>
    </row>
    <row r="149" s="2" customFormat="1" ht="16.5" customHeight="1">
      <c r="A149" s="38"/>
      <c r="B149" s="39"/>
      <c r="C149" s="239" t="s">
        <v>169</v>
      </c>
      <c r="D149" s="239" t="s">
        <v>133</v>
      </c>
      <c r="E149" s="240" t="s">
        <v>164</v>
      </c>
      <c r="F149" s="241" t="s">
        <v>165</v>
      </c>
      <c r="G149" s="242" t="s">
        <v>136</v>
      </c>
      <c r="H149" s="243">
        <v>32.890000000000001</v>
      </c>
      <c r="I149" s="244"/>
      <c r="J149" s="245">
        <f>ROUND(I149*H149,2)</f>
        <v>0</v>
      </c>
      <c r="K149" s="246"/>
      <c r="L149" s="44"/>
      <c r="M149" s="247" t="s">
        <v>1</v>
      </c>
      <c r="N149" s="248" t="s">
        <v>48</v>
      </c>
      <c r="O149" s="91"/>
      <c r="P149" s="249">
        <f>O149*H149</f>
        <v>0</v>
      </c>
      <c r="Q149" s="249">
        <v>0</v>
      </c>
      <c r="R149" s="249">
        <f>Q149*H149</f>
        <v>0</v>
      </c>
      <c r="S149" s="249">
        <v>0</v>
      </c>
      <c r="T149" s="25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51" t="s">
        <v>137</v>
      </c>
      <c r="AT149" s="251" t="s">
        <v>133</v>
      </c>
      <c r="AU149" s="251" t="s">
        <v>21</v>
      </c>
      <c r="AY149" s="16" t="s">
        <v>131</v>
      </c>
      <c r="BE149" s="252">
        <f>IF(N149="základní",J149,0)</f>
        <v>0</v>
      </c>
      <c r="BF149" s="252">
        <f>IF(N149="snížená",J149,0)</f>
        <v>0</v>
      </c>
      <c r="BG149" s="252">
        <f>IF(N149="zákl. přenesená",J149,0)</f>
        <v>0</v>
      </c>
      <c r="BH149" s="252">
        <f>IF(N149="sníž. přenesená",J149,0)</f>
        <v>0</v>
      </c>
      <c r="BI149" s="252">
        <f>IF(N149="nulová",J149,0)</f>
        <v>0</v>
      </c>
      <c r="BJ149" s="16" t="s">
        <v>91</v>
      </c>
      <c r="BK149" s="252">
        <f>ROUND(I149*H149,2)</f>
        <v>0</v>
      </c>
      <c r="BL149" s="16" t="s">
        <v>137</v>
      </c>
      <c r="BM149" s="251" t="s">
        <v>419</v>
      </c>
    </row>
    <row r="150" s="2" customFormat="1">
      <c r="A150" s="38"/>
      <c r="B150" s="39"/>
      <c r="C150" s="40"/>
      <c r="D150" s="253" t="s">
        <v>139</v>
      </c>
      <c r="E150" s="40"/>
      <c r="F150" s="254" t="s">
        <v>420</v>
      </c>
      <c r="G150" s="40"/>
      <c r="H150" s="40"/>
      <c r="I150" s="144"/>
      <c r="J150" s="40"/>
      <c r="K150" s="40"/>
      <c r="L150" s="44"/>
      <c r="M150" s="255"/>
      <c r="N150" s="256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6" t="s">
        <v>139</v>
      </c>
      <c r="AU150" s="16" t="s">
        <v>21</v>
      </c>
    </row>
    <row r="151" s="13" customFormat="1">
      <c r="A151" s="13"/>
      <c r="B151" s="257"/>
      <c r="C151" s="258"/>
      <c r="D151" s="253" t="s">
        <v>141</v>
      </c>
      <c r="E151" s="259" t="s">
        <v>1</v>
      </c>
      <c r="F151" s="260" t="s">
        <v>421</v>
      </c>
      <c r="G151" s="258"/>
      <c r="H151" s="261">
        <v>32.890000000000001</v>
      </c>
      <c r="I151" s="262"/>
      <c r="J151" s="258"/>
      <c r="K151" s="258"/>
      <c r="L151" s="263"/>
      <c r="M151" s="264"/>
      <c r="N151" s="265"/>
      <c r="O151" s="265"/>
      <c r="P151" s="265"/>
      <c r="Q151" s="265"/>
      <c r="R151" s="265"/>
      <c r="S151" s="265"/>
      <c r="T151" s="26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7" t="s">
        <v>141</v>
      </c>
      <c r="AU151" s="267" t="s">
        <v>21</v>
      </c>
      <c r="AV151" s="13" t="s">
        <v>21</v>
      </c>
      <c r="AW151" s="13" t="s">
        <v>40</v>
      </c>
      <c r="AX151" s="13" t="s">
        <v>83</v>
      </c>
      <c r="AY151" s="267" t="s">
        <v>131</v>
      </c>
    </row>
    <row r="152" s="14" customFormat="1">
      <c r="A152" s="14"/>
      <c r="B152" s="268"/>
      <c r="C152" s="269"/>
      <c r="D152" s="253" t="s">
        <v>141</v>
      </c>
      <c r="E152" s="270" t="s">
        <v>1</v>
      </c>
      <c r="F152" s="271" t="s">
        <v>143</v>
      </c>
      <c r="G152" s="269"/>
      <c r="H152" s="272">
        <v>32.890000000000001</v>
      </c>
      <c r="I152" s="273"/>
      <c r="J152" s="269"/>
      <c r="K152" s="269"/>
      <c r="L152" s="274"/>
      <c r="M152" s="275"/>
      <c r="N152" s="276"/>
      <c r="O152" s="276"/>
      <c r="P152" s="276"/>
      <c r="Q152" s="276"/>
      <c r="R152" s="276"/>
      <c r="S152" s="276"/>
      <c r="T152" s="277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78" t="s">
        <v>141</v>
      </c>
      <c r="AU152" s="278" t="s">
        <v>21</v>
      </c>
      <c r="AV152" s="14" t="s">
        <v>137</v>
      </c>
      <c r="AW152" s="14" t="s">
        <v>40</v>
      </c>
      <c r="AX152" s="14" t="s">
        <v>91</v>
      </c>
      <c r="AY152" s="278" t="s">
        <v>131</v>
      </c>
    </row>
    <row r="153" s="2" customFormat="1" ht="16.5" customHeight="1">
      <c r="A153" s="38"/>
      <c r="B153" s="39"/>
      <c r="C153" s="239" t="s">
        <v>177</v>
      </c>
      <c r="D153" s="239" t="s">
        <v>133</v>
      </c>
      <c r="E153" s="240" t="s">
        <v>170</v>
      </c>
      <c r="F153" s="241" t="s">
        <v>171</v>
      </c>
      <c r="G153" s="242" t="s">
        <v>136</v>
      </c>
      <c r="H153" s="243">
        <v>49.82</v>
      </c>
      <c r="I153" s="244"/>
      <c r="J153" s="245">
        <f>ROUND(I153*H153,2)</f>
        <v>0</v>
      </c>
      <c r="K153" s="246"/>
      <c r="L153" s="44"/>
      <c r="M153" s="247" t="s">
        <v>1</v>
      </c>
      <c r="N153" s="248" t="s">
        <v>48</v>
      </c>
      <c r="O153" s="91"/>
      <c r="P153" s="249">
        <f>O153*H153</f>
        <v>0</v>
      </c>
      <c r="Q153" s="249">
        <v>0</v>
      </c>
      <c r="R153" s="249">
        <f>Q153*H153</f>
        <v>0</v>
      </c>
      <c r="S153" s="249">
        <v>0</v>
      </c>
      <c r="T153" s="25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51" t="s">
        <v>137</v>
      </c>
      <c r="AT153" s="251" t="s">
        <v>133</v>
      </c>
      <c r="AU153" s="251" t="s">
        <v>21</v>
      </c>
      <c r="AY153" s="16" t="s">
        <v>131</v>
      </c>
      <c r="BE153" s="252">
        <f>IF(N153="základní",J153,0)</f>
        <v>0</v>
      </c>
      <c r="BF153" s="252">
        <f>IF(N153="snížená",J153,0)</f>
        <v>0</v>
      </c>
      <c r="BG153" s="252">
        <f>IF(N153="zákl. přenesená",J153,0)</f>
        <v>0</v>
      </c>
      <c r="BH153" s="252">
        <f>IF(N153="sníž. přenesená",J153,0)</f>
        <v>0</v>
      </c>
      <c r="BI153" s="252">
        <f>IF(N153="nulová",J153,0)</f>
        <v>0</v>
      </c>
      <c r="BJ153" s="16" t="s">
        <v>91</v>
      </c>
      <c r="BK153" s="252">
        <f>ROUND(I153*H153,2)</f>
        <v>0</v>
      </c>
      <c r="BL153" s="16" t="s">
        <v>137</v>
      </c>
      <c r="BM153" s="251" t="s">
        <v>422</v>
      </c>
    </row>
    <row r="154" s="2" customFormat="1">
      <c r="A154" s="38"/>
      <c r="B154" s="39"/>
      <c r="C154" s="40"/>
      <c r="D154" s="253" t="s">
        <v>139</v>
      </c>
      <c r="E154" s="40"/>
      <c r="F154" s="254" t="s">
        <v>173</v>
      </c>
      <c r="G154" s="40"/>
      <c r="H154" s="40"/>
      <c r="I154" s="144"/>
      <c r="J154" s="40"/>
      <c r="K154" s="40"/>
      <c r="L154" s="44"/>
      <c r="M154" s="255"/>
      <c r="N154" s="256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6" t="s">
        <v>139</v>
      </c>
      <c r="AU154" s="16" t="s">
        <v>21</v>
      </c>
    </row>
    <row r="155" s="13" customFormat="1">
      <c r="A155" s="13"/>
      <c r="B155" s="257"/>
      <c r="C155" s="258"/>
      <c r="D155" s="253" t="s">
        <v>141</v>
      </c>
      <c r="E155" s="259" t="s">
        <v>1</v>
      </c>
      <c r="F155" s="260" t="s">
        <v>423</v>
      </c>
      <c r="G155" s="258"/>
      <c r="H155" s="261">
        <v>1.3200000000000001</v>
      </c>
      <c r="I155" s="262"/>
      <c r="J155" s="258"/>
      <c r="K155" s="258"/>
      <c r="L155" s="263"/>
      <c r="M155" s="264"/>
      <c r="N155" s="265"/>
      <c r="O155" s="265"/>
      <c r="P155" s="265"/>
      <c r="Q155" s="265"/>
      <c r="R155" s="265"/>
      <c r="S155" s="265"/>
      <c r="T155" s="26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7" t="s">
        <v>141</v>
      </c>
      <c r="AU155" s="267" t="s">
        <v>21</v>
      </c>
      <c r="AV155" s="13" t="s">
        <v>21</v>
      </c>
      <c r="AW155" s="13" t="s">
        <v>40</v>
      </c>
      <c r="AX155" s="13" t="s">
        <v>83</v>
      </c>
      <c r="AY155" s="267" t="s">
        <v>131</v>
      </c>
    </row>
    <row r="156" s="13" customFormat="1">
      <c r="A156" s="13"/>
      <c r="B156" s="257"/>
      <c r="C156" s="258"/>
      <c r="D156" s="253" t="s">
        <v>141</v>
      </c>
      <c r="E156" s="259" t="s">
        <v>1</v>
      </c>
      <c r="F156" s="260" t="s">
        <v>424</v>
      </c>
      <c r="G156" s="258"/>
      <c r="H156" s="261">
        <v>44</v>
      </c>
      <c r="I156" s="262"/>
      <c r="J156" s="258"/>
      <c r="K156" s="258"/>
      <c r="L156" s="263"/>
      <c r="M156" s="264"/>
      <c r="N156" s="265"/>
      <c r="O156" s="265"/>
      <c r="P156" s="265"/>
      <c r="Q156" s="265"/>
      <c r="R156" s="265"/>
      <c r="S156" s="265"/>
      <c r="T156" s="26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7" t="s">
        <v>141</v>
      </c>
      <c r="AU156" s="267" t="s">
        <v>21</v>
      </c>
      <c r="AV156" s="13" t="s">
        <v>21</v>
      </c>
      <c r="AW156" s="13" t="s">
        <v>40</v>
      </c>
      <c r="AX156" s="13" t="s">
        <v>83</v>
      </c>
      <c r="AY156" s="267" t="s">
        <v>131</v>
      </c>
    </row>
    <row r="157" s="13" customFormat="1">
      <c r="A157" s="13"/>
      <c r="B157" s="257"/>
      <c r="C157" s="258"/>
      <c r="D157" s="253" t="s">
        <v>141</v>
      </c>
      <c r="E157" s="259" t="s">
        <v>1</v>
      </c>
      <c r="F157" s="260" t="s">
        <v>425</v>
      </c>
      <c r="G157" s="258"/>
      <c r="H157" s="261">
        <v>4.5</v>
      </c>
      <c r="I157" s="262"/>
      <c r="J157" s="258"/>
      <c r="K157" s="258"/>
      <c r="L157" s="263"/>
      <c r="M157" s="264"/>
      <c r="N157" s="265"/>
      <c r="O157" s="265"/>
      <c r="P157" s="265"/>
      <c r="Q157" s="265"/>
      <c r="R157" s="265"/>
      <c r="S157" s="265"/>
      <c r="T157" s="26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7" t="s">
        <v>141</v>
      </c>
      <c r="AU157" s="267" t="s">
        <v>21</v>
      </c>
      <c r="AV157" s="13" t="s">
        <v>21</v>
      </c>
      <c r="AW157" s="13" t="s">
        <v>40</v>
      </c>
      <c r="AX157" s="13" t="s">
        <v>83</v>
      </c>
      <c r="AY157" s="267" t="s">
        <v>131</v>
      </c>
    </row>
    <row r="158" s="14" customFormat="1">
      <c r="A158" s="14"/>
      <c r="B158" s="268"/>
      <c r="C158" s="269"/>
      <c r="D158" s="253" t="s">
        <v>141</v>
      </c>
      <c r="E158" s="270" t="s">
        <v>1</v>
      </c>
      <c r="F158" s="271" t="s">
        <v>143</v>
      </c>
      <c r="G158" s="269"/>
      <c r="H158" s="272">
        <v>49.82</v>
      </c>
      <c r="I158" s="273"/>
      <c r="J158" s="269"/>
      <c r="K158" s="269"/>
      <c r="L158" s="274"/>
      <c r="M158" s="275"/>
      <c r="N158" s="276"/>
      <c r="O158" s="276"/>
      <c r="P158" s="276"/>
      <c r="Q158" s="276"/>
      <c r="R158" s="276"/>
      <c r="S158" s="276"/>
      <c r="T158" s="27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78" t="s">
        <v>141</v>
      </c>
      <c r="AU158" s="278" t="s">
        <v>21</v>
      </c>
      <c r="AV158" s="14" t="s">
        <v>137</v>
      </c>
      <c r="AW158" s="14" t="s">
        <v>40</v>
      </c>
      <c r="AX158" s="14" t="s">
        <v>91</v>
      </c>
      <c r="AY158" s="278" t="s">
        <v>131</v>
      </c>
    </row>
    <row r="159" s="2" customFormat="1" ht="16.5" customHeight="1">
      <c r="A159" s="38"/>
      <c r="B159" s="39"/>
      <c r="C159" s="239" t="s">
        <v>183</v>
      </c>
      <c r="D159" s="239" t="s">
        <v>133</v>
      </c>
      <c r="E159" s="240" t="s">
        <v>195</v>
      </c>
      <c r="F159" s="241" t="s">
        <v>196</v>
      </c>
      <c r="G159" s="242" t="s">
        <v>197</v>
      </c>
      <c r="H159" s="243">
        <v>155</v>
      </c>
      <c r="I159" s="244"/>
      <c r="J159" s="245">
        <f>ROUND(I159*H159,2)</f>
        <v>0</v>
      </c>
      <c r="K159" s="246"/>
      <c r="L159" s="44"/>
      <c r="M159" s="247" t="s">
        <v>1</v>
      </c>
      <c r="N159" s="248" t="s">
        <v>48</v>
      </c>
      <c r="O159" s="91"/>
      <c r="P159" s="249">
        <f>O159*H159</f>
        <v>0</v>
      </c>
      <c r="Q159" s="249">
        <v>0</v>
      </c>
      <c r="R159" s="249">
        <f>Q159*H159</f>
        <v>0</v>
      </c>
      <c r="S159" s="249">
        <v>0</v>
      </c>
      <c r="T159" s="25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51" t="s">
        <v>137</v>
      </c>
      <c r="AT159" s="251" t="s">
        <v>133</v>
      </c>
      <c r="AU159" s="251" t="s">
        <v>21</v>
      </c>
      <c r="AY159" s="16" t="s">
        <v>131</v>
      </c>
      <c r="BE159" s="252">
        <f>IF(N159="základní",J159,0)</f>
        <v>0</v>
      </c>
      <c r="BF159" s="252">
        <f>IF(N159="snížená",J159,0)</f>
        <v>0</v>
      </c>
      <c r="BG159" s="252">
        <f>IF(N159="zákl. přenesená",J159,0)</f>
        <v>0</v>
      </c>
      <c r="BH159" s="252">
        <f>IF(N159="sníž. přenesená",J159,0)</f>
        <v>0</v>
      </c>
      <c r="BI159" s="252">
        <f>IF(N159="nulová",J159,0)</f>
        <v>0</v>
      </c>
      <c r="BJ159" s="16" t="s">
        <v>91</v>
      </c>
      <c r="BK159" s="252">
        <f>ROUND(I159*H159,2)</f>
        <v>0</v>
      </c>
      <c r="BL159" s="16" t="s">
        <v>137</v>
      </c>
      <c r="BM159" s="251" t="s">
        <v>426</v>
      </c>
    </row>
    <row r="160" s="13" customFormat="1">
      <c r="A160" s="13"/>
      <c r="B160" s="257"/>
      <c r="C160" s="258"/>
      <c r="D160" s="253" t="s">
        <v>141</v>
      </c>
      <c r="E160" s="259" t="s">
        <v>1</v>
      </c>
      <c r="F160" s="260" t="s">
        <v>427</v>
      </c>
      <c r="G160" s="258"/>
      <c r="H160" s="261">
        <v>155</v>
      </c>
      <c r="I160" s="262"/>
      <c r="J160" s="258"/>
      <c r="K160" s="258"/>
      <c r="L160" s="263"/>
      <c r="M160" s="264"/>
      <c r="N160" s="265"/>
      <c r="O160" s="265"/>
      <c r="P160" s="265"/>
      <c r="Q160" s="265"/>
      <c r="R160" s="265"/>
      <c r="S160" s="265"/>
      <c r="T160" s="26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7" t="s">
        <v>141</v>
      </c>
      <c r="AU160" s="267" t="s">
        <v>21</v>
      </c>
      <c r="AV160" s="13" t="s">
        <v>21</v>
      </c>
      <c r="AW160" s="13" t="s">
        <v>40</v>
      </c>
      <c r="AX160" s="13" t="s">
        <v>83</v>
      </c>
      <c r="AY160" s="267" t="s">
        <v>131</v>
      </c>
    </row>
    <row r="161" s="14" customFormat="1">
      <c r="A161" s="14"/>
      <c r="B161" s="268"/>
      <c r="C161" s="269"/>
      <c r="D161" s="253" t="s">
        <v>141</v>
      </c>
      <c r="E161" s="270" t="s">
        <v>1</v>
      </c>
      <c r="F161" s="271" t="s">
        <v>143</v>
      </c>
      <c r="G161" s="269"/>
      <c r="H161" s="272">
        <v>155</v>
      </c>
      <c r="I161" s="273"/>
      <c r="J161" s="269"/>
      <c r="K161" s="269"/>
      <c r="L161" s="274"/>
      <c r="M161" s="275"/>
      <c r="N161" s="276"/>
      <c r="O161" s="276"/>
      <c r="P161" s="276"/>
      <c r="Q161" s="276"/>
      <c r="R161" s="276"/>
      <c r="S161" s="276"/>
      <c r="T161" s="277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78" t="s">
        <v>141</v>
      </c>
      <c r="AU161" s="278" t="s">
        <v>21</v>
      </c>
      <c r="AV161" s="14" t="s">
        <v>137</v>
      </c>
      <c r="AW161" s="14" t="s">
        <v>40</v>
      </c>
      <c r="AX161" s="14" t="s">
        <v>91</v>
      </c>
      <c r="AY161" s="278" t="s">
        <v>131</v>
      </c>
    </row>
    <row r="162" s="2" customFormat="1" ht="16.5" customHeight="1">
      <c r="A162" s="38"/>
      <c r="B162" s="39"/>
      <c r="C162" s="239" t="s">
        <v>189</v>
      </c>
      <c r="D162" s="239" t="s">
        <v>133</v>
      </c>
      <c r="E162" s="240" t="s">
        <v>206</v>
      </c>
      <c r="F162" s="241" t="s">
        <v>207</v>
      </c>
      <c r="G162" s="242" t="s">
        <v>197</v>
      </c>
      <c r="H162" s="243">
        <v>25</v>
      </c>
      <c r="I162" s="244"/>
      <c r="J162" s="245">
        <f>ROUND(I162*H162,2)</f>
        <v>0</v>
      </c>
      <c r="K162" s="246"/>
      <c r="L162" s="44"/>
      <c r="M162" s="247" t="s">
        <v>1</v>
      </c>
      <c r="N162" s="248" t="s">
        <v>48</v>
      </c>
      <c r="O162" s="91"/>
      <c r="P162" s="249">
        <f>O162*H162</f>
        <v>0</v>
      </c>
      <c r="Q162" s="249">
        <v>0</v>
      </c>
      <c r="R162" s="249">
        <f>Q162*H162</f>
        <v>0</v>
      </c>
      <c r="S162" s="249">
        <v>0</v>
      </c>
      <c r="T162" s="25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51" t="s">
        <v>137</v>
      </c>
      <c r="AT162" s="251" t="s">
        <v>133</v>
      </c>
      <c r="AU162" s="251" t="s">
        <v>21</v>
      </c>
      <c r="AY162" s="16" t="s">
        <v>131</v>
      </c>
      <c r="BE162" s="252">
        <f>IF(N162="základní",J162,0)</f>
        <v>0</v>
      </c>
      <c r="BF162" s="252">
        <f>IF(N162="snížená",J162,0)</f>
        <v>0</v>
      </c>
      <c r="BG162" s="252">
        <f>IF(N162="zákl. přenesená",J162,0)</f>
        <v>0</v>
      </c>
      <c r="BH162" s="252">
        <f>IF(N162="sníž. přenesená",J162,0)</f>
        <v>0</v>
      </c>
      <c r="BI162" s="252">
        <f>IF(N162="nulová",J162,0)</f>
        <v>0</v>
      </c>
      <c r="BJ162" s="16" t="s">
        <v>91</v>
      </c>
      <c r="BK162" s="252">
        <f>ROUND(I162*H162,2)</f>
        <v>0</v>
      </c>
      <c r="BL162" s="16" t="s">
        <v>137</v>
      </c>
      <c r="BM162" s="251" t="s">
        <v>428</v>
      </c>
    </row>
    <row r="163" s="13" customFormat="1">
      <c r="A163" s="13"/>
      <c r="B163" s="257"/>
      <c r="C163" s="258"/>
      <c r="D163" s="253" t="s">
        <v>141</v>
      </c>
      <c r="E163" s="259" t="s">
        <v>1</v>
      </c>
      <c r="F163" s="260" t="s">
        <v>272</v>
      </c>
      <c r="G163" s="258"/>
      <c r="H163" s="261">
        <v>25</v>
      </c>
      <c r="I163" s="262"/>
      <c r="J163" s="258"/>
      <c r="K163" s="258"/>
      <c r="L163" s="263"/>
      <c r="M163" s="264"/>
      <c r="N163" s="265"/>
      <c r="O163" s="265"/>
      <c r="P163" s="265"/>
      <c r="Q163" s="265"/>
      <c r="R163" s="265"/>
      <c r="S163" s="265"/>
      <c r="T163" s="26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7" t="s">
        <v>141</v>
      </c>
      <c r="AU163" s="267" t="s">
        <v>21</v>
      </c>
      <c r="AV163" s="13" t="s">
        <v>21</v>
      </c>
      <c r="AW163" s="13" t="s">
        <v>40</v>
      </c>
      <c r="AX163" s="13" t="s">
        <v>83</v>
      </c>
      <c r="AY163" s="267" t="s">
        <v>131</v>
      </c>
    </row>
    <row r="164" s="14" customFormat="1">
      <c r="A164" s="14"/>
      <c r="B164" s="268"/>
      <c r="C164" s="269"/>
      <c r="D164" s="253" t="s">
        <v>141</v>
      </c>
      <c r="E164" s="270" t="s">
        <v>1</v>
      </c>
      <c r="F164" s="271" t="s">
        <v>143</v>
      </c>
      <c r="G164" s="269"/>
      <c r="H164" s="272">
        <v>25</v>
      </c>
      <c r="I164" s="273"/>
      <c r="J164" s="269"/>
      <c r="K164" s="269"/>
      <c r="L164" s="274"/>
      <c r="M164" s="275"/>
      <c r="N164" s="276"/>
      <c r="O164" s="276"/>
      <c r="P164" s="276"/>
      <c r="Q164" s="276"/>
      <c r="R164" s="276"/>
      <c r="S164" s="276"/>
      <c r="T164" s="277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8" t="s">
        <v>141</v>
      </c>
      <c r="AU164" s="278" t="s">
        <v>21</v>
      </c>
      <c r="AV164" s="14" t="s">
        <v>137</v>
      </c>
      <c r="AW164" s="14" t="s">
        <v>40</v>
      </c>
      <c r="AX164" s="14" t="s">
        <v>91</v>
      </c>
      <c r="AY164" s="278" t="s">
        <v>131</v>
      </c>
    </row>
    <row r="165" s="2" customFormat="1" ht="16.5" customHeight="1">
      <c r="A165" s="38"/>
      <c r="B165" s="39"/>
      <c r="C165" s="239" t="s">
        <v>194</v>
      </c>
      <c r="D165" s="239" t="s">
        <v>133</v>
      </c>
      <c r="E165" s="240" t="s">
        <v>215</v>
      </c>
      <c r="F165" s="241" t="s">
        <v>216</v>
      </c>
      <c r="G165" s="242" t="s">
        <v>197</v>
      </c>
      <c r="H165" s="243">
        <v>25</v>
      </c>
      <c r="I165" s="244"/>
      <c r="J165" s="245">
        <f>ROUND(I165*H165,2)</f>
        <v>0</v>
      </c>
      <c r="K165" s="246"/>
      <c r="L165" s="44"/>
      <c r="M165" s="247" t="s">
        <v>1</v>
      </c>
      <c r="N165" s="248" t="s">
        <v>48</v>
      </c>
      <c r="O165" s="91"/>
      <c r="P165" s="249">
        <f>O165*H165</f>
        <v>0</v>
      </c>
      <c r="Q165" s="249">
        <v>0</v>
      </c>
      <c r="R165" s="249">
        <f>Q165*H165</f>
        <v>0</v>
      </c>
      <c r="S165" s="249">
        <v>0</v>
      </c>
      <c r="T165" s="25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51" t="s">
        <v>137</v>
      </c>
      <c r="AT165" s="251" t="s">
        <v>133</v>
      </c>
      <c r="AU165" s="251" t="s">
        <v>21</v>
      </c>
      <c r="AY165" s="16" t="s">
        <v>131</v>
      </c>
      <c r="BE165" s="252">
        <f>IF(N165="základní",J165,0)</f>
        <v>0</v>
      </c>
      <c r="BF165" s="252">
        <f>IF(N165="snížená",J165,0)</f>
        <v>0</v>
      </c>
      <c r="BG165" s="252">
        <f>IF(N165="zákl. přenesená",J165,0)</f>
        <v>0</v>
      </c>
      <c r="BH165" s="252">
        <f>IF(N165="sníž. přenesená",J165,0)</f>
        <v>0</v>
      </c>
      <c r="BI165" s="252">
        <f>IF(N165="nulová",J165,0)</f>
        <v>0</v>
      </c>
      <c r="BJ165" s="16" t="s">
        <v>91</v>
      </c>
      <c r="BK165" s="252">
        <f>ROUND(I165*H165,2)</f>
        <v>0</v>
      </c>
      <c r="BL165" s="16" t="s">
        <v>137</v>
      </c>
      <c r="BM165" s="251" t="s">
        <v>429</v>
      </c>
    </row>
    <row r="166" s="13" customFormat="1">
      <c r="A166" s="13"/>
      <c r="B166" s="257"/>
      <c r="C166" s="258"/>
      <c r="D166" s="253" t="s">
        <v>141</v>
      </c>
      <c r="E166" s="259" t="s">
        <v>1</v>
      </c>
      <c r="F166" s="260" t="s">
        <v>272</v>
      </c>
      <c r="G166" s="258"/>
      <c r="H166" s="261">
        <v>25</v>
      </c>
      <c r="I166" s="262"/>
      <c r="J166" s="258"/>
      <c r="K166" s="258"/>
      <c r="L166" s="263"/>
      <c r="M166" s="264"/>
      <c r="N166" s="265"/>
      <c r="O166" s="265"/>
      <c r="P166" s="265"/>
      <c r="Q166" s="265"/>
      <c r="R166" s="265"/>
      <c r="S166" s="265"/>
      <c r="T166" s="26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7" t="s">
        <v>141</v>
      </c>
      <c r="AU166" s="267" t="s">
        <v>21</v>
      </c>
      <c r="AV166" s="13" t="s">
        <v>21</v>
      </c>
      <c r="AW166" s="13" t="s">
        <v>40</v>
      </c>
      <c r="AX166" s="13" t="s">
        <v>83</v>
      </c>
      <c r="AY166" s="267" t="s">
        <v>131</v>
      </c>
    </row>
    <row r="167" s="14" customFormat="1">
      <c r="A167" s="14"/>
      <c r="B167" s="268"/>
      <c r="C167" s="269"/>
      <c r="D167" s="253" t="s">
        <v>141</v>
      </c>
      <c r="E167" s="270" t="s">
        <v>1</v>
      </c>
      <c r="F167" s="271" t="s">
        <v>143</v>
      </c>
      <c r="G167" s="269"/>
      <c r="H167" s="272">
        <v>25</v>
      </c>
      <c r="I167" s="273"/>
      <c r="J167" s="269"/>
      <c r="K167" s="269"/>
      <c r="L167" s="274"/>
      <c r="M167" s="275"/>
      <c r="N167" s="276"/>
      <c r="O167" s="276"/>
      <c r="P167" s="276"/>
      <c r="Q167" s="276"/>
      <c r="R167" s="276"/>
      <c r="S167" s="276"/>
      <c r="T167" s="27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8" t="s">
        <v>141</v>
      </c>
      <c r="AU167" s="278" t="s">
        <v>21</v>
      </c>
      <c r="AV167" s="14" t="s">
        <v>137</v>
      </c>
      <c r="AW167" s="14" t="s">
        <v>40</v>
      </c>
      <c r="AX167" s="14" t="s">
        <v>91</v>
      </c>
      <c r="AY167" s="278" t="s">
        <v>131</v>
      </c>
    </row>
    <row r="168" s="12" customFormat="1" ht="22.8" customHeight="1">
      <c r="A168" s="12"/>
      <c r="B168" s="223"/>
      <c r="C168" s="224"/>
      <c r="D168" s="225" t="s">
        <v>82</v>
      </c>
      <c r="E168" s="237" t="s">
        <v>21</v>
      </c>
      <c r="F168" s="237" t="s">
        <v>218</v>
      </c>
      <c r="G168" s="224"/>
      <c r="H168" s="224"/>
      <c r="I168" s="227"/>
      <c r="J168" s="238">
        <f>BK168</f>
        <v>0</v>
      </c>
      <c r="K168" s="224"/>
      <c r="L168" s="229"/>
      <c r="M168" s="230"/>
      <c r="N168" s="231"/>
      <c r="O168" s="231"/>
      <c r="P168" s="232">
        <f>SUM(P169:P171)</f>
        <v>0</v>
      </c>
      <c r="Q168" s="231"/>
      <c r="R168" s="232">
        <f>SUM(R169:R171)</f>
        <v>0</v>
      </c>
      <c r="S168" s="231"/>
      <c r="T168" s="233">
        <f>SUM(T169:T171)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34" t="s">
        <v>91</v>
      </c>
      <c r="AT168" s="235" t="s">
        <v>82</v>
      </c>
      <c r="AU168" s="235" t="s">
        <v>91</v>
      </c>
      <c r="AY168" s="234" t="s">
        <v>131</v>
      </c>
      <c r="BK168" s="236">
        <f>SUM(BK169:BK171)</f>
        <v>0</v>
      </c>
    </row>
    <row r="169" s="2" customFormat="1" ht="16.5" customHeight="1">
      <c r="A169" s="38"/>
      <c r="B169" s="39"/>
      <c r="C169" s="239" t="s">
        <v>200</v>
      </c>
      <c r="D169" s="239" t="s">
        <v>133</v>
      </c>
      <c r="E169" s="240" t="s">
        <v>219</v>
      </c>
      <c r="F169" s="241" t="s">
        <v>220</v>
      </c>
      <c r="G169" s="242" t="s">
        <v>136</v>
      </c>
      <c r="H169" s="243">
        <v>2.2000000000000002</v>
      </c>
      <c r="I169" s="244"/>
      <c r="J169" s="245">
        <f>ROUND(I169*H169,2)</f>
        <v>0</v>
      </c>
      <c r="K169" s="246"/>
      <c r="L169" s="44"/>
      <c r="M169" s="247" t="s">
        <v>1</v>
      </c>
      <c r="N169" s="248" t="s">
        <v>48</v>
      </c>
      <c r="O169" s="91"/>
      <c r="P169" s="249">
        <f>O169*H169</f>
        <v>0</v>
      </c>
      <c r="Q169" s="249">
        <v>0</v>
      </c>
      <c r="R169" s="249">
        <f>Q169*H169</f>
        <v>0</v>
      </c>
      <c r="S169" s="249">
        <v>0</v>
      </c>
      <c r="T169" s="25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51" t="s">
        <v>137</v>
      </c>
      <c r="AT169" s="251" t="s">
        <v>133</v>
      </c>
      <c r="AU169" s="251" t="s">
        <v>21</v>
      </c>
      <c r="AY169" s="16" t="s">
        <v>131</v>
      </c>
      <c r="BE169" s="252">
        <f>IF(N169="základní",J169,0)</f>
        <v>0</v>
      </c>
      <c r="BF169" s="252">
        <f>IF(N169="snížená",J169,0)</f>
        <v>0</v>
      </c>
      <c r="BG169" s="252">
        <f>IF(N169="zákl. přenesená",J169,0)</f>
        <v>0</v>
      </c>
      <c r="BH169" s="252">
        <f>IF(N169="sníž. přenesená",J169,0)</f>
        <v>0</v>
      </c>
      <c r="BI169" s="252">
        <f>IF(N169="nulová",J169,0)</f>
        <v>0</v>
      </c>
      <c r="BJ169" s="16" t="s">
        <v>91</v>
      </c>
      <c r="BK169" s="252">
        <f>ROUND(I169*H169,2)</f>
        <v>0</v>
      </c>
      <c r="BL169" s="16" t="s">
        <v>137</v>
      </c>
      <c r="BM169" s="251" t="s">
        <v>430</v>
      </c>
    </row>
    <row r="170" s="13" customFormat="1">
      <c r="A170" s="13"/>
      <c r="B170" s="257"/>
      <c r="C170" s="258"/>
      <c r="D170" s="253" t="s">
        <v>141</v>
      </c>
      <c r="E170" s="259" t="s">
        <v>1</v>
      </c>
      <c r="F170" s="260" t="s">
        <v>431</v>
      </c>
      <c r="G170" s="258"/>
      <c r="H170" s="261">
        <v>2.2000000000000002</v>
      </c>
      <c r="I170" s="262"/>
      <c r="J170" s="258"/>
      <c r="K170" s="258"/>
      <c r="L170" s="263"/>
      <c r="M170" s="264"/>
      <c r="N170" s="265"/>
      <c r="O170" s="265"/>
      <c r="P170" s="265"/>
      <c r="Q170" s="265"/>
      <c r="R170" s="265"/>
      <c r="S170" s="265"/>
      <c r="T170" s="26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7" t="s">
        <v>141</v>
      </c>
      <c r="AU170" s="267" t="s">
        <v>21</v>
      </c>
      <c r="AV170" s="13" t="s">
        <v>21</v>
      </c>
      <c r="AW170" s="13" t="s">
        <v>40</v>
      </c>
      <c r="AX170" s="13" t="s">
        <v>83</v>
      </c>
      <c r="AY170" s="267" t="s">
        <v>131</v>
      </c>
    </row>
    <row r="171" s="14" customFormat="1">
      <c r="A171" s="14"/>
      <c r="B171" s="268"/>
      <c r="C171" s="269"/>
      <c r="D171" s="253" t="s">
        <v>141</v>
      </c>
      <c r="E171" s="270" t="s">
        <v>1</v>
      </c>
      <c r="F171" s="271" t="s">
        <v>143</v>
      </c>
      <c r="G171" s="269"/>
      <c r="H171" s="272">
        <v>2.2000000000000002</v>
      </c>
      <c r="I171" s="273"/>
      <c r="J171" s="269"/>
      <c r="K171" s="269"/>
      <c r="L171" s="274"/>
      <c r="M171" s="275"/>
      <c r="N171" s="276"/>
      <c r="O171" s="276"/>
      <c r="P171" s="276"/>
      <c r="Q171" s="276"/>
      <c r="R171" s="276"/>
      <c r="S171" s="276"/>
      <c r="T171" s="277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78" t="s">
        <v>141</v>
      </c>
      <c r="AU171" s="278" t="s">
        <v>21</v>
      </c>
      <c r="AV171" s="14" t="s">
        <v>137</v>
      </c>
      <c r="AW171" s="14" t="s">
        <v>40</v>
      </c>
      <c r="AX171" s="14" t="s">
        <v>91</v>
      </c>
      <c r="AY171" s="278" t="s">
        <v>131</v>
      </c>
    </row>
    <row r="172" s="12" customFormat="1" ht="22.8" customHeight="1">
      <c r="A172" s="12"/>
      <c r="B172" s="223"/>
      <c r="C172" s="224"/>
      <c r="D172" s="225" t="s">
        <v>82</v>
      </c>
      <c r="E172" s="237" t="s">
        <v>137</v>
      </c>
      <c r="F172" s="237" t="s">
        <v>223</v>
      </c>
      <c r="G172" s="224"/>
      <c r="H172" s="224"/>
      <c r="I172" s="227"/>
      <c r="J172" s="238">
        <f>BK172</f>
        <v>0</v>
      </c>
      <c r="K172" s="224"/>
      <c r="L172" s="229"/>
      <c r="M172" s="230"/>
      <c r="N172" s="231"/>
      <c r="O172" s="231"/>
      <c r="P172" s="232">
        <f>SUM(P173:P180)</f>
        <v>0</v>
      </c>
      <c r="Q172" s="231"/>
      <c r="R172" s="232">
        <f>SUM(R173:R180)</f>
        <v>0</v>
      </c>
      <c r="S172" s="231"/>
      <c r="T172" s="233">
        <f>SUM(T173:T180)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34" t="s">
        <v>91</v>
      </c>
      <c r="AT172" s="235" t="s">
        <v>82</v>
      </c>
      <c r="AU172" s="235" t="s">
        <v>91</v>
      </c>
      <c r="AY172" s="234" t="s">
        <v>131</v>
      </c>
      <c r="BK172" s="236">
        <f>SUM(BK173:BK180)</f>
        <v>0</v>
      </c>
    </row>
    <row r="173" s="2" customFormat="1" ht="16.5" customHeight="1">
      <c r="A173" s="38"/>
      <c r="B173" s="39"/>
      <c r="C173" s="239" t="s">
        <v>205</v>
      </c>
      <c r="D173" s="239" t="s">
        <v>133</v>
      </c>
      <c r="E173" s="240" t="s">
        <v>225</v>
      </c>
      <c r="F173" s="241" t="s">
        <v>226</v>
      </c>
      <c r="G173" s="242" t="s">
        <v>197</v>
      </c>
      <c r="H173" s="243">
        <v>7</v>
      </c>
      <c r="I173" s="244"/>
      <c r="J173" s="245">
        <f>ROUND(I173*H173,2)</f>
        <v>0</v>
      </c>
      <c r="K173" s="246"/>
      <c r="L173" s="44"/>
      <c r="M173" s="247" t="s">
        <v>1</v>
      </c>
      <c r="N173" s="248" t="s">
        <v>48</v>
      </c>
      <c r="O173" s="91"/>
      <c r="P173" s="249">
        <f>O173*H173</f>
        <v>0</v>
      </c>
      <c r="Q173" s="249">
        <v>0</v>
      </c>
      <c r="R173" s="249">
        <f>Q173*H173</f>
        <v>0</v>
      </c>
      <c r="S173" s="249">
        <v>0</v>
      </c>
      <c r="T173" s="25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51" t="s">
        <v>137</v>
      </c>
      <c r="AT173" s="251" t="s">
        <v>133</v>
      </c>
      <c r="AU173" s="251" t="s">
        <v>21</v>
      </c>
      <c r="AY173" s="16" t="s">
        <v>131</v>
      </c>
      <c r="BE173" s="252">
        <f>IF(N173="základní",J173,0)</f>
        <v>0</v>
      </c>
      <c r="BF173" s="252">
        <f>IF(N173="snížená",J173,0)</f>
        <v>0</v>
      </c>
      <c r="BG173" s="252">
        <f>IF(N173="zákl. přenesená",J173,0)</f>
        <v>0</v>
      </c>
      <c r="BH173" s="252">
        <f>IF(N173="sníž. přenesená",J173,0)</f>
        <v>0</v>
      </c>
      <c r="BI173" s="252">
        <f>IF(N173="nulová",J173,0)</f>
        <v>0</v>
      </c>
      <c r="BJ173" s="16" t="s">
        <v>91</v>
      </c>
      <c r="BK173" s="252">
        <f>ROUND(I173*H173,2)</f>
        <v>0</v>
      </c>
      <c r="BL173" s="16" t="s">
        <v>137</v>
      </c>
      <c r="BM173" s="251" t="s">
        <v>432</v>
      </c>
    </row>
    <row r="174" s="2" customFormat="1">
      <c r="A174" s="38"/>
      <c r="B174" s="39"/>
      <c r="C174" s="40"/>
      <c r="D174" s="253" t="s">
        <v>139</v>
      </c>
      <c r="E174" s="40"/>
      <c r="F174" s="254" t="s">
        <v>433</v>
      </c>
      <c r="G174" s="40"/>
      <c r="H174" s="40"/>
      <c r="I174" s="144"/>
      <c r="J174" s="40"/>
      <c r="K174" s="40"/>
      <c r="L174" s="44"/>
      <c r="M174" s="255"/>
      <c r="N174" s="256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6" t="s">
        <v>139</v>
      </c>
      <c r="AU174" s="16" t="s">
        <v>21</v>
      </c>
    </row>
    <row r="175" s="2" customFormat="1" ht="16.5" customHeight="1">
      <c r="A175" s="38"/>
      <c r="B175" s="39"/>
      <c r="C175" s="239" t="s">
        <v>209</v>
      </c>
      <c r="D175" s="239" t="s">
        <v>133</v>
      </c>
      <c r="E175" s="240" t="s">
        <v>230</v>
      </c>
      <c r="F175" s="241" t="s">
        <v>231</v>
      </c>
      <c r="G175" s="242" t="s">
        <v>197</v>
      </c>
      <c r="H175" s="243">
        <v>10</v>
      </c>
      <c r="I175" s="244"/>
      <c r="J175" s="245">
        <f>ROUND(I175*H175,2)</f>
        <v>0</v>
      </c>
      <c r="K175" s="246"/>
      <c r="L175" s="44"/>
      <c r="M175" s="247" t="s">
        <v>1</v>
      </c>
      <c r="N175" s="248" t="s">
        <v>48</v>
      </c>
      <c r="O175" s="91"/>
      <c r="P175" s="249">
        <f>O175*H175</f>
        <v>0</v>
      </c>
      <c r="Q175" s="249">
        <v>0</v>
      </c>
      <c r="R175" s="249">
        <f>Q175*H175</f>
        <v>0</v>
      </c>
      <c r="S175" s="249">
        <v>0</v>
      </c>
      <c r="T175" s="25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51" t="s">
        <v>137</v>
      </c>
      <c r="AT175" s="251" t="s">
        <v>133</v>
      </c>
      <c r="AU175" s="251" t="s">
        <v>21</v>
      </c>
      <c r="AY175" s="16" t="s">
        <v>131</v>
      </c>
      <c r="BE175" s="252">
        <f>IF(N175="základní",J175,0)</f>
        <v>0</v>
      </c>
      <c r="BF175" s="252">
        <f>IF(N175="snížená",J175,0)</f>
        <v>0</v>
      </c>
      <c r="BG175" s="252">
        <f>IF(N175="zákl. přenesená",J175,0)</f>
        <v>0</v>
      </c>
      <c r="BH175" s="252">
        <f>IF(N175="sníž. přenesená",J175,0)</f>
        <v>0</v>
      </c>
      <c r="BI175" s="252">
        <f>IF(N175="nulová",J175,0)</f>
        <v>0</v>
      </c>
      <c r="BJ175" s="16" t="s">
        <v>91</v>
      </c>
      <c r="BK175" s="252">
        <f>ROUND(I175*H175,2)</f>
        <v>0</v>
      </c>
      <c r="BL175" s="16" t="s">
        <v>137</v>
      </c>
      <c r="BM175" s="251" t="s">
        <v>434</v>
      </c>
    </row>
    <row r="176" s="2" customFormat="1">
      <c r="A176" s="38"/>
      <c r="B176" s="39"/>
      <c r="C176" s="40"/>
      <c r="D176" s="253" t="s">
        <v>139</v>
      </c>
      <c r="E176" s="40"/>
      <c r="F176" s="254" t="s">
        <v>233</v>
      </c>
      <c r="G176" s="40"/>
      <c r="H176" s="40"/>
      <c r="I176" s="144"/>
      <c r="J176" s="40"/>
      <c r="K176" s="40"/>
      <c r="L176" s="44"/>
      <c r="M176" s="255"/>
      <c r="N176" s="256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6" t="s">
        <v>139</v>
      </c>
      <c r="AU176" s="16" t="s">
        <v>21</v>
      </c>
    </row>
    <row r="177" s="13" customFormat="1">
      <c r="A177" s="13"/>
      <c r="B177" s="257"/>
      <c r="C177" s="258"/>
      <c r="D177" s="253" t="s">
        <v>141</v>
      </c>
      <c r="E177" s="259" t="s">
        <v>1</v>
      </c>
      <c r="F177" s="260" t="s">
        <v>194</v>
      </c>
      <c r="G177" s="258"/>
      <c r="H177" s="261">
        <v>10</v>
      </c>
      <c r="I177" s="262"/>
      <c r="J177" s="258"/>
      <c r="K177" s="258"/>
      <c r="L177" s="263"/>
      <c r="M177" s="264"/>
      <c r="N177" s="265"/>
      <c r="O177" s="265"/>
      <c r="P177" s="265"/>
      <c r="Q177" s="265"/>
      <c r="R177" s="265"/>
      <c r="S177" s="265"/>
      <c r="T177" s="26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7" t="s">
        <v>141</v>
      </c>
      <c r="AU177" s="267" t="s">
        <v>21</v>
      </c>
      <c r="AV177" s="13" t="s">
        <v>21</v>
      </c>
      <c r="AW177" s="13" t="s">
        <v>40</v>
      </c>
      <c r="AX177" s="13" t="s">
        <v>83</v>
      </c>
      <c r="AY177" s="267" t="s">
        <v>131</v>
      </c>
    </row>
    <row r="178" s="14" customFormat="1">
      <c r="A178" s="14"/>
      <c r="B178" s="268"/>
      <c r="C178" s="269"/>
      <c r="D178" s="253" t="s">
        <v>141</v>
      </c>
      <c r="E178" s="270" t="s">
        <v>1</v>
      </c>
      <c r="F178" s="271" t="s">
        <v>143</v>
      </c>
      <c r="G178" s="269"/>
      <c r="H178" s="272">
        <v>10</v>
      </c>
      <c r="I178" s="273"/>
      <c r="J178" s="269"/>
      <c r="K178" s="269"/>
      <c r="L178" s="274"/>
      <c r="M178" s="275"/>
      <c r="N178" s="276"/>
      <c r="O178" s="276"/>
      <c r="P178" s="276"/>
      <c r="Q178" s="276"/>
      <c r="R178" s="276"/>
      <c r="S178" s="276"/>
      <c r="T178" s="277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78" t="s">
        <v>141</v>
      </c>
      <c r="AU178" s="278" t="s">
        <v>21</v>
      </c>
      <c r="AV178" s="14" t="s">
        <v>137</v>
      </c>
      <c r="AW178" s="14" t="s">
        <v>40</v>
      </c>
      <c r="AX178" s="14" t="s">
        <v>91</v>
      </c>
      <c r="AY178" s="278" t="s">
        <v>131</v>
      </c>
    </row>
    <row r="179" s="2" customFormat="1" ht="16.5" customHeight="1">
      <c r="A179" s="38"/>
      <c r="B179" s="39"/>
      <c r="C179" s="239" t="s">
        <v>214</v>
      </c>
      <c r="D179" s="239" t="s">
        <v>133</v>
      </c>
      <c r="E179" s="240" t="s">
        <v>235</v>
      </c>
      <c r="F179" s="241" t="s">
        <v>236</v>
      </c>
      <c r="G179" s="242" t="s">
        <v>197</v>
      </c>
      <c r="H179" s="243">
        <v>63</v>
      </c>
      <c r="I179" s="244"/>
      <c r="J179" s="245">
        <f>ROUND(I179*H179,2)</f>
        <v>0</v>
      </c>
      <c r="K179" s="246"/>
      <c r="L179" s="44"/>
      <c r="M179" s="247" t="s">
        <v>1</v>
      </c>
      <c r="N179" s="248" t="s">
        <v>48</v>
      </c>
      <c r="O179" s="91"/>
      <c r="P179" s="249">
        <f>O179*H179</f>
        <v>0</v>
      </c>
      <c r="Q179" s="249">
        <v>0</v>
      </c>
      <c r="R179" s="249">
        <f>Q179*H179</f>
        <v>0</v>
      </c>
      <c r="S179" s="249">
        <v>0</v>
      </c>
      <c r="T179" s="25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51" t="s">
        <v>137</v>
      </c>
      <c r="AT179" s="251" t="s">
        <v>133</v>
      </c>
      <c r="AU179" s="251" t="s">
        <v>21</v>
      </c>
      <c r="AY179" s="16" t="s">
        <v>131</v>
      </c>
      <c r="BE179" s="252">
        <f>IF(N179="základní",J179,0)</f>
        <v>0</v>
      </c>
      <c r="BF179" s="252">
        <f>IF(N179="snížená",J179,0)</f>
        <v>0</v>
      </c>
      <c r="BG179" s="252">
        <f>IF(N179="zákl. přenesená",J179,0)</f>
        <v>0</v>
      </c>
      <c r="BH179" s="252">
        <f>IF(N179="sníž. přenesená",J179,0)</f>
        <v>0</v>
      </c>
      <c r="BI179" s="252">
        <f>IF(N179="nulová",J179,0)</f>
        <v>0</v>
      </c>
      <c r="BJ179" s="16" t="s">
        <v>91</v>
      </c>
      <c r="BK179" s="252">
        <f>ROUND(I179*H179,2)</f>
        <v>0</v>
      </c>
      <c r="BL179" s="16" t="s">
        <v>137</v>
      </c>
      <c r="BM179" s="251" t="s">
        <v>435</v>
      </c>
    </row>
    <row r="180" s="13" customFormat="1">
      <c r="A180" s="13"/>
      <c r="B180" s="257"/>
      <c r="C180" s="258"/>
      <c r="D180" s="253" t="s">
        <v>141</v>
      </c>
      <c r="E180" s="259" t="s">
        <v>1</v>
      </c>
      <c r="F180" s="260" t="s">
        <v>436</v>
      </c>
      <c r="G180" s="258"/>
      <c r="H180" s="261">
        <v>63</v>
      </c>
      <c r="I180" s="262"/>
      <c r="J180" s="258"/>
      <c r="K180" s="258"/>
      <c r="L180" s="263"/>
      <c r="M180" s="264"/>
      <c r="N180" s="265"/>
      <c r="O180" s="265"/>
      <c r="P180" s="265"/>
      <c r="Q180" s="265"/>
      <c r="R180" s="265"/>
      <c r="S180" s="265"/>
      <c r="T180" s="26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7" t="s">
        <v>141</v>
      </c>
      <c r="AU180" s="267" t="s">
        <v>21</v>
      </c>
      <c r="AV180" s="13" t="s">
        <v>21</v>
      </c>
      <c r="AW180" s="13" t="s">
        <v>40</v>
      </c>
      <c r="AX180" s="13" t="s">
        <v>91</v>
      </c>
      <c r="AY180" s="267" t="s">
        <v>131</v>
      </c>
    </row>
    <row r="181" s="12" customFormat="1" ht="22.8" customHeight="1">
      <c r="A181" s="12"/>
      <c r="B181" s="223"/>
      <c r="C181" s="224"/>
      <c r="D181" s="225" t="s">
        <v>82</v>
      </c>
      <c r="E181" s="237" t="s">
        <v>163</v>
      </c>
      <c r="F181" s="237" t="s">
        <v>239</v>
      </c>
      <c r="G181" s="224"/>
      <c r="H181" s="224"/>
      <c r="I181" s="227"/>
      <c r="J181" s="238">
        <f>BK181</f>
        <v>0</v>
      </c>
      <c r="K181" s="224"/>
      <c r="L181" s="229"/>
      <c r="M181" s="230"/>
      <c r="N181" s="231"/>
      <c r="O181" s="231"/>
      <c r="P181" s="232">
        <f>SUM(P182:P221)</f>
        <v>0</v>
      </c>
      <c r="Q181" s="231"/>
      <c r="R181" s="232">
        <f>SUM(R182:R221)</f>
        <v>0</v>
      </c>
      <c r="S181" s="231"/>
      <c r="T181" s="233">
        <f>SUM(T182:T221)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34" t="s">
        <v>91</v>
      </c>
      <c r="AT181" s="235" t="s">
        <v>82</v>
      </c>
      <c r="AU181" s="235" t="s">
        <v>91</v>
      </c>
      <c r="AY181" s="234" t="s">
        <v>131</v>
      </c>
      <c r="BK181" s="236">
        <f>SUM(BK182:BK221)</f>
        <v>0</v>
      </c>
    </row>
    <row r="182" s="2" customFormat="1" ht="24" customHeight="1">
      <c r="A182" s="38"/>
      <c r="B182" s="39"/>
      <c r="C182" s="239" t="s">
        <v>8</v>
      </c>
      <c r="D182" s="239" t="s">
        <v>133</v>
      </c>
      <c r="E182" s="240" t="s">
        <v>241</v>
      </c>
      <c r="F182" s="241" t="s">
        <v>242</v>
      </c>
      <c r="G182" s="242" t="s">
        <v>197</v>
      </c>
      <c r="H182" s="243">
        <v>12</v>
      </c>
      <c r="I182" s="244"/>
      <c r="J182" s="245">
        <f>ROUND(I182*H182,2)</f>
        <v>0</v>
      </c>
      <c r="K182" s="246"/>
      <c r="L182" s="44"/>
      <c r="M182" s="247" t="s">
        <v>1</v>
      </c>
      <c r="N182" s="248" t="s">
        <v>48</v>
      </c>
      <c r="O182" s="91"/>
      <c r="P182" s="249">
        <f>O182*H182</f>
        <v>0</v>
      </c>
      <c r="Q182" s="249">
        <v>0</v>
      </c>
      <c r="R182" s="249">
        <f>Q182*H182</f>
        <v>0</v>
      </c>
      <c r="S182" s="249">
        <v>0</v>
      </c>
      <c r="T182" s="25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51" t="s">
        <v>137</v>
      </c>
      <c r="AT182" s="251" t="s">
        <v>133</v>
      </c>
      <c r="AU182" s="251" t="s">
        <v>21</v>
      </c>
      <c r="AY182" s="16" t="s">
        <v>131</v>
      </c>
      <c r="BE182" s="252">
        <f>IF(N182="základní",J182,0)</f>
        <v>0</v>
      </c>
      <c r="BF182" s="252">
        <f>IF(N182="snížená",J182,0)</f>
        <v>0</v>
      </c>
      <c r="BG182" s="252">
        <f>IF(N182="zákl. přenesená",J182,0)</f>
        <v>0</v>
      </c>
      <c r="BH182" s="252">
        <f>IF(N182="sníž. přenesená",J182,0)</f>
        <v>0</v>
      </c>
      <c r="BI182" s="252">
        <f>IF(N182="nulová",J182,0)</f>
        <v>0</v>
      </c>
      <c r="BJ182" s="16" t="s">
        <v>91</v>
      </c>
      <c r="BK182" s="252">
        <f>ROUND(I182*H182,2)</f>
        <v>0</v>
      </c>
      <c r="BL182" s="16" t="s">
        <v>137</v>
      </c>
      <c r="BM182" s="251" t="s">
        <v>437</v>
      </c>
    </row>
    <row r="183" s="2" customFormat="1">
      <c r="A183" s="38"/>
      <c r="B183" s="39"/>
      <c r="C183" s="40"/>
      <c r="D183" s="253" t="s">
        <v>139</v>
      </c>
      <c r="E183" s="40"/>
      <c r="F183" s="254" t="s">
        <v>244</v>
      </c>
      <c r="G183" s="40"/>
      <c r="H183" s="40"/>
      <c r="I183" s="144"/>
      <c r="J183" s="40"/>
      <c r="K183" s="40"/>
      <c r="L183" s="44"/>
      <c r="M183" s="255"/>
      <c r="N183" s="256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6" t="s">
        <v>139</v>
      </c>
      <c r="AU183" s="16" t="s">
        <v>21</v>
      </c>
    </row>
    <row r="184" s="13" customFormat="1">
      <c r="A184" s="13"/>
      <c r="B184" s="257"/>
      <c r="C184" s="258"/>
      <c r="D184" s="253" t="s">
        <v>141</v>
      </c>
      <c r="E184" s="259" t="s">
        <v>1</v>
      </c>
      <c r="F184" s="260" t="s">
        <v>438</v>
      </c>
      <c r="G184" s="258"/>
      <c r="H184" s="261">
        <v>12</v>
      </c>
      <c r="I184" s="262"/>
      <c r="J184" s="258"/>
      <c r="K184" s="258"/>
      <c r="L184" s="263"/>
      <c r="M184" s="264"/>
      <c r="N184" s="265"/>
      <c r="O184" s="265"/>
      <c r="P184" s="265"/>
      <c r="Q184" s="265"/>
      <c r="R184" s="265"/>
      <c r="S184" s="265"/>
      <c r="T184" s="26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7" t="s">
        <v>141</v>
      </c>
      <c r="AU184" s="267" t="s">
        <v>21</v>
      </c>
      <c r="AV184" s="13" t="s">
        <v>21</v>
      </c>
      <c r="AW184" s="13" t="s">
        <v>40</v>
      </c>
      <c r="AX184" s="13" t="s">
        <v>83</v>
      </c>
      <c r="AY184" s="267" t="s">
        <v>131</v>
      </c>
    </row>
    <row r="185" s="14" customFormat="1">
      <c r="A185" s="14"/>
      <c r="B185" s="268"/>
      <c r="C185" s="269"/>
      <c r="D185" s="253" t="s">
        <v>141</v>
      </c>
      <c r="E185" s="270" t="s">
        <v>1</v>
      </c>
      <c r="F185" s="271" t="s">
        <v>143</v>
      </c>
      <c r="G185" s="269"/>
      <c r="H185" s="272">
        <v>12</v>
      </c>
      <c r="I185" s="273"/>
      <c r="J185" s="269"/>
      <c r="K185" s="269"/>
      <c r="L185" s="274"/>
      <c r="M185" s="275"/>
      <c r="N185" s="276"/>
      <c r="O185" s="276"/>
      <c r="P185" s="276"/>
      <c r="Q185" s="276"/>
      <c r="R185" s="276"/>
      <c r="S185" s="276"/>
      <c r="T185" s="277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78" t="s">
        <v>141</v>
      </c>
      <c r="AU185" s="278" t="s">
        <v>21</v>
      </c>
      <c r="AV185" s="14" t="s">
        <v>137</v>
      </c>
      <c r="AW185" s="14" t="s">
        <v>40</v>
      </c>
      <c r="AX185" s="14" t="s">
        <v>91</v>
      </c>
      <c r="AY185" s="278" t="s">
        <v>131</v>
      </c>
    </row>
    <row r="186" s="2" customFormat="1" ht="16.5" customHeight="1">
      <c r="A186" s="38"/>
      <c r="B186" s="39"/>
      <c r="C186" s="239" t="s">
        <v>224</v>
      </c>
      <c r="D186" s="239" t="s">
        <v>133</v>
      </c>
      <c r="E186" s="240" t="s">
        <v>247</v>
      </c>
      <c r="F186" s="241" t="s">
        <v>248</v>
      </c>
      <c r="G186" s="242" t="s">
        <v>197</v>
      </c>
      <c r="H186" s="243">
        <v>65</v>
      </c>
      <c r="I186" s="244"/>
      <c r="J186" s="245">
        <f>ROUND(I186*H186,2)</f>
        <v>0</v>
      </c>
      <c r="K186" s="246"/>
      <c r="L186" s="44"/>
      <c r="M186" s="247" t="s">
        <v>1</v>
      </c>
      <c r="N186" s="248" t="s">
        <v>48</v>
      </c>
      <c r="O186" s="91"/>
      <c r="P186" s="249">
        <f>O186*H186</f>
        <v>0</v>
      </c>
      <c r="Q186" s="249">
        <v>0</v>
      </c>
      <c r="R186" s="249">
        <f>Q186*H186</f>
        <v>0</v>
      </c>
      <c r="S186" s="249">
        <v>0</v>
      </c>
      <c r="T186" s="25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51" t="s">
        <v>137</v>
      </c>
      <c r="AT186" s="251" t="s">
        <v>133</v>
      </c>
      <c r="AU186" s="251" t="s">
        <v>21</v>
      </c>
      <c r="AY186" s="16" t="s">
        <v>131</v>
      </c>
      <c r="BE186" s="252">
        <f>IF(N186="základní",J186,0)</f>
        <v>0</v>
      </c>
      <c r="BF186" s="252">
        <f>IF(N186="snížená",J186,0)</f>
        <v>0</v>
      </c>
      <c r="BG186" s="252">
        <f>IF(N186="zákl. přenesená",J186,0)</f>
        <v>0</v>
      </c>
      <c r="BH186" s="252">
        <f>IF(N186="sníž. přenesená",J186,0)</f>
        <v>0</v>
      </c>
      <c r="BI186" s="252">
        <f>IF(N186="nulová",J186,0)</f>
        <v>0</v>
      </c>
      <c r="BJ186" s="16" t="s">
        <v>91</v>
      </c>
      <c r="BK186" s="252">
        <f>ROUND(I186*H186,2)</f>
        <v>0</v>
      </c>
      <c r="BL186" s="16" t="s">
        <v>137</v>
      </c>
      <c r="BM186" s="251" t="s">
        <v>439</v>
      </c>
    </row>
    <row r="187" s="2" customFormat="1">
      <c r="A187" s="38"/>
      <c r="B187" s="39"/>
      <c r="C187" s="40"/>
      <c r="D187" s="253" t="s">
        <v>139</v>
      </c>
      <c r="E187" s="40"/>
      <c r="F187" s="254" t="s">
        <v>250</v>
      </c>
      <c r="G187" s="40"/>
      <c r="H187" s="40"/>
      <c r="I187" s="144"/>
      <c r="J187" s="40"/>
      <c r="K187" s="40"/>
      <c r="L187" s="44"/>
      <c r="M187" s="255"/>
      <c r="N187" s="256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6" t="s">
        <v>139</v>
      </c>
      <c r="AU187" s="16" t="s">
        <v>21</v>
      </c>
    </row>
    <row r="188" s="2" customFormat="1" ht="24" customHeight="1">
      <c r="A188" s="38"/>
      <c r="B188" s="39"/>
      <c r="C188" s="239" t="s">
        <v>229</v>
      </c>
      <c r="D188" s="239" t="s">
        <v>133</v>
      </c>
      <c r="E188" s="240" t="s">
        <v>252</v>
      </c>
      <c r="F188" s="241" t="s">
        <v>253</v>
      </c>
      <c r="G188" s="242" t="s">
        <v>197</v>
      </c>
      <c r="H188" s="243">
        <v>116</v>
      </c>
      <c r="I188" s="244"/>
      <c r="J188" s="245">
        <f>ROUND(I188*H188,2)</f>
        <v>0</v>
      </c>
      <c r="K188" s="246"/>
      <c r="L188" s="44"/>
      <c r="M188" s="247" t="s">
        <v>1</v>
      </c>
      <c r="N188" s="248" t="s">
        <v>48</v>
      </c>
      <c r="O188" s="91"/>
      <c r="P188" s="249">
        <f>O188*H188</f>
        <v>0</v>
      </c>
      <c r="Q188" s="249">
        <v>0</v>
      </c>
      <c r="R188" s="249">
        <f>Q188*H188</f>
        <v>0</v>
      </c>
      <c r="S188" s="249">
        <v>0</v>
      </c>
      <c r="T188" s="25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51" t="s">
        <v>137</v>
      </c>
      <c r="AT188" s="251" t="s">
        <v>133</v>
      </c>
      <c r="AU188" s="251" t="s">
        <v>21</v>
      </c>
      <c r="AY188" s="16" t="s">
        <v>131</v>
      </c>
      <c r="BE188" s="252">
        <f>IF(N188="základní",J188,0)</f>
        <v>0</v>
      </c>
      <c r="BF188" s="252">
        <f>IF(N188="snížená",J188,0)</f>
        <v>0</v>
      </c>
      <c r="BG188" s="252">
        <f>IF(N188="zákl. přenesená",J188,0)</f>
        <v>0</v>
      </c>
      <c r="BH188" s="252">
        <f>IF(N188="sníž. přenesená",J188,0)</f>
        <v>0</v>
      </c>
      <c r="BI188" s="252">
        <f>IF(N188="nulová",J188,0)</f>
        <v>0</v>
      </c>
      <c r="BJ188" s="16" t="s">
        <v>91</v>
      </c>
      <c r="BK188" s="252">
        <f>ROUND(I188*H188,2)</f>
        <v>0</v>
      </c>
      <c r="BL188" s="16" t="s">
        <v>137</v>
      </c>
      <c r="BM188" s="251" t="s">
        <v>440</v>
      </c>
    </row>
    <row r="189" s="2" customFormat="1">
      <c r="A189" s="38"/>
      <c r="B189" s="39"/>
      <c r="C189" s="40"/>
      <c r="D189" s="253" t="s">
        <v>139</v>
      </c>
      <c r="E189" s="40"/>
      <c r="F189" s="254" t="s">
        <v>255</v>
      </c>
      <c r="G189" s="40"/>
      <c r="H189" s="40"/>
      <c r="I189" s="144"/>
      <c r="J189" s="40"/>
      <c r="K189" s="40"/>
      <c r="L189" s="44"/>
      <c r="M189" s="255"/>
      <c r="N189" s="256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6" t="s">
        <v>139</v>
      </c>
      <c r="AU189" s="16" t="s">
        <v>21</v>
      </c>
    </row>
    <row r="190" s="13" customFormat="1">
      <c r="A190" s="13"/>
      <c r="B190" s="257"/>
      <c r="C190" s="258"/>
      <c r="D190" s="253" t="s">
        <v>141</v>
      </c>
      <c r="E190" s="259" t="s">
        <v>1</v>
      </c>
      <c r="F190" s="260" t="s">
        <v>441</v>
      </c>
      <c r="G190" s="258"/>
      <c r="H190" s="261">
        <v>13</v>
      </c>
      <c r="I190" s="262"/>
      <c r="J190" s="258"/>
      <c r="K190" s="258"/>
      <c r="L190" s="263"/>
      <c r="M190" s="264"/>
      <c r="N190" s="265"/>
      <c r="O190" s="265"/>
      <c r="P190" s="265"/>
      <c r="Q190" s="265"/>
      <c r="R190" s="265"/>
      <c r="S190" s="265"/>
      <c r="T190" s="26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7" t="s">
        <v>141</v>
      </c>
      <c r="AU190" s="267" t="s">
        <v>21</v>
      </c>
      <c r="AV190" s="13" t="s">
        <v>21</v>
      </c>
      <c r="AW190" s="13" t="s">
        <v>40</v>
      </c>
      <c r="AX190" s="13" t="s">
        <v>83</v>
      </c>
      <c r="AY190" s="267" t="s">
        <v>131</v>
      </c>
    </row>
    <row r="191" s="13" customFormat="1">
      <c r="A191" s="13"/>
      <c r="B191" s="257"/>
      <c r="C191" s="258"/>
      <c r="D191" s="253" t="s">
        <v>141</v>
      </c>
      <c r="E191" s="259" t="s">
        <v>1</v>
      </c>
      <c r="F191" s="260" t="s">
        <v>442</v>
      </c>
      <c r="G191" s="258"/>
      <c r="H191" s="261">
        <v>103</v>
      </c>
      <c r="I191" s="262"/>
      <c r="J191" s="258"/>
      <c r="K191" s="258"/>
      <c r="L191" s="263"/>
      <c r="M191" s="264"/>
      <c r="N191" s="265"/>
      <c r="O191" s="265"/>
      <c r="P191" s="265"/>
      <c r="Q191" s="265"/>
      <c r="R191" s="265"/>
      <c r="S191" s="265"/>
      <c r="T191" s="26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7" t="s">
        <v>141</v>
      </c>
      <c r="AU191" s="267" t="s">
        <v>21</v>
      </c>
      <c r="AV191" s="13" t="s">
        <v>21</v>
      </c>
      <c r="AW191" s="13" t="s">
        <v>40</v>
      </c>
      <c r="AX191" s="13" t="s">
        <v>83</v>
      </c>
      <c r="AY191" s="267" t="s">
        <v>131</v>
      </c>
    </row>
    <row r="192" s="14" customFormat="1">
      <c r="A192" s="14"/>
      <c r="B192" s="268"/>
      <c r="C192" s="269"/>
      <c r="D192" s="253" t="s">
        <v>141</v>
      </c>
      <c r="E192" s="270" t="s">
        <v>1</v>
      </c>
      <c r="F192" s="271" t="s">
        <v>143</v>
      </c>
      <c r="G192" s="269"/>
      <c r="H192" s="272">
        <v>116</v>
      </c>
      <c r="I192" s="273"/>
      <c r="J192" s="269"/>
      <c r="K192" s="269"/>
      <c r="L192" s="274"/>
      <c r="M192" s="275"/>
      <c r="N192" s="276"/>
      <c r="O192" s="276"/>
      <c r="P192" s="276"/>
      <c r="Q192" s="276"/>
      <c r="R192" s="276"/>
      <c r="S192" s="276"/>
      <c r="T192" s="27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78" t="s">
        <v>141</v>
      </c>
      <c r="AU192" s="278" t="s">
        <v>21</v>
      </c>
      <c r="AV192" s="14" t="s">
        <v>137</v>
      </c>
      <c r="AW192" s="14" t="s">
        <v>40</v>
      </c>
      <c r="AX192" s="14" t="s">
        <v>91</v>
      </c>
      <c r="AY192" s="278" t="s">
        <v>131</v>
      </c>
    </row>
    <row r="193" s="2" customFormat="1" ht="16.5" customHeight="1">
      <c r="A193" s="38"/>
      <c r="B193" s="39"/>
      <c r="C193" s="239" t="s">
        <v>234</v>
      </c>
      <c r="D193" s="239" t="s">
        <v>133</v>
      </c>
      <c r="E193" s="240" t="s">
        <v>264</v>
      </c>
      <c r="F193" s="241" t="s">
        <v>265</v>
      </c>
      <c r="G193" s="242" t="s">
        <v>197</v>
      </c>
      <c r="H193" s="243">
        <v>303</v>
      </c>
      <c r="I193" s="244"/>
      <c r="J193" s="245">
        <f>ROUND(I193*H193,2)</f>
        <v>0</v>
      </c>
      <c r="K193" s="246"/>
      <c r="L193" s="44"/>
      <c r="M193" s="247" t="s">
        <v>1</v>
      </c>
      <c r="N193" s="248" t="s">
        <v>48</v>
      </c>
      <c r="O193" s="91"/>
      <c r="P193" s="249">
        <f>O193*H193</f>
        <v>0</v>
      </c>
      <c r="Q193" s="249">
        <v>0</v>
      </c>
      <c r="R193" s="249">
        <f>Q193*H193</f>
        <v>0</v>
      </c>
      <c r="S193" s="249">
        <v>0</v>
      </c>
      <c r="T193" s="25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51" t="s">
        <v>137</v>
      </c>
      <c r="AT193" s="251" t="s">
        <v>133</v>
      </c>
      <c r="AU193" s="251" t="s">
        <v>21</v>
      </c>
      <c r="AY193" s="16" t="s">
        <v>131</v>
      </c>
      <c r="BE193" s="252">
        <f>IF(N193="základní",J193,0)</f>
        <v>0</v>
      </c>
      <c r="BF193" s="252">
        <f>IF(N193="snížená",J193,0)</f>
        <v>0</v>
      </c>
      <c r="BG193" s="252">
        <f>IF(N193="zákl. přenesená",J193,0)</f>
        <v>0</v>
      </c>
      <c r="BH193" s="252">
        <f>IF(N193="sníž. přenesená",J193,0)</f>
        <v>0</v>
      </c>
      <c r="BI193" s="252">
        <f>IF(N193="nulová",J193,0)</f>
        <v>0</v>
      </c>
      <c r="BJ193" s="16" t="s">
        <v>91</v>
      </c>
      <c r="BK193" s="252">
        <f>ROUND(I193*H193,2)</f>
        <v>0</v>
      </c>
      <c r="BL193" s="16" t="s">
        <v>137</v>
      </c>
      <c r="BM193" s="251" t="s">
        <v>443</v>
      </c>
    </row>
    <row r="194" s="13" customFormat="1">
      <c r="A194" s="13"/>
      <c r="B194" s="257"/>
      <c r="C194" s="258"/>
      <c r="D194" s="253" t="s">
        <v>141</v>
      </c>
      <c r="E194" s="259" t="s">
        <v>1</v>
      </c>
      <c r="F194" s="260" t="s">
        <v>444</v>
      </c>
      <c r="G194" s="258"/>
      <c r="H194" s="261">
        <v>303</v>
      </c>
      <c r="I194" s="262"/>
      <c r="J194" s="258"/>
      <c r="K194" s="258"/>
      <c r="L194" s="263"/>
      <c r="M194" s="264"/>
      <c r="N194" s="265"/>
      <c r="O194" s="265"/>
      <c r="P194" s="265"/>
      <c r="Q194" s="265"/>
      <c r="R194" s="265"/>
      <c r="S194" s="265"/>
      <c r="T194" s="26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7" t="s">
        <v>141</v>
      </c>
      <c r="AU194" s="267" t="s">
        <v>21</v>
      </c>
      <c r="AV194" s="13" t="s">
        <v>21</v>
      </c>
      <c r="AW194" s="13" t="s">
        <v>40</v>
      </c>
      <c r="AX194" s="13" t="s">
        <v>83</v>
      </c>
      <c r="AY194" s="267" t="s">
        <v>131</v>
      </c>
    </row>
    <row r="195" s="14" customFormat="1">
      <c r="A195" s="14"/>
      <c r="B195" s="268"/>
      <c r="C195" s="269"/>
      <c r="D195" s="253" t="s">
        <v>141</v>
      </c>
      <c r="E195" s="270" t="s">
        <v>1</v>
      </c>
      <c r="F195" s="271" t="s">
        <v>143</v>
      </c>
      <c r="G195" s="269"/>
      <c r="H195" s="272">
        <v>303</v>
      </c>
      <c r="I195" s="273"/>
      <c r="J195" s="269"/>
      <c r="K195" s="269"/>
      <c r="L195" s="274"/>
      <c r="M195" s="275"/>
      <c r="N195" s="276"/>
      <c r="O195" s="276"/>
      <c r="P195" s="276"/>
      <c r="Q195" s="276"/>
      <c r="R195" s="276"/>
      <c r="S195" s="276"/>
      <c r="T195" s="277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78" t="s">
        <v>141</v>
      </c>
      <c r="AU195" s="278" t="s">
        <v>21</v>
      </c>
      <c r="AV195" s="14" t="s">
        <v>137</v>
      </c>
      <c r="AW195" s="14" t="s">
        <v>40</v>
      </c>
      <c r="AX195" s="14" t="s">
        <v>91</v>
      </c>
      <c r="AY195" s="278" t="s">
        <v>131</v>
      </c>
    </row>
    <row r="196" s="2" customFormat="1" ht="16.5" customHeight="1">
      <c r="A196" s="38"/>
      <c r="B196" s="39"/>
      <c r="C196" s="239" t="s">
        <v>240</v>
      </c>
      <c r="D196" s="239" t="s">
        <v>133</v>
      </c>
      <c r="E196" s="240" t="s">
        <v>269</v>
      </c>
      <c r="F196" s="241" t="s">
        <v>270</v>
      </c>
      <c r="G196" s="242" t="s">
        <v>197</v>
      </c>
      <c r="H196" s="243">
        <v>303</v>
      </c>
      <c r="I196" s="244"/>
      <c r="J196" s="245">
        <f>ROUND(I196*H196,2)</f>
        <v>0</v>
      </c>
      <c r="K196" s="246"/>
      <c r="L196" s="44"/>
      <c r="M196" s="247" t="s">
        <v>1</v>
      </c>
      <c r="N196" s="248" t="s">
        <v>48</v>
      </c>
      <c r="O196" s="91"/>
      <c r="P196" s="249">
        <f>O196*H196</f>
        <v>0</v>
      </c>
      <c r="Q196" s="249">
        <v>0</v>
      </c>
      <c r="R196" s="249">
        <f>Q196*H196</f>
        <v>0</v>
      </c>
      <c r="S196" s="249">
        <v>0</v>
      </c>
      <c r="T196" s="25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51" t="s">
        <v>137</v>
      </c>
      <c r="AT196" s="251" t="s">
        <v>133</v>
      </c>
      <c r="AU196" s="251" t="s">
        <v>21</v>
      </c>
      <c r="AY196" s="16" t="s">
        <v>131</v>
      </c>
      <c r="BE196" s="252">
        <f>IF(N196="základní",J196,0)</f>
        <v>0</v>
      </c>
      <c r="BF196" s="252">
        <f>IF(N196="snížená",J196,0)</f>
        <v>0</v>
      </c>
      <c r="BG196" s="252">
        <f>IF(N196="zákl. přenesená",J196,0)</f>
        <v>0</v>
      </c>
      <c r="BH196" s="252">
        <f>IF(N196="sníž. přenesená",J196,0)</f>
        <v>0</v>
      </c>
      <c r="BI196" s="252">
        <f>IF(N196="nulová",J196,0)</f>
        <v>0</v>
      </c>
      <c r="BJ196" s="16" t="s">
        <v>91</v>
      </c>
      <c r="BK196" s="252">
        <f>ROUND(I196*H196,2)</f>
        <v>0</v>
      </c>
      <c r="BL196" s="16" t="s">
        <v>137</v>
      </c>
      <c r="BM196" s="251" t="s">
        <v>445</v>
      </c>
    </row>
    <row r="197" s="13" customFormat="1">
      <c r="A197" s="13"/>
      <c r="B197" s="257"/>
      <c r="C197" s="258"/>
      <c r="D197" s="253" t="s">
        <v>141</v>
      </c>
      <c r="E197" s="259" t="s">
        <v>1</v>
      </c>
      <c r="F197" s="260" t="s">
        <v>444</v>
      </c>
      <c r="G197" s="258"/>
      <c r="H197" s="261">
        <v>303</v>
      </c>
      <c r="I197" s="262"/>
      <c r="J197" s="258"/>
      <c r="K197" s="258"/>
      <c r="L197" s="263"/>
      <c r="M197" s="264"/>
      <c r="N197" s="265"/>
      <c r="O197" s="265"/>
      <c r="P197" s="265"/>
      <c r="Q197" s="265"/>
      <c r="R197" s="265"/>
      <c r="S197" s="265"/>
      <c r="T197" s="26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7" t="s">
        <v>141</v>
      </c>
      <c r="AU197" s="267" t="s">
        <v>21</v>
      </c>
      <c r="AV197" s="13" t="s">
        <v>21</v>
      </c>
      <c r="AW197" s="13" t="s">
        <v>40</v>
      </c>
      <c r="AX197" s="13" t="s">
        <v>83</v>
      </c>
      <c r="AY197" s="267" t="s">
        <v>131</v>
      </c>
    </row>
    <row r="198" s="14" customFormat="1">
      <c r="A198" s="14"/>
      <c r="B198" s="268"/>
      <c r="C198" s="269"/>
      <c r="D198" s="253" t="s">
        <v>141</v>
      </c>
      <c r="E198" s="270" t="s">
        <v>1</v>
      </c>
      <c r="F198" s="271" t="s">
        <v>143</v>
      </c>
      <c r="G198" s="269"/>
      <c r="H198" s="272">
        <v>303</v>
      </c>
      <c r="I198" s="273"/>
      <c r="J198" s="269"/>
      <c r="K198" s="269"/>
      <c r="L198" s="274"/>
      <c r="M198" s="275"/>
      <c r="N198" s="276"/>
      <c r="O198" s="276"/>
      <c r="P198" s="276"/>
      <c r="Q198" s="276"/>
      <c r="R198" s="276"/>
      <c r="S198" s="276"/>
      <c r="T198" s="277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78" t="s">
        <v>141</v>
      </c>
      <c r="AU198" s="278" t="s">
        <v>21</v>
      </c>
      <c r="AV198" s="14" t="s">
        <v>137</v>
      </c>
      <c r="AW198" s="14" t="s">
        <v>40</v>
      </c>
      <c r="AX198" s="14" t="s">
        <v>91</v>
      </c>
      <c r="AY198" s="278" t="s">
        <v>131</v>
      </c>
    </row>
    <row r="199" s="2" customFormat="1" ht="24" customHeight="1">
      <c r="A199" s="38"/>
      <c r="B199" s="39"/>
      <c r="C199" s="239" t="s">
        <v>246</v>
      </c>
      <c r="D199" s="239" t="s">
        <v>133</v>
      </c>
      <c r="E199" s="240" t="s">
        <v>273</v>
      </c>
      <c r="F199" s="241" t="s">
        <v>274</v>
      </c>
      <c r="G199" s="242" t="s">
        <v>197</v>
      </c>
      <c r="H199" s="243">
        <v>303</v>
      </c>
      <c r="I199" s="244"/>
      <c r="J199" s="245">
        <f>ROUND(I199*H199,2)</f>
        <v>0</v>
      </c>
      <c r="K199" s="246"/>
      <c r="L199" s="44"/>
      <c r="M199" s="247" t="s">
        <v>1</v>
      </c>
      <c r="N199" s="248" t="s">
        <v>48</v>
      </c>
      <c r="O199" s="91"/>
      <c r="P199" s="249">
        <f>O199*H199</f>
        <v>0</v>
      </c>
      <c r="Q199" s="249">
        <v>0</v>
      </c>
      <c r="R199" s="249">
        <f>Q199*H199</f>
        <v>0</v>
      </c>
      <c r="S199" s="249">
        <v>0</v>
      </c>
      <c r="T199" s="250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51" t="s">
        <v>137</v>
      </c>
      <c r="AT199" s="251" t="s">
        <v>133</v>
      </c>
      <c r="AU199" s="251" t="s">
        <v>21</v>
      </c>
      <c r="AY199" s="16" t="s">
        <v>131</v>
      </c>
      <c r="BE199" s="252">
        <f>IF(N199="základní",J199,0)</f>
        <v>0</v>
      </c>
      <c r="BF199" s="252">
        <f>IF(N199="snížená",J199,0)</f>
        <v>0</v>
      </c>
      <c r="BG199" s="252">
        <f>IF(N199="zákl. přenesená",J199,0)</f>
        <v>0</v>
      </c>
      <c r="BH199" s="252">
        <f>IF(N199="sníž. přenesená",J199,0)</f>
        <v>0</v>
      </c>
      <c r="BI199" s="252">
        <f>IF(N199="nulová",J199,0)</f>
        <v>0</v>
      </c>
      <c r="BJ199" s="16" t="s">
        <v>91</v>
      </c>
      <c r="BK199" s="252">
        <f>ROUND(I199*H199,2)</f>
        <v>0</v>
      </c>
      <c r="BL199" s="16" t="s">
        <v>137</v>
      </c>
      <c r="BM199" s="251" t="s">
        <v>446</v>
      </c>
    </row>
    <row r="200" s="13" customFormat="1">
      <c r="A200" s="13"/>
      <c r="B200" s="257"/>
      <c r="C200" s="258"/>
      <c r="D200" s="253" t="s">
        <v>141</v>
      </c>
      <c r="E200" s="259" t="s">
        <v>1</v>
      </c>
      <c r="F200" s="260" t="s">
        <v>444</v>
      </c>
      <c r="G200" s="258"/>
      <c r="H200" s="261">
        <v>303</v>
      </c>
      <c r="I200" s="262"/>
      <c r="J200" s="258"/>
      <c r="K200" s="258"/>
      <c r="L200" s="263"/>
      <c r="M200" s="264"/>
      <c r="N200" s="265"/>
      <c r="O200" s="265"/>
      <c r="P200" s="265"/>
      <c r="Q200" s="265"/>
      <c r="R200" s="265"/>
      <c r="S200" s="265"/>
      <c r="T200" s="26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7" t="s">
        <v>141</v>
      </c>
      <c r="AU200" s="267" t="s">
        <v>21</v>
      </c>
      <c r="AV200" s="13" t="s">
        <v>21</v>
      </c>
      <c r="AW200" s="13" t="s">
        <v>40</v>
      </c>
      <c r="AX200" s="13" t="s">
        <v>83</v>
      </c>
      <c r="AY200" s="267" t="s">
        <v>131</v>
      </c>
    </row>
    <row r="201" s="14" customFormat="1">
      <c r="A201" s="14"/>
      <c r="B201" s="268"/>
      <c r="C201" s="269"/>
      <c r="D201" s="253" t="s">
        <v>141</v>
      </c>
      <c r="E201" s="270" t="s">
        <v>1</v>
      </c>
      <c r="F201" s="271" t="s">
        <v>143</v>
      </c>
      <c r="G201" s="269"/>
      <c r="H201" s="272">
        <v>303</v>
      </c>
      <c r="I201" s="273"/>
      <c r="J201" s="269"/>
      <c r="K201" s="269"/>
      <c r="L201" s="274"/>
      <c r="M201" s="275"/>
      <c r="N201" s="276"/>
      <c r="O201" s="276"/>
      <c r="P201" s="276"/>
      <c r="Q201" s="276"/>
      <c r="R201" s="276"/>
      <c r="S201" s="276"/>
      <c r="T201" s="277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78" t="s">
        <v>141</v>
      </c>
      <c r="AU201" s="278" t="s">
        <v>21</v>
      </c>
      <c r="AV201" s="14" t="s">
        <v>137</v>
      </c>
      <c r="AW201" s="14" t="s">
        <v>40</v>
      </c>
      <c r="AX201" s="14" t="s">
        <v>91</v>
      </c>
      <c r="AY201" s="278" t="s">
        <v>131</v>
      </c>
    </row>
    <row r="202" s="2" customFormat="1" ht="24" customHeight="1">
      <c r="A202" s="38"/>
      <c r="B202" s="39"/>
      <c r="C202" s="239" t="s">
        <v>7</v>
      </c>
      <c r="D202" s="239" t="s">
        <v>133</v>
      </c>
      <c r="E202" s="240" t="s">
        <v>277</v>
      </c>
      <c r="F202" s="241" t="s">
        <v>278</v>
      </c>
      <c r="G202" s="242" t="s">
        <v>197</v>
      </c>
      <c r="H202" s="243">
        <v>303</v>
      </c>
      <c r="I202" s="244"/>
      <c r="J202" s="245">
        <f>ROUND(I202*H202,2)</f>
        <v>0</v>
      </c>
      <c r="K202" s="246"/>
      <c r="L202" s="44"/>
      <c r="M202" s="247" t="s">
        <v>1</v>
      </c>
      <c r="N202" s="248" t="s">
        <v>48</v>
      </c>
      <c r="O202" s="91"/>
      <c r="P202" s="249">
        <f>O202*H202</f>
        <v>0</v>
      </c>
      <c r="Q202" s="249">
        <v>0</v>
      </c>
      <c r="R202" s="249">
        <f>Q202*H202</f>
        <v>0</v>
      </c>
      <c r="S202" s="249">
        <v>0</v>
      </c>
      <c r="T202" s="25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51" t="s">
        <v>137</v>
      </c>
      <c r="AT202" s="251" t="s">
        <v>133</v>
      </c>
      <c r="AU202" s="251" t="s">
        <v>21</v>
      </c>
      <c r="AY202" s="16" t="s">
        <v>131</v>
      </c>
      <c r="BE202" s="252">
        <f>IF(N202="základní",J202,0)</f>
        <v>0</v>
      </c>
      <c r="BF202" s="252">
        <f>IF(N202="snížená",J202,0)</f>
        <v>0</v>
      </c>
      <c r="BG202" s="252">
        <f>IF(N202="zákl. přenesená",J202,0)</f>
        <v>0</v>
      </c>
      <c r="BH202" s="252">
        <f>IF(N202="sníž. přenesená",J202,0)</f>
        <v>0</v>
      </c>
      <c r="BI202" s="252">
        <f>IF(N202="nulová",J202,0)</f>
        <v>0</v>
      </c>
      <c r="BJ202" s="16" t="s">
        <v>91</v>
      </c>
      <c r="BK202" s="252">
        <f>ROUND(I202*H202,2)</f>
        <v>0</v>
      </c>
      <c r="BL202" s="16" t="s">
        <v>137</v>
      </c>
      <c r="BM202" s="251" t="s">
        <v>447</v>
      </c>
    </row>
    <row r="203" s="13" customFormat="1">
      <c r="A203" s="13"/>
      <c r="B203" s="257"/>
      <c r="C203" s="258"/>
      <c r="D203" s="253" t="s">
        <v>141</v>
      </c>
      <c r="E203" s="259" t="s">
        <v>1</v>
      </c>
      <c r="F203" s="260" t="s">
        <v>444</v>
      </c>
      <c r="G203" s="258"/>
      <c r="H203" s="261">
        <v>303</v>
      </c>
      <c r="I203" s="262"/>
      <c r="J203" s="258"/>
      <c r="K203" s="258"/>
      <c r="L203" s="263"/>
      <c r="M203" s="264"/>
      <c r="N203" s="265"/>
      <c r="O203" s="265"/>
      <c r="P203" s="265"/>
      <c r="Q203" s="265"/>
      <c r="R203" s="265"/>
      <c r="S203" s="265"/>
      <c r="T203" s="26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7" t="s">
        <v>141</v>
      </c>
      <c r="AU203" s="267" t="s">
        <v>21</v>
      </c>
      <c r="AV203" s="13" t="s">
        <v>21</v>
      </c>
      <c r="AW203" s="13" t="s">
        <v>40</v>
      </c>
      <c r="AX203" s="13" t="s">
        <v>83</v>
      </c>
      <c r="AY203" s="267" t="s">
        <v>131</v>
      </c>
    </row>
    <row r="204" s="14" customFormat="1">
      <c r="A204" s="14"/>
      <c r="B204" s="268"/>
      <c r="C204" s="269"/>
      <c r="D204" s="253" t="s">
        <v>141</v>
      </c>
      <c r="E204" s="270" t="s">
        <v>1</v>
      </c>
      <c r="F204" s="271" t="s">
        <v>143</v>
      </c>
      <c r="G204" s="269"/>
      <c r="H204" s="272">
        <v>303</v>
      </c>
      <c r="I204" s="273"/>
      <c r="J204" s="269"/>
      <c r="K204" s="269"/>
      <c r="L204" s="274"/>
      <c r="M204" s="275"/>
      <c r="N204" s="276"/>
      <c r="O204" s="276"/>
      <c r="P204" s="276"/>
      <c r="Q204" s="276"/>
      <c r="R204" s="276"/>
      <c r="S204" s="276"/>
      <c r="T204" s="277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78" t="s">
        <v>141</v>
      </c>
      <c r="AU204" s="278" t="s">
        <v>21</v>
      </c>
      <c r="AV204" s="14" t="s">
        <v>137</v>
      </c>
      <c r="AW204" s="14" t="s">
        <v>40</v>
      </c>
      <c r="AX204" s="14" t="s">
        <v>91</v>
      </c>
      <c r="AY204" s="278" t="s">
        <v>131</v>
      </c>
    </row>
    <row r="205" s="2" customFormat="1" ht="24" customHeight="1">
      <c r="A205" s="38"/>
      <c r="B205" s="39"/>
      <c r="C205" s="239" t="s">
        <v>258</v>
      </c>
      <c r="D205" s="239" t="s">
        <v>133</v>
      </c>
      <c r="E205" s="240" t="s">
        <v>282</v>
      </c>
      <c r="F205" s="241" t="s">
        <v>283</v>
      </c>
      <c r="G205" s="242" t="s">
        <v>197</v>
      </c>
      <c r="H205" s="243">
        <v>160</v>
      </c>
      <c r="I205" s="244"/>
      <c r="J205" s="245">
        <f>ROUND(I205*H205,2)</f>
        <v>0</v>
      </c>
      <c r="K205" s="246"/>
      <c r="L205" s="44"/>
      <c r="M205" s="247" t="s">
        <v>1</v>
      </c>
      <c r="N205" s="248" t="s">
        <v>48</v>
      </c>
      <c r="O205" s="91"/>
      <c r="P205" s="249">
        <f>O205*H205</f>
        <v>0</v>
      </c>
      <c r="Q205" s="249">
        <v>0</v>
      </c>
      <c r="R205" s="249">
        <f>Q205*H205</f>
        <v>0</v>
      </c>
      <c r="S205" s="249">
        <v>0</v>
      </c>
      <c r="T205" s="25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51" t="s">
        <v>137</v>
      </c>
      <c r="AT205" s="251" t="s">
        <v>133</v>
      </c>
      <c r="AU205" s="251" t="s">
        <v>21</v>
      </c>
      <c r="AY205" s="16" t="s">
        <v>131</v>
      </c>
      <c r="BE205" s="252">
        <f>IF(N205="základní",J205,0)</f>
        <v>0</v>
      </c>
      <c r="BF205" s="252">
        <f>IF(N205="snížená",J205,0)</f>
        <v>0</v>
      </c>
      <c r="BG205" s="252">
        <f>IF(N205="zákl. přenesená",J205,0)</f>
        <v>0</v>
      </c>
      <c r="BH205" s="252">
        <f>IF(N205="sníž. přenesená",J205,0)</f>
        <v>0</v>
      </c>
      <c r="BI205" s="252">
        <f>IF(N205="nulová",J205,0)</f>
        <v>0</v>
      </c>
      <c r="BJ205" s="16" t="s">
        <v>91</v>
      </c>
      <c r="BK205" s="252">
        <f>ROUND(I205*H205,2)</f>
        <v>0</v>
      </c>
      <c r="BL205" s="16" t="s">
        <v>137</v>
      </c>
      <c r="BM205" s="251" t="s">
        <v>448</v>
      </c>
    </row>
    <row r="206" s="13" customFormat="1">
      <c r="A206" s="13"/>
      <c r="B206" s="257"/>
      <c r="C206" s="258"/>
      <c r="D206" s="253" t="s">
        <v>141</v>
      </c>
      <c r="E206" s="259" t="s">
        <v>1</v>
      </c>
      <c r="F206" s="260" t="s">
        <v>449</v>
      </c>
      <c r="G206" s="258"/>
      <c r="H206" s="261">
        <v>150</v>
      </c>
      <c r="I206" s="262"/>
      <c r="J206" s="258"/>
      <c r="K206" s="258"/>
      <c r="L206" s="263"/>
      <c r="M206" s="264"/>
      <c r="N206" s="265"/>
      <c r="O206" s="265"/>
      <c r="P206" s="265"/>
      <c r="Q206" s="265"/>
      <c r="R206" s="265"/>
      <c r="S206" s="265"/>
      <c r="T206" s="26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7" t="s">
        <v>141</v>
      </c>
      <c r="AU206" s="267" t="s">
        <v>21</v>
      </c>
      <c r="AV206" s="13" t="s">
        <v>21</v>
      </c>
      <c r="AW206" s="13" t="s">
        <v>40</v>
      </c>
      <c r="AX206" s="13" t="s">
        <v>83</v>
      </c>
      <c r="AY206" s="267" t="s">
        <v>131</v>
      </c>
    </row>
    <row r="207" s="13" customFormat="1">
      <c r="A207" s="13"/>
      <c r="B207" s="257"/>
      <c r="C207" s="258"/>
      <c r="D207" s="253" t="s">
        <v>141</v>
      </c>
      <c r="E207" s="259" t="s">
        <v>1</v>
      </c>
      <c r="F207" s="260" t="s">
        <v>450</v>
      </c>
      <c r="G207" s="258"/>
      <c r="H207" s="261">
        <v>10</v>
      </c>
      <c r="I207" s="262"/>
      <c r="J207" s="258"/>
      <c r="K207" s="258"/>
      <c r="L207" s="263"/>
      <c r="M207" s="264"/>
      <c r="N207" s="265"/>
      <c r="O207" s="265"/>
      <c r="P207" s="265"/>
      <c r="Q207" s="265"/>
      <c r="R207" s="265"/>
      <c r="S207" s="265"/>
      <c r="T207" s="26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7" t="s">
        <v>141</v>
      </c>
      <c r="AU207" s="267" t="s">
        <v>21</v>
      </c>
      <c r="AV207" s="13" t="s">
        <v>21</v>
      </c>
      <c r="AW207" s="13" t="s">
        <v>40</v>
      </c>
      <c r="AX207" s="13" t="s">
        <v>83</v>
      </c>
      <c r="AY207" s="267" t="s">
        <v>131</v>
      </c>
    </row>
    <row r="208" s="14" customFormat="1">
      <c r="A208" s="14"/>
      <c r="B208" s="268"/>
      <c r="C208" s="269"/>
      <c r="D208" s="253" t="s">
        <v>141</v>
      </c>
      <c r="E208" s="270" t="s">
        <v>1</v>
      </c>
      <c r="F208" s="271" t="s">
        <v>143</v>
      </c>
      <c r="G208" s="269"/>
      <c r="H208" s="272">
        <v>160</v>
      </c>
      <c r="I208" s="273"/>
      <c r="J208" s="269"/>
      <c r="K208" s="269"/>
      <c r="L208" s="274"/>
      <c r="M208" s="275"/>
      <c r="N208" s="276"/>
      <c r="O208" s="276"/>
      <c r="P208" s="276"/>
      <c r="Q208" s="276"/>
      <c r="R208" s="276"/>
      <c r="S208" s="276"/>
      <c r="T208" s="277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78" t="s">
        <v>141</v>
      </c>
      <c r="AU208" s="278" t="s">
        <v>21</v>
      </c>
      <c r="AV208" s="14" t="s">
        <v>137</v>
      </c>
      <c r="AW208" s="14" t="s">
        <v>40</v>
      </c>
      <c r="AX208" s="14" t="s">
        <v>91</v>
      </c>
      <c r="AY208" s="278" t="s">
        <v>131</v>
      </c>
    </row>
    <row r="209" s="2" customFormat="1" ht="16.5" customHeight="1">
      <c r="A209" s="38"/>
      <c r="B209" s="39"/>
      <c r="C209" s="239" t="s">
        <v>263</v>
      </c>
      <c r="D209" s="239" t="s">
        <v>133</v>
      </c>
      <c r="E209" s="240" t="s">
        <v>288</v>
      </c>
      <c r="F209" s="241" t="s">
        <v>289</v>
      </c>
      <c r="G209" s="242" t="s">
        <v>159</v>
      </c>
      <c r="H209" s="243">
        <v>200</v>
      </c>
      <c r="I209" s="244"/>
      <c r="J209" s="245">
        <f>ROUND(I209*H209,2)</f>
        <v>0</v>
      </c>
      <c r="K209" s="246"/>
      <c r="L209" s="44"/>
      <c r="M209" s="247" t="s">
        <v>1</v>
      </c>
      <c r="N209" s="248" t="s">
        <v>48</v>
      </c>
      <c r="O209" s="91"/>
      <c r="P209" s="249">
        <f>O209*H209</f>
        <v>0</v>
      </c>
      <c r="Q209" s="249">
        <v>0</v>
      </c>
      <c r="R209" s="249">
        <f>Q209*H209</f>
        <v>0</v>
      </c>
      <c r="S209" s="249">
        <v>0</v>
      </c>
      <c r="T209" s="25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51" t="s">
        <v>137</v>
      </c>
      <c r="AT209" s="251" t="s">
        <v>133</v>
      </c>
      <c r="AU209" s="251" t="s">
        <v>21</v>
      </c>
      <c r="AY209" s="16" t="s">
        <v>131</v>
      </c>
      <c r="BE209" s="252">
        <f>IF(N209="základní",J209,0)</f>
        <v>0</v>
      </c>
      <c r="BF209" s="252">
        <f>IF(N209="snížená",J209,0)</f>
        <v>0</v>
      </c>
      <c r="BG209" s="252">
        <f>IF(N209="zákl. přenesená",J209,0)</f>
        <v>0</v>
      </c>
      <c r="BH209" s="252">
        <f>IF(N209="sníž. přenesená",J209,0)</f>
        <v>0</v>
      </c>
      <c r="BI209" s="252">
        <f>IF(N209="nulová",J209,0)</f>
        <v>0</v>
      </c>
      <c r="BJ209" s="16" t="s">
        <v>91</v>
      </c>
      <c r="BK209" s="252">
        <f>ROUND(I209*H209,2)</f>
        <v>0</v>
      </c>
      <c r="BL209" s="16" t="s">
        <v>137</v>
      </c>
      <c r="BM209" s="251" t="s">
        <v>451</v>
      </c>
    </row>
    <row r="210" s="2" customFormat="1">
      <c r="A210" s="38"/>
      <c r="B210" s="39"/>
      <c r="C210" s="40"/>
      <c r="D210" s="253" t="s">
        <v>139</v>
      </c>
      <c r="E210" s="40"/>
      <c r="F210" s="254" t="s">
        <v>291</v>
      </c>
      <c r="G210" s="40"/>
      <c r="H210" s="40"/>
      <c r="I210" s="144"/>
      <c r="J210" s="40"/>
      <c r="K210" s="40"/>
      <c r="L210" s="44"/>
      <c r="M210" s="255"/>
      <c r="N210" s="256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6" t="s">
        <v>139</v>
      </c>
      <c r="AU210" s="16" t="s">
        <v>21</v>
      </c>
    </row>
    <row r="211" s="13" customFormat="1">
      <c r="A211" s="13"/>
      <c r="B211" s="257"/>
      <c r="C211" s="258"/>
      <c r="D211" s="253" t="s">
        <v>141</v>
      </c>
      <c r="E211" s="259" t="s">
        <v>1</v>
      </c>
      <c r="F211" s="260" t="s">
        <v>452</v>
      </c>
      <c r="G211" s="258"/>
      <c r="H211" s="261">
        <v>200</v>
      </c>
      <c r="I211" s="262"/>
      <c r="J211" s="258"/>
      <c r="K211" s="258"/>
      <c r="L211" s="263"/>
      <c r="M211" s="264"/>
      <c r="N211" s="265"/>
      <c r="O211" s="265"/>
      <c r="P211" s="265"/>
      <c r="Q211" s="265"/>
      <c r="R211" s="265"/>
      <c r="S211" s="265"/>
      <c r="T211" s="26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7" t="s">
        <v>141</v>
      </c>
      <c r="AU211" s="267" t="s">
        <v>21</v>
      </c>
      <c r="AV211" s="13" t="s">
        <v>21</v>
      </c>
      <c r="AW211" s="13" t="s">
        <v>40</v>
      </c>
      <c r="AX211" s="13" t="s">
        <v>83</v>
      </c>
      <c r="AY211" s="267" t="s">
        <v>131</v>
      </c>
    </row>
    <row r="212" s="14" customFormat="1">
      <c r="A212" s="14"/>
      <c r="B212" s="268"/>
      <c r="C212" s="269"/>
      <c r="D212" s="253" t="s">
        <v>141</v>
      </c>
      <c r="E212" s="270" t="s">
        <v>1</v>
      </c>
      <c r="F212" s="271" t="s">
        <v>143</v>
      </c>
      <c r="G212" s="269"/>
      <c r="H212" s="272">
        <v>200</v>
      </c>
      <c r="I212" s="273"/>
      <c r="J212" s="269"/>
      <c r="K212" s="269"/>
      <c r="L212" s="274"/>
      <c r="M212" s="275"/>
      <c r="N212" s="276"/>
      <c r="O212" s="276"/>
      <c r="P212" s="276"/>
      <c r="Q212" s="276"/>
      <c r="R212" s="276"/>
      <c r="S212" s="276"/>
      <c r="T212" s="277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78" t="s">
        <v>141</v>
      </c>
      <c r="AU212" s="278" t="s">
        <v>21</v>
      </c>
      <c r="AV212" s="14" t="s">
        <v>137</v>
      </c>
      <c r="AW212" s="14" t="s">
        <v>40</v>
      </c>
      <c r="AX212" s="14" t="s">
        <v>91</v>
      </c>
      <c r="AY212" s="278" t="s">
        <v>131</v>
      </c>
    </row>
    <row r="213" s="2" customFormat="1" ht="24" customHeight="1">
      <c r="A213" s="38"/>
      <c r="B213" s="39"/>
      <c r="C213" s="239" t="s">
        <v>268</v>
      </c>
      <c r="D213" s="239" t="s">
        <v>133</v>
      </c>
      <c r="E213" s="240" t="s">
        <v>297</v>
      </c>
      <c r="F213" s="241" t="s">
        <v>298</v>
      </c>
      <c r="G213" s="242" t="s">
        <v>197</v>
      </c>
      <c r="H213" s="243">
        <v>7</v>
      </c>
      <c r="I213" s="244"/>
      <c r="J213" s="245">
        <f>ROUND(I213*H213,2)</f>
        <v>0</v>
      </c>
      <c r="K213" s="246"/>
      <c r="L213" s="44"/>
      <c r="M213" s="247" t="s">
        <v>1</v>
      </c>
      <c r="N213" s="248" t="s">
        <v>48</v>
      </c>
      <c r="O213" s="91"/>
      <c r="P213" s="249">
        <f>O213*H213</f>
        <v>0</v>
      </c>
      <c r="Q213" s="249">
        <v>0</v>
      </c>
      <c r="R213" s="249">
        <f>Q213*H213</f>
        <v>0</v>
      </c>
      <c r="S213" s="249">
        <v>0</v>
      </c>
      <c r="T213" s="250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51" t="s">
        <v>137</v>
      </c>
      <c r="AT213" s="251" t="s">
        <v>133</v>
      </c>
      <c r="AU213" s="251" t="s">
        <v>21</v>
      </c>
      <c r="AY213" s="16" t="s">
        <v>131</v>
      </c>
      <c r="BE213" s="252">
        <f>IF(N213="základní",J213,0)</f>
        <v>0</v>
      </c>
      <c r="BF213" s="252">
        <f>IF(N213="snížená",J213,0)</f>
        <v>0</v>
      </c>
      <c r="BG213" s="252">
        <f>IF(N213="zákl. přenesená",J213,0)</f>
        <v>0</v>
      </c>
      <c r="BH213" s="252">
        <f>IF(N213="sníž. přenesená",J213,0)</f>
        <v>0</v>
      </c>
      <c r="BI213" s="252">
        <f>IF(N213="nulová",J213,0)</f>
        <v>0</v>
      </c>
      <c r="BJ213" s="16" t="s">
        <v>91</v>
      </c>
      <c r="BK213" s="252">
        <f>ROUND(I213*H213,2)</f>
        <v>0</v>
      </c>
      <c r="BL213" s="16" t="s">
        <v>137</v>
      </c>
      <c r="BM213" s="251" t="s">
        <v>453</v>
      </c>
    </row>
    <row r="214" s="13" customFormat="1">
      <c r="A214" s="13"/>
      <c r="B214" s="257"/>
      <c r="C214" s="258"/>
      <c r="D214" s="253" t="s">
        <v>141</v>
      </c>
      <c r="E214" s="259" t="s">
        <v>1</v>
      </c>
      <c r="F214" s="260" t="s">
        <v>177</v>
      </c>
      <c r="G214" s="258"/>
      <c r="H214" s="261">
        <v>7</v>
      </c>
      <c r="I214" s="262"/>
      <c r="J214" s="258"/>
      <c r="K214" s="258"/>
      <c r="L214" s="263"/>
      <c r="M214" s="264"/>
      <c r="N214" s="265"/>
      <c r="O214" s="265"/>
      <c r="P214" s="265"/>
      <c r="Q214" s="265"/>
      <c r="R214" s="265"/>
      <c r="S214" s="265"/>
      <c r="T214" s="26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67" t="s">
        <v>141</v>
      </c>
      <c r="AU214" s="267" t="s">
        <v>21</v>
      </c>
      <c r="AV214" s="13" t="s">
        <v>21</v>
      </c>
      <c r="AW214" s="13" t="s">
        <v>40</v>
      </c>
      <c r="AX214" s="13" t="s">
        <v>83</v>
      </c>
      <c r="AY214" s="267" t="s">
        <v>131</v>
      </c>
    </row>
    <row r="215" s="14" customFormat="1">
      <c r="A215" s="14"/>
      <c r="B215" s="268"/>
      <c r="C215" s="269"/>
      <c r="D215" s="253" t="s">
        <v>141</v>
      </c>
      <c r="E215" s="270" t="s">
        <v>1</v>
      </c>
      <c r="F215" s="271" t="s">
        <v>143</v>
      </c>
      <c r="G215" s="269"/>
      <c r="H215" s="272">
        <v>7</v>
      </c>
      <c r="I215" s="273"/>
      <c r="J215" s="269"/>
      <c r="K215" s="269"/>
      <c r="L215" s="274"/>
      <c r="M215" s="275"/>
      <c r="N215" s="276"/>
      <c r="O215" s="276"/>
      <c r="P215" s="276"/>
      <c r="Q215" s="276"/>
      <c r="R215" s="276"/>
      <c r="S215" s="276"/>
      <c r="T215" s="277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78" t="s">
        <v>141</v>
      </c>
      <c r="AU215" s="278" t="s">
        <v>21</v>
      </c>
      <c r="AV215" s="14" t="s">
        <v>137</v>
      </c>
      <c r="AW215" s="14" t="s">
        <v>40</v>
      </c>
      <c r="AX215" s="14" t="s">
        <v>91</v>
      </c>
      <c r="AY215" s="278" t="s">
        <v>131</v>
      </c>
    </row>
    <row r="216" s="2" customFormat="1" ht="24" customHeight="1">
      <c r="A216" s="38"/>
      <c r="B216" s="39"/>
      <c r="C216" s="239" t="s">
        <v>272</v>
      </c>
      <c r="D216" s="239" t="s">
        <v>133</v>
      </c>
      <c r="E216" s="240" t="s">
        <v>454</v>
      </c>
      <c r="F216" s="241" t="s">
        <v>455</v>
      </c>
      <c r="G216" s="242" t="s">
        <v>197</v>
      </c>
      <c r="H216" s="243">
        <v>18.699999999999999</v>
      </c>
      <c r="I216" s="244"/>
      <c r="J216" s="245">
        <f>ROUND(I216*H216,2)</f>
        <v>0</v>
      </c>
      <c r="K216" s="246"/>
      <c r="L216" s="44"/>
      <c r="M216" s="247" t="s">
        <v>1</v>
      </c>
      <c r="N216" s="248" t="s">
        <v>48</v>
      </c>
      <c r="O216" s="91"/>
      <c r="P216" s="249">
        <f>O216*H216</f>
        <v>0</v>
      </c>
      <c r="Q216" s="249">
        <v>0</v>
      </c>
      <c r="R216" s="249">
        <f>Q216*H216</f>
        <v>0</v>
      </c>
      <c r="S216" s="249">
        <v>0</v>
      </c>
      <c r="T216" s="25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51" t="s">
        <v>137</v>
      </c>
      <c r="AT216" s="251" t="s">
        <v>133</v>
      </c>
      <c r="AU216" s="251" t="s">
        <v>21</v>
      </c>
      <c r="AY216" s="16" t="s">
        <v>131</v>
      </c>
      <c r="BE216" s="252">
        <f>IF(N216="základní",J216,0)</f>
        <v>0</v>
      </c>
      <c r="BF216" s="252">
        <f>IF(N216="snížená",J216,0)</f>
        <v>0</v>
      </c>
      <c r="BG216" s="252">
        <f>IF(N216="zákl. přenesená",J216,0)</f>
        <v>0</v>
      </c>
      <c r="BH216" s="252">
        <f>IF(N216="sníž. přenesená",J216,0)</f>
        <v>0</v>
      </c>
      <c r="BI216" s="252">
        <f>IF(N216="nulová",J216,0)</f>
        <v>0</v>
      </c>
      <c r="BJ216" s="16" t="s">
        <v>91</v>
      </c>
      <c r="BK216" s="252">
        <f>ROUND(I216*H216,2)</f>
        <v>0</v>
      </c>
      <c r="BL216" s="16" t="s">
        <v>137</v>
      </c>
      <c r="BM216" s="251" t="s">
        <v>456</v>
      </c>
    </row>
    <row r="217" s="13" customFormat="1">
      <c r="A217" s="13"/>
      <c r="B217" s="257"/>
      <c r="C217" s="258"/>
      <c r="D217" s="253" t="s">
        <v>141</v>
      </c>
      <c r="E217" s="259" t="s">
        <v>1</v>
      </c>
      <c r="F217" s="260" t="s">
        <v>457</v>
      </c>
      <c r="G217" s="258"/>
      <c r="H217" s="261">
        <v>18.699999999999999</v>
      </c>
      <c r="I217" s="262"/>
      <c r="J217" s="258"/>
      <c r="K217" s="258"/>
      <c r="L217" s="263"/>
      <c r="M217" s="264"/>
      <c r="N217" s="265"/>
      <c r="O217" s="265"/>
      <c r="P217" s="265"/>
      <c r="Q217" s="265"/>
      <c r="R217" s="265"/>
      <c r="S217" s="265"/>
      <c r="T217" s="26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67" t="s">
        <v>141</v>
      </c>
      <c r="AU217" s="267" t="s">
        <v>21</v>
      </c>
      <c r="AV217" s="13" t="s">
        <v>21</v>
      </c>
      <c r="AW217" s="13" t="s">
        <v>40</v>
      </c>
      <c r="AX217" s="13" t="s">
        <v>83</v>
      </c>
      <c r="AY217" s="267" t="s">
        <v>131</v>
      </c>
    </row>
    <row r="218" s="14" customFormat="1">
      <c r="A218" s="14"/>
      <c r="B218" s="268"/>
      <c r="C218" s="269"/>
      <c r="D218" s="253" t="s">
        <v>141</v>
      </c>
      <c r="E218" s="270" t="s">
        <v>1</v>
      </c>
      <c r="F218" s="271" t="s">
        <v>143</v>
      </c>
      <c r="G218" s="269"/>
      <c r="H218" s="272">
        <v>18.699999999999999</v>
      </c>
      <c r="I218" s="273"/>
      <c r="J218" s="269"/>
      <c r="K218" s="269"/>
      <c r="L218" s="274"/>
      <c r="M218" s="275"/>
      <c r="N218" s="276"/>
      <c r="O218" s="276"/>
      <c r="P218" s="276"/>
      <c r="Q218" s="276"/>
      <c r="R218" s="276"/>
      <c r="S218" s="276"/>
      <c r="T218" s="277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78" t="s">
        <v>141</v>
      </c>
      <c r="AU218" s="278" t="s">
        <v>21</v>
      </c>
      <c r="AV218" s="14" t="s">
        <v>137</v>
      </c>
      <c r="AW218" s="14" t="s">
        <v>40</v>
      </c>
      <c r="AX218" s="14" t="s">
        <v>91</v>
      </c>
      <c r="AY218" s="278" t="s">
        <v>131</v>
      </c>
    </row>
    <row r="219" s="2" customFormat="1" ht="24" customHeight="1">
      <c r="A219" s="38"/>
      <c r="B219" s="39"/>
      <c r="C219" s="239" t="s">
        <v>276</v>
      </c>
      <c r="D219" s="239" t="s">
        <v>133</v>
      </c>
      <c r="E219" s="240" t="s">
        <v>458</v>
      </c>
      <c r="F219" s="241" t="s">
        <v>459</v>
      </c>
      <c r="G219" s="242" t="s">
        <v>197</v>
      </c>
      <c r="H219" s="243">
        <v>23.100000000000001</v>
      </c>
      <c r="I219" s="244"/>
      <c r="J219" s="245">
        <f>ROUND(I219*H219,2)</f>
        <v>0</v>
      </c>
      <c r="K219" s="246"/>
      <c r="L219" s="44"/>
      <c r="M219" s="247" t="s">
        <v>1</v>
      </c>
      <c r="N219" s="248" t="s">
        <v>48</v>
      </c>
      <c r="O219" s="91"/>
      <c r="P219" s="249">
        <f>O219*H219</f>
        <v>0</v>
      </c>
      <c r="Q219" s="249">
        <v>0</v>
      </c>
      <c r="R219" s="249">
        <f>Q219*H219</f>
        <v>0</v>
      </c>
      <c r="S219" s="249">
        <v>0</v>
      </c>
      <c r="T219" s="250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51" t="s">
        <v>137</v>
      </c>
      <c r="AT219" s="251" t="s">
        <v>133</v>
      </c>
      <c r="AU219" s="251" t="s">
        <v>21</v>
      </c>
      <c r="AY219" s="16" t="s">
        <v>131</v>
      </c>
      <c r="BE219" s="252">
        <f>IF(N219="základní",J219,0)</f>
        <v>0</v>
      </c>
      <c r="BF219" s="252">
        <f>IF(N219="snížená",J219,0)</f>
        <v>0</v>
      </c>
      <c r="BG219" s="252">
        <f>IF(N219="zákl. přenesená",J219,0)</f>
        <v>0</v>
      </c>
      <c r="BH219" s="252">
        <f>IF(N219="sníž. přenesená",J219,0)</f>
        <v>0</v>
      </c>
      <c r="BI219" s="252">
        <f>IF(N219="nulová",J219,0)</f>
        <v>0</v>
      </c>
      <c r="BJ219" s="16" t="s">
        <v>91</v>
      </c>
      <c r="BK219" s="252">
        <f>ROUND(I219*H219,2)</f>
        <v>0</v>
      </c>
      <c r="BL219" s="16" t="s">
        <v>137</v>
      </c>
      <c r="BM219" s="251" t="s">
        <v>460</v>
      </c>
    </row>
    <row r="220" s="13" customFormat="1">
      <c r="A220" s="13"/>
      <c r="B220" s="257"/>
      <c r="C220" s="258"/>
      <c r="D220" s="253" t="s">
        <v>141</v>
      </c>
      <c r="E220" s="259" t="s">
        <v>1</v>
      </c>
      <c r="F220" s="260" t="s">
        <v>461</v>
      </c>
      <c r="G220" s="258"/>
      <c r="H220" s="261">
        <v>23.100000000000001</v>
      </c>
      <c r="I220" s="262"/>
      <c r="J220" s="258"/>
      <c r="K220" s="258"/>
      <c r="L220" s="263"/>
      <c r="M220" s="264"/>
      <c r="N220" s="265"/>
      <c r="O220" s="265"/>
      <c r="P220" s="265"/>
      <c r="Q220" s="265"/>
      <c r="R220" s="265"/>
      <c r="S220" s="265"/>
      <c r="T220" s="26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7" t="s">
        <v>141</v>
      </c>
      <c r="AU220" s="267" t="s">
        <v>21</v>
      </c>
      <c r="AV220" s="13" t="s">
        <v>21</v>
      </c>
      <c r="AW220" s="13" t="s">
        <v>40</v>
      </c>
      <c r="AX220" s="13" t="s">
        <v>83</v>
      </c>
      <c r="AY220" s="267" t="s">
        <v>131</v>
      </c>
    </row>
    <row r="221" s="14" customFormat="1">
      <c r="A221" s="14"/>
      <c r="B221" s="268"/>
      <c r="C221" s="269"/>
      <c r="D221" s="253" t="s">
        <v>141</v>
      </c>
      <c r="E221" s="270" t="s">
        <v>1</v>
      </c>
      <c r="F221" s="271" t="s">
        <v>143</v>
      </c>
      <c r="G221" s="269"/>
      <c r="H221" s="272">
        <v>23.100000000000001</v>
      </c>
      <c r="I221" s="273"/>
      <c r="J221" s="269"/>
      <c r="K221" s="269"/>
      <c r="L221" s="274"/>
      <c r="M221" s="275"/>
      <c r="N221" s="276"/>
      <c r="O221" s="276"/>
      <c r="P221" s="276"/>
      <c r="Q221" s="276"/>
      <c r="R221" s="276"/>
      <c r="S221" s="276"/>
      <c r="T221" s="277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78" t="s">
        <v>141</v>
      </c>
      <c r="AU221" s="278" t="s">
        <v>21</v>
      </c>
      <c r="AV221" s="14" t="s">
        <v>137</v>
      </c>
      <c r="AW221" s="14" t="s">
        <v>40</v>
      </c>
      <c r="AX221" s="14" t="s">
        <v>91</v>
      </c>
      <c r="AY221" s="278" t="s">
        <v>131</v>
      </c>
    </row>
    <row r="222" s="12" customFormat="1" ht="22.8" customHeight="1">
      <c r="A222" s="12"/>
      <c r="B222" s="223"/>
      <c r="C222" s="224"/>
      <c r="D222" s="225" t="s">
        <v>82</v>
      </c>
      <c r="E222" s="237" t="s">
        <v>189</v>
      </c>
      <c r="F222" s="237" t="s">
        <v>332</v>
      </c>
      <c r="G222" s="224"/>
      <c r="H222" s="224"/>
      <c r="I222" s="227"/>
      <c r="J222" s="238">
        <f>BK222</f>
        <v>0</v>
      </c>
      <c r="K222" s="224"/>
      <c r="L222" s="229"/>
      <c r="M222" s="230"/>
      <c r="N222" s="231"/>
      <c r="O222" s="231"/>
      <c r="P222" s="232">
        <f>SUM(P223:P238)</f>
        <v>0</v>
      </c>
      <c r="Q222" s="231"/>
      <c r="R222" s="232">
        <f>SUM(R223:R238)</f>
        <v>0</v>
      </c>
      <c r="S222" s="231"/>
      <c r="T222" s="233">
        <f>SUM(T223:T238)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34" t="s">
        <v>91</v>
      </c>
      <c r="AT222" s="235" t="s">
        <v>82</v>
      </c>
      <c r="AU222" s="235" t="s">
        <v>91</v>
      </c>
      <c r="AY222" s="234" t="s">
        <v>131</v>
      </c>
      <c r="BK222" s="236">
        <f>SUM(BK223:BK238)</f>
        <v>0</v>
      </c>
    </row>
    <row r="223" s="2" customFormat="1" ht="24" customHeight="1">
      <c r="A223" s="38"/>
      <c r="B223" s="39"/>
      <c r="C223" s="239" t="s">
        <v>281</v>
      </c>
      <c r="D223" s="239" t="s">
        <v>133</v>
      </c>
      <c r="E223" s="240" t="s">
        <v>356</v>
      </c>
      <c r="F223" s="241" t="s">
        <v>357</v>
      </c>
      <c r="G223" s="242" t="s">
        <v>159</v>
      </c>
      <c r="H223" s="243">
        <v>96</v>
      </c>
      <c r="I223" s="244"/>
      <c r="J223" s="245">
        <f>ROUND(I223*H223,2)</f>
        <v>0</v>
      </c>
      <c r="K223" s="246"/>
      <c r="L223" s="44"/>
      <c r="M223" s="247" t="s">
        <v>1</v>
      </c>
      <c r="N223" s="248" t="s">
        <v>48</v>
      </c>
      <c r="O223" s="91"/>
      <c r="P223" s="249">
        <f>O223*H223</f>
        <v>0</v>
      </c>
      <c r="Q223" s="249">
        <v>0</v>
      </c>
      <c r="R223" s="249">
        <f>Q223*H223</f>
        <v>0</v>
      </c>
      <c r="S223" s="249">
        <v>0</v>
      </c>
      <c r="T223" s="250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51" t="s">
        <v>137</v>
      </c>
      <c r="AT223" s="251" t="s">
        <v>133</v>
      </c>
      <c r="AU223" s="251" t="s">
        <v>21</v>
      </c>
      <c r="AY223" s="16" t="s">
        <v>131</v>
      </c>
      <c r="BE223" s="252">
        <f>IF(N223="základní",J223,0)</f>
        <v>0</v>
      </c>
      <c r="BF223" s="252">
        <f>IF(N223="snížená",J223,0)</f>
        <v>0</v>
      </c>
      <c r="BG223" s="252">
        <f>IF(N223="zákl. přenesená",J223,0)</f>
        <v>0</v>
      </c>
      <c r="BH223" s="252">
        <f>IF(N223="sníž. přenesená",J223,0)</f>
        <v>0</v>
      </c>
      <c r="BI223" s="252">
        <f>IF(N223="nulová",J223,0)</f>
        <v>0</v>
      </c>
      <c r="BJ223" s="16" t="s">
        <v>91</v>
      </c>
      <c r="BK223" s="252">
        <f>ROUND(I223*H223,2)</f>
        <v>0</v>
      </c>
      <c r="BL223" s="16" t="s">
        <v>137</v>
      </c>
      <c r="BM223" s="251" t="s">
        <v>462</v>
      </c>
    </row>
    <row r="224" s="2" customFormat="1">
      <c r="A224" s="38"/>
      <c r="B224" s="39"/>
      <c r="C224" s="40"/>
      <c r="D224" s="253" t="s">
        <v>139</v>
      </c>
      <c r="E224" s="40"/>
      <c r="F224" s="254" t="s">
        <v>359</v>
      </c>
      <c r="G224" s="40"/>
      <c r="H224" s="40"/>
      <c r="I224" s="144"/>
      <c r="J224" s="40"/>
      <c r="K224" s="40"/>
      <c r="L224" s="44"/>
      <c r="M224" s="255"/>
      <c r="N224" s="256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6" t="s">
        <v>139</v>
      </c>
      <c r="AU224" s="16" t="s">
        <v>21</v>
      </c>
    </row>
    <row r="225" s="13" customFormat="1">
      <c r="A225" s="13"/>
      <c r="B225" s="257"/>
      <c r="C225" s="258"/>
      <c r="D225" s="253" t="s">
        <v>141</v>
      </c>
      <c r="E225" s="259" t="s">
        <v>1</v>
      </c>
      <c r="F225" s="260" t="s">
        <v>463</v>
      </c>
      <c r="G225" s="258"/>
      <c r="H225" s="261">
        <v>96</v>
      </c>
      <c r="I225" s="262"/>
      <c r="J225" s="258"/>
      <c r="K225" s="258"/>
      <c r="L225" s="263"/>
      <c r="M225" s="264"/>
      <c r="N225" s="265"/>
      <c r="O225" s="265"/>
      <c r="P225" s="265"/>
      <c r="Q225" s="265"/>
      <c r="R225" s="265"/>
      <c r="S225" s="265"/>
      <c r="T225" s="26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67" t="s">
        <v>141</v>
      </c>
      <c r="AU225" s="267" t="s">
        <v>21</v>
      </c>
      <c r="AV225" s="13" t="s">
        <v>21</v>
      </c>
      <c r="AW225" s="13" t="s">
        <v>40</v>
      </c>
      <c r="AX225" s="13" t="s">
        <v>83</v>
      </c>
      <c r="AY225" s="267" t="s">
        <v>131</v>
      </c>
    </row>
    <row r="226" s="14" customFormat="1">
      <c r="A226" s="14"/>
      <c r="B226" s="268"/>
      <c r="C226" s="269"/>
      <c r="D226" s="253" t="s">
        <v>141</v>
      </c>
      <c r="E226" s="270" t="s">
        <v>1</v>
      </c>
      <c r="F226" s="271" t="s">
        <v>143</v>
      </c>
      <c r="G226" s="269"/>
      <c r="H226" s="272">
        <v>96</v>
      </c>
      <c r="I226" s="273"/>
      <c r="J226" s="269"/>
      <c r="K226" s="269"/>
      <c r="L226" s="274"/>
      <c r="M226" s="275"/>
      <c r="N226" s="276"/>
      <c r="O226" s="276"/>
      <c r="P226" s="276"/>
      <c r="Q226" s="276"/>
      <c r="R226" s="276"/>
      <c r="S226" s="276"/>
      <c r="T226" s="277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78" t="s">
        <v>141</v>
      </c>
      <c r="AU226" s="278" t="s">
        <v>21</v>
      </c>
      <c r="AV226" s="14" t="s">
        <v>137</v>
      </c>
      <c r="AW226" s="14" t="s">
        <v>40</v>
      </c>
      <c r="AX226" s="14" t="s">
        <v>91</v>
      </c>
      <c r="AY226" s="278" t="s">
        <v>131</v>
      </c>
    </row>
    <row r="227" s="2" customFormat="1" ht="24" customHeight="1">
      <c r="A227" s="38"/>
      <c r="B227" s="39"/>
      <c r="C227" s="239" t="s">
        <v>287</v>
      </c>
      <c r="D227" s="239" t="s">
        <v>133</v>
      </c>
      <c r="E227" s="240" t="s">
        <v>464</v>
      </c>
      <c r="F227" s="241" t="s">
        <v>362</v>
      </c>
      <c r="G227" s="242" t="s">
        <v>159</v>
      </c>
      <c r="H227" s="243">
        <v>36.200000000000003</v>
      </c>
      <c r="I227" s="244"/>
      <c r="J227" s="245">
        <f>ROUND(I227*H227,2)</f>
        <v>0</v>
      </c>
      <c r="K227" s="246"/>
      <c r="L227" s="44"/>
      <c r="M227" s="247" t="s">
        <v>1</v>
      </c>
      <c r="N227" s="248" t="s">
        <v>48</v>
      </c>
      <c r="O227" s="91"/>
      <c r="P227" s="249">
        <f>O227*H227</f>
        <v>0</v>
      </c>
      <c r="Q227" s="249">
        <v>0</v>
      </c>
      <c r="R227" s="249">
        <f>Q227*H227</f>
        <v>0</v>
      </c>
      <c r="S227" s="249">
        <v>0</v>
      </c>
      <c r="T227" s="250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51" t="s">
        <v>137</v>
      </c>
      <c r="AT227" s="251" t="s">
        <v>133</v>
      </c>
      <c r="AU227" s="251" t="s">
        <v>21</v>
      </c>
      <c r="AY227" s="16" t="s">
        <v>131</v>
      </c>
      <c r="BE227" s="252">
        <f>IF(N227="základní",J227,0)</f>
        <v>0</v>
      </c>
      <c r="BF227" s="252">
        <f>IF(N227="snížená",J227,0)</f>
        <v>0</v>
      </c>
      <c r="BG227" s="252">
        <f>IF(N227="zákl. přenesená",J227,0)</f>
        <v>0</v>
      </c>
      <c r="BH227" s="252">
        <f>IF(N227="sníž. přenesená",J227,0)</f>
        <v>0</v>
      </c>
      <c r="BI227" s="252">
        <f>IF(N227="nulová",J227,0)</f>
        <v>0</v>
      </c>
      <c r="BJ227" s="16" t="s">
        <v>91</v>
      </c>
      <c r="BK227" s="252">
        <f>ROUND(I227*H227,2)</f>
        <v>0</v>
      </c>
      <c r="BL227" s="16" t="s">
        <v>137</v>
      </c>
      <c r="BM227" s="251" t="s">
        <v>465</v>
      </c>
    </row>
    <row r="228" s="2" customFormat="1">
      <c r="A228" s="38"/>
      <c r="B228" s="39"/>
      <c r="C228" s="40"/>
      <c r="D228" s="253" t="s">
        <v>139</v>
      </c>
      <c r="E228" s="40"/>
      <c r="F228" s="254" t="s">
        <v>466</v>
      </c>
      <c r="G228" s="40"/>
      <c r="H228" s="40"/>
      <c r="I228" s="144"/>
      <c r="J228" s="40"/>
      <c r="K228" s="40"/>
      <c r="L228" s="44"/>
      <c r="M228" s="255"/>
      <c r="N228" s="256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6" t="s">
        <v>139</v>
      </c>
      <c r="AU228" s="16" t="s">
        <v>21</v>
      </c>
    </row>
    <row r="229" s="13" customFormat="1">
      <c r="A229" s="13"/>
      <c r="B229" s="257"/>
      <c r="C229" s="258"/>
      <c r="D229" s="253" t="s">
        <v>141</v>
      </c>
      <c r="E229" s="259" t="s">
        <v>1</v>
      </c>
      <c r="F229" s="260" t="s">
        <v>91</v>
      </c>
      <c r="G229" s="258"/>
      <c r="H229" s="261">
        <v>1</v>
      </c>
      <c r="I229" s="262"/>
      <c r="J229" s="258"/>
      <c r="K229" s="258"/>
      <c r="L229" s="263"/>
      <c r="M229" s="264"/>
      <c r="N229" s="265"/>
      <c r="O229" s="265"/>
      <c r="P229" s="265"/>
      <c r="Q229" s="265"/>
      <c r="R229" s="265"/>
      <c r="S229" s="265"/>
      <c r="T229" s="266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7" t="s">
        <v>141</v>
      </c>
      <c r="AU229" s="267" t="s">
        <v>21</v>
      </c>
      <c r="AV229" s="13" t="s">
        <v>21</v>
      </c>
      <c r="AW229" s="13" t="s">
        <v>40</v>
      </c>
      <c r="AX229" s="13" t="s">
        <v>83</v>
      </c>
      <c r="AY229" s="267" t="s">
        <v>131</v>
      </c>
    </row>
    <row r="230" s="13" customFormat="1">
      <c r="A230" s="13"/>
      <c r="B230" s="257"/>
      <c r="C230" s="258"/>
      <c r="D230" s="253" t="s">
        <v>141</v>
      </c>
      <c r="E230" s="259" t="s">
        <v>1</v>
      </c>
      <c r="F230" s="260" t="s">
        <v>137</v>
      </c>
      <c r="G230" s="258"/>
      <c r="H230" s="261">
        <v>4</v>
      </c>
      <c r="I230" s="262"/>
      <c r="J230" s="258"/>
      <c r="K230" s="258"/>
      <c r="L230" s="263"/>
      <c r="M230" s="264"/>
      <c r="N230" s="265"/>
      <c r="O230" s="265"/>
      <c r="P230" s="265"/>
      <c r="Q230" s="265"/>
      <c r="R230" s="265"/>
      <c r="S230" s="265"/>
      <c r="T230" s="26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7" t="s">
        <v>141</v>
      </c>
      <c r="AU230" s="267" t="s">
        <v>21</v>
      </c>
      <c r="AV230" s="13" t="s">
        <v>21</v>
      </c>
      <c r="AW230" s="13" t="s">
        <v>40</v>
      </c>
      <c r="AX230" s="13" t="s">
        <v>83</v>
      </c>
      <c r="AY230" s="267" t="s">
        <v>131</v>
      </c>
    </row>
    <row r="231" s="13" customFormat="1">
      <c r="A231" s="13"/>
      <c r="B231" s="257"/>
      <c r="C231" s="258"/>
      <c r="D231" s="253" t="s">
        <v>141</v>
      </c>
      <c r="E231" s="259" t="s">
        <v>1</v>
      </c>
      <c r="F231" s="260" t="s">
        <v>467</v>
      </c>
      <c r="G231" s="258"/>
      <c r="H231" s="261">
        <v>31.199999999999999</v>
      </c>
      <c r="I231" s="262"/>
      <c r="J231" s="258"/>
      <c r="K231" s="258"/>
      <c r="L231" s="263"/>
      <c r="M231" s="264"/>
      <c r="N231" s="265"/>
      <c r="O231" s="265"/>
      <c r="P231" s="265"/>
      <c r="Q231" s="265"/>
      <c r="R231" s="265"/>
      <c r="S231" s="265"/>
      <c r="T231" s="26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67" t="s">
        <v>141</v>
      </c>
      <c r="AU231" s="267" t="s">
        <v>21</v>
      </c>
      <c r="AV231" s="13" t="s">
        <v>21</v>
      </c>
      <c r="AW231" s="13" t="s">
        <v>40</v>
      </c>
      <c r="AX231" s="13" t="s">
        <v>83</v>
      </c>
      <c r="AY231" s="267" t="s">
        <v>131</v>
      </c>
    </row>
    <row r="232" s="14" customFormat="1">
      <c r="A232" s="14"/>
      <c r="B232" s="268"/>
      <c r="C232" s="269"/>
      <c r="D232" s="253" t="s">
        <v>141</v>
      </c>
      <c r="E232" s="270" t="s">
        <v>1</v>
      </c>
      <c r="F232" s="271" t="s">
        <v>143</v>
      </c>
      <c r="G232" s="269"/>
      <c r="H232" s="272">
        <v>36.200000000000003</v>
      </c>
      <c r="I232" s="273"/>
      <c r="J232" s="269"/>
      <c r="K232" s="269"/>
      <c r="L232" s="274"/>
      <c r="M232" s="275"/>
      <c r="N232" s="276"/>
      <c r="O232" s="276"/>
      <c r="P232" s="276"/>
      <c r="Q232" s="276"/>
      <c r="R232" s="276"/>
      <c r="S232" s="276"/>
      <c r="T232" s="277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78" t="s">
        <v>141</v>
      </c>
      <c r="AU232" s="278" t="s">
        <v>21</v>
      </c>
      <c r="AV232" s="14" t="s">
        <v>137</v>
      </c>
      <c r="AW232" s="14" t="s">
        <v>40</v>
      </c>
      <c r="AX232" s="14" t="s">
        <v>91</v>
      </c>
      <c r="AY232" s="278" t="s">
        <v>131</v>
      </c>
    </row>
    <row r="233" s="2" customFormat="1" ht="24" customHeight="1">
      <c r="A233" s="38"/>
      <c r="B233" s="39"/>
      <c r="C233" s="239" t="s">
        <v>292</v>
      </c>
      <c r="D233" s="239" t="s">
        <v>133</v>
      </c>
      <c r="E233" s="240" t="s">
        <v>372</v>
      </c>
      <c r="F233" s="241" t="s">
        <v>373</v>
      </c>
      <c r="G233" s="242" t="s">
        <v>159</v>
      </c>
      <c r="H233" s="243">
        <v>33</v>
      </c>
      <c r="I233" s="244"/>
      <c r="J233" s="245">
        <f>ROUND(I233*H233,2)</f>
        <v>0</v>
      </c>
      <c r="K233" s="246"/>
      <c r="L233" s="44"/>
      <c r="M233" s="247" t="s">
        <v>1</v>
      </c>
      <c r="N233" s="248" t="s">
        <v>48</v>
      </c>
      <c r="O233" s="91"/>
      <c r="P233" s="249">
        <f>O233*H233</f>
        <v>0</v>
      </c>
      <c r="Q233" s="249">
        <v>0</v>
      </c>
      <c r="R233" s="249">
        <f>Q233*H233</f>
        <v>0</v>
      </c>
      <c r="S233" s="249">
        <v>0</v>
      </c>
      <c r="T233" s="250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51" t="s">
        <v>137</v>
      </c>
      <c r="AT233" s="251" t="s">
        <v>133</v>
      </c>
      <c r="AU233" s="251" t="s">
        <v>21</v>
      </c>
      <c r="AY233" s="16" t="s">
        <v>131</v>
      </c>
      <c r="BE233" s="252">
        <f>IF(N233="základní",J233,0)</f>
        <v>0</v>
      </c>
      <c r="BF233" s="252">
        <f>IF(N233="snížená",J233,0)</f>
        <v>0</v>
      </c>
      <c r="BG233" s="252">
        <f>IF(N233="zákl. přenesená",J233,0)</f>
        <v>0</v>
      </c>
      <c r="BH233" s="252">
        <f>IF(N233="sníž. přenesená",J233,0)</f>
        <v>0</v>
      </c>
      <c r="BI233" s="252">
        <f>IF(N233="nulová",J233,0)</f>
        <v>0</v>
      </c>
      <c r="BJ233" s="16" t="s">
        <v>91</v>
      </c>
      <c r="BK233" s="252">
        <f>ROUND(I233*H233,2)</f>
        <v>0</v>
      </c>
      <c r="BL233" s="16" t="s">
        <v>137</v>
      </c>
      <c r="BM233" s="251" t="s">
        <v>468</v>
      </c>
    </row>
    <row r="234" s="13" customFormat="1">
      <c r="A234" s="13"/>
      <c r="B234" s="257"/>
      <c r="C234" s="258"/>
      <c r="D234" s="253" t="s">
        <v>141</v>
      </c>
      <c r="E234" s="259" t="s">
        <v>1</v>
      </c>
      <c r="F234" s="260" t="s">
        <v>310</v>
      </c>
      <c r="G234" s="258"/>
      <c r="H234" s="261">
        <v>33</v>
      </c>
      <c r="I234" s="262"/>
      <c r="J234" s="258"/>
      <c r="K234" s="258"/>
      <c r="L234" s="263"/>
      <c r="M234" s="264"/>
      <c r="N234" s="265"/>
      <c r="O234" s="265"/>
      <c r="P234" s="265"/>
      <c r="Q234" s="265"/>
      <c r="R234" s="265"/>
      <c r="S234" s="265"/>
      <c r="T234" s="26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67" t="s">
        <v>141</v>
      </c>
      <c r="AU234" s="267" t="s">
        <v>21</v>
      </c>
      <c r="AV234" s="13" t="s">
        <v>21</v>
      </c>
      <c r="AW234" s="13" t="s">
        <v>40</v>
      </c>
      <c r="AX234" s="13" t="s">
        <v>83</v>
      </c>
      <c r="AY234" s="267" t="s">
        <v>131</v>
      </c>
    </row>
    <row r="235" s="14" customFormat="1">
      <c r="A235" s="14"/>
      <c r="B235" s="268"/>
      <c r="C235" s="269"/>
      <c r="D235" s="253" t="s">
        <v>141</v>
      </c>
      <c r="E235" s="270" t="s">
        <v>1</v>
      </c>
      <c r="F235" s="271" t="s">
        <v>143</v>
      </c>
      <c r="G235" s="269"/>
      <c r="H235" s="272">
        <v>33</v>
      </c>
      <c r="I235" s="273"/>
      <c r="J235" s="269"/>
      <c r="K235" s="269"/>
      <c r="L235" s="274"/>
      <c r="M235" s="275"/>
      <c r="N235" s="276"/>
      <c r="O235" s="276"/>
      <c r="P235" s="276"/>
      <c r="Q235" s="276"/>
      <c r="R235" s="276"/>
      <c r="S235" s="276"/>
      <c r="T235" s="277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78" t="s">
        <v>141</v>
      </c>
      <c r="AU235" s="278" t="s">
        <v>21</v>
      </c>
      <c r="AV235" s="14" t="s">
        <v>137</v>
      </c>
      <c r="AW235" s="14" t="s">
        <v>40</v>
      </c>
      <c r="AX235" s="14" t="s">
        <v>91</v>
      </c>
      <c r="AY235" s="278" t="s">
        <v>131</v>
      </c>
    </row>
    <row r="236" s="2" customFormat="1" ht="24" customHeight="1">
      <c r="A236" s="38"/>
      <c r="B236" s="39"/>
      <c r="C236" s="239" t="s">
        <v>296</v>
      </c>
      <c r="D236" s="239" t="s">
        <v>133</v>
      </c>
      <c r="E236" s="240" t="s">
        <v>376</v>
      </c>
      <c r="F236" s="241" t="s">
        <v>377</v>
      </c>
      <c r="G236" s="242" t="s">
        <v>159</v>
      </c>
      <c r="H236" s="243">
        <v>33</v>
      </c>
      <c r="I236" s="244"/>
      <c r="J236" s="245">
        <f>ROUND(I236*H236,2)</f>
        <v>0</v>
      </c>
      <c r="K236" s="246"/>
      <c r="L236" s="44"/>
      <c r="M236" s="247" t="s">
        <v>1</v>
      </c>
      <c r="N236" s="248" t="s">
        <v>48</v>
      </c>
      <c r="O236" s="91"/>
      <c r="P236" s="249">
        <f>O236*H236</f>
        <v>0</v>
      </c>
      <c r="Q236" s="249">
        <v>0</v>
      </c>
      <c r="R236" s="249">
        <f>Q236*H236</f>
        <v>0</v>
      </c>
      <c r="S236" s="249">
        <v>0</v>
      </c>
      <c r="T236" s="250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51" t="s">
        <v>137</v>
      </c>
      <c r="AT236" s="251" t="s">
        <v>133</v>
      </c>
      <c r="AU236" s="251" t="s">
        <v>21</v>
      </c>
      <c r="AY236" s="16" t="s">
        <v>131</v>
      </c>
      <c r="BE236" s="252">
        <f>IF(N236="základní",J236,0)</f>
        <v>0</v>
      </c>
      <c r="BF236" s="252">
        <f>IF(N236="snížená",J236,0)</f>
        <v>0</v>
      </c>
      <c r="BG236" s="252">
        <f>IF(N236="zákl. přenesená",J236,0)</f>
        <v>0</v>
      </c>
      <c r="BH236" s="252">
        <f>IF(N236="sníž. přenesená",J236,0)</f>
        <v>0</v>
      </c>
      <c r="BI236" s="252">
        <f>IF(N236="nulová",J236,0)</f>
        <v>0</v>
      </c>
      <c r="BJ236" s="16" t="s">
        <v>91</v>
      </c>
      <c r="BK236" s="252">
        <f>ROUND(I236*H236,2)</f>
        <v>0</v>
      </c>
      <c r="BL236" s="16" t="s">
        <v>137</v>
      </c>
      <c r="BM236" s="251" t="s">
        <v>469</v>
      </c>
    </row>
    <row r="237" s="13" customFormat="1">
      <c r="A237" s="13"/>
      <c r="B237" s="257"/>
      <c r="C237" s="258"/>
      <c r="D237" s="253" t="s">
        <v>141</v>
      </c>
      <c r="E237" s="259" t="s">
        <v>1</v>
      </c>
      <c r="F237" s="260" t="s">
        <v>310</v>
      </c>
      <c r="G237" s="258"/>
      <c r="H237" s="261">
        <v>33</v>
      </c>
      <c r="I237" s="262"/>
      <c r="J237" s="258"/>
      <c r="K237" s="258"/>
      <c r="L237" s="263"/>
      <c r="M237" s="264"/>
      <c r="N237" s="265"/>
      <c r="O237" s="265"/>
      <c r="P237" s="265"/>
      <c r="Q237" s="265"/>
      <c r="R237" s="265"/>
      <c r="S237" s="265"/>
      <c r="T237" s="26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67" t="s">
        <v>141</v>
      </c>
      <c r="AU237" s="267" t="s">
        <v>21</v>
      </c>
      <c r="AV237" s="13" t="s">
        <v>21</v>
      </c>
      <c r="AW237" s="13" t="s">
        <v>40</v>
      </c>
      <c r="AX237" s="13" t="s">
        <v>83</v>
      </c>
      <c r="AY237" s="267" t="s">
        <v>131</v>
      </c>
    </row>
    <row r="238" s="14" customFormat="1">
      <c r="A238" s="14"/>
      <c r="B238" s="268"/>
      <c r="C238" s="269"/>
      <c r="D238" s="253" t="s">
        <v>141</v>
      </c>
      <c r="E238" s="270" t="s">
        <v>1</v>
      </c>
      <c r="F238" s="271" t="s">
        <v>143</v>
      </c>
      <c r="G238" s="269"/>
      <c r="H238" s="272">
        <v>33</v>
      </c>
      <c r="I238" s="273"/>
      <c r="J238" s="269"/>
      <c r="K238" s="269"/>
      <c r="L238" s="274"/>
      <c r="M238" s="275"/>
      <c r="N238" s="276"/>
      <c r="O238" s="276"/>
      <c r="P238" s="276"/>
      <c r="Q238" s="276"/>
      <c r="R238" s="276"/>
      <c r="S238" s="276"/>
      <c r="T238" s="277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78" t="s">
        <v>141</v>
      </c>
      <c r="AU238" s="278" t="s">
        <v>21</v>
      </c>
      <c r="AV238" s="14" t="s">
        <v>137</v>
      </c>
      <c r="AW238" s="14" t="s">
        <v>40</v>
      </c>
      <c r="AX238" s="14" t="s">
        <v>91</v>
      </c>
      <c r="AY238" s="278" t="s">
        <v>131</v>
      </c>
    </row>
    <row r="239" s="12" customFormat="1" ht="22.8" customHeight="1">
      <c r="A239" s="12"/>
      <c r="B239" s="223"/>
      <c r="C239" s="224"/>
      <c r="D239" s="225" t="s">
        <v>82</v>
      </c>
      <c r="E239" s="237" t="s">
        <v>383</v>
      </c>
      <c r="F239" s="237" t="s">
        <v>384</v>
      </c>
      <c r="G239" s="224"/>
      <c r="H239" s="224"/>
      <c r="I239" s="227"/>
      <c r="J239" s="238">
        <f>BK239</f>
        <v>0</v>
      </c>
      <c r="K239" s="224"/>
      <c r="L239" s="229"/>
      <c r="M239" s="230"/>
      <c r="N239" s="231"/>
      <c r="O239" s="231"/>
      <c r="P239" s="232">
        <f>SUM(P240:P248)</f>
        <v>0</v>
      </c>
      <c r="Q239" s="231"/>
      <c r="R239" s="232">
        <f>SUM(R240:R248)</f>
        <v>0</v>
      </c>
      <c r="S239" s="231"/>
      <c r="T239" s="233">
        <f>SUM(T240:T248)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34" t="s">
        <v>137</v>
      </c>
      <c r="AT239" s="235" t="s">
        <v>82</v>
      </c>
      <c r="AU239" s="235" t="s">
        <v>91</v>
      </c>
      <c r="AY239" s="234" t="s">
        <v>131</v>
      </c>
      <c r="BK239" s="236">
        <f>SUM(BK240:BK248)</f>
        <v>0</v>
      </c>
    </row>
    <row r="240" s="2" customFormat="1" ht="16.5" customHeight="1">
      <c r="A240" s="38"/>
      <c r="B240" s="39"/>
      <c r="C240" s="239" t="s">
        <v>301</v>
      </c>
      <c r="D240" s="239" t="s">
        <v>133</v>
      </c>
      <c r="E240" s="240" t="s">
        <v>470</v>
      </c>
      <c r="F240" s="241" t="s">
        <v>387</v>
      </c>
      <c r="G240" s="242" t="s">
        <v>388</v>
      </c>
      <c r="H240" s="243">
        <v>167.238</v>
      </c>
      <c r="I240" s="244"/>
      <c r="J240" s="245">
        <f>ROUND(I240*H240,2)</f>
        <v>0</v>
      </c>
      <c r="K240" s="246"/>
      <c r="L240" s="44"/>
      <c r="M240" s="247" t="s">
        <v>1</v>
      </c>
      <c r="N240" s="248" t="s">
        <v>48</v>
      </c>
      <c r="O240" s="91"/>
      <c r="P240" s="249">
        <f>O240*H240</f>
        <v>0</v>
      </c>
      <c r="Q240" s="249">
        <v>0</v>
      </c>
      <c r="R240" s="249">
        <f>Q240*H240</f>
        <v>0</v>
      </c>
      <c r="S240" s="249">
        <v>0</v>
      </c>
      <c r="T240" s="250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51" t="s">
        <v>389</v>
      </c>
      <c r="AT240" s="251" t="s">
        <v>133</v>
      </c>
      <c r="AU240" s="251" t="s">
        <v>21</v>
      </c>
      <c r="AY240" s="16" t="s">
        <v>131</v>
      </c>
      <c r="BE240" s="252">
        <f>IF(N240="základní",J240,0)</f>
        <v>0</v>
      </c>
      <c r="BF240" s="252">
        <f>IF(N240="snížená",J240,0)</f>
        <v>0</v>
      </c>
      <c r="BG240" s="252">
        <f>IF(N240="zákl. přenesená",J240,0)</f>
        <v>0</v>
      </c>
      <c r="BH240" s="252">
        <f>IF(N240="sníž. přenesená",J240,0)</f>
        <v>0</v>
      </c>
      <c r="BI240" s="252">
        <f>IF(N240="nulová",J240,0)</f>
        <v>0</v>
      </c>
      <c r="BJ240" s="16" t="s">
        <v>91</v>
      </c>
      <c r="BK240" s="252">
        <f>ROUND(I240*H240,2)</f>
        <v>0</v>
      </c>
      <c r="BL240" s="16" t="s">
        <v>389</v>
      </c>
      <c r="BM240" s="251" t="s">
        <v>471</v>
      </c>
    </row>
    <row r="241" s="2" customFormat="1">
      <c r="A241" s="38"/>
      <c r="B241" s="39"/>
      <c r="C241" s="40"/>
      <c r="D241" s="253" t="s">
        <v>139</v>
      </c>
      <c r="E241" s="40"/>
      <c r="F241" s="254" t="s">
        <v>391</v>
      </c>
      <c r="G241" s="40"/>
      <c r="H241" s="40"/>
      <c r="I241" s="144"/>
      <c r="J241" s="40"/>
      <c r="K241" s="40"/>
      <c r="L241" s="44"/>
      <c r="M241" s="255"/>
      <c r="N241" s="256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6" t="s">
        <v>139</v>
      </c>
      <c r="AU241" s="16" t="s">
        <v>21</v>
      </c>
    </row>
    <row r="242" s="13" customFormat="1">
      <c r="A242" s="13"/>
      <c r="B242" s="257"/>
      <c r="C242" s="258"/>
      <c r="D242" s="253" t="s">
        <v>141</v>
      </c>
      <c r="E242" s="259" t="s">
        <v>1</v>
      </c>
      <c r="F242" s="260" t="s">
        <v>472</v>
      </c>
      <c r="G242" s="258"/>
      <c r="H242" s="261">
        <v>91.238</v>
      </c>
      <c r="I242" s="262"/>
      <c r="J242" s="258"/>
      <c r="K242" s="258"/>
      <c r="L242" s="263"/>
      <c r="M242" s="264"/>
      <c r="N242" s="265"/>
      <c r="O242" s="265"/>
      <c r="P242" s="265"/>
      <c r="Q242" s="265"/>
      <c r="R242" s="265"/>
      <c r="S242" s="265"/>
      <c r="T242" s="26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67" t="s">
        <v>141</v>
      </c>
      <c r="AU242" s="267" t="s">
        <v>21</v>
      </c>
      <c r="AV242" s="13" t="s">
        <v>21</v>
      </c>
      <c r="AW242" s="13" t="s">
        <v>40</v>
      </c>
      <c r="AX242" s="13" t="s">
        <v>83</v>
      </c>
      <c r="AY242" s="267" t="s">
        <v>131</v>
      </c>
    </row>
    <row r="243" s="13" customFormat="1">
      <c r="A243" s="13"/>
      <c r="B243" s="257"/>
      <c r="C243" s="258"/>
      <c r="D243" s="253" t="s">
        <v>141</v>
      </c>
      <c r="E243" s="259" t="s">
        <v>1</v>
      </c>
      <c r="F243" s="260" t="s">
        <v>473</v>
      </c>
      <c r="G243" s="258"/>
      <c r="H243" s="261">
        <v>76</v>
      </c>
      <c r="I243" s="262"/>
      <c r="J243" s="258"/>
      <c r="K243" s="258"/>
      <c r="L243" s="263"/>
      <c r="M243" s="264"/>
      <c r="N243" s="265"/>
      <c r="O243" s="265"/>
      <c r="P243" s="265"/>
      <c r="Q243" s="265"/>
      <c r="R243" s="265"/>
      <c r="S243" s="265"/>
      <c r="T243" s="26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67" t="s">
        <v>141</v>
      </c>
      <c r="AU243" s="267" t="s">
        <v>21</v>
      </c>
      <c r="AV243" s="13" t="s">
        <v>21</v>
      </c>
      <c r="AW243" s="13" t="s">
        <v>40</v>
      </c>
      <c r="AX243" s="13" t="s">
        <v>83</v>
      </c>
      <c r="AY243" s="267" t="s">
        <v>131</v>
      </c>
    </row>
    <row r="244" s="14" customFormat="1">
      <c r="A244" s="14"/>
      <c r="B244" s="268"/>
      <c r="C244" s="269"/>
      <c r="D244" s="253" t="s">
        <v>141</v>
      </c>
      <c r="E244" s="270" t="s">
        <v>1</v>
      </c>
      <c r="F244" s="271" t="s">
        <v>143</v>
      </c>
      <c r="G244" s="269"/>
      <c r="H244" s="272">
        <v>167.238</v>
      </c>
      <c r="I244" s="273"/>
      <c r="J244" s="269"/>
      <c r="K244" s="269"/>
      <c r="L244" s="274"/>
      <c r="M244" s="275"/>
      <c r="N244" s="276"/>
      <c r="O244" s="276"/>
      <c r="P244" s="276"/>
      <c r="Q244" s="276"/>
      <c r="R244" s="276"/>
      <c r="S244" s="276"/>
      <c r="T244" s="277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78" t="s">
        <v>141</v>
      </c>
      <c r="AU244" s="278" t="s">
        <v>21</v>
      </c>
      <c r="AV244" s="14" t="s">
        <v>137</v>
      </c>
      <c r="AW244" s="14" t="s">
        <v>40</v>
      </c>
      <c r="AX244" s="14" t="s">
        <v>91</v>
      </c>
      <c r="AY244" s="278" t="s">
        <v>131</v>
      </c>
    </row>
    <row r="245" s="2" customFormat="1" ht="24" customHeight="1">
      <c r="A245" s="38"/>
      <c r="B245" s="39"/>
      <c r="C245" s="239" t="s">
        <v>306</v>
      </c>
      <c r="D245" s="239" t="s">
        <v>133</v>
      </c>
      <c r="E245" s="240" t="s">
        <v>395</v>
      </c>
      <c r="F245" s="241" t="s">
        <v>396</v>
      </c>
      <c r="G245" s="242" t="s">
        <v>388</v>
      </c>
      <c r="H245" s="243">
        <v>18.75</v>
      </c>
      <c r="I245" s="244"/>
      <c r="J245" s="245">
        <f>ROUND(I245*H245,2)</f>
        <v>0</v>
      </c>
      <c r="K245" s="246"/>
      <c r="L245" s="44"/>
      <c r="M245" s="247" t="s">
        <v>1</v>
      </c>
      <c r="N245" s="248" t="s">
        <v>48</v>
      </c>
      <c r="O245" s="91"/>
      <c r="P245" s="249">
        <f>O245*H245</f>
        <v>0</v>
      </c>
      <c r="Q245" s="249">
        <v>0</v>
      </c>
      <c r="R245" s="249">
        <f>Q245*H245</f>
        <v>0</v>
      </c>
      <c r="S245" s="249">
        <v>0</v>
      </c>
      <c r="T245" s="250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51" t="s">
        <v>389</v>
      </c>
      <c r="AT245" s="251" t="s">
        <v>133</v>
      </c>
      <c r="AU245" s="251" t="s">
        <v>21</v>
      </c>
      <c r="AY245" s="16" t="s">
        <v>131</v>
      </c>
      <c r="BE245" s="252">
        <f>IF(N245="základní",J245,0)</f>
        <v>0</v>
      </c>
      <c r="BF245" s="252">
        <f>IF(N245="snížená",J245,0)</f>
        <v>0</v>
      </c>
      <c r="BG245" s="252">
        <f>IF(N245="zákl. přenesená",J245,0)</f>
        <v>0</v>
      </c>
      <c r="BH245" s="252">
        <f>IF(N245="sníž. přenesená",J245,0)</f>
        <v>0</v>
      </c>
      <c r="BI245" s="252">
        <f>IF(N245="nulová",J245,0)</f>
        <v>0</v>
      </c>
      <c r="BJ245" s="16" t="s">
        <v>91</v>
      </c>
      <c r="BK245" s="252">
        <f>ROUND(I245*H245,2)</f>
        <v>0</v>
      </c>
      <c r="BL245" s="16" t="s">
        <v>389</v>
      </c>
      <c r="BM245" s="251" t="s">
        <v>474</v>
      </c>
    </row>
    <row r="246" s="2" customFormat="1">
      <c r="A246" s="38"/>
      <c r="B246" s="39"/>
      <c r="C246" s="40"/>
      <c r="D246" s="253" t="s">
        <v>139</v>
      </c>
      <c r="E246" s="40"/>
      <c r="F246" s="254" t="s">
        <v>398</v>
      </c>
      <c r="G246" s="40"/>
      <c r="H246" s="40"/>
      <c r="I246" s="144"/>
      <c r="J246" s="40"/>
      <c r="K246" s="40"/>
      <c r="L246" s="44"/>
      <c r="M246" s="255"/>
      <c r="N246" s="256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6" t="s">
        <v>139</v>
      </c>
      <c r="AU246" s="16" t="s">
        <v>21</v>
      </c>
    </row>
    <row r="247" s="13" customFormat="1">
      <c r="A247" s="13"/>
      <c r="B247" s="257"/>
      <c r="C247" s="258"/>
      <c r="D247" s="253" t="s">
        <v>141</v>
      </c>
      <c r="E247" s="259" t="s">
        <v>1</v>
      </c>
      <c r="F247" s="260" t="s">
        <v>475</v>
      </c>
      <c r="G247" s="258"/>
      <c r="H247" s="261">
        <v>18.75</v>
      </c>
      <c r="I247" s="262"/>
      <c r="J247" s="258"/>
      <c r="K247" s="258"/>
      <c r="L247" s="263"/>
      <c r="M247" s="264"/>
      <c r="N247" s="265"/>
      <c r="O247" s="265"/>
      <c r="P247" s="265"/>
      <c r="Q247" s="265"/>
      <c r="R247" s="265"/>
      <c r="S247" s="265"/>
      <c r="T247" s="26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67" t="s">
        <v>141</v>
      </c>
      <c r="AU247" s="267" t="s">
        <v>21</v>
      </c>
      <c r="AV247" s="13" t="s">
        <v>21</v>
      </c>
      <c r="AW247" s="13" t="s">
        <v>40</v>
      </c>
      <c r="AX247" s="13" t="s">
        <v>83</v>
      </c>
      <c r="AY247" s="267" t="s">
        <v>131</v>
      </c>
    </row>
    <row r="248" s="14" customFormat="1">
      <c r="A248" s="14"/>
      <c r="B248" s="268"/>
      <c r="C248" s="269"/>
      <c r="D248" s="253" t="s">
        <v>141</v>
      </c>
      <c r="E248" s="270" t="s">
        <v>1</v>
      </c>
      <c r="F248" s="271" t="s">
        <v>143</v>
      </c>
      <c r="G248" s="269"/>
      <c r="H248" s="272">
        <v>18.75</v>
      </c>
      <c r="I248" s="273"/>
      <c r="J248" s="269"/>
      <c r="K248" s="269"/>
      <c r="L248" s="274"/>
      <c r="M248" s="275"/>
      <c r="N248" s="276"/>
      <c r="O248" s="276"/>
      <c r="P248" s="276"/>
      <c r="Q248" s="276"/>
      <c r="R248" s="276"/>
      <c r="S248" s="276"/>
      <c r="T248" s="277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78" t="s">
        <v>141</v>
      </c>
      <c r="AU248" s="278" t="s">
        <v>21</v>
      </c>
      <c r="AV248" s="14" t="s">
        <v>137</v>
      </c>
      <c r="AW248" s="14" t="s">
        <v>40</v>
      </c>
      <c r="AX248" s="14" t="s">
        <v>91</v>
      </c>
      <c r="AY248" s="278" t="s">
        <v>131</v>
      </c>
    </row>
    <row r="249" s="12" customFormat="1" ht="22.8" customHeight="1">
      <c r="A249" s="12"/>
      <c r="B249" s="223"/>
      <c r="C249" s="224"/>
      <c r="D249" s="225" t="s">
        <v>82</v>
      </c>
      <c r="E249" s="237" t="s">
        <v>476</v>
      </c>
      <c r="F249" s="237" t="s">
        <v>477</v>
      </c>
      <c r="G249" s="224"/>
      <c r="H249" s="224"/>
      <c r="I249" s="227"/>
      <c r="J249" s="238">
        <f>BK249</f>
        <v>0</v>
      </c>
      <c r="K249" s="224"/>
      <c r="L249" s="229"/>
      <c r="M249" s="230"/>
      <c r="N249" s="231"/>
      <c r="O249" s="231"/>
      <c r="P249" s="232">
        <f>P250</f>
        <v>0</v>
      </c>
      <c r="Q249" s="231"/>
      <c r="R249" s="232">
        <f>R250</f>
        <v>0</v>
      </c>
      <c r="S249" s="231"/>
      <c r="T249" s="233">
        <f>T250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34" t="s">
        <v>21</v>
      </c>
      <c r="AT249" s="235" t="s">
        <v>82</v>
      </c>
      <c r="AU249" s="235" t="s">
        <v>91</v>
      </c>
      <c r="AY249" s="234" t="s">
        <v>131</v>
      </c>
      <c r="BK249" s="236">
        <f>BK250</f>
        <v>0</v>
      </c>
    </row>
    <row r="250" s="12" customFormat="1" ht="20.88" customHeight="1">
      <c r="A250" s="12"/>
      <c r="B250" s="223"/>
      <c r="C250" s="224"/>
      <c r="D250" s="225" t="s">
        <v>82</v>
      </c>
      <c r="E250" s="237" t="s">
        <v>478</v>
      </c>
      <c r="F250" s="237" t="s">
        <v>479</v>
      </c>
      <c r="G250" s="224"/>
      <c r="H250" s="224"/>
      <c r="I250" s="227"/>
      <c r="J250" s="238">
        <f>BK250</f>
        <v>0</v>
      </c>
      <c r="K250" s="224"/>
      <c r="L250" s="229"/>
      <c r="M250" s="230"/>
      <c r="N250" s="231"/>
      <c r="O250" s="231"/>
      <c r="P250" s="232">
        <f>SUM(P251:P252)</f>
        <v>0</v>
      </c>
      <c r="Q250" s="231"/>
      <c r="R250" s="232">
        <f>SUM(R251:R252)</f>
        <v>0</v>
      </c>
      <c r="S250" s="231"/>
      <c r="T250" s="233">
        <f>SUM(T251:T252)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34" t="s">
        <v>21</v>
      </c>
      <c r="AT250" s="235" t="s">
        <v>82</v>
      </c>
      <c r="AU250" s="235" t="s">
        <v>21</v>
      </c>
      <c r="AY250" s="234" t="s">
        <v>131</v>
      </c>
      <c r="BK250" s="236">
        <f>SUM(BK251:BK252)</f>
        <v>0</v>
      </c>
    </row>
    <row r="251" s="2" customFormat="1" ht="16.5" customHeight="1">
      <c r="A251" s="38"/>
      <c r="B251" s="39"/>
      <c r="C251" s="239" t="s">
        <v>310</v>
      </c>
      <c r="D251" s="239" t="s">
        <v>133</v>
      </c>
      <c r="E251" s="240" t="s">
        <v>480</v>
      </c>
      <c r="F251" s="241" t="s">
        <v>481</v>
      </c>
      <c r="G251" s="242" t="s">
        <v>180</v>
      </c>
      <c r="H251" s="243">
        <v>1</v>
      </c>
      <c r="I251" s="244"/>
      <c r="J251" s="245">
        <f>ROUND(I251*H251,2)</f>
        <v>0</v>
      </c>
      <c r="K251" s="246"/>
      <c r="L251" s="44"/>
      <c r="M251" s="247" t="s">
        <v>1</v>
      </c>
      <c r="N251" s="248" t="s">
        <v>48</v>
      </c>
      <c r="O251" s="91"/>
      <c r="P251" s="249">
        <f>O251*H251</f>
        <v>0</v>
      </c>
      <c r="Q251" s="249">
        <v>0</v>
      </c>
      <c r="R251" s="249">
        <f>Q251*H251</f>
        <v>0</v>
      </c>
      <c r="S251" s="249">
        <v>0</v>
      </c>
      <c r="T251" s="250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51" t="s">
        <v>224</v>
      </c>
      <c r="AT251" s="251" t="s">
        <v>133</v>
      </c>
      <c r="AU251" s="251" t="s">
        <v>150</v>
      </c>
      <c r="AY251" s="16" t="s">
        <v>131</v>
      </c>
      <c r="BE251" s="252">
        <f>IF(N251="základní",J251,0)</f>
        <v>0</v>
      </c>
      <c r="BF251" s="252">
        <f>IF(N251="snížená",J251,0)</f>
        <v>0</v>
      </c>
      <c r="BG251" s="252">
        <f>IF(N251="zákl. přenesená",J251,0)</f>
        <v>0</v>
      </c>
      <c r="BH251" s="252">
        <f>IF(N251="sníž. přenesená",J251,0)</f>
        <v>0</v>
      </c>
      <c r="BI251" s="252">
        <f>IF(N251="nulová",J251,0)</f>
        <v>0</v>
      </c>
      <c r="BJ251" s="16" t="s">
        <v>91</v>
      </c>
      <c r="BK251" s="252">
        <f>ROUND(I251*H251,2)</f>
        <v>0</v>
      </c>
      <c r="BL251" s="16" t="s">
        <v>224</v>
      </c>
      <c r="BM251" s="251" t="s">
        <v>482</v>
      </c>
    </row>
    <row r="252" s="2" customFormat="1">
      <c r="A252" s="38"/>
      <c r="B252" s="39"/>
      <c r="C252" s="40"/>
      <c r="D252" s="253" t="s">
        <v>139</v>
      </c>
      <c r="E252" s="40"/>
      <c r="F252" s="254" t="s">
        <v>483</v>
      </c>
      <c r="G252" s="40"/>
      <c r="H252" s="40"/>
      <c r="I252" s="144"/>
      <c r="J252" s="40"/>
      <c r="K252" s="40"/>
      <c r="L252" s="44"/>
      <c r="M252" s="282"/>
      <c r="N252" s="283"/>
      <c r="O252" s="284"/>
      <c r="P252" s="284"/>
      <c r="Q252" s="284"/>
      <c r="R252" s="284"/>
      <c r="S252" s="284"/>
      <c r="T252" s="2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6" t="s">
        <v>139</v>
      </c>
      <c r="AU252" s="16" t="s">
        <v>150</v>
      </c>
    </row>
    <row r="253" s="2" customFormat="1" ht="6.96" customHeight="1">
      <c r="A253" s="38"/>
      <c r="B253" s="66"/>
      <c r="C253" s="67"/>
      <c r="D253" s="67"/>
      <c r="E253" s="67"/>
      <c r="F253" s="67"/>
      <c r="G253" s="67"/>
      <c r="H253" s="67"/>
      <c r="I253" s="186"/>
      <c r="J253" s="67"/>
      <c r="K253" s="67"/>
      <c r="L253" s="44"/>
      <c r="M253" s="38"/>
      <c r="O253" s="38"/>
      <c r="P253" s="38"/>
      <c r="Q253" s="38"/>
      <c r="R253" s="38"/>
      <c r="S253" s="38"/>
      <c r="T253" s="38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</row>
  </sheetData>
  <sheetProtection sheet="1" autoFilter="0" formatColumns="0" formatRows="0" objects="1" scenarios="1" spinCount="100000" saltValue="fuWG0LMYKZ92j5BWwyKelzH3sL/ttxt/H8Iz++VxasBN7WzTxonz9ZT+kn0O5j74TFp7KChKG+tdUlCjzIwg9w==" hashValue="9G4NKxeUNqRZznC7SJtyFINqv4jU+jwt+sUgGPGQy5tvincuH7x6nxrdnKlNezCIRXo4qH657XkEC7NSu47m1g==" algorithmName="SHA-512" password="CC35"/>
  <autoFilter ref="C123:K252"/>
  <mergeCells count="9">
    <mergeCell ref="E7:H7"/>
    <mergeCell ref="E9:H9"/>
    <mergeCell ref="E18:H18"/>
    <mergeCell ref="E27:H27"/>
    <mergeCell ref="E84:H84"/>
    <mergeCell ref="E86:H86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6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97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19"/>
      <c r="AT3" s="16" t="s">
        <v>21</v>
      </c>
    </row>
    <row r="4" hidden="1" s="1" customFormat="1" ht="24.96" customHeight="1">
      <c r="B4" s="19"/>
      <c r="D4" s="140" t="s">
        <v>98</v>
      </c>
      <c r="I4" s="136"/>
      <c r="L4" s="19"/>
      <c r="M4" s="141" t="s">
        <v>10</v>
      </c>
      <c r="AT4" s="16" t="s">
        <v>4</v>
      </c>
    </row>
    <row r="5" hidden="1" s="1" customFormat="1" ht="6.96" customHeight="1">
      <c r="B5" s="19"/>
      <c r="I5" s="136"/>
      <c r="L5" s="19"/>
    </row>
    <row r="6" hidden="1" s="1" customFormat="1" ht="12" customHeight="1">
      <c r="B6" s="19"/>
      <c r="D6" s="142" t="s">
        <v>16</v>
      </c>
      <c r="I6" s="136"/>
      <c r="L6" s="19"/>
    </row>
    <row r="7" hidden="1" s="1" customFormat="1" ht="16.5" customHeight="1">
      <c r="B7" s="19"/>
      <c r="E7" s="143" t="str">
        <f>'Rekapitulace stavby'!K6</f>
        <v>1720181 Ulice Chebská, Mar. Lázně, oprava středových ostrůvků - I. Etapa</v>
      </c>
      <c r="F7" s="142"/>
      <c r="G7" s="142"/>
      <c r="H7" s="142"/>
      <c r="I7" s="136"/>
      <c r="L7" s="19"/>
    </row>
    <row r="8" hidden="1" s="2" customFormat="1" ht="12" customHeight="1">
      <c r="A8" s="38"/>
      <c r="B8" s="44"/>
      <c r="C8" s="38"/>
      <c r="D8" s="142" t="s">
        <v>99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5" t="s">
        <v>484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2" t="s">
        <v>18</v>
      </c>
      <c r="E11" s="38"/>
      <c r="F11" s="146" t="s">
        <v>19</v>
      </c>
      <c r="G11" s="38"/>
      <c r="H11" s="38"/>
      <c r="I11" s="147" t="s">
        <v>20</v>
      </c>
      <c r="J11" s="146" t="s">
        <v>21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2" t="s">
        <v>22</v>
      </c>
      <c r="E12" s="38"/>
      <c r="F12" s="146" t="s">
        <v>485</v>
      </c>
      <c r="G12" s="38"/>
      <c r="H12" s="38"/>
      <c r="I12" s="147" t="s">
        <v>24</v>
      </c>
      <c r="J12" s="148" t="str">
        <f>'Rekapitulace stavby'!AN8</f>
        <v>7. 12. 2018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21.84" customHeight="1">
      <c r="A13" s="38"/>
      <c r="B13" s="44"/>
      <c r="C13" s="38"/>
      <c r="D13" s="149" t="s">
        <v>26</v>
      </c>
      <c r="E13" s="38"/>
      <c r="F13" s="150" t="s">
        <v>27</v>
      </c>
      <c r="G13" s="38"/>
      <c r="H13" s="38"/>
      <c r="I13" s="151" t="s">
        <v>28</v>
      </c>
      <c r="J13" s="150" t="s">
        <v>29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2" t="s">
        <v>30</v>
      </c>
      <c r="E14" s="38"/>
      <c r="F14" s="38"/>
      <c r="G14" s="38"/>
      <c r="H14" s="38"/>
      <c r="I14" s="147" t="s">
        <v>31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6" t="s">
        <v>402</v>
      </c>
      <c r="F15" s="38"/>
      <c r="G15" s="38"/>
      <c r="H15" s="38"/>
      <c r="I15" s="147" t="s">
        <v>33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2" t="s">
        <v>34</v>
      </c>
      <c r="E17" s="38"/>
      <c r="F17" s="38"/>
      <c r="G17" s="38"/>
      <c r="H17" s="38"/>
      <c r="I17" s="147" t="s">
        <v>31</v>
      </c>
      <c r="J17" s="32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2" t="str">
        <f>'Rekapitulace stavby'!E14</f>
        <v>Vyplň údaj</v>
      </c>
      <c r="F18" s="146"/>
      <c r="G18" s="146"/>
      <c r="H18" s="146"/>
      <c r="I18" s="147" t="s">
        <v>33</v>
      </c>
      <c r="J18" s="32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2" t="s">
        <v>36</v>
      </c>
      <c r="E20" s="38"/>
      <c r="F20" s="38"/>
      <c r="G20" s="38"/>
      <c r="H20" s="38"/>
      <c r="I20" s="147" t="s">
        <v>31</v>
      </c>
      <c r="J20" s="146" t="s">
        <v>37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6" t="s">
        <v>38</v>
      </c>
      <c r="F21" s="38"/>
      <c r="G21" s="38"/>
      <c r="H21" s="38"/>
      <c r="I21" s="147" t="s">
        <v>33</v>
      </c>
      <c r="J21" s="146" t="s">
        <v>39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2" t="s">
        <v>41</v>
      </c>
      <c r="E23" s="38"/>
      <c r="F23" s="38"/>
      <c r="G23" s="38"/>
      <c r="H23" s="38"/>
      <c r="I23" s="147" t="s">
        <v>31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6" t="s">
        <v>38</v>
      </c>
      <c r="F24" s="38"/>
      <c r="G24" s="38"/>
      <c r="H24" s="38"/>
      <c r="I24" s="147" t="s">
        <v>33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2" t="s">
        <v>42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52"/>
      <c r="B27" s="153"/>
      <c r="C27" s="152"/>
      <c r="D27" s="152"/>
      <c r="E27" s="154" t="s">
        <v>1</v>
      </c>
      <c r="F27" s="154"/>
      <c r="G27" s="154"/>
      <c r="H27" s="154"/>
      <c r="I27" s="155"/>
      <c r="J27" s="152"/>
      <c r="K27" s="152"/>
      <c r="L27" s="156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57"/>
      <c r="E29" s="157"/>
      <c r="F29" s="157"/>
      <c r="G29" s="157"/>
      <c r="H29" s="157"/>
      <c r="I29" s="158"/>
      <c r="J29" s="157"/>
      <c r="K29" s="157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9" t="s">
        <v>43</v>
      </c>
      <c r="E30" s="38"/>
      <c r="F30" s="38"/>
      <c r="G30" s="38"/>
      <c r="H30" s="38"/>
      <c r="I30" s="144"/>
      <c r="J30" s="160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7"/>
      <c r="E31" s="157"/>
      <c r="F31" s="157"/>
      <c r="G31" s="157"/>
      <c r="H31" s="157"/>
      <c r="I31" s="158"/>
      <c r="J31" s="157"/>
      <c r="K31" s="157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61" t="s">
        <v>45</v>
      </c>
      <c r="G32" s="38"/>
      <c r="H32" s="38"/>
      <c r="I32" s="162" t="s">
        <v>44</v>
      </c>
      <c r="J32" s="161" t="s">
        <v>46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63" t="s">
        <v>47</v>
      </c>
      <c r="E33" s="142" t="s">
        <v>48</v>
      </c>
      <c r="F33" s="164">
        <f>ROUND((SUM(BE117:BE127)),  2)</f>
        <v>0</v>
      </c>
      <c r="G33" s="38"/>
      <c r="H33" s="38"/>
      <c r="I33" s="165">
        <v>0.20999999999999999</v>
      </c>
      <c r="J33" s="164">
        <f>ROUND(((SUM(BE117:BE127))*I33),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2" t="s">
        <v>49</v>
      </c>
      <c r="F34" s="164">
        <f>ROUND((SUM(BF117:BF127)),  2)</f>
        <v>0</v>
      </c>
      <c r="G34" s="38"/>
      <c r="H34" s="38"/>
      <c r="I34" s="165">
        <v>0.14999999999999999</v>
      </c>
      <c r="J34" s="164">
        <f>ROUND(((SUM(BF117:BF127))*I34),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50</v>
      </c>
      <c r="F35" s="164">
        <f>ROUND((SUM(BG117:BG127)),  2)</f>
        <v>0</v>
      </c>
      <c r="G35" s="38"/>
      <c r="H35" s="38"/>
      <c r="I35" s="165">
        <v>0.20999999999999999</v>
      </c>
      <c r="J35" s="16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51</v>
      </c>
      <c r="F36" s="164">
        <f>ROUND((SUM(BH117:BH127)),  2)</f>
        <v>0</v>
      </c>
      <c r="G36" s="38"/>
      <c r="H36" s="38"/>
      <c r="I36" s="165">
        <v>0.14999999999999999</v>
      </c>
      <c r="J36" s="16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52</v>
      </c>
      <c r="F37" s="164">
        <f>ROUND((SUM(BI117:BI127)),  2)</f>
        <v>0</v>
      </c>
      <c r="G37" s="38"/>
      <c r="H37" s="38"/>
      <c r="I37" s="165">
        <v>0</v>
      </c>
      <c r="J37" s="16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66"/>
      <c r="D39" s="167" t="s">
        <v>53</v>
      </c>
      <c r="E39" s="168"/>
      <c r="F39" s="168"/>
      <c r="G39" s="169" t="s">
        <v>54</v>
      </c>
      <c r="H39" s="170" t="s">
        <v>55</v>
      </c>
      <c r="I39" s="171"/>
      <c r="J39" s="172">
        <f>SUM(J30:J37)</f>
        <v>0</v>
      </c>
      <c r="K39" s="17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19"/>
      <c r="I41" s="136"/>
      <c r="L41" s="19"/>
    </row>
    <row r="42" hidden="1" s="1" customFormat="1" ht="14.4" customHeight="1">
      <c r="B42" s="19"/>
      <c r="I42" s="136"/>
      <c r="L42" s="19"/>
    </row>
    <row r="43" hidden="1" s="1" customFormat="1" ht="14.4" customHeight="1">
      <c r="B43" s="19"/>
      <c r="I43" s="136"/>
      <c r="L43" s="19"/>
    </row>
    <row r="44" hidden="1" s="1" customFormat="1" ht="14.4" customHeight="1">
      <c r="B44" s="19"/>
      <c r="I44" s="136"/>
      <c r="L44" s="19"/>
    </row>
    <row r="45" hidden="1" s="1" customFormat="1" ht="14.4" customHeight="1">
      <c r="B45" s="19"/>
      <c r="I45" s="136"/>
      <c r="L45" s="19"/>
    </row>
    <row r="46" hidden="1" s="1" customFormat="1" ht="14.4" customHeight="1">
      <c r="B46" s="19"/>
      <c r="I46" s="136"/>
      <c r="L46" s="19"/>
    </row>
    <row r="47" hidden="1" s="1" customFormat="1" ht="14.4" customHeight="1">
      <c r="B47" s="19"/>
      <c r="I47" s="136"/>
      <c r="L47" s="19"/>
    </row>
    <row r="48" hidden="1" s="1" customFormat="1" ht="14.4" customHeight="1">
      <c r="B48" s="19"/>
      <c r="I48" s="136"/>
      <c r="L48" s="19"/>
    </row>
    <row r="49" hidden="1" s="2" customFormat="1" ht="14.4" customHeight="1">
      <c r="B49" s="63"/>
      <c r="D49" s="174" t="s">
        <v>56</v>
      </c>
      <c r="E49" s="175"/>
      <c r="F49" s="175"/>
      <c r="G49" s="174" t="s">
        <v>57</v>
      </c>
      <c r="H49" s="175"/>
      <c r="I49" s="176"/>
      <c r="J49" s="175"/>
      <c r="K49" s="175"/>
      <c r="L49" s="63"/>
    </row>
    <row r="50" hidden="1">
      <c r="B50" s="19"/>
      <c r="L50" s="19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 s="2" customFormat="1">
      <c r="A60" s="38"/>
      <c r="B60" s="44"/>
      <c r="C60" s="38"/>
      <c r="D60" s="177" t="s">
        <v>58</v>
      </c>
      <c r="E60" s="178"/>
      <c r="F60" s="179" t="s">
        <v>59</v>
      </c>
      <c r="G60" s="177" t="s">
        <v>58</v>
      </c>
      <c r="H60" s="178"/>
      <c r="I60" s="180"/>
      <c r="J60" s="181" t="s">
        <v>59</v>
      </c>
      <c r="K60" s="178"/>
      <c r="L60" s="63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>
      <c r="B61" s="19"/>
      <c r="L61" s="19"/>
    </row>
    <row r="62" hidden="1">
      <c r="B62" s="19"/>
      <c r="L62" s="19"/>
    </row>
    <row r="63" hidden="1">
      <c r="B63" s="19"/>
      <c r="L63" s="19"/>
    </row>
    <row r="64" hidden="1" s="2" customFormat="1">
      <c r="A64" s="38"/>
      <c r="B64" s="44"/>
      <c r="C64" s="38"/>
      <c r="D64" s="174" t="s">
        <v>60</v>
      </c>
      <c r="E64" s="182"/>
      <c r="F64" s="182"/>
      <c r="G64" s="174" t="s">
        <v>61</v>
      </c>
      <c r="H64" s="182"/>
      <c r="I64" s="183"/>
      <c r="J64" s="182"/>
      <c r="K64" s="182"/>
      <c r="L64" s="63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hidden="1">
      <c r="B65" s="19"/>
      <c r="L65" s="19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 s="2" customFormat="1">
      <c r="A75" s="38"/>
      <c r="B75" s="44"/>
      <c r="C75" s="38"/>
      <c r="D75" s="177" t="s">
        <v>58</v>
      </c>
      <c r="E75" s="178"/>
      <c r="F75" s="179" t="s">
        <v>59</v>
      </c>
      <c r="G75" s="177" t="s">
        <v>58</v>
      </c>
      <c r="H75" s="178"/>
      <c r="I75" s="180"/>
      <c r="J75" s="181" t="s">
        <v>59</v>
      </c>
      <c r="K75" s="178"/>
      <c r="L75" s="63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hidden="1" s="2" customFormat="1" ht="14.4" customHeight="1">
      <c r="A76" s="38"/>
      <c r="B76" s="184"/>
      <c r="C76" s="185"/>
      <c r="D76" s="185"/>
      <c r="E76" s="185"/>
      <c r="F76" s="185"/>
      <c r="G76" s="185"/>
      <c r="H76" s="185"/>
      <c r="I76" s="186"/>
      <c r="J76" s="185"/>
      <c r="K76" s="18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/>
    <row r="78" hidden="1"/>
    <row r="79" hidden="1"/>
    <row r="80" hidden="1" s="2" customFormat="1" ht="6.96" customHeight="1">
      <c r="A80" s="38"/>
      <c r="B80" s="187"/>
      <c r="C80" s="188"/>
      <c r="D80" s="188"/>
      <c r="E80" s="188"/>
      <c r="F80" s="188"/>
      <c r="G80" s="188"/>
      <c r="H80" s="188"/>
      <c r="I80" s="189"/>
      <c r="J80" s="188"/>
      <c r="K80" s="188"/>
      <c r="L80" s="63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hidden="1" s="2" customFormat="1" ht="24.96" customHeight="1">
      <c r="A81" s="38"/>
      <c r="B81" s="39"/>
      <c r="C81" s="22" t="s">
        <v>103</v>
      </c>
      <c r="D81" s="40"/>
      <c r="E81" s="40"/>
      <c r="F81" s="40"/>
      <c r="G81" s="40"/>
      <c r="H81" s="40"/>
      <c r="I81" s="144"/>
      <c r="J81" s="40"/>
      <c r="K81" s="40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12" customHeight="1">
      <c r="A83" s="38"/>
      <c r="B83" s="39"/>
      <c r="C83" s="31" t="s">
        <v>16</v>
      </c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6.5" customHeight="1">
      <c r="A84" s="38"/>
      <c r="B84" s="39"/>
      <c r="C84" s="40"/>
      <c r="D84" s="40"/>
      <c r="E84" s="190" t="str">
        <f>E7</f>
        <v>1720181 Ulice Chebská, Mar. Lázně, oprava středových ostrůvků - I. Etapa</v>
      </c>
      <c r="F84" s="31"/>
      <c r="G84" s="31"/>
      <c r="H84" s="31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2" customHeight="1">
      <c r="A85" s="38"/>
      <c r="B85" s="39"/>
      <c r="C85" s="31" t="s">
        <v>99</v>
      </c>
      <c r="D85" s="40"/>
      <c r="E85" s="40"/>
      <c r="F85" s="40"/>
      <c r="G85" s="40"/>
      <c r="H85" s="40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6.5" customHeight="1">
      <c r="A86" s="38"/>
      <c r="B86" s="39"/>
      <c r="C86" s="40"/>
      <c r="D86" s="40"/>
      <c r="E86" s="76" t="str">
        <f>E9</f>
        <v>VRN I. etapa - VRN I. etapa</v>
      </c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6.96" customHeight="1">
      <c r="A87" s="38"/>
      <c r="B87" s="39"/>
      <c r="C87" s="40"/>
      <c r="D87" s="40"/>
      <c r="E87" s="40"/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12" customHeight="1">
      <c r="A88" s="38"/>
      <c r="B88" s="39"/>
      <c r="C88" s="31" t="s">
        <v>22</v>
      </c>
      <c r="D88" s="40"/>
      <c r="E88" s="40"/>
      <c r="F88" s="26" t="str">
        <f>F12</f>
        <v>I. etapa VRN , Chebská ulcie, ML</v>
      </c>
      <c r="G88" s="40"/>
      <c r="H88" s="40"/>
      <c r="I88" s="147" t="s">
        <v>24</v>
      </c>
      <c r="J88" s="79" t="str">
        <f>IF(J12="","",J12)</f>
        <v>7. 12. 2018</v>
      </c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14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15.15" customHeight="1">
      <c r="A90" s="38"/>
      <c r="B90" s="39"/>
      <c r="C90" s="31" t="s">
        <v>30</v>
      </c>
      <c r="D90" s="40"/>
      <c r="E90" s="40"/>
      <c r="F90" s="26" t="str">
        <f>E15</f>
        <v>KSUS KK</v>
      </c>
      <c r="G90" s="40"/>
      <c r="H90" s="40"/>
      <c r="I90" s="147" t="s">
        <v>36</v>
      </c>
      <c r="J90" s="36" t="str">
        <f>E21</f>
        <v>Inplan CZ s.r.o.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1" t="s">
        <v>34</v>
      </c>
      <c r="D91" s="40"/>
      <c r="E91" s="40"/>
      <c r="F91" s="26" t="str">
        <f>IF(E18="","",E18)</f>
        <v>Vyplň údaj</v>
      </c>
      <c r="G91" s="40"/>
      <c r="H91" s="40"/>
      <c r="I91" s="147" t="s">
        <v>41</v>
      </c>
      <c r="J91" s="36" t="str">
        <f>E24</f>
        <v>Inplan CZ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0.32" customHeight="1">
      <c r="A92" s="38"/>
      <c r="B92" s="39"/>
      <c r="C92" s="40"/>
      <c r="D92" s="40"/>
      <c r="E92" s="40"/>
      <c r="F92" s="40"/>
      <c r="G92" s="40"/>
      <c r="H92" s="40"/>
      <c r="I92" s="14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29.28" customHeight="1">
      <c r="A93" s="38"/>
      <c r="B93" s="39"/>
      <c r="C93" s="191" t="s">
        <v>104</v>
      </c>
      <c r="D93" s="192"/>
      <c r="E93" s="192"/>
      <c r="F93" s="192"/>
      <c r="G93" s="192"/>
      <c r="H93" s="192"/>
      <c r="I93" s="193"/>
      <c r="J93" s="194" t="s">
        <v>105</v>
      </c>
      <c r="K93" s="192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10.32" customHeight="1">
      <c r="A94" s="38"/>
      <c r="B94" s="39"/>
      <c r="C94" s="40"/>
      <c r="D94" s="40"/>
      <c r="E94" s="40"/>
      <c r="F94" s="40"/>
      <c r="G94" s="40"/>
      <c r="H94" s="40"/>
      <c r="I94" s="144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22.8" customHeight="1">
      <c r="A95" s="38"/>
      <c r="B95" s="39"/>
      <c r="C95" s="195" t="s">
        <v>106</v>
      </c>
      <c r="D95" s="40"/>
      <c r="E95" s="40"/>
      <c r="F95" s="40"/>
      <c r="G95" s="40"/>
      <c r="H95" s="40"/>
      <c r="I95" s="144"/>
      <c r="J95" s="110">
        <f>J117</f>
        <v>0</v>
      </c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U95" s="16" t="s">
        <v>107</v>
      </c>
    </row>
    <row r="96" hidden="1" s="9" customFormat="1" ht="24.96" customHeight="1">
      <c r="A96" s="9"/>
      <c r="B96" s="196"/>
      <c r="C96" s="197"/>
      <c r="D96" s="198" t="s">
        <v>108</v>
      </c>
      <c r="E96" s="199"/>
      <c r="F96" s="199"/>
      <c r="G96" s="199"/>
      <c r="H96" s="199"/>
      <c r="I96" s="200"/>
      <c r="J96" s="201">
        <f>J118</f>
        <v>0</v>
      </c>
      <c r="K96" s="197"/>
      <c r="L96" s="202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</row>
    <row r="97" hidden="1" s="10" customFormat="1" ht="19.92" customHeight="1">
      <c r="A97" s="10"/>
      <c r="B97" s="203"/>
      <c r="C97" s="204"/>
      <c r="D97" s="205" t="s">
        <v>115</v>
      </c>
      <c r="E97" s="206"/>
      <c r="F97" s="206"/>
      <c r="G97" s="206"/>
      <c r="H97" s="206"/>
      <c r="I97" s="207"/>
      <c r="J97" s="208">
        <f>J119</f>
        <v>0</v>
      </c>
      <c r="K97" s="204"/>
      <c r="L97" s="209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hidden="1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144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hidden="1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186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hidden="1"/>
    <row r="101" hidden="1"/>
    <row r="102" hidden="1"/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18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2" t="s">
        <v>116</v>
      </c>
      <c r="D104" s="40"/>
      <c r="E104" s="40"/>
      <c r="F104" s="40"/>
      <c r="G104" s="40"/>
      <c r="H104" s="40"/>
      <c r="I104" s="144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144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1" t="s">
        <v>16</v>
      </c>
      <c r="D106" s="40"/>
      <c r="E106" s="40"/>
      <c r="F106" s="40"/>
      <c r="G106" s="40"/>
      <c r="H106" s="40"/>
      <c r="I106" s="14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90" t="str">
        <f>E7</f>
        <v>1720181 Ulice Chebská, Mar. Lázně, oprava středových ostrůvků - I. Etapa</v>
      </c>
      <c r="F107" s="31"/>
      <c r="G107" s="31"/>
      <c r="H107" s="31"/>
      <c r="I107" s="14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1" t="s">
        <v>99</v>
      </c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VRN I. etapa - VRN I. etapa</v>
      </c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1" t="s">
        <v>22</v>
      </c>
      <c r="D111" s="40"/>
      <c r="E111" s="40"/>
      <c r="F111" s="26" t="str">
        <f>F12</f>
        <v>I. etapa VRN , Chebská ulcie, ML</v>
      </c>
      <c r="G111" s="40"/>
      <c r="H111" s="40"/>
      <c r="I111" s="147" t="s">
        <v>24</v>
      </c>
      <c r="J111" s="79" t="str">
        <f>IF(J12="","",J12)</f>
        <v>7. 12. 2018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1" t="s">
        <v>30</v>
      </c>
      <c r="D113" s="40"/>
      <c r="E113" s="40"/>
      <c r="F113" s="26" t="str">
        <f>E15</f>
        <v>KSUS KK</v>
      </c>
      <c r="G113" s="40"/>
      <c r="H113" s="40"/>
      <c r="I113" s="147" t="s">
        <v>36</v>
      </c>
      <c r="J113" s="36" t="str">
        <f>E21</f>
        <v>Inplan CZ s.r.o.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1" t="s">
        <v>34</v>
      </c>
      <c r="D114" s="40"/>
      <c r="E114" s="40"/>
      <c r="F114" s="26" t="str">
        <f>IF(E18="","",E18)</f>
        <v>Vyplň údaj</v>
      </c>
      <c r="G114" s="40"/>
      <c r="H114" s="40"/>
      <c r="I114" s="147" t="s">
        <v>41</v>
      </c>
      <c r="J114" s="36" t="str">
        <f>E24</f>
        <v>Inplan CZ s.r.o.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1" customFormat="1" ht="29.28" customHeight="1">
      <c r="A116" s="210"/>
      <c r="B116" s="211"/>
      <c r="C116" s="212" t="s">
        <v>117</v>
      </c>
      <c r="D116" s="213" t="s">
        <v>68</v>
      </c>
      <c r="E116" s="213" t="s">
        <v>64</v>
      </c>
      <c r="F116" s="213" t="s">
        <v>65</v>
      </c>
      <c r="G116" s="213" t="s">
        <v>118</v>
      </c>
      <c r="H116" s="213" t="s">
        <v>119</v>
      </c>
      <c r="I116" s="214" t="s">
        <v>120</v>
      </c>
      <c r="J116" s="215" t="s">
        <v>105</v>
      </c>
      <c r="K116" s="216" t="s">
        <v>121</v>
      </c>
      <c r="L116" s="217"/>
      <c r="M116" s="100" t="s">
        <v>1</v>
      </c>
      <c r="N116" s="101" t="s">
        <v>47</v>
      </c>
      <c r="O116" s="101" t="s">
        <v>122</v>
      </c>
      <c r="P116" s="101" t="s">
        <v>123</v>
      </c>
      <c r="Q116" s="101" t="s">
        <v>124</v>
      </c>
      <c r="R116" s="101" t="s">
        <v>125</v>
      </c>
      <c r="S116" s="101" t="s">
        <v>126</v>
      </c>
      <c r="T116" s="102" t="s">
        <v>127</v>
      </c>
      <c r="U116" s="210"/>
      <c r="V116" s="210"/>
      <c r="W116" s="210"/>
      <c r="X116" s="210"/>
      <c r="Y116" s="210"/>
      <c r="Z116" s="210"/>
      <c r="AA116" s="210"/>
      <c r="AB116" s="210"/>
      <c r="AC116" s="210"/>
      <c r="AD116" s="210"/>
      <c r="AE116" s="210"/>
    </row>
    <row r="117" s="2" customFormat="1" ht="22.8" customHeight="1">
      <c r="A117" s="38"/>
      <c r="B117" s="39"/>
      <c r="C117" s="107" t="s">
        <v>128</v>
      </c>
      <c r="D117" s="40"/>
      <c r="E117" s="40"/>
      <c r="F117" s="40"/>
      <c r="G117" s="40"/>
      <c r="H117" s="40"/>
      <c r="I117" s="144"/>
      <c r="J117" s="218">
        <f>BK117</f>
        <v>0</v>
      </c>
      <c r="K117" s="40"/>
      <c r="L117" s="44"/>
      <c r="M117" s="103"/>
      <c r="N117" s="219"/>
      <c r="O117" s="104"/>
      <c r="P117" s="220">
        <f>P118</f>
        <v>0</v>
      </c>
      <c r="Q117" s="104"/>
      <c r="R117" s="220">
        <f>R118</f>
        <v>0</v>
      </c>
      <c r="S117" s="104"/>
      <c r="T117" s="221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6" t="s">
        <v>82</v>
      </c>
      <c r="AU117" s="16" t="s">
        <v>107</v>
      </c>
      <c r="BK117" s="222">
        <f>BK118</f>
        <v>0</v>
      </c>
    </row>
    <row r="118" s="12" customFormat="1" ht="25.92" customHeight="1">
      <c r="A118" s="12"/>
      <c r="B118" s="223"/>
      <c r="C118" s="224"/>
      <c r="D118" s="225" t="s">
        <v>82</v>
      </c>
      <c r="E118" s="226" t="s">
        <v>129</v>
      </c>
      <c r="F118" s="226" t="s">
        <v>130</v>
      </c>
      <c r="G118" s="224"/>
      <c r="H118" s="224"/>
      <c r="I118" s="227"/>
      <c r="J118" s="228">
        <f>BK118</f>
        <v>0</v>
      </c>
      <c r="K118" s="224"/>
      <c r="L118" s="229"/>
      <c r="M118" s="230"/>
      <c r="N118" s="231"/>
      <c r="O118" s="231"/>
      <c r="P118" s="232">
        <f>P119</f>
        <v>0</v>
      </c>
      <c r="Q118" s="231"/>
      <c r="R118" s="232">
        <f>R119</f>
        <v>0</v>
      </c>
      <c r="S118" s="231"/>
      <c r="T118" s="233">
        <f>T119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34" t="s">
        <v>137</v>
      </c>
      <c r="AT118" s="235" t="s">
        <v>82</v>
      </c>
      <c r="AU118" s="235" t="s">
        <v>83</v>
      </c>
      <c r="AY118" s="234" t="s">
        <v>131</v>
      </c>
      <c r="BK118" s="236">
        <f>BK119</f>
        <v>0</v>
      </c>
    </row>
    <row r="119" s="12" customFormat="1" ht="22.8" customHeight="1">
      <c r="A119" s="12"/>
      <c r="B119" s="223"/>
      <c r="C119" s="224"/>
      <c r="D119" s="225" t="s">
        <v>82</v>
      </c>
      <c r="E119" s="237" t="s">
        <v>383</v>
      </c>
      <c r="F119" s="237" t="s">
        <v>384</v>
      </c>
      <c r="G119" s="224"/>
      <c r="H119" s="224"/>
      <c r="I119" s="227"/>
      <c r="J119" s="238">
        <f>BK119</f>
        <v>0</v>
      </c>
      <c r="K119" s="224"/>
      <c r="L119" s="229"/>
      <c r="M119" s="230"/>
      <c r="N119" s="231"/>
      <c r="O119" s="231"/>
      <c r="P119" s="232">
        <f>SUM(P120:P127)</f>
        <v>0</v>
      </c>
      <c r="Q119" s="231"/>
      <c r="R119" s="232">
        <f>SUM(R120:R127)</f>
        <v>0</v>
      </c>
      <c r="S119" s="231"/>
      <c r="T119" s="233">
        <f>SUM(T120:T127)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34" t="s">
        <v>137</v>
      </c>
      <c r="AT119" s="235" t="s">
        <v>82</v>
      </c>
      <c r="AU119" s="235" t="s">
        <v>91</v>
      </c>
      <c r="AY119" s="234" t="s">
        <v>131</v>
      </c>
      <c r="BK119" s="236">
        <f>SUM(BK120:BK127)</f>
        <v>0</v>
      </c>
    </row>
    <row r="120" s="2" customFormat="1" ht="24" customHeight="1">
      <c r="A120" s="38"/>
      <c r="B120" s="39"/>
      <c r="C120" s="239" t="s">
        <v>91</v>
      </c>
      <c r="D120" s="239" t="s">
        <v>133</v>
      </c>
      <c r="E120" s="240" t="s">
        <v>486</v>
      </c>
      <c r="F120" s="241" t="s">
        <v>487</v>
      </c>
      <c r="G120" s="242" t="s">
        <v>488</v>
      </c>
      <c r="H120" s="243">
        <v>1</v>
      </c>
      <c r="I120" s="244"/>
      <c r="J120" s="245">
        <f>ROUND(I120*H120,2)</f>
        <v>0</v>
      </c>
      <c r="K120" s="246"/>
      <c r="L120" s="44"/>
      <c r="M120" s="247" t="s">
        <v>1</v>
      </c>
      <c r="N120" s="248" t="s">
        <v>48</v>
      </c>
      <c r="O120" s="91"/>
      <c r="P120" s="249">
        <f>O120*H120</f>
        <v>0</v>
      </c>
      <c r="Q120" s="249">
        <v>0</v>
      </c>
      <c r="R120" s="249">
        <f>Q120*H120</f>
        <v>0</v>
      </c>
      <c r="S120" s="249">
        <v>0</v>
      </c>
      <c r="T120" s="250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51" t="s">
        <v>389</v>
      </c>
      <c r="AT120" s="251" t="s">
        <v>133</v>
      </c>
      <c r="AU120" s="251" t="s">
        <v>21</v>
      </c>
      <c r="AY120" s="16" t="s">
        <v>131</v>
      </c>
      <c r="BE120" s="252">
        <f>IF(N120="základní",J120,0)</f>
        <v>0</v>
      </c>
      <c r="BF120" s="252">
        <f>IF(N120="snížená",J120,0)</f>
        <v>0</v>
      </c>
      <c r="BG120" s="252">
        <f>IF(N120="zákl. přenesená",J120,0)</f>
        <v>0</v>
      </c>
      <c r="BH120" s="252">
        <f>IF(N120="sníž. přenesená",J120,0)</f>
        <v>0</v>
      </c>
      <c r="BI120" s="252">
        <f>IF(N120="nulová",J120,0)</f>
        <v>0</v>
      </c>
      <c r="BJ120" s="16" t="s">
        <v>91</v>
      </c>
      <c r="BK120" s="252">
        <f>ROUND(I120*H120,2)</f>
        <v>0</v>
      </c>
      <c r="BL120" s="16" t="s">
        <v>389</v>
      </c>
      <c r="BM120" s="251" t="s">
        <v>489</v>
      </c>
    </row>
    <row r="121" s="2" customFormat="1">
      <c r="A121" s="38"/>
      <c r="B121" s="39"/>
      <c r="C121" s="40"/>
      <c r="D121" s="253" t="s">
        <v>139</v>
      </c>
      <c r="E121" s="40"/>
      <c r="F121" s="254" t="s">
        <v>490</v>
      </c>
      <c r="G121" s="40"/>
      <c r="H121" s="40"/>
      <c r="I121" s="144"/>
      <c r="J121" s="40"/>
      <c r="K121" s="40"/>
      <c r="L121" s="44"/>
      <c r="M121" s="255"/>
      <c r="N121" s="256"/>
      <c r="O121" s="91"/>
      <c r="P121" s="91"/>
      <c r="Q121" s="91"/>
      <c r="R121" s="91"/>
      <c r="S121" s="91"/>
      <c r="T121" s="92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6" t="s">
        <v>139</v>
      </c>
      <c r="AU121" s="16" t="s">
        <v>21</v>
      </c>
    </row>
    <row r="122" s="2" customFormat="1" ht="24" customHeight="1">
      <c r="A122" s="38"/>
      <c r="B122" s="39"/>
      <c r="C122" s="239" t="s">
        <v>21</v>
      </c>
      <c r="D122" s="239" t="s">
        <v>133</v>
      </c>
      <c r="E122" s="240" t="s">
        <v>491</v>
      </c>
      <c r="F122" s="241" t="s">
        <v>492</v>
      </c>
      <c r="G122" s="242" t="s">
        <v>488</v>
      </c>
      <c r="H122" s="243">
        <v>1</v>
      </c>
      <c r="I122" s="244"/>
      <c r="J122" s="245">
        <f>ROUND(I122*H122,2)</f>
        <v>0</v>
      </c>
      <c r="K122" s="246"/>
      <c r="L122" s="44"/>
      <c r="M122" s="247" t="s">
        <v>1</v>
      </c>
      <c r="N122" s="248" t="s">
        <v>48</v>
      </c>
      <c r="O122" s="91"/>
      <c r="P122" s="249">
        <f>O122*H122</f>
        <v>0</v>
      </c>
      <c r="Q122" s="249">
        <v>0</v>
      </c>
      <c r="R122" s="249">
        <f>Q122*H122</f>
        <v>0</v>
      </c>
      <c r="S122" s="249">
        <v>0</v>
      </c>
      <c r="T122" s="25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51" t="s">
        <v>389</v>
      </c>
      <c r="AT122" s="251" t="s">
        <v>133</v>
      </c>
      <c r="AU122" s="251" t="s">
        <v>21</v>
      </c>
      <c r="AY122" s="16" t="s">
        <v>131</v>
      </c>
      <c r="BE122" s="252">
        <f>IF(N122="základní",J122,0)</f>
        <v>0</v>
      </c>
      <c r="BF122" s="252">
        <f>IF(N122="snížená",J122,0)</f>
        <v>0</v>
      </c>
      <c r="BG122" s="252">
        <f>IF(N122="zákl. přenesená",J122,0)</f>
        <v>0</v>
      </c>
      <c r="BH122" s="252">
        <f>IF(N122="sníž. přenesená",J122,0)</f>
        <v>0</v>
      </c>
      <c r="BI122" s="252">
        <f>IF(N122="nulová",J122,0)</f>
        <v>0</v>
      </c>
      <c r="BJ122" s="16" t="s">
        <v>91</v>
      </c>
      <c r="BK122" s="252">
        <f>ROUND(I122*H122,2)</f>
        <v>0</v>
      </c>
      <c r="BL122" s="16" t="s">
        <v>389</v>
      </c>
      <c r="BM122" s="251" t="s">
        <v>493</v>
      </c>
    </row>
    <row r="123" s="2" customFormat="1">
      <c r="A123" s="38"/>
      <c r="B123" s="39"/>
      <c r="C123" s="40"/>
      <c r="D123" s="253" t="s">
        <v>139</v>
      </c>
      <c r="E123" s="40"/>
      <c r="F123" s="254" t="s">
        <v>490</v>
      </c>
      <c r="G123" s="40"/>
      <c r="H123" s="40"/>
      <c r="I123" s="144"/>
      <c r="J123" s="40"/>
      <c r="K123" s="40"/>
      <c r="L123" s="44"/>
      <c r="M123" s="255"/>
      <c r="N123" s="256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6" t="s">
        <v>139</v>
      </c>
      <c r="AU123" s="16" t="s">
        <v>21</v>
      </c>
    </row>
    <row r="124" s="2" customFormat="1" ht="24" customHeight="1">
      <c r="A124" s="38"/>
      <c r="B124" s="39"/>
      <c r="C124" s="239" t="s">
        <v>150</v>
      </c>
      <c r="D124" s="239" t="s">
        <v>133</v>
      </c>
      <c r="E124" s="240" t="s">
        <v>494</v>
      </c>
      <c r="F124" s="241" t="s">
        <v>495</v>
      </c>
      <c r="G124" s="242" t="s">
        <v>180</v>
      </c>
      <c r="H124" s="243">
        <v>1</v>
      </c>
      <c r="I124" s="244"/>
      <c r="J124" s="245">
        <f>ROUND(I124*H124,2)</f>
        <v>0</v>
      </c>
      <c r="K124" s="246"/>
      <c r="L124" s="44"/>
      <c r="M124" s="247" t="s">
        <v>1</v>
      </c>
      <c r="N124" s="248" t="s">
        <v>48</v>
      </c>
      <c r="O124" s="91"/>
      <c r="P124" s="249">
        <f>O124*H124</f>
        <v>0</v>
      </c>
      <c r="Q124" s="249">
        <v>0</v>
      </c>
      <c r="R124" s="249">
        <f>Q124*H124</f>
        <v>0</v>
      </c>
      <c r="S124" s="249">
        <v>0</v>
      </c>
      <c r="T124" s="25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51" t="s">
        <v>389</v>
      </c>
      <c r="AT124" s="251" t="s">
        <v>133</v>
      </c>
      <c r="AU124" s="251" t="s">
        <v>21</v>
      </c>
      <c r="AY124" s="16" t="s">
        <v>131</v>
      </c>
      <c r="BE124" s="252">
        <f>IF(N124="základní",J124,0)</f>
        <v>0</v>
      </c>
      <c r="BF124" s="252">
        <f>IF(N124="snížená",J124,0)</f>
        <v>0</v>
      </c>
      <c r="BG124" s="252">
        <f>IF(N124="zákl. přenesená",J124,0)</f>
        <v>0</v>
      </c>
      <c r="BH124" s="252">
        <f>IF(N124="sníž. přenesená",J124,0)</f>
        <v>0</v>
      </c>
      <c r="BI124" s="252">
        <f>IF(N124="nulová",J124,0)</f>
        <v>0</v>
      </c>
      <c r="BJ124" s="16" t="s">
        <v>91</v>
      </c>
      <c r="BK124" s="252">
        <f>ROUND(I124*H124,2)</f>
        <v>0</v>
      </c>
      <c r="BL124" s="16" t="s">
        <v>389</v>
      </c>
      <c r="BM124" s="251" t="s">
        <v>496</v>
      </c>
    </row>
    <row r="125" s="2" customFormat="1" ht="24" customHeight="1">
      <c r="A125" s="38"/>
      <c r="B125" s="39"/>
      <c r="C125" s="239" t="s">
        <v>137</v>
      </c>
      <c r="D125" s="239" t="s">
        <v>133</v>
      </c>
      <c r="E125" s="240" t="s">
        <v>497</v>
      </c>
      <c r="F125" s="241" t="s">
        <v>498</v>
      </c>
      <c r="G125" s="242" t="s">
        <v>488</v>
      </c>
      <c r="H125" s="243">
        <v>1</v>
      </c>
      <c r="I125" s="244"/>
      <c r="J125" s="245">
        <f>ROUND(I125*H125,2)</f>
        <v>0</v>
      </c>
      <c r="K125" s="246"/>
      <c r="L125" s="44"/>
      <c r="M125" s="247" t="s">
        <v>1</v>
      </c>
      <c r="N125" s="248" t="s">
        <v>48</v>
      </c>
      <c r="O125" s="91"/>
      <c r="P125" s="249">
        <f>O125*H125</f>
        <v>0</v>
      </c>
      <c r="Q125" s="249">
        <v>0</v>
      </c>
      <c r="R125" s="249">
        <f>Q125*H125</f>
        <v>0</v>
      </c>
      <c r="S125" s="249">
        <v>0</v>
      </c>
      <c r="T125" s="25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51" t="s">
        <v>389</v>
      </c>
      <c r="AT125" s="251" t="s">
        <v>133</v>
      </c>
      <c r="AU125" s="251" t="s">
        <v>21</v>
      </c>
      <c r="AY125" s="16" t="s">
        <v>131</v>
      </c>
      <c r="BE125" s="252">
        <f>IF(N125="základní",J125,0)</f>
        <v>0</v>
      </c>
      <c r="BF125" s="252">
        <f>IF(N125="snížená",J125,0)</f>
        <v>0</v>
      </c>
      <c r="BG125" s="252">
        <f>IF(N125="zákl. přenesená",J125,0)</f>
        <v>0</v>
      </c>
      <c r="BH125" s="252">
        <f>IF(N125="sníž. přenesená",J125,0)</f>
        <v>0</v>
      </c>
      <c r="BI125" s="252">
        <f>IF(N125="nulová",J125,0)</f>
        <v>0</v>
      </c>
      <c r="BJ125" s="16" t="s">
        <v>91</v>
      </c>
      <c r="BK125" s="252">
        <f>ROUND(I125*H125,2)</f>
        <v>0</v>
      </c>
      <c r="BL125" s="16" t="s">
        <v>389</v>
      </c>
      <c r="BM125" s="251" t="s">
        <v>499</v>
      </c>
    </row>
    <row r="126" s="2" customFormat="1">
      <c r="A126" s="38"/>
      <c r="B126" s="39"/>
      <c r="C126" s="40"/>
      <c r="D126" s="253" t="s">
        <v>139</v>
      </c>
      <c r="E126" s="40"/>
      <c r="F126" s="254" t="s">
        <v>500</v>
      </c>
      <c r="G126" s="40"/>
      <c r="H126" s="40"/>
      <c r="I126" s="144"/>
      <c r="J126" s="40"/>
      <c r="K126" s="40"/>
      <c r="L126" s="44"/>
      <c r="M126" s="255"/>
      <c r="N126" s="256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6" t="s">
        <v>139</v>
      </c>
      <c r="AU126" s="16" t="s">
        <v>21</v>
      </c>
    </row>
    <row r="127" s="2" customFormat="1" ht="16.5" customHeight="1">
      <c r="A127" s="38"/>
      <c r="B127" s="39"/>
      <c r="C127" s="239" t="s">
        <v>163</v>
      </c>
      <c r="D127" s="239" t="s">
        <v>133</v>
      </c>
      <c r="E127" s="240" t="s">
        <v>501</v>
      </c>
      <c r="F127" s="241" t="s">
        <v>502</v>
      </c>
      <c r="G127" s="242" t="s">
        <v>488</v>
      </c>
      <c r="H127" s="243">
        <v>1</v>
      </c>
      <c r="I127" s="244"/>
      <c r="J127" s="245">
        <f>ROUND(I127*H127,2)</f>
        <v>0</v>
      </c>
      <c r="K127" s="246"/>
      <c r="L127" s="44"/>
      <c r="M127" s="286" t="s">
        <v>1</v>
      </c>
      <c r="N127" s="287" t="s">
        <v>48</v>
      </c>
      <c r="O127" s="284"/>
      <c r="P127" s="288">
        <f>O127*H127</f>
        <v>0</v>
      </c>
      <c r="Q127" s="288">
        <v>0</v>
      </c>
      <c r="R127" s="288">
        <f>Q127*H127</f>
        <v>0</v>
      </c>
      <c r="S127" s="288">
        <v>0</v>
      </c>
      <c r="T127" s="289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51" t="s">
        <v>389</v>
      </c>
      <c r="AT127" s="251" t="s">
        <v>133</v>
      </c>
      <c r="AU127" s="251" t="s">
        <v>21</v>
      </c>
      <c r="AY127" s="16" t="s">
        <v>131</v>
      </c>
      <c r="BE127" s="252">
        <f>IF(N127="základní",J127,0)</f>
        <v>0</v>
      </c>
      <c r="BF127" s="252">
        <f>IF(N127="snížená",J127,0)</f>
        <v>0</v>
      </c>
      <c r="BG127" s="252">
        <f>IF(N127="zákl. přenesená",J127,0)</f>
        <v>0</v>
      </c>
      <c r="BH127" s="252">
        <f>IF(N127="sníž. přenesená",J127,0)</f>
        <v>0</v>
      </c>
      <c r="BI127" s="252">
        <f>IF(N127="nulová",J127,0)</f>
        <v>0</v>
      </c>
      <c r="BJ127" s="16" t="s">
        <v>91</v>
      </c>
      <c r="BK127" s="252">
        <f>ROUND(I127*H127,2)</f>
        <v>0</v>
      </c>
      <c r="BL127" s="16" t="s">
        <v>389</v>
      </c>
      <c r="BM127" s="251" t="s">
        <v>503</v>
      </c>
    </row>
    <row r="128" s="2" customFormat="1" ht="6.96" customHeight="1">
      <c r="A128" s="38"/>
      <c r="B128" s="66"/>
      <c r="C128" s="67"/>
      <c r="D128" s="67"/>
      <c r="E128" s="67"/>
      <c r="F128" s="67"/>
      <c r="G128" s="67"/>
      <c r="H128" s="67"/>
      <c r="I128" s="186"/>
      <c r="J128" s="67"/>
      <c r="K128" s="67"/>
      <c r="L128" s="44"/>
      <c r="M128" s="38"/>
      <c r="O128" s="38"/>
      <c r="P128" s="38"/>
      <c r="Q128" s="38"/>
      <c r="R128" s="38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</sheetData>
  <sheetProtection sheet="1" autoFilter="0" formatColumns="0" formatRows="0" objects="1" scenarios="1" spinCount="100000" saltValue="0T4t9DdYtBh3fKTE0Q/z7V4tdpMNXDgsldL9xHWvxWogPPOjtBGq3qlNdPxsmoblQnnhjK+Cl3CgpHchS+s0ow==" hashValue="ixEO55TgZYBwBg2Y4D2NRbeQg+vJpHc4PNlM3MfSJ/VQKQt1KSAc+G9K8XIxKnegk4Scs3M8dJ3XmQywdRYoLg==" algorithmName="SHA-512" password="CC35"/>
  <autoFilter ref="C116:K127"/>
  <mergeCells count="9">
    <mergeCell ref="E7:H7"/>
    <mergeCell ref="E9:H9"/>
    <mergeCell ref="E18:H18"/>
    <mergeCell ref="E27:H27"/>
    <mergeCell ref="E84:H84"/>
    <mergeCell ref="E86:H86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DSVA-KOKES\Sevcik</dc:creator>
  <cp:lastModifiedBy>DSVA-KOKES\Sevcik</cp:lastModifiedBy>
  <dcterms:created xsi:type="dcterms:W3CDTF">2019-08-15T09:47:17Z</dcterms:created>
  <dcterms:modified xsi:type="dcterms:W3CDTF">2019-08-15T09:47:34Z</dcterms:modified>
</cp:coreProperties>
</file>