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1 - ÚT - plynovod" sheetId="2" r:id="rId2"/>
    <sheet name="02 - ÚT - kotelna" sheetId="3" r:id="rId3"/>
    <sheet name="03 - ÚT - rozvody vytápění" sheetId="4" r:id="rId4"/>
    <sheet name="04 - Elektroinstalace" sheetId="5" r:id="rId5"/>
    <sheet name="05 - SÚ - kotelna" sheetId="6" r:id="rId6"/>
    <sheet name="06 - SÚ - interiérové malby" sheetId="7" r:id="rId7"/>
    <sheet name="07 - VRN" sheetId="8" r:id="rId8"/>
    <sheet name="Pokyny pro vyplnění" sheetId="9" r:id="rId9"/>
  </sheets>
  <definedNames>
    <definedName name="_xlnm.Print_Area" localSheetId="0">'Rekapitulace stavby'!$D$4:$AO$36,'Rekapitulace stavby'!$C$42:$AQ$62</definedName>
    <definedName name="_xlnm._FilterDatabase" localSheetId="1" hidden="1">'01 - ÚT - plynovod'!$C$86:$K$134</definedName>
    <definedName name="_xlnm.Print_Area" localSheetId="1">'01 - ÚT - plynovod'!$C$4:$J$39,'01 - ÚT - plynovod'!$C$45:$J$68,'01 - ÚT - plynovod'!$C$74:$K$134</definedName>
    <definedName name="_xlnm._FilterDatabase" localSheetId="2" hidden="1">'02 - ÚT - kotelna'!$C$97:$K$337</definedName>
    <definedName name="_xlnm.Print_Area" localSheetId="2">'02 - ÚT - kotelna'!$C$4:$J$39,'02 - ÚT - kotelna'!$C$45:$J$79,'02 - ÚT - kotelna'!$C$85:$K$337</definedName>
    <definedName name="_xlnm._FilterDatabase" localSheetId="3" hidden="1">'03 - ÚT - rozvody vytápění'!$C$88:$K$175</definedName>
    <definedName name="_xlnm.Print_Area" localSheetId="3">'03 - ÚT - rozvody vytápění'!$C$4:$J$39,'03 - ÚT - rozvody vytápění'!$C$45:$J$70,'03 - ÚT - rozvody vytápění'!$C$76:$K$175</definedName>
    <definedName name="_xlnm._FilterDatabase" localSheetId="4" hidden="1">'04 - Elektroinstalace'!$C$85:$K$217</definedName>
    <definedName name="_xlnm.Print_Area" localSheetId="4">'04 - Elektroinstalace'!$C$4:$J$39,'04 - Elektroinstalace'!$C$45:$J$67,'04 - Elektroinstalace'!$C$73:$K$217</definedName>
    <definedName name="_xlnm._FilterDatabase" localSheetId="5" hidden="1">'05 - SÚ - kotelna'!$C$92:$K$295</definedName>
    <definedName name="_xlnm.Print_Area" localSheetId="5">'05 - SÚ - kotelna'!$C$4:$J$39,'05 - SÚ - kotelna'!$C$45:$J$74,'05 - SÚ - kotelna'!$C$80:$K$295</definedName>
    <definedName name="_xlnm._FilterDatabase" localSheetId="6" hidden="1">'06 - SÚ - interiérové malby'!$C$85:$K$205</definedName>
    <definedName name="_xlnm.Print_Area" localSheetId="6">'06 - SÚ - interiérové malby'!$C$4:$J$39,'06 - SÚ - interiérové malby'!$C$45:$J$67,'06 - SÚ - interiérové malby'!$C$73:$K$205</definedName>
    <definedName name="_xlnm._FilterDatabase" localSheetId="7" hidden="1">'07 - VRN'!$C$83:$K$107</definedName>
    <definedName name="_xlnm.Print_Area" localSheetId="7">'07 - VRN'!$C$4:$J$39,'07 - VRN'!$C$45:$J$65,'07 - VRN'!$C$71:$K$107</definedName>
    <definedName name="_xlnm.Print_Area" localSheetId="8">'Pokyny pro vyplnění'!$B$2:$K$71,'Pokyny pro vyplnění'!$B$74:$K$118,'Pokyny pro vyplnění'!$B$121:$K$190,'Pokyny pro vyplnění'!$B$198:$K$218</definedName>
    <definedName name="_xlnm.Print_Titles" localSheetId="0">'Rekapitulace stavby'!$52:$52</definedName>
    <definedName name="_xlnm.Print_Titles" localSheetId="1">'01 - ÚT - plynovod'!$86:$86</definedName>
    <definedName name="_xlnm.Print_Titles" localSheetId="2">'02 - ÚT - kotelna'!$97:$97</definedName>
    <definedName name="_xlnm.Print_Titles" localSheetId="3">'03 - ÚT - rozvody vytápění'!$88:$88</definedName>
    <definedName name="_xlnm.Print_Titles" localSheetId="4">'04 - Elektroinstalace'!$85:$85</definedName>
    <definedName name="_xlnm.Print_Titles" localSheetId="5">'05 - SÚ - kotelna'!$92:$92</definedName>
    <definedName name="_xlnm.Print_Titles" localSheetId="6">'06 - SÚ - interiérové malby'!$85:$85</definedName>
    <definedName name="_xlnm.Print_Titles" localSheetId="7">'07 - VRN'!$83:$83</definedName>
  </definedNames>
  <calcPr fullCalcOnLoad="1"/>
</workbook>
</file>

<file path=xl/sharedStrings.xml><?xml version="1.0" encoding="utf-8"?>
<sst xmlns="http://schemas.openxmlformats.org/spreadsheetml/2006/main" count="10913" uniqueCount="2068">
  <si>
    <t>Export Komplet</t>
  </si>
  <si>
    <t>VZ</t>
  </si>
  <si>
    <t>2.0</t>
  </si>
  <si>
    <t>ZAMOK</t>
  </si>
  <si>
    <t>False</t>
  </si>
  <si>
    <t>{77d63a30-78c4-419d-929a-86f35f9b8843}</t>
  </si>
  <si>
    <t>0,01</t>
  </si>
  <si>
    <t>21</t>
  </si>
  <si>
    <t>15</t>
  </si>
  <si>
    <t>REKAPITULACE STAVBY</t>
  </si>
  <si>
    <t>v ---  níže se nacházejí doplnkové a pomocné údaje k sestavám  --- v</t>
  </si>
  <si>
    <t>Návod na vyplnění</t>
  </si>
  <si>
    <t>0,001</t>
  </si>
  <si>
    <t>Kód:</t>
  </si>
  <si>
    <t>MK19001REV</t>
  </si>
  <si>
    <t>Měnit lze pouze buňky se žlutým podbarvením!
1) v Rekapitulaci stavby vyplňte údaje o Uchazeči (přenesou se do ostatních sestav i v jiných listech)
2) na vybraných listech vyplňte v sestavě Soupis prací ceny u položek</t>
  </si>
  <si>
    <t>Stavba:</t>
  </si>
  <si>
    <t>Změna způsobu vytápění a nové elektroinstalace na budově Muzea Cheb č. p. 492</t>
  </si>
  <si>
    <t>KSO:</t>
  </si>
  <si>
    <t>801 45 13</t>
  </si>
  <si>
    <t>CC-CZ:</t>
  </si>
  <si>
    <t>12621</t>
  </si>
  <si>
    <t>Místo:</t>
  </si>
  <si>
    <t>Cheb, č.p. 492</t>
  </si>
  <si>
    <t>Datum:</t>
  </si>
  <si>
    <t>12. 2. 2019</t>
  </si>
  <si>
    <t>Zadavatel:</t>
  </si>
  <si>
    <t>IČ:</t>
  </si>
  <si>
    <t>00074276</t>
  </si>
  <si>
    <t>Muzeum Cheb, p.o. Karlovarského kraje</t>
  </si>
  <si>
    <t>DIČ:</t>
  </si>
  <si>
    <t>CZ00074276</t>
  </si>
  <si>
    <t>Uchazeč:</t>
  </si>
  <si>
    <t>Vyplň údaj</t>
  </si>
  <si>
    <t>Projektant:</t>
  </si>
  <si>
    <t>12405744</t>
  </si>
  <si>
    <t>Kaláb Milan, Ing.</t>
  </si>
  <si>
    <t>CZ5504120677</t>
  </si>
  <si>
    <t>True</t>
  </si>
  <si>
    <t>Zpracovatel:</t>
  </si>
  <si>
    <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</si>
  <si>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</si>
  <si>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</si>
  <si>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Případná jména výrobců a případné obchodní názvy u položek jsou pouze informativní, uvedené jen jako reference technických parametrů.
Nedílnou součástí položkového rozpočtu a výkazu výměr je projektová dokumentace. Nabídkové ceny mohou být utvářeny pouze s projektovou dokumentací a jeho výkazem výměr.</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</si>
  <si>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</si>
  <si>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</si>
  <si>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</si>
  <si>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</si>
  <si>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</si>
  <si>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</si>
  <si>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</si>
  <si>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</si>
  <si>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</si>
  <si>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</si>
  <si>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</si>
  <si>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</si>
  <si>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</si>
  <si>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</si>
  <si>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</si>
  <si>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</si>
  <si>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</si>
  <si>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</si>
  <si>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</si>
  <si>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</si>
  <si>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</si>
  <si>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</si>
  <si>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</si>
  <si>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</si>
  <si>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</si>
  <si>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</si>
  <si>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</si>
  <si>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</si>
  <si>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</si>
  <si>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</si>
  <si>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</si>
  <si>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</si>
  <si>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</si>
  <si>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</si>
  <si>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</si>
  <si>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</si>
  <si>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</si>
  <si>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</si>
  <si>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</si>
  <si>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</si>
  <si>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ÚT - plynovod</t>
  </si>
  <si>
    <t>STA</t>
  </si>
  <si>
    <t>1</t>
  </si>
  <si>
    <t>{ef47cf06-c380-42e7-b6fc-e617b3f55721}</t>
  </si>
  <si>
    <t>2</t>
  </si>
  <si>
    <t>02</t>
  </si>
  <si>
    <t>ÚT - kotelna</t>
  </si>
  <si>
    <t>{5f1a3185-fe16-4cc4-afbd-88d8739b0a89}</t>
  </si>
  <si>
    <t>03</t>
  </si>
  <si>
    <t>ÚT - rozvody vytápění</t>
  </si>
  <si>
    <t>{a852dc14-6872-46a9-8395-637159ed299b}</t>
  </si>
  <si>
    <t>04</t>
  </si>
  <si>
    <t>Elektroinstalace</t>
  </si>
  <si>
    <t>{6400aef8-bc2c-44c3-8482-89482f528830}</t>
  </si>
  <si>
    <t>05</t>
  </si>
  <si>
    <t>SÚ - kotelna</t>
  </si>
  <si>
    <t>{309a6bd4-4438-402e-b32e-f0b42a7aae96}</t>
  </si>
  <si>
    <t>06</t>
  </si>
  <si>
    <t>SÚ - interiérové malby</t>
  </si>
  <si>
    <t>{d4a57202-eb53-451b-9e21-cf6afd90fba3}</t>
  </si>
  <si>
    <t>07</t>
  </si>
  <si>
    <t>VRN</t>
  </si>
  <si>
    <t>VON</t>
  </si>
  <si>
    <t>{c8504b9e-0588-463f-af79-d584721f1230}</t>
  </si>
  <si>
    <t>KRYCÍ LIST SOUPISU PRACÍ</t>
  </si>
  <si>
    <t>Objekt:</t>
  </si>
  <si>
    <t>01 - ÚT - plynovod</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</si>
  <si>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Případná jména výrobců a případné obchodní názvy u položek jsou pouze informativní, uvedené jen jako reference technických parametrů. Nedílnou součástí položkového rozpočtu a výkazu výměr je projektová dokumentace. Nabídkové ceny mohou být utvářeny pouze s projektovou dokumentací a jeho výkazem výměr.</t>
  </si>
  <si>
    <t>REKAPITULACE ČLENĚNÍ SOUPISU PRACÍ</t>
  </si>
  <si>
    <t>Kód dílu - Popis</t>
  </si>
  <si>
    <t>Cena celkem [CZK]</t>
  </si>
  <si>
    <t>-1</t>
  </si>
  <si>
    <t>HSV - Práce a dodávky HSV</t>
  </si>
  <si>
    <t xml:space="preserve">    9 - Ostatní konstrukce a práce, bourání</t>
  </si>
  <si>
    <t xml:space="preserve">    997 - Přesun sutě</t>
  </si>
  <si>
    <t>PSV - Práce a dodávky PSV</t>
  </si>
  <si>
    <t xml:space="preserve">    723 - Zdravotechnika - vnitřní plynovod</t>
  </si>
  <si>
    <t xml:space="preserve">    783 - Dokončovací práce - nátěry</t>
  </si>
  <si>
    <t>M - Práce a dodávky M</t>
  </si>
  <si>
    <t xml:space="preserve">    24-M - Montáže vzduchotechnických zařízení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</si>
  <si>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</si>
  <si>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</si>
  <si>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</si>
  <si>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</si>
  <si>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</si>
  <si>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</si>
  <si>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</si>
  <si>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</si>
  <si>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</si>
  <si>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</si>
  <si>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</si>
  <si>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</si>
  <si>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</si>
  <si>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</si>
  <si>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</si>
  <si>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</si>
  <si>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t>
  </si>
  <si>
    <t>Ostatní konstrukce a práce, bourání</t>
  </si>
  <si>
    <t>K</t>
  </si>
  <si>
    <t>971033481</t>
  </si>
  <si>
    <t>Vybourání otvorů ve zdivu základovém nebo nadzákladovém z cihel, tvárnic, příčkovek z cihel pálených na maltu vápennou nebo vápenocementovou plochy do 0,25 m2, tl. do 900 mm</t>
  </si>
  <si>
    <t>kus</t>
  </si>
  <si>
    <t>CS ÚRS 2019 01</t>
  </si>
  <si>
    <t>4</t>
  </si>
  <si>
    <t>-1496695285</t>
  </si>
  <si>
    <t>997</t>
  </si>
  <si>
    <t>Přesun sutě</t>
  </si>
  <si>
    <t>997013213</t>
  </si>
  <si>
    <t>Vnitrostaveništní doprava suti a vybouraných hmot vodorovně do 50 m svisle ručně (nošením po schodech) pro budovy a haly výšky přes 9 do 12 m</t>
  </si>
  <si>
    <t>t</t>
  </si>
  <si>
    <t>444570931</t>
  </si>
  <si>
    <t>PSC</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</si>
  <si>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</si>
  <si>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3</t>
  </si>
  <si>
    <t>997013501</t>
  </si>
  <si>
    <t>Odvoz suti a vybouraných hmot na skládku nebo meziskládku se složením, na vzdálenost do 1 km</t>
  </si>
  <si>
    <t>2104540263</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</si>
  <si>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</si>
  <si>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997013509</t>
  </si>
  <si>
    <t>Odvoz suti a vybouraných hmot na skládku nebo meziskládku se složením, na vzdálenost Příplatek k ceně za každý další i započatý 1 km přes 1 km</t>
  </si>
  <si>
    <t>-804323110</t>
  </si>
  <si>
    <t>VV</t>
  </si>
  <si>
    <t>0,884*9 'Přepočtené koeficientem množství</t>
  </si>
  <si>
    <t>5</t>
  </si>
  <si>
    <t>997013831</t>
  </si>
  <si>
    <t>Poplatek za uložení stavebního odpadu na skládce (skládkovné) směsného stavebního a demoličního zatříděného do Katalogu odpadů pod kódem 170 904</t>
  </si>
  <si>
    <t>-170184288</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</si>
  <si>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</si>
  <si>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PSV</t>
  </si>
  <si>
    <t>Práce a dodávky PSV</t>
  </si>
  <si>
    <t>723</t>
  </si>
  <si>
    <t>Zdravotechnika - vnitřní plynovod</t>
  </si>
  <si>
    <t>6</t>
  </si>
  <si>
    <t>723120804</t>
  </si>
  <si>
    <t>Demontáž potrubí svařovaného z ocelových trubek závitových do DN 25</t>
  </si>
  <si>
    <t>m</t>
  </si>
  <si>
    <t>16</t>
  </si>
  <si>
    <t>644242516</t>
  </si>
  <si>
    <t>7</t>
  </si>
  <si>
    <t>723120805</t>
  </si>
  <si>
    <t>Demontáž potrubí svařovaného z ocelových trubek závitových přes 25 do DN 50</t>
  </si>
  <si>
    <t>-1632697955</t>
  </si>
  <si>
    <t>8</t>
  </si>
  <si>
    <t>723111202</t>
  </si>
  <si>
    <t>Potrubí z ocelových trubek závitových černých spojovaných svařováním, bezešvých běžných DN 15</t>
  </si>
  <si>
    <t>1079811426</t>
  </si>
  <si>
    <t>723111206</t>
  </si>
  <si>
    <t>Potrubí z ocelových trubek závitových černých spojovaných svařováním, bezešvých běžných DN 40</t>
  </si>
  <si>
    <t>1192914224</t>
  </si>
  <si>
    <t>10</t>
  </si>
  <si>
    <t>723160204</t>
  </si>
  <si>
    <t>Přípojky k plynoměrům spojované na závit bez ochozu G 1</t>
  </si>
  <si>
    <t>soubor</t>
  </si>
  <si>
    <t>-44642531</t>
  </si>
  <si>
    <t xml:space="preserve">Poznámka k souboru cen:
1. V cenách -0204 až -0315 je započten potřebný počet uzavíracích armatur, tvarovek, upevňovacího a těsnicího materiálu.
</t>
  </si>
  <si>
    <t>11</t>
  </si>
  <si>
    <t>723160334</t>
  </si>
  <si>
    <t>Přípojky k plynoměrům rozpěrky přípojek G 1</t>
  </si>
  <si>
    <t>-1321481697</t>
  </si>
  <si>
    <t>12</t>
  </si>
  <si>
    <t>723190907</t>
  </si>
  <si>
    <t>Opravy plynovodního potrubí odvzdušnění a napuštění potrubí</t>
  </si>
  <si>
    <t>-1707990453</t>
  </si>
  <si>
    <t xml:space="preserve">Poznámka k souboru cen:
1. Cenami -0901 až -0909 se oceňuje jeden úsek, t.j. potrubí od hlavního uzávěru k plynoměru nebo od plynoměru po uzávěry před zařizovacím předmětem nebo výpustkou.
2. Při uzavírání nebo otevírání se za úsek považuje i potrubí od uzávěru stoupacího potrubí k plynoměru.
3. Pro oceňování účasti dodavatele stavebních prací při úředních tlakových zkouškách oprav a rekonstrukcí rozvodů plynu platí čl. 1311 Všeobecných podmínek části A 03.
</t>
  </si>
  <si>
    <t>13</t>
  </si>
  <si>
    <t>723190909</t>
  </si>
  <si>
    <t>Opravy plynovodního potrubí neúřední zkouška těsnosti dosavadního potrubí</t>
  </si>
  <si>
    <t>-1478295520</t>
  </si>
  <si>
    <t>14</t>
  </si>
  <si>
    <t>723231162</t>
  </si>
  <si>
    <t>Armatury se dvěma závity kohouty kulové PN 42 do 185°C plnoprůtokové vnitřní závit těžká řada G 1/2</t>
  </si>
  <si>
    <t>-111662603</t>
  </si>
  <si>
    <t xml:space="preserve">Poznámka k souboru cen:
1. Cenami -9101 až -9108 nelze oceňovat montáž středotlakých regulátorů nebo jejich souprav.
2. V cenách -4351 a -4352 je upevňovací spojovací materiál součástí dodávky skříňky a soklu.
</t>
  </si>
  <si>
    <t>72323116r</t>
  </si>
  <si>
    <t>Kohout kulový přímý G 1/2 PN 42 do 185°C plnoprůtokový s koulí vnitřní závit těžká řada, dodávka a montáž - VZORKOVACÍ !!!</t>
  </si>
  <si>
    <t>R-položka</t>
  </si>
  <si>
    <t>106314786</t>
  </si>
  <si>
    <t>723-1.20r</t>
  </si>
  <si>
    <t>Detektor plynu pro hořlavé plyny (METAN, ZEMNÍ PLYN ...), dodávka a montáž - podrobné parametry viz projektová dokumentace</t>
  </si>
  <si>
    <t>-259036341</t>
  </si>
  <si>
    <t>P</t>
  </si>
  <si>
    <t>Poznámka k položce:
Detektor hořlavých plynů umožňuje včasné zjištění ÚNIKU PLYNU ve sledovaném prostoru, je umístěn v plastové skříňce a v případě úniku signalizuje zvukově a světelně překročení nastavené koncentrace plynu.</t>
  </si>
  <si>
    <t>17</t>
  </si>
  <si>
    <t>723-1.21r</t>
  </si>
  <si>
    <t>Detektor OXIDU UHELNATÉHO, dodávka a montáž - podrobné parametry viz projektová dokumentace</t>
  </si>
  <si>
    <t>-1708384706</t>
  </si>
  <si>
    <t>Poznámka k položce:
Detektory oxidu uhelnatého detekují KONCENTRACI OXIDU UHELNATÉHO v ovzduší sledovaného prostoru.</t>
  </si>
  <si>
    <t>18</t>
  </si>
  <si>
    <t>723-1.22r</t>
  </si>
  <si>
    <t>Havarijní ventil DN 25, dodávka a montáž - podrobné parametry viz projektová dokumentace</t>
  </si>
  <si>
    <t>253720176</t>
  </si>
  <si>
    <t>19</t>
  </si>
  <si>
    <t>723-1.24r</t>
  </si>
  <si>
    <t>Kontrolní manometr 0-6 kPa vč. trojcestného ventilu, dodávka a montáž - podrobné parametry viz projektová dokumentace</t>
  </si>
  <si>
    <t>645128894</t>
  </si>
  <si>
    <t>20</t>
  </si>
  <si>
    <t>998723202</t>
  </si>
  <si>
    <t>Přesun hmot pro vnitřní plynovod stanovený procentní sazbou (%) z ceny vodorovná dopravní vzdálenost do 50 m v objektech výšky přes 6 do 12 m</t>
  </si>
  <si>
    <t>%</t>
  </si>
  <si>
    <t>94515494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</si>
  <si>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</si>
  <si>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783</t>
  </si>
  <si>
    <t>Dokončovací práce - nátěry</t>
  </si>
  <si>
    <t>783614551</t>
  </si>
  <si>
    <t>Základní nátěr armatur a kovových potrubí jednonásobný potrubí do DN 50 mm syntetický</t>
  </si>
  <si>
    <t>1681981471</t>
  </si>
  <si>
    <t>22</t>
  </si>
  <si>
    <t>783617611</t>
  </si>
  <si>
    <t>Krycí nátěr (email) armatur a kovových potrubí potrubí do DN 50 mm dvojnásobný syntetický standardní</t>
  </si>
  <si>
    <t>-1079624391</t>
  </si>
  <si>
    <t>M</t>
  </si>
  <si>
    <t>Práce a dodávky M</t>
  </si>
  <si>
    <t>24-M</t>
  </si>
  <si>
    <t>Montáže vzduchotechnických zařízení</t>
  </si>
  <si>
    <t>23</t>
  </si>
  <si>
    <t>24001-01r</t>
  </si>
  <si>
    <t>Žaluzie rozm. 400x400 mm, dodávka a montáž včetně zednického začištění</t>
  </si>
  <si>
    <t>64</t>
  </si>
  <si>
    <t>-1716717435</t>
  </si>
  <si>
    <t>24</t>
  </si>
  <si>
    <t>24001-02r</t>
  </si>
  <si>
    <t>Žaluzie rozm. 450x400 mm, dodávka a montáž včetně zednického začištění</t>
  </si>
  <si>
    <t>-1089736489</t>
  </si>
  <si>
    <t>25</t>
  </si>
  <si>
    <t>24001-03r</t>
  </si>
  <si>
    <t>Mřížka rozm. 400x400 mm, dodávka a montáž včetně zednického začištění</t>
  </si>
  <si>
    <t>1265455322</t>
  </si>
  <si>
    <t>26</t>
  </si>
  <si>
    <t>24001-04r</t>
  </si>
  <si>
    <t>Mřížka rozm. 450x400 mm, dodávka a montáž včetně zednického začištění</t>
  </si>
  <si>
    <t>58812702</t>
  </si>
  <si>
    <t>02 - ÚT - kotelna</t>
  </si>
  <si>
    <t>M - MaR</t>
  </si>
  <si>
    <t xml:space="preserve">    22-M-1 - Čidla</t>
  </si>
  <si>
    <t xml:space="preserve">    22-M-2 - Kabely</t>
  </si>
  <si>
    <t xml:space="preserve">    22-M-3 - Rozvaděč RA01</t>
  </si>
  <si>
    <t xml:space="preserve">    22-M-4 - Související dodávky</t>
  </si>
  <si>
    <t xml:space="preserve">    713 - Izolace tepelné</t>
  </si>
  <si>
    <t xml:space="preserve">    721 - Zdravotechnika - vnitřní kanalizace</t>
  </si>
  <si>
    <t xml:space="preserve">    722 - Zdravotechnika - vnitřní vodovod</t>
  </si>
  <si>
    <t xml:space="preserve">    727 - Zdravotechnika - požární ochrana</t>
  </si>
  <si>
    <t xml:space="preserve">    731 - Ústřední vytápění - kotelny</t>
  </si>
  <si>
    <t xml:space="preserve">    732 - Ústřední vytápění - strojovny</t>
  </si>
  <si>
    <t xml:space="preserve">    733 - Ústřední vytápění - rozvodné potrubí</t>
  </si>
  <si>
    <t xml:space="preserve">    734 - Ústřední vytápění - armatury</t>
  </si>
  <si>
    <t>OST - Ostatní</t>
  </si>
  <si>
    <t>977151118</t>
  </si>
  <si>
    <t>Jádrové vrty diamantovými korunkami do stavebních materiálů (železobetonu, betonu, cihel, obkladů, dlažeb, kamene) průměru přes 90 do 100 mm</t>
  </si>
  <si>
    <t>-509129449</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</si>
  <si>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</si>
  <si>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977151122</t>
  </si>
  <si>
    <t>Jádrové vrty diamantovými korunkami do stavebních materiálů (železobetonu, betonu, cihel, obkladů, dlažeb, kamene) průměru přes 120 do 130 mm</t>
  </si>
  <si>
    <t>589075087</t>
  </si>
  <si>
    <t>1544667346</t>
  </si>
  <si>
    <t>-1188022762</t>
  </si>
  <si>
    <t>80889718</t>
  </si>
  <si>
    <t>1,332*9 'Přepočtené koeficientem množství</t>
  </si>
  <si>
    <t>-1493367656</t>
  </si>
  <si>
    <t>MaR</t>
  </si>
  <si>
    <t>22-M-1</t>
  </si>
  <si>
    <t>Čidla</t>
  </si>
  <si>
    <t>0.1</t>
  </si>
  <si>
    <t>Regulátor tlaku, +40 / +400kPa, obj.č. 405 612 146 032, kontakt typ A, dodávka a montáž</t>
  </si>
  <si>
    <t>ks</t>
  </si>
  <si>
    <t>326485927</t>
  </si>
  <si>
    <t>0.1.1</t>
  </si>
  <si>
    <t>Matice, Vsuvka, Podložka, obj.č. 405 961 177 916, dodávka a montáž</t>
  </si>
  <si>
    <t>-1166340669</t>
  </si>
  <si>
    <t>0.1.2</t>
  </si>
  <si>
    <t>Zkušební kohout ČSN 137513.5, dodávka a montáž</t>
  </si>
  <si>
    <t>1594014573</t>
  </si>
  <si>
    <t>0.2</t>
  </si>
  <si>
    <t>Regulátor teploty, 0 / +40°C, obj.č. 405 611 136 013, kontakt typ A, dodávka a montáž</t>
  </si>
  <si>
    <t>614758861</t>
  </si>
  <si>
    <t>0.3</t>
  </si>
  <si>
    <t>SE-1, sonda snímače hladiny, dodávka a montáž</t>
  </si>
  <si>
    <t>445406815</t>
  </si>
  <si>
    <t>0.4</t>
  </si>
  <si>
    <t>XALJ 178, tlačítkový ovladač červený s aretací v krabici, 1 kontakt VYP, dodávka a montáž</t>
  </si>
  <si>
    <t>-892943582</t>
  </si>
  <si>
    <t>0.5</t>
  </si>
  <si>
    <t>DHP4, dvoustupňový detektor koncentrace plynu, médium zemní plyn, dodávka a montáž</t>
  </si>
  <si>
    <t>-325236277</t>
  </si>
  <si>
    <t>0.6</t>
  </si>
  <si>
    <t>DHP4s, přídavný detektor koncentrace plynu, médium zemní plyn, dodávka a montáž</t>
  </si>
  <si>
    <t>-1175569366</t>
  </si>
  <si>
    <t>1.1 - 8.1</t>
  </si>
  <si>
    <t>QAD36/101, čidlo teploty příložné, dodávka a montáž</t>
  </si>
  <si>
    <t>-363043494</t>
  </si>
  <si>
    <t>9.1</t>
  </si>
  <si>
    <t>QAC34/101, venkovní čidlo teploty, dodávka a montáž</t>
  </si>
  <si>
    <t>567225064</t>
  </si>
  <si>
    <t>9.2</t>
  </si>
  <si>
    <t>QAZ36/109, čidlo teploty do jímky, dodávka a montáž</t>
  </si>
  <si>
    <t>-203511043</t>
  </si>
  <si>
    <t>9.2.1</t>
  </si>
  <si>
    <t>QAZ100, jímka 100mm, dodávka a montáž</t>
  </si>
  <si>
    <t>616755792</t>
  </si>
  <si>
    <t>K001</t>
  </si>
  <si>
    <t>Zásuvka 230V / 16A pro Reflex, montáž na povrch, dodávka a montáž</t>
  </si>
  <si>
    <t>-269040673</t>
  </si>
  <si>
    <t>22-M-2</t>
  </si>
  <si>
    <t>Kabely</t>
  </si>
  <si>
    <t>741122211</t>
  </si>
  <si>
    <t>Montáž kabelů měděných bez ukončení uložených volně nebo v liště plných kulatých (CYKY) počtu a průřezu žil 3x1,5 až 6 mm2</t>
  </si>
  <si>
    <t>401256677</t>
  </si>
  <si>
    <t>"WB1, J 3x1,5 : Kotel K1, silový přívod" 10</t>
  </si>
  <si>
    <t>"WB2, J 3x1,5 : Kotel K2, silový přívod" 10</t>
  </si>
  <si>
    <t>"WB07, J 3x1,5 : Kotel K2, silový přívod" 10</t>
  </si>
  <si>
    <t>"WB08, J 3x1,5 : 0.8 - Ventil přívod plynu" 30</t>
  </si>
  <si>
    <t>"WR01, J 3x2,5 : Rozvaděč RA01, silový přívod" 30</t>
  </si>
  <si>
    <t>Součet</t>
  </si>
  <si>
    <t>34111030</t>
  </si>
  <si>
    <t>kabel silový s Cu jádrem 1 kV 3x1,5mm2</t>
  </si>
  <si>
    <t>32</t>
  </si>
  <si>
    <t>643727467</t>
  </si>
  <si>
    <t>60*1,2 'Přepočtené koeficientem množství</t>
  </si>
  <si>
    <t>34111036</t>
  </si>
  <si>
    <t>kabel silový s Cu jádrem 1 kV 3x2,5mm2</t>
  </si>
  <si>
    <t>-37411516</t>
  </si>
  <si>
    <t>30*1,2 'Přepočtené koeficientem množství</t>
  </si>
  <si>
    <t>741122237</t>
  </si>
  <si>
    <t>Montáž kabelů měděných bez ukončení uložených volně nebo v liště plných kulatých (CYKY) počtu a průřezu žil 7x1,5 až 2,5 mm2</t>
  </si>
  <si>
    <t>-1572764713</t>
  </si>
  <si>
    <t>"VM11, J 7x1,5 : M11 - Čerpadlo kotel K1" 10</t>
  </si>
  <si>
    <t>"VM12, J 7x1,5 : M12 - Čerpadlo kotel K2" 10</t>
  </si>
  <si>
    <t>34111110</t>
  </si>
  <si>
    <t>kabel silový s Cu jádrem 1 kV 7x1,5mm2</t>
  </si>
  <si>
    <t>413026337</t>
  </si>
  <si>
    <t>10*1,2 'Přepočtené koeficientem množství</t>
  </si>
  <si>
    <t>WS1</t>
  </si>
  <si>
    <t>CYSY-J 2x0,75 : Kotel K1 - Rozvaděč RA01, dodávka a montáž</t>
  </si>
  <si>
    <t>1559220368</t>
  </si>
  <si>
    <t>WX1</t>
  </si>
  <si>
    <t>J-Y(St)Y 1x2x0,8 : Kotel K1, komunikace s RA01, dodávka a montáž</t>
  </si>
  <si>
    <t>-637361647</t>
  </si>
  <si>
    <t>27</t>
  </si>
  <si>
    <t>WS2</t>
  </si>
  <si>
    <t>CYSY-J 2x0,75 : Kotel K2 - Rozvaděč RA01, dodávka a montáž</t>
  </si>
  <si>
    <t>-1496981623</t>
  </si>
  <si>
    <t>28</t>
  </si>
  <si>
    <t>WX2</t>
  </si>
  <si>
    <t>J-Y(St)Y 1x2x0,8 : Kotel K2, komunikace s Kotlem K1, dodávka a montáž</t>
  </si>
  <si>
    <t>1745437438</t>
  </si>
  <si>
    <t>29</t>
  </si>
  <si>
    <t>WM1</t>
  </si>
  <si>
    <t>CYSY-J 3x0,75 : M1 - Čerpadlo topná větev V1, dodávka a montáž</t>
  </si>
  <si>
    <t>1183437971</t>
  </si>
  <si>
    <t>30</t>
  </si>
  <si>
    <t>WM2</t>
  </si>
  <si>
    <t>CYSY-J 3x0,75 : M2 - Čerpadlo topná větev V2, dodávka a montáž</t>
  </si>
  <si>
    <t>108409289</t>
  </si>
  <si>
    <t>31</t>
  </si>
  <si>
    <t>WM3</t>
  </si>
  <si>
    <t>CYSY-J 3x0,75 : M3 - Čerpadlo topná větev V3, dodávka a montáž</t>
  </si>
  <si>
    <t>-2104296558</t>
  </si>
  <si>
    <t>WM4</t>
  </si>
  <si>
    <t>CYSY-J 3x0,75 : M4 - Čerpadlo topná větev V4, dodávka a montáž</t>
  </si>
  <si>
    <t>545928945</t>
  </si>
  <si>
    <t>33</t>
  </si>
  <si>
    <t>WM5</t>
  </si>
  <si>
    <t>CYSY-J 3x0,75 : M5 - Čerpadlo topná větev V5, dodávka a montáž</t>
  </si>
  <si>
    <t>-667611286</t>
  </si>
  <si>
    <t>34</t>
  </si>
  <si>
    <t>WM6</t>
  </si>
  <si>
    <t>CYSY-J 3x0,75 : M6 - Čerpadlo topná větev V6, dodávka a montáž</t>
  </si>
  <si>
    <t>1260893219</t>
  </si>
  <si>
    <t>35</t>
  </si>
  <si>
    <t>WM7</t>
  </si>
  <si>
    <t>CYSY-J 3x0,75 : M7 - Čerpadlo topná větev V7, dodávka a montáž</t>
  </si>
  <si>
    <t>148026654</t>
  </si>
  <si>
    <t>36</t>
  </si>
  <si>
    <t>WM8</t>
  </si>
  <si>
    <t>CYSY-J 3x0,75 : M8 - Čerpadlo topná větev V8, dodávka a montáž</t>
  </si>
  <si>
    <t>599977799</t>
  </si>
  <si>
    <t>37</t>
  </si>
  <si>
    <t>WS01</t>
  </si>
  <si>
    <t>CYSY-J 3x0,75 : 0.1 - Tlak topné vody, dodávka a montáž</t>
  </si>
  <si>
    <t>-2142453359</t>
  </si>
  <si>
    <t>38</t>
  </si>
  <si>
    <t>WS02</t>
  </si>
  <si>
    <t>CYSY-J 3x0,75 : 0.2 - Prostorová teplota, dodávka a montáž</t>
  </si>
  <si>
    <t>1908990157</t>
  </si>
  <si>
    <t>39</t>
  </si>
  <si>
    <t>WS03</t>
  </si>
  <si>
    <t>CYSY-J 2x0,75 : 0.3 - Sonda zaplavení, dodávka a montáž</t>
  </si>
  <si>
    <t>2020302482</t>
  </si>
  <si>
    <t>40</t>
  </si>
  <si>
    <t>WS04</t>
  </si>
  <si>
    <t>CYSY-J 3x0,75 : 0.4 - Stop tlačítko, dodávka a montáž</t>
  </si>
  <si>
    <t>1793658388</t>
  </si>
  <si>
    <t>41</t>
  </si>
  <si>
    <t>WB05</t>
  </si>
  <si>
    <t>CYSY-J 3x0,75 : 0.5 - Detektor koncentrace plynu kotle K1 K2, silový přívod, dodávka a montáž</t>
  </si>
  <si>
    <t>1842597053</t>
  </si>
  <si>
    <t>42</t>
  </si>
  <si>
    <t>WS05</t>
  </si>
  <si>
    <t>CYSY-J 5x0,75 : 0.5 - Detektor koncentrace plynu kotel K1 K2, výstupy, dodávka a montáž</t>
  </si>
  <si>
    <t>-881500841</t>
  </si>
  <si>
    <t>43</t>
  </si>
  <si>
    <t>WS06</t>
  </si>
  <si>
    <t>J-Y(St)Y 2x2x0,8 : 0.6 - Přídavný detektor koncentrace plynu, ventil přívod plynu, dodávka a montáž</t>
  </si>
  <si>
    <t>1301928417</t>
  </si>
  <si>
    <t>44</t>
  </si>
  <si>
    <t>WS07</t>
  </si>
  <si>
    <t>CYSY-J 2x0,75 : 0.7 - Reflex, porucha, dodávka a montáž</t>
  </si>
  <si>
    <t>-721383375</t>
  </si>
  <si>
    <t>45</t>
  </si>
  <si>
    <t>WS11</t>
  </si>
  <si>
    <t>J-Y(St)Y 1x2x0,8 : 1.1 - Topná větev V1, teplota náběh, dodávka a montáž</t>
  </si>
  <si>
    <t>1963549734</t>
  </si>
  <si>
    <t>46</t>
  </si>
  <si>
    <t>WS21</t>
  </si>
  <si>
    <t>J-Y(St)Y 1x2x0,8 : 2.1 - Topná větev V2, teplota náběh, dodávka a montáž</t>
  </si>
  <si>
    <t>1831897487</t>
  </si>
  <si>
    <t>47</t>
  </si>
  <si>
    <t>WS31</t>
  </si>
  <si>
    <t>J-Y(St)Y 1x2x0,8 : 3.1 - Topná větev V3, teplota náběh, dodávka a montáž</t>
  </si>
  <si>
    <t>-468065971</t>
  </si>
  <si>
    <t>48</t>
  </si>
  <si>
    <t>WS41</t>
  </si>
  <si>
    <t>J-Y(St)Y 1x2x0,8 : 4.1 - Topná větev V4, teplota náběh, dodávka a montáž</t>
  </si>
  <si>
    <t>-1447671423</t>
  </si>
  <si>
    <t>49</t>
  </si>
  <si>
    <t>WS51</t>
  </si>
  <si>
    <t>J-Y(St)Y 1x2x0,8 : 5.1 - Topná větev V5, teplota náběh, dodávka a montáž</t>
  </si>
  <si>
    <t>1167856591</t>
  </si>
  <si>
    <t>50</t>
  </si>
  <si>
    <t>WS61</t>
  </si>
  <si>
    <t>J-Y(St)Y 1x2x0,8 : 6.1 - Topná větev V6, teplota náběh, dodávka a montáž</t>
  </si>
  <si>
    <t>721470043</t>
  </si>
  <si>
    <t>51</t>
  </si>
  <si>
    <t>WS71</t>
  </si>
  <si>
    <t>J-Y(St)Y 1x2x0,8 : 7.1 - Topná větev V7, teplota náběh, dodávka a montáž</t>
  </si>
  <si>
    <t>-1282516716</t>
  </si>
  <si>
    <t>52</t>
  </si>
  <si>
    <t>WS81</t>
  </si>
  <si>
    <t>J-Y(St)Y 1x2x0,8 : 8.1 - Topná větev V8, teplota náběh, dodávka a montáž</t>
  </si>
  <si>
    <t>-1280886414</t>
  </si>
  <si>
    <t>53</t>
  </si>
  <si>
    <t>WS91</t>
  </si>
  <si>
    <t>J-Y(St)Y 2x2x0,8 : 9.1 - Venkovní teplota Sever, dodávka a montáž</t>
  </si>
  <si>
    <t>44599089</t>
  </si>
  <si>
    <t>54</t>
  </si>
  <si>
    <t>WS92</t>
  </si>
  <si>
    <t>J-Y(St)Y 1x2x0,8 : 9.2 - Teplota topné vody, výstup anuloid, dodávka a montáž</t>
  </si>
  <si>
    <t>-1283963537</t>
  </si>
  <si>
    <t>55</t>
  </si>
  <si>
    <t>K002</t>
  </si>
  <si>
    <t>Vodič CY 4 mm2 : Ochranné pospojování, dodávka a montáž</t>
  </si>
  <si>
    <t>1605108679</t>
  </si>
  <si>
    <t>56</t>
  </si>
  <si>
    <t>K003</t>
  </si>
  <si>
    <t>Svorka ZSA 16 včetně Cu pásku : Ochranné pospojení, dodávka a montáž</t>
  </si>
  <si>
    <t>1690739806</t>
  </si>
  <si>
    <t>22-M-3</t>
  </si>
  <si>
    <t>Rozvaděč RA01</t>
  </si>
  <si>
    <t>57</t>
  </si>
  <si>
    <t>RA01</t>
  </si>
  <si>
    <t>Rozvaděčová nástěnná skříň 600x1400x300 včetně montážního plechu, dodávka a montáž</t>
  </si>
  <si>
    <t>935453965</t>
  </si>
  <si>
    <t>58</t>
  </si>
  <si>
    <t>PVA</t>
  </si>
  <si>
    <t>PVA 82.3 / 230, poruchová signalizace, dodávka a montáž</t>
  </si>
  <si>
    <t>1260297207</t>
  </si>
  <si>
    <t>59</t>
  </si>
  <si>
    <t>PVA.1</t>
  </si>
  <si>
    <t>PVA, rámeček pro poruchovou signalizaci PVA82.3/230, dodávka a montáž</t>
  </si>
  <si>
    <t>1444179390</t>
  </si>
  <si>
    <t>60</t>
  </si>
  <si>
    <t>AVS</t>
  </si>
  <si>
    <t>AVS37.294/509, ovládací panel, montáž do dveří rozvaděče, dodávka a montáž</t>
  </si>
  <si>
    <t>881899770</t>
  </si>
  <si>
    <t>61</t>
  </si>
  <si>
    <t>AVS.1</t>
  </si>
  <si>
    <t>AVS92.290/109, plastová krytka pro ochranu plošných spojů panelu AVS, dodávka a montáž</t>
  </si>
  <si>
    <t>1098947312</t>
  </si>
  <si>
    <t>62</t>
  </si>
  <si>
    <t>AVS.2</t>
  </si>
  <si>
    <t>AVS82.491/109, plochý kabel 1m pro ovládací panel, dodávka a montáž</t>
  </si>
  <si>
    <t>-490022914</t>
  </si>
  <si>
    <t>63</t>
  </si>
  <si>
    <t>SA1</t>
  </si>
  <si>
    <t>Otočný ovladač 2-polohový, bílý, 1x kontakt ZAP, dodávka a montáž</t>
  </si>
  <si>
    <t>-122594129</t>
  </si>
  <si>
    <t>SB1</t>
  </si>
  <si>
    <t>Tlačítkový ovladač zelený, 1x kontakt ZAP, dodávka a montáž</t>
  </si>
  <si>
    <t>2113463985</t>
  </si>
  <si>
    <t>65</t>
  </si>
  <si>
    <t>SM1 - SM8</t>
  </si>
  <si>
    <t>Otočný ovladač 3-polohový, bílý, 2x kontakt ZAP, signálka zelená 230V, dodávka a montáž</t>
  </si>
  <si>
    <t>-1305847088</t>
  </si>
  <si>
    <t>66</t>
  </si>
  <si>
    <t>AR1</t>
  </si>
  <si>
    <t>2. pólový vypínač, 230V AC, 16A, dodávka a montáž</t>
  </si>
  <si>
    <t>-51291669</t>
  </si>
  <si>
    <t>67</t>
  </si>
  <si>
    <t>FB1,2</t>
  </si>
  <si>
    <t>Jistič 10A/1/C, dodávka a montáž</t>
  </si>
  <si>
    <t>1016570410</t>
  </si>
  <si>
    <t>68</t>
  </si>
  <si>
    <t>F07, F08, F1</t>
  </si>
  <si>
    <t>Jistič 6A/1/B, dodávka a montáž</t>
  </si>
  <si>
    <t>-1907175118</t>
  </si>
  <si>
    <t>69</t>
  </si>
  <si>
    <t>FR1</t>
  </si>
  <si>
    <t>Jistič 10A/1/B, dodávka a montáž</t>
  </si>
  <si>
    <t>1837213196</t>
  </si>
  <si>
    <t>70</t>
  </si>
  <si>
    <t>FM1 - FM8</t>
  </si>
  <si>
    <t>Jistič 2A 1/C, pomocný kontakt k jističi 1x ZAP, dodávka a montáž</t>
  </si>
  <si>
    <t>-787229004</t>
  </si>
  <si>
    <t>71</t>
  </si>
  <si>
    <t>FM11, FM12</t>
  </si>
  <si>
    <t>Jistič 2A 1/C, dodávka a montáž</t>
  </si>
  <si>
    <t>-1840708833</t>
  </si>
  <si>
    <t>72</t>
  </si>
  <si>
    <t>KM1 - KM11, KB3</t>
  </si>
  <si>
    <t>Výkonové relé, 6A, cívka 230V, 2x kontakt ZAP, včetně patice, dodávka a montáž</t>
  </si>
  <si>
    <t>1740495878</t>
  </si>
  <si>
    <t>73</t>
  </si>
  <si>
    <t>KB1,2, KP1,2, KE1</t>
  </si>
  <si>
    <t>Relé, 6A, cívka 230V, 2x kontakt P, včetně patice, dodávka a montáž</t>
  </si>
  <si>
    <t>1118607353</t>
  </si>
  <si>
    <t>74</t>
  </si>
  <si>
    <t>K03</t>
  </si>
  <si>
    <t>RVH04, relé snímače zaplavení, dodávka a montáž</t>
  </si>
  <si>
    <t>-739392078</t>
  </si>
  <si>
    <t>75</t>
  </si>
  <si>
    <t>FU</t>
  </si>
  <si>
    <t>Svorka pojistková 230V, dodávka a montáž</t>
  </si>
  <si>
    <t>1736727214</t>
  </si>
  <si>
    <t>76</t>
  </si>
  <si>
    <t>RVS</t>
  </si>
  <si>
    <t>RVS 43.345/109, regulátor, dodávka a montáž</t>
  </si>
  <si>
    <t>2078983128</t>
  </si>
  <si>
    <t>77</t>
  </si>
  <si>
    <t>RVS.1</t>
  </si>
  <si>
    <t>SVS 43.345/109, sada připojovacích svorek, dodávka a montáž</t>
  </si>
  <si>
    <t>560031554</t>
  </si>
  <si>
    <t>78</t>
  </si>
  <si>
    <t>AVS.3</t>
  </si>
  <si>
    <t>AVS 75.391/109, rozšiřující modul, dodávka a montáž</t>
  </si>
  <si>
    <t>1370020508</t>
  </si>
  <si>
    <t>79</t>
  </si>
  <si>
    <t>AVS.4</t>
  </si>
  <si>
    <t>SVS 75.391/109, sada připojovacích svorek, dodávka a montáž</t>
  </si>
  <si>
    <t>-671837877</t>
  </si>
  <si>
    <t>80</t>
  </si>
  <si>
    <t>GSM</t>
  </si>
  <si>
    <t>GSM komunikátor 2DI, včetně napaječe (SIM kartu si zajistí uživatel), dodávka a montáž</t>
  </si>
  <si>
    <t>535807794</t>
  </si>
  <si>
    <t>81</t>
  </si>
  <si>
    <t>OZW</t>
  </si>
  <si>
    <t>OZW 672.01, webserver, včetně napaječe, dodávka a montáž</t>
  </si>
  <si>
    <t>-108625525</t>
  </si>
  <si>
    <t>82</t>
  </si>
  <si>
    <t>K004</t>
  </si>
  <si>
    <t>Zásuvka 230V AC, 16A, montáž na DIN lištu, dodávka a montáž</t>
  </si>
  <si>
    <t>-766380435</t>
  </si>
  <si>
    <t>83</t>
  </si>
  <si>
    <t>K005</t>
  </si>
  <si>
    <t>Vnitřní svítidlo rozvaděče 230V AC, dodávka a montáž</t>
  </si>
  <si>
    <t>1956359468</t>
  </si>
  <si>
    <t>84</t>
  </si>
  <si>
    <t>K006</t>
  </si>
  <si>
    <t>Dveřní kontakt 230V AC, 10A, dodávka a montáž</t>
  </si>
  <si>
    <t>-573252393</t>
  </si>
  <si>
    <t>85</t>
  </si>
  <si>
    <t>K007</t>
  </si>
  <si>
    <t>Montážní materiál ( vodiče, šroubky, dutinky, svorky, vývodky, zapojení )</t>
  </si>
  <si>
    <t>1178347816</t>
  </si>
  <si>
    <t>22-M-4</t>
  </si>
  <si>
    <t>Související dodávky</t>
  </si>
  <si>
    <t>86</t>
  </si>
  <si>
    <t>22001-001</t>
  </si>
  <si>
    <t>Demontáž stávajícího zařízení MaR včetně likvidace uložením na řízené skládce včetně poplatku za skládku</t>
  </si>
  <si>
    <t>-1404540112</t>
  </si>
  <si>
    <t>87</t>
  </si>
  <si>
    <t>22001-002</t>
  </si>
  <si>
    <t>Montáž kabelových tras, zapojení přístrojů a montáž rozvaděče RA01</t>
  </si>
  <si>
    <t>-726095826</t>
  </si>
  <si>
    <t>88</t>
  </si>
  <si>
    <t>22001-003</t>
  </si>
  <si>
    <t>Montáž ochranného pospojování</t>
  </si>
  <si>
    <t>-229988731</t>
  </si>
  <si>
    <t>89</t>
  </si>
  <si>
    <t>22001-004</t>
  </si>
  <si>
    <t>Nastavení programového vybavení</t>
  </si>
  <si>
    <t>1527437805</t>
  </si>
  <si>
    <t>90</t>
  </si>
  <si>
    <t>22001-005</t>
  </si>
  <si>
    <t>Oživování a test 1:1</t>
  </si>
  <si>
    <t>-1800153440</t>
  </si>
  <si>
    <t>91</t>
  </si>
  <si>
    <t>22001-006</t>
  </si>
  <si>
    <t>Komplexní zkoušky zařízení technologie</t>
  </si>
  <si>
    <t>-1275026158</t>
  </si>
  <si>
    <t>713</t>
  </si>
  <si>
    <t>Izolace tepelné</t>
  </si>
  <si>
    <t>92</t>
  </si>
  <si>
    <t>713463411</t>
  </si>
  <si>
    <t>Montáž izolace tepelné potrubí a ohybů tvarovkami nebo deskami potrubními pouzdry návlekovými izolačními hadicemi potrubí a ohybů</t>
  </si>
  <si>
    <t>1816139583</t>
  </si>
  <si>
    <t xml:space="preserve">Poznámka k souboru cen:
1. Ceny -1121 až -1173 slouží pro skladebné ocenění oprav tepelných izolací potrubí skružemi připevněnými na tmel v části C01 Opravy a údržba tepelných izolací.
2. Cenami -1121 až -1173 lze oceňovat izolace skružemi o obvodu izolace do 1 570 mm včetně (tj. do vnějšího průměru skruže 500 mm). Izolace většího obvodu lze oceňovat cenami souboru cen 713 36-112 Montáž izolace tepelné těles ploch tvarových v části A 03.
3. Množství měrných jednotek u položek 713 46-3111 až -3411 se určuje podle článku 3521 Všeobecných podmínek části A04 tohoto katalogu.
</t>
  </si>
  <si>
    <t>93</t>
  </si>
  <si>
    <t>631546050</t>
  </si>
  <si>
    <t>pouzdro izolační potrubní s jednostrannou Al fólií max. 250/100 °C 60/50 mm</t>
  </si>
  <si>
    <t>-2143364345</t>
  </si>
  <si>
    <t>43*1,05 'Přepočtené koeficientem množství</t>
  </si>
  <si>
    <t>94</t>
  </si>
  <si>
    <t>631545310</t>
  </si>
  <si>
    <t>pouzdro izolační potrubní s jednostrannou Al fólií max. 250/100 °C 28/30 mm</t>
  </si>
  <si>
    <t>1006857314</t>
  </si>
  <si>
    <t>61*1,05 'Přepočtené koeficientem množství</t>
  </si>
  <si>
    <t>95</t>
  </si>
  <si>
    <t>631545320</t>
  </si>
  <si>
    <t>pouzdro izolační potrubní s jednostrannou Al fólií max. 250/100 °C 35/30 mm</t>
  </si>
  <si>
    <t>-1764465518</t>
  </si>
  <si>
    <t>11*1,05 'Přepočtené koeficientem množství</t>
  </si>
  <si>
    <t>96</t>
  </si>
  <si>
    <t>631545100</t>
  </si>
  <si>
    <t>pouzdro izolační potrubní s jednostrannou Al fólií max. 250/100 °C 22/25 mm</t>
  </si>
  <si>
    <t>1734101004</t>
  </si>
  <si>
    <t>15*1,05 'Přepočtené koeficientem množství</t>
  </si>
  <si>
    <t>97</t>
  </si>
  <si>
    <t>631546080</t>
  </si>
  <si>
    <t>pouzdro izolační potrubní s jednostrannou Al fólií max. 250/100 °C 89/50 mm</t>
  </si>
  <si>
    <t>1985502898</t>
  </si>
  <si>
    <t>24*1,05 'Přepočtené koeficientem množství</t>
  </si>
  <si>
    <t>98</t>
  </si>
  <si>
    <t>998713202</t>
  </si>
  <si>
    <t>Přesun hmot pro izolace tepelné stanovený procentní sazbou (%) z ceny vodorovná dopravní vzdálenost do 50 m v objektech výšky přes 6 do 12 m</t>
  </si>
  <si>
    <t>-10174751</t>
  </si>
  <si>
    <t>721</t>
  </si>
  <si>
    <t>Zdravotechnika - vnitřní kanalizace</t>
  </si>
  <si>
    <t>99</t>
  </si>
  <si>
    <t>72101000r</t>
  </si>
  <si>
    <t>Montáž neutralizačního boxu</t>
  </si>
  <si>
    <t>1456723801</t>
  </si>
  <si>
    <t>100</t>
  </si>
  <si>
    <t>410420r</t>
  </si>
  <si>
    <t>neutralizační box N-70 pro kotle do 500 KW včetně náplně</t>
  </si>
  <si>
    <t>-1058438657</t>
  </si>
  <si>
    <t>101</t>
  </si>
  <si>
    <t>721174042</t>
  </si>
  <si>
    <t>Potrubí z plastových trub polypropylenové připojovací DN 40</t>
  </si>
  <si>
    <t>-809113593</t>
  </si>
  <si>
    <t xml:space="preserve">Poznámka k souboru cen:
1. Cenami -3315 až -3317 se oceňuje svislé potrubí od střešního vtoku po čisticí kus.
2. Ochrany odpadního a připojovacího potrubí z plastových trub se oceňují cenami souboru cen 722 18- . . Ochrana potrubí, části A 02.
</t>
  </si>
  <si>
    <t>102</t>
  </si>
  <si>
    <t>998721202</t>
  </si>
  <si>
    <t>Přesun hmot pro vnitřní kanalizace stanovený procentní sazbou (%) z ceny vodorovná dopravní vzdálenost do 50 m v objektech výšky přes 6 do 12 m</t>
  </si>
  <si>
    <t>1614294373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</si>
  <si>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</si>
  <si>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722</t>
  </si>
  <si>
    <t>Zdravotechnika - vnitřní vodovod</t>
  </si>
  <si>
    <t>103</t>
  </si>
  <si>
    <t>722174003</t>
  </si>
  <si>
    <t>Potrubí z plastových trubek z polypropylenu (PPR) svařovaných polyfuzně PN 16 (SDR 7,4) D 25 x 3,5</t>
  </si>
  <si>
    <t>-530163313</t>
  </si>
  <si>
    <t xml:space="preserve">Poznámka k souboru cen:
1. V cenách -4001 až -4088 jsou započteny náklady na montáž a dodávku potrubí a tvarovek.
</t>
  </si>
  <si>
    <t>104</t>
  </si>
  <si>
    <t>722232045</t>
  </si>
  <si>
    <t>Armatury se dvěma závity kulové kohouty PN 42 do 185 °C přímé vnitřní závit G 1</t>
  </si>
  <si>
    <t>-1161073216</t>
  </si>
  <si>
    <t>105</t>
  </si>
  <si>
    <t>722290226</t>
  </si>
  <si>
    <t>Zkoušky, proplach a desinfekce vodovodního potrubí zkoušky těsnosti vodovodního potrubí závitového do DN 50</t>
  </si>
  <si>
    <t>377299591</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</si>
  <si>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</si>
  <si>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106</t>
  </si>
  <si>
    <t>998722202</t>
  </si>
  <si>
    <t>Přesun hmot pro vnitřní vodovod stanovený procentní sazbou (%) z ceny vodorovná dopravní vzdálenost do 50 m v objektech výšky přes 6 do 12 m</t>
  </si>
  <si>
    <t>2082678800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</si>
  <si>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</si>
  <si>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727</t>
  </si>
  <si>
    <t>Zdravotechnika - požární ochrana</t>
  </si>
  <si>
    <t>107</t>
  </si>
  <si>
    <t>727111347</t>
  </si>
  <si>
    <t>Protipožární trubní ucpávky kovové potrubí včetně dodatečné izolace prostup stěnou tloušťky 150 mm požární odolnost EI 180 D 76</t>
  </si>
  <si>
    <t>-545272107</t>
  </si>
  <si>
    <t xml:space="preserve">Poznámka k souboru cen:
1. V cenách -1111 až 1119, -1131 až 1219, -1321 až 1419 je započtena tloušťka vyplňované spáry 15mm a šířka 20 mm.
2. V cenách -1301 až 1319, -1421 až 1429 je započtena tloušťka vyplňované spáry 25mm a šířka 15 mm.
3. V cenách -1121 až 1129, -1221 až 1229, -1501 až 1509 je započtena tloušťka vyplňované spáry 15-20 mm.
4. V cenách -1111 až 1119, -1131 až 1219, -1321 až 1419 je započteno opláštění potrubí minerální vlnou tloušťky 35mm.
5. V cenách -1121 až 1129, -1221 až 1229 je započteno opláštění potrubí minerální vlnou tloušťky 32mm.
6. V cenách -1301 až 1319, -1421 až 1429 je započteno opláštění potrubí minerální vlnou tloušťky 20mm.
</t>
  </si>
  <si>
    <t>108</t>
  </si>
  <si>
    <t>727121105</t>
  </si>
  <si>
    <t>Protipožární ochranné manžety z jedné strany dělící konstrukce požární odolnost EI 90 D 75</t>
  </si>
  <si>
    <t>-266928139</t>
  </si>
  <si>
    <t>731</t>
  </si>
  <si>
    <t>Ústřední vytápění - kotelny</t>
  </si>
  <si>
    <t>109</t>
  </si>
  <si>
    <t>73124449r</t>
  </si>
  <si>
    <t>Montáž kotle na plyn o výkonu do 195 kW</t>
  </si>
  <si>
    <t>-1052850913</t>
  </si>
  <si>
    <t>110</t>
  </si>
  <si>
    <t>484-1.1</t>
  </si>
  <si>
    <t>kotel kondenzační 20-195kW</t>
  </si>
  <si>
    <t>-1493712041</t>
  </si>
  <si>
    <t>111</t>
  </si>
  <si>
    <t>73199000r</t>
  </si>
  <si>
    <t xml:space="preserve">Montáž komínu v rozsahu specifikace uvedených jako samostatné položky 521-1.1 až 521-1.8 (centrická přechodka + kontrolní kus + trubka + univerzální střešní taška, fasádní trubka + fasádní střešní koncovka + fasádní hlavice + ochranný kryt komínu) </t>
  </si>
  <si>
    <t>-445886448</t>
  </si>
  <si>
    <t>112</t>
  </si>
  <si>
    <t>521-1.1</t>
  </si>
  <si>
    <t>centrická přechodka DN 200/180 s hrdlem DN 200</t>
  </si>
  <si>
    <t>-518234323</t>
  </si>
  <si>
    <t>113</t>
  </si>
  <si>
    <t>521-1.2</t>
  </si>
  <si>
    <t>kontrolní kus přímý PP DN 200</t>
  </si>
  <si>
    <t>-1748605154</t>
  </si>
  <si>
    <t>114</t>
  </si>
  <si>
    <t>521-1.3</t>
  </si>
  <si>
    <t>trubka DN 200x2000 mm</t>
  </si>
  <si>
    <t>365630024</t>
  </si>
  <si>
    <t>115</t>
  </si>
  <si>
    <t>521-1.4</t>
  </si>
  <si>
    <t>uviverzální střešní taška DN 300 olovo/nerz vol.úhel 10-50°</t>
  </si>
  <si>
    <t>-2021181625</t>
  </si>
  <si>
    <t>116</t>
  </si>
  <si>
    <t>521-1.5</t>
  </si>
  <si>
    <t>fasádní trubka koax DN300/200x1000 nerez</t>
  </si>
  <si>
    <t>1973339736</t>
  </si>
  <si>
    <t>117</t>
  </si>
  <si>
    <t>521-1.6</t>
  </si>
  <si>
    <t>fasádní střešní koncovka koax DN 300/200 nerez</t>
  </si>
  <si>
    <t>-1189754280</t>
  </si>
  <si>
    <t>118</t>
  </si>
  <si>
    <t>521-1.7</t>
  </si>
  <si>
    <t>fasádní hlavice se svěrou objímkou DN 300/200 nerez</t>
  </si>
  <si>
    <t>-366112505</t>
  </si>
  <si>
    <t>119</t>
  </si>
  <si>
    <t>521-1.8</t>
  </si>
  <si>
    <t>ochranný kryt komínu (nadstřešní části) pr. 200 mm, délka 1500 mm, atypický výrobek</t>
  </si>
  <si>
    <t>-595589556</t>
  </si>
  <si>
    <t>120</t>
  </si>
  <si>
    <t>998731202</t>
  </si>
  <si>
    <t>Přesun hmot pro kotelny stanovený procentní sazbou (%) z ceny vodorovná dopravní vzdálenost do 50 m v objektech výšky přes 6 do 12 m</t>
  </si>
  <si>
    <t>-705866361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</si>
  <si>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</si>
  <si>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732</t>
  </si>
  <si>
    <t>Ústřední vytápění - strojovny</t>
  </si>
  <si>
    <t>121</t>
  </si>
  <si>
    <t>732-1.4</t>
  </si>
  <si>
    <t>Rozdělovač 9cest modul 120 vč. izolace, dodávka a montáž</t>
  </si>
  <si>
    <t>-1924024700</t>
  </si>
  <si>
    <t>122</t>
  </si>
  <si>
    <t>732113104</t>
  </si>
  <si>
    <t>Vyrovnávače dynamických tlaků přírubové PN 6 DN 80 včetně izolace</t>
  </si>
  <si>
    <t>1867635829</t>
  </si>
  <si>
    <t xml:space="preserve">Poznámka k souboru cen:
1. V cenách -1125 až -1146 je započteno těleso základní délky 1 m, dna a odvodňovací hrdlo.
2. Těleso delší než 1 m se oceňuje skladebně cenou -1125 až -1146 a počtem příplatků (ceny -1225 až -1246), odpovídajícím rozdílu základní a projektované délky tělesa.
3. Cenami -1312 až -1344 se oceňuje i navaření hrdel na nádrže.
4. Cenami -5102 až -5117 se oceňují rozdělovače a sběrače primárních okruhů tepelných čerpadel, umístěných ve strojovně.
</t>
  </si>
  <si>
    <t>123</t>
  </si>
  <si>
    <t>732-1.2</t>
  </si>
  <si>
    <t>Doplňování vody Fillset 30, dodávka a montáž</t>
  </si>
  <si>
    <t>264569975</t>
  </si>
  <si>
    <t>124</t>
  </si>
  <si>
    <t>732331621</t>
  </si>
  <si>
    <t>Nádoby expanzní tlakové s membránou bez pojistného ventilu se závitovým připojením PN 0,6 o objemu 200 l</t>
  </si>
  <si>
    <t>-1722452107</t>
  </si>
  <si>
    <t>125</t>
  </si>
  <si>
    <t>732429223</t>
  </si>
  <si>
    <t>Čerpadla teplovodní montáž čerpadel (do potrubí) ostatních typů mokroběžných přírubových jednodílných DN 40</t>
  </si>
  <si>
    <t>1348388121</t>
  </si>
  <si>
    <t>126</t>
  </si>
  <si>
    <t>42611339r</t>
  </si>
  <si>
    <t>čerpadlo oběhové teplovodní 25-40 180 1x230V PN6/10</t>
  </si>
  <si>
    <t>-1607362175</t>
  </si>
  <si>
    <t>127</t>
  </si>
  <si>
    <t>732429225</t>
  </si>
  <si>
    <t>Čerpadla teplovodní montáž čerpadel (do potrubí) ostatních typů mokroběžných přírubových jednodílných DN 50</t>
  </si>
  <si>
    <t>782128601</t>
  </si>
  <si>
    <t>128</t>
  </si>
  <si>
    <t>426105850</t>
  </si>
  <si>
    <t>čerpadlo oběhové teplovodní 25-50 230V 180 mm</t>
  </si>
  <si>
    <t>-1558542044</t>
  </si>
  <si>
    <t>129</t>
  </si>
  <si>
    <t>732429227</t>
  </si>
  <si>
    <t>Čerpadla teplovodní montáž čerpadel (do potrubí) ostatních typů mokroběžných přírubových jednodílných DN 65</t>
  </si>
  <si>
    <t>1122314272</t>
  </si>
  <si>
    <t>130</t>
  </si>
  <si>
    <t>426105840</t>
  </si>
  <si>
    <t>čerpadlo oběhové teplovodní 25-60 230V 130 mm</t>
  </si>
  <si>
    <t>429072757</t>
  </si>
  <si>
    <t>131</t>
  </si>
  <si>
    <t>732429228</t>
  </si>
  <si>
    <t>Čerpadla teplovodní montáž čerpadel (do potrubí) ostatních typů mokroběžných přírubových jednodílných DN 80</t>
  </si>
  <si>
    <t>568868849</t>
  </si>
  <si>
    <t>132</t>
  </si>
  <si>
    <t>426113460</t>
  </si>
  <si>
    <t>čerpadlo oběhové teplovodní 32-80 230V 180 1x230V PN6/10</t>
  </si>
  <si>
    <t>-1534233415</t>
  </si>
  <si>
    <t>133</t>
  </si>
  <si>
    <t>998732202</t>
  </si>
  <si>
    <t>Přesun hmot pro strojovny stanovený procentní sazbou (%) z ceny vodorovná dopravní vzdálenost do 50 m v objektech výšky přes 6 do 12 m</t>
  </si>
  <si>
    <t>-1867275744</t>
  </si>
  <si>
    <t>733</t>
  </si>
  <si>
    <t>Ústřední vytápění - rozvodné potrubí</t>
  </si>
  <si>
    <t>134</t>
  </si>
  <si>
    <t>733121210</t>
  </si>
  <si>
    <t>Potrubí z trubek ocelových hladkých bezešvých tvářených za tepla v kotelnách a strojovnách Ø 22/2,6</t>
  </si>
  <si>
    <t>1644915665</t>
  </si>
  <si>
    <t xml:space="preserve">Poznámka k souboru cen:
1. Cenami –2122 a -2123 se oceňuje napojení rozvodu na jednotlivá stoupací potrubí, popř. na měřicí nebo regulační armaturu přípojky topného okruhu.
2. V cenách –2122 a -2123 je započteno:
a) úplné těleso přípojky,
b) navaření hrdla přípojky.
</t>
  </si>
  <si>
    <t>135</t>
  </si>
  <si>
    <t>733121225</t>
  </si>
  <si>
    <t>Potrubí z trubek ocelových hladkých bezešvých tvářených za tepla v kotelnách a strojovnách Ø 89/3,6</t>
  </si>
  <si>
    <t>-1980909414</t>
  </si>
  <si>
    <t>136</t>
  </si>
  <si>
    <t>733190107</t>
  </si>
  <si>
    <t>Zkoušky těsnosti potrubí, manžety prostupové z trubek ocelových zkoušky těsnosti potrubí (za provozu) z trubek ocelových závitových DN do 40</t>
  </si>
  <si>
    <t>2038218163</t>
  </si>
  <si>
    <t xml:space="preserve">Poznámka k souboru cen:
1. Zkouškami těsnosti potrubí se rozumí běžné přezkoušení za provozu (např. při výměně částí potrubí nebo armatury).
</t>
  </si>
  <si>
    <t>137</t>
  </si>
  <si>
    <t>733190232</t>
  </si>
  <si>
    <t>Zkoušky těsnosti potrubí, manžety prostupové z trubek ocelových zkoušky těsnosti potrubí (za provozu) z trubek ocelových hladkých Ø přes 89/5,0 do 133/5,0</t>
  </si>
  <si>
    <t>715207446</t>
  </si>
  <si>
    <t>138</t>
  </si>
  <si>
    <t>733223105</t>
  </si>
  <si>
    <t>Potrubí z trubek měděných tvrdých spojovaných měkkým pájením Ø 28/1,5</t>
  </si>
  <si>
    <t>-540308045</t>
  </si>
  <si>
    <t>139</t>
  </si>
  <si>
    <t>733223106</t>
  </si>
  <si>
    <t>Potrubí z trubek měděných tvrdých spojovaných měkkým pájením Ø 35/1,5</t>
  </si>
  <si>
    <t>274185974</t>
  </si>
  <si>
    <t>140</t>
  </si>
  <si>
    <t>733223108</t>
  </si>
  <si>
    <t>Potrubí z trubek měděných tvrdých spojovaných měkkým pájením Ø 54/2</t>
  </si>
  <si>
    <t>-1335884461</t>
  </si>
  <si>
    <t>141</t>
  </si>
  <si>
    <t>733291101</t>
  </si>
  <si>
    <t>Zkoušky těsnosti potrubí z trubek měděných Ø do 35/1,5</t>
  </si>
  <si>
    <t>-435519379</t>
  </si>
  <si>
    <t>142</t>
  </si>
  <si>
    <t>733291102</t>
  </si>
  <si>
    <t>Zkoušky těsnosti potrubí z trubek měděných Ø přes 35/1,5 do 64/2,0</t>
  </si>
  <si>
    <t>-491838887</t>
  </si>
  <si>
    <t>143</t>
  </si>
  <si>
    <t>998733202</t>
  </si>
  <si>
    <t>Přesun hmot pro rozvody potrubí stanovený procentní sazbou z ceny vodorovná dopravní vzdálenost do 50 m v objektech výšky přes 6 do 12 m</t>
  </si>
  <si>
    <t>1919620748</t>
  </si>
  <si>
    <t>734</t>
  </si>
  <si>
    <t>Ústřední vytápění - armatury</t>
  </si>
  <si>
    <t>144</t>
  </si>
  <si>
    <t>734121317</t>
  </si>
  <si>
    <t>Ventily zpětné přírubové samočinné přímé do vodorovného potrubí PN 16 do 300°C (Z 16 117 616) DN 80</t>
  </si>
  <si>
    <t>2020868408</t>
  </si>
  <si>
    <t>145</t>
  </si>
  <si>
    <t>734211119</t>
  </si>
  <si>
    <t>Ventily odvzdušňovací závitové automatické PN 14 do 120°C G 3/8</t>
  </si>
  <si>
    <t>-912759783</t>
  </si>
  <si>
    <t>146</t>
  </si>
  <si>
    <t>734220101</t>
  </si>
  <si>
    <t>Ventily regulační závitové vyvažovací přímé PN 20 do 100°C G 3/4</t>
  </si>
  <si>
    <t>-369643275</t>
  </si>
  <si>
    <t xml:space="preserve">Poznámka k souboru cen:
1. V cenách -0101 až -0105 nejsou započteny náklady na dodávku a montáž měřící a vypouštěcí armatury.Tyto se oceňují samostatně souborem cen 734 49 1101 až -1105.
</t>
  </si>
  <si>
    <t>147</t>
  </si>
  <si>
    <t>734220102</t>
  </si>
  <si>
    <t>Ventily regulační závitové vyvažovací přímé PN 20 do 100°C G 1</t>
  </si>
  <si>
    <t>1929568059</t>
  </si>
  <si>
    <t>148</t>
  </si>
  <si>
    <t>734220103</t>
  </si>
  <si>
    <t>Ventily regulační závitové vyvažovací přímé PN 20 do 100°C G 5/4</t>
  </si>
  <si>
    <t>-1725950104</t>
  </si>
  <si>
    <t>149</t>
  </si>
  <si>
    <t>73422011r</t>
  </si>
  <si>
    <t>Regulátor tlakové diiference 20, dodávka a montáž</t>
  </si>
  <si>
    <t>-796971487</t>
  </si>
  <si>
    <t>150</t>
  </si>
  <si>
    <t>73422012r</t>
  </si>
  <si>
    <t>Regulátor tlakové diiference 25, dodávka a montáž</t>
  </si>
  <si>
    <t>-399807655</t>
  </si>
  <si>
    <t>151</t>
  </si>
  <si>
    <t>73422013r</t>
  </si>
  <si>
    <t>Regulátor tlakové diiference 32, dodávka a montáž</t>
  </si>
  <si>
    <t>-883831116</t>
  </si>
  <si>
    <t>152</t>
  </si>
  <si>
    <t>734242414</t>
  </si>
  <si>
    <t>Ventily zpětné závitové PN 16 do 110°C přímé G 1</t>
  </si>
  <si>
    <t>1247280410</t>
  </si>
  <si>
    <t>153</t>
  </si>
  <si>
    <t>734242416</t>
  </si>
  <si>
    <t>Ventily zpětné závitové PN 16 do 110°C přímé G 6/4</t>
  </si>
  <si>
    <t>-565665558</t>
  </si>
  <si>
    <t>154</t>
  </si>
  <si>
    <t>734242417</t>
  </si>
  <si>
    <t>Ventily zpětné závitové PN 16 do 110°C přímé G 2</t>
  </si>
  <si>
    <t>-499199882</t>
  </si>
  <si>
    <t>155</t>
  </si>
  <si>
    <t>734251135</t>
  </si>
  <si>
    <t>Ventily pojistné závitové a čepové rohové PN 16 do 200°C (P 10 287 616) G 1</t>
  </si>
  <si>
    <t>1743064397</t>
  </si>
  <si>
    <t>156</t>
  </si>
  <si>
    <t>1292616109</t>
  </si>
  <si>
    <t>157</t>
  </si>
  <si>
    <t>734291123</t>
  </si>
  <si>
    <t>Ostatní armatury kohouty plnicí a vypouštěcí PN 10 do 90°C G 1/2</t>
  </si>
  <si>
    <t>223324518</t>
  </si>
  <si>
    <t>158</t>
  </si>
  <si>
    <t>734291244</t>
  </si>
  <si>
    <t>Ostatní armatury filtry závitové PN 16 do 130°C přímé s vnitřními závity G 1</t>
  </si>
  <si>
    <t>-1759131676</t>
  </si>
  <si>
    <t>159</t>
  </si>
  <si>
    <t>734291246</t>
  </si>
  <si>
    <t>Ostatní armatury filtry závitové PN 16 do 130°C přímé s vnitřními závity G 1 1/2</t>
  </si>
  <si>
    <t>1369645811</t>
  </si>
  <si>
    <t>160</t>
  </si>
  <si>
    <t>734291247</t>
  </si>
  <si>
    <t>Ostatní armatury filtry závitové PN 16 do 130°C přímé s vnitřními závity G 2</t>
  </si>
  <si>
    <t>-1115099250</t>
  </si>
  <si>
    <t>161</t>
  </si>
  <si>
    <t>734292715</t>
  </si>
  <si>
    <t>Ostatní armatury kulové kohouty PN 42 do 185°C přímé vnitřní závit G 1</t>
  </si>
  <si>
    <t>-830818237</t>
  </si>
  <si>
    <t>162</t>
  </si>
  <si>
    <t>734292717</t>
  </si>
  <si>
    <t>Ostatní armatury kulové kohouty PN 42 do 185°C přímé vnitřní závit G 1 1/2</t>
  </si>
  <si>
    <t>1195070902</t>
  </si>
  <si>
    <t>163</t>
  </si>
  <si>
    <t>734292718</t>
  </si>
  <si>
    <t>Ostatní armatury kulové kohouty PN 42 do 185°C přímé vnitřní závit G 2</t>
  </si>
  <si>
    <t>-1743629114</t>
  </si>
  <si>
    <t>164</t>
  </si>
  <si>
    <t>734411103</t>
  </si>
  <si>
    <t>Teploměry technické s pevným stonkem a jímkou zadní připojení (axiální) průměr 63 mm délka stonku 100 mm</t>
  </si>
  <si>
    <t>625728487</t>
  </si>
  <si>
    <t>165</t>
  </si>
  <si>
    <t>734421101</t>
  </si>
  <si>
    <t>Tlakoměry s pevným stonkem a zpětnou klapkou spodní připojení (radiální) tlaku 0–16 bar průměru 50 mm</t>
  </si>
  <si>
    <t>-374285112</t>
  </si>
  <si>
    <t>166</t>
  </si>
  <si>
    <t>998734202</t>
  </si>
  <si>
    <t>Přesun hmot pro armatury stanovený procentní sazbou (%) z ceny vodorovná dopravní vzdálenost do 50 m v objektech výšky přes 6 do 12 m</t>
  </si>
  <si>
    <t>-1480516338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</si>
  <si>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</si>
  <si>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167</t>
  </si>
  <si>
    <t>-796815128</t>
  </si>
  <si>
    <t>168</t>
  </si>
  <si>
    <t>783614561</t>
  </si>
  <si>
    <t>Základní nátěr armatur a kovových potrubí jednonásobný potrubí přes DN 50 do DN 100 mm syntetický</t>
  </si>
  <si>
    <t>-1299143711</t>
  </si>
  <si>
    <t>169</t>
  </si>
  <si>
    <t>783615551</t>
  </si>
  <si>
    <t>Mezinátěr armatur a kovových potrubí potrubí do DN 50 mm syntetický standardní</t>
  </si>
  <si>
    <t>1414843845</t>
  </si>
  <si>
    <t>170</t>
  </si>
  <si>
    <t>783615561</t>
  </si>
  <si>
    <t>Mezinátěr armatur a kovových potrubí potrubí přes DN 50 do DN 100 mm syntetický standardní</t>
  </si>
  <si>
    <t>485832661</t>
  </si>
  <si>
    <t>OST</t>
  </si>
  <si>
    <t>Ostatní</t>
  </si>
  <si>
    <t>171</t>
  </si>
  <si>
    <t>999-731-2</t>
  </si>
  <si>
    <t>Demontáže stávajícího vystrojení kotelny a strojovny (kotel, čerpadla, armatury, rozvody potrubí, ostatní příslušenství - vše o max. hmotnosti do 1 tuny), hmotnost sutě je zahrnuta v automatickém výpočtu - viz oddíl 997 Přesun sutě</t>
  </si>
  <si>
    <t>262144</t>
  </si>
  <si>
    <t>-1054818569</t>
  </si>
  <si>
    <t>03 - ÚT - rozvody vytápění</t>
  </si>
  <si>
    <t xml:space="preserve">    6 - Úpravy povrchů, podlahy a osazování výplní</t>
  </si>
  <si>
    <t xml:space="preserve">    998 - Přesun hmot</t>
  </si>
  <si>
    <t xml:space="preserve">    735 - Ústřední vytápění - otopná tělesa</t>
  </si>
  <si>
    <t>Úpravy povrchů, podlahy a osazování výplní</t>
  </si>
  <si>
    <t>611325221</t>
  </si>
  <si>
    <t>Vápenocementová omítka jednotlivých malých ploch štuková na stropech, plochy jednotlivě do 0,09 m2</t>
  </si>
  <si>
    <t>1374041138</t>
  </si>
  <si>
    <t>612135101</t>
  </si>
  <si>
    <t>Hrubá výplň rýh maltou jakékoli šířky rýhy ve stěnách</t>
  </si>
  <si>
    <t>m2</t>
  </si>
  <si>
    <t>-1541558798</t>
  </si>
  <si>
    <t xml:space="preserve">Poznámka k souboru cen:
1. V cenách nejsou započteny náklady na omítku rýh, tyto se ocení příšlušnými cenami tohoto katalogu.
</t>
  </si>
  <si>
    <t>612325121</t>
  </si>
  <si>
    <t>Vápenocementová omítka rýh štuková ve stěnách, šířky rýhy do 150 mm</t>
  </si>
  <si>
    <t>239612085</t>
  </si>
  <si>
    <t>974031132</t>
  </si>
  <si>
    <t>Vysekání rýh ve zdivu cihelném na maltu vápennou nebo vápenocementovou do hl. 50 mm a šířky do 70 mm</t>
  </si>
  <si>
    <t>-1283306320</t>
  </si>
  <si>
    <t>977151117</t>
  </si>
  <si>
    <t>Jádrové vrty diamantovými korunkami do stavebních materiálů (železobetonu, betonu, cihel, obkladů, dlažeb, kamene) průměru přes 80 do 90 mm</t>
  </si>
  <si>
    <t>-845172572</t>
  </si>
  <si>
    <t>-174723394</t>
  </si>
  <si>
    <t>-1753745657</t>
  </si>
  <si>
    <t>1148996014</t>
  </si>
  <si>
    <t>2,62*9 'Přepočtené koeficientem množství</t>
  </si>
  <si>
    <t>1868456071</t>
  </si>
  <si>
    <t>998</t>
  </si>
  <si>
    <t>Přesun hmot</t>
  </si>
  <si>
    <t>998018002</t>
  </si>
  <si>
    <t>Přesun hmot pro budovy občanské výstavby, bydlení, výrobu a služby ruční - bez užití mechanizace vodorovná dopravní vzdálenost do 100 m pro budovy s jakoukoliv nosnou konstrukcí výšky přes 6 do 12 m</t>
  </si>
  <si>
    <t>-1905288800</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</si>
  <si>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</si>
  <si>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-1289187825</t>
  </si>
  <si>
    <t>631545300</t>
  </si>
  <si>
    <t>pouzdro izolační potrubní s jednostrannou Al fólií max. 250/100 °C 22/30 mm</t>
  </si>
  <si>
    <t>-247497924</t>
  </si>
  <si>
    <t>116*1,05 "Přepočtené koeficientem množství</t>
  </si>
  <si>
    <t>753960230</t>
  </si>
  <si>
    <t>182*1,05 "Přepočtené koeficientem množství</t>
  </si>
  <si>
    <t>2044844861</t>
  </si>
  <si>
    <t>43*1,05 "Přepočtené koeficientem množství</t>
  </si>
  <si>
    <t>631545330</t>
  </si>
  <si>
    <t>pouzdro izolační potrubní s jednostrannou Al fólií max. 250/100 °C 42/30 mm</t>
  </si>
  <si>
    <t>-543381871</t>
  </si>
  <si>
    <t>31*1,05 "Přepočtené koeficientem množství</t>
  </si>
  <si>
    <t>631545350</t>
  </si>
  <si>
    <t>pouzdro izolační potrubní s jednostrannou Al fólií max. 250/100 °C 60/30 mm</t>
  </si>
  <si>
    <t>-1117940154</t>
  </si>
  <si>
    <t>3*1,05 "Přepočtené koeficientem množství</t>
  </si>
  <si>
    <t>439550252</t>
  </si>
  <si>
    <t>733223102</t>
  </si>
  <si>
    <t>Potrubí z trubek měděných tvrdých spojovaných měkkým pájením Ø 15/1</t>
  </si>
  <si>
    <t>1021006275</t>
  </si>
  <si>
    <t>733223103</t>
  </si>
  <si>
    <t>Potrubí z trubek měděných tvrdých spojovaných měkkým pájením Ø 18/1</t>
  </si>
  <si>
    <t>1042506223</t>
  </si>
  <si>
    <t>733223104</t>
  </si>
  <si>
    <t>Potrubí z trubek měděných tvrdých spojovaných měkkým pájením Ø 22/1</t>
  </si>
  <si>
    <t>1894811817</t>
  </si>
  <si>
    <t>-448435244</t>
  </si>
  <si>
    <t>-803715309</t>
  </si>
  <si>
    <t>733223107</t>
  </si>
  <si>
    <t>Potrubí z trubek měděných tvrdých spojovaných měkkým pájením Ø 42/1,5</t>
  </si>
  <si>
    <t>93743925</t>
  </si>
  <si>
    <t>-1895763841</t>
  </si>
  <si>
    <t>-571636606</t>
  </si>
  <si>
    <t>1790434621</t>
  </si>
  <si>
    <t>-232080643</t>
  </si>
  <si>
    <t>734221413</t>
  </si>
  <si>
    <t>Ventily regulační závitové s nastavitelnou regulací PN 10 do 120°C přímé G 1/2</t>
  </si>
  <si>
    <t>777520055</t>
  </si>
  <si>
    <t>734261233</t>
  </si>
  <si>
    <t>Šroubení topenářské PN 16 do 120°C přímé G 1/2</t>
  </si>
  <si>
    <t>1240340408</t>
  </si>
  <si>
    <t>734221686</t>
  </si>
  <si>
    <t>Ventily regulační závitové hlavice termostatické, pro ovládání ventilů PN 10 do 110°C voskové otopných těles VK</t>
  </si>
  <si>
    <t>627821272</t>
  </si>
  <si>
    <t>734261402</t>
  </si>
  <si>
    <t>Šroubení připojovací armatury radiátorů VK PN 10 do 110°C, regulační uzavíratelné rohové G 1/2 x 18</t>
  </si>
  <si>
    <t>-340744183</t>
  </si>
  <si>
    <t>405326611</t>
  </si>
  <si>
    <t>735</t>
  </si>
  <si>
    <t>Ústřední vytápění - otopná tělesa</t>
  </si>
  <si>
    <t>735152515</t>
  </si>
  <si>
    <t>Otopná tělesa panelová VK dvoudesková PN 1,0 MPa, T do 110°C se dvěma přídavnými přestupními plochami výšky tělesa 300 mm stavební délky / výkonu 800 mm / 773 W</t>
  </si>
  <si>
    <t>1879487470</t>
  </si>
  <si>
    <t>735152517</t>
  </si>
  <si>
    <t>Otopná tělesa panelová VK dvoudesková PN 1,0 MPa, T do 110°C se dvěma přídavnými přestupními plochami výšky tělesa 300 mm stavební délky / výkonu 1000 mm / 966 W</t>
  </si>
  <si>
    <t>600666140</t>
  </si>
  <si>
    <t>735152537</t>
  </si>
  <si>
    <t>Otopná tělesa panelová VK dvoudesková PN 1,0 MPa, T do 110°C se dvěma přídavnými přestupními plochami výšky tělesa 400 mm stavební délky / výkonu 1000 mm / 1216 W</t>
  </si>
  <si>
    <t>-1182821613</t>
  </si>
  <si>
    <t>735152539</t>
  </si>
  <si>
    <t>Otopná tělesa panelová VK dvoudesková PN 1,0 MPa, T do 110°C se dvěma přídavnými přestupními plochami výšky tělesa 400 mm stavební délky / výkonu 1200 mm / 1459 W</t>
  </si>
  <si>
    <t>1698636360</t>
  </si>
  <si>
    <t>735152557</t>
  </si>
  <si>
    <t>Otopná tělesa panelová VK dvoudesková PN 1,0 MPa, T do 110°C se dvěma přídavnými přestupními plochami výšky tělesa 500 mm stavební délky / výkonu 1000 mm / 1452 W</t>
  </si>
  <si>
    <t>541677669</t>
  </si>
  <si>
    <t>735152559</t>
  </si>
  <si>
    <t>Otopná tělesa panelová VK dvoudesková PN 1,0 MPa, T do 110°C se dvěma přídavnými přestupními plochami výšky tělesa 500 mm stavební délky / výkonu 1200 mm / 1742 W</t>
  </si>
  <si>
    <t>1295722988</t>
  </si>
  <si>
    <t>735152560</t>
  </si>
  <si>
    <t>Otopná tělesa panelová VK dvoudesková PN 1,0 MPa, T do 110°C se dvěma přídavnými přestupními plochami výšky tělesa 500 mm stavební délky / výkonu 1400 mm / 2033 W</t>
  </si>
  <si>
    <t>-559269994</t>
  </si>
  <si>
    <t>735152655</t>
  </si>
  <si>
    <t>Otopná tělesa panelová VK třídesková PN 1,0 MPa, T do 110°C se třemi přídavnými přestupními plochami výšky tělesa 500 mm stavební délky / výkonu 800 mm / 1663 W</t>
  </si>
  <si>
    <t>306359127</t>
  </si>
  <si>
    <t>735152656</t>
  </si>
  <si>
    <t>Otopná tělesa panelová VK třídesková PN 1,0 MPa, T do 110°C se třemi přídavnými přestupními plochami výšky tělesa 500 mm stavební délky / výkonu 900 mm / 1871 W</t>
  </si>
  <si>
    <t>-724156323</t>
  </si>
  <si>
    <t>735152658</t>
  </si>
  <si>
    <t>Otopná tělesa panelová VK třídesková PN 1,0 MPa, T do 110°C se třemi přídavnými přestupními plochami výšky tělesa 500 mm stavební délky / výkonu 1100 mm / 2287 W</t>
  </si>
  <si>
    <t>-1041957603</t>
  </si>
  <si>
    <t>735152659</t>
  </si>
  <si>
    <t>Otopná tělesa panelová VK třídesková PN 1,0 MPa, T do 110°C se třemi přídavnými přestupními plochami výšky tělesa 500 mm stavební délky / výkonu 1200 mm / 2495 W</t>
  </si>
  <si>
    <t>-798605418</t>
  </si>
  <si>
    <t>735152660</t>
  </si>
  <si>
    <t>Otopná tělesa panelová VK třídesková PN 1,0 MPa, T do 110°C se třemi přídavnými přestupními plochami výšky tělesa 500 mm stavební délky / výkonu 1400 mm / 2911 W</t>
  </si>
  <si>
    <t>1850646191</t>
  </si>
  <si>
    <t>735152661</t>
  </si>
  <si>
    <t>Otopná tělesa panelová VK třídesková PN 1,0 MPa, T do 110°C se třemi přídavnými přestupními plochami výšky tělesa 500 mm stavební délky / výkonu 1600 mm / 3326 W</t>
  </si>
  <si>
    <t>-656758653</t>
  </si>
  <si>
    <t>800/220/11r</t>
  </si>
  <si>
    <t>Otopné těleso R 800/220 (s reliéfem) pro teplovodní soustavy ÚT vhodná svým designem do historických budov, 11 článků, bližší specifikace viz PD a TZ - dodávka a montáž</t>
  </si>
  <si>
    <t>294884342</t>
  </si>
  <si>
    <t>800/220/15r</t>
  </si>
  <si>
    <t>Otopné těleso R 800/220 (s reliéfem) pro teplovodní soustavy ÚT vhodná svým designem do historických budov, 15 článků, bližší specifikace viz PD a TZ - dodávka a montáž</t>
  </si>
  <si>
    <t>481247508</t>
  </si>
  <si>
    <t>800/220/16r</t>
  </si>
  <si>
    <t>Otopné těleso R 800/220 (s reliéfem) pro teplovodní soustavy ÚT vhodná svým designem do historických budov, 16 článků, bližší specifikace viz PD a TZ - dodávka a montáž</t>
  </si>
  <si>
    <t>168623326</t>
  </si>
  <si>
    <t>800/220/32r</t>
  </si>
  <si>
    <t>Otopné těleso R 800/220 (s reliéfem) pro teplovodní soustavy ÚT vhodná svým designem do historických budov, 32 článků, bližší specifikace viz PD a TZ - dodávka a montáž</t>
  </si>
  <si>
    <t>-339093444</t>
  </si>
  <si>
    <t>117-15r</t>
  </si>
  <si>
    <t>Těleso přímotopné elektrické, příkon 1500 W, dodávka a montáž</t>
  </si>
  <si>
    <t>714381321</t>
  </si>
  <si>
    <t>998735202</t>
  </si>
  <si>
    <t>Přesun hmot pro otopná tělesa stanovený procentní sazbou (%) z ceny vodorovná dopravní vzdálenost do 50 m v objektech výšky přes 6 do 12 m</t>
  </si>
  <si>
    <t>73087539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</si>
  <si>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</si>
  <si>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04 - Elektroinstalace</t>
  </si>
  <si>
    <t xml:space="preserve">    741 - Elektroinstalace - silnoproud</t>
  </si>
  <si>
    <t>300227119</t>
  </si>
  <si>
    <t>1527435330</t>
  </si>
  <si>
    <t>1023908567</t>
  </si>
  <si>
    <t>2029392414</t>
  </si>
  <si>
    <t>1514512666</t>
  </si>
  <si>
    <t>9,99*9 'Přepočtené koeficientem množství</t>
  </si>
  <si>
    <t>-1700612466</t>
  </si>
  <si>
    <t>1938153965</t>
  </si>
  <si>
    <t>741</t>
  </si>
  <si>
    <t>Elektroinstalace - silnoproud</t>
  </si>
  <si>
    <t>741110101</t>
  </si>
  <si>
    <t>Montáž trubek pancéřových elektroinstalačních s nasunutím nebo našroubováním do krabic plastových tuhých, uložených pevně, Ø přes 16 do 23 mm</t>
  </si>
  <si>
    <t>588053509</t>
  </si>
  <si>
    <t>Poznámka k položce:
m.č. 401</t>
  </si>
  <si>
    <t>34571106</t>
  </si>
  <si>
    <t>trubka elektroinstalační pancéřová pevná z PH D 12,2/16 mm, délka 3m</t>
  </si>
  <si>
    <t>615140513</t>
  </si>
  <si>
    <t>5*1,1 'Přepočtené koeficientem množství</t>
  </si>
  <si>
    <t>741110501</t>
  </si>
  <si>
    <t>Montáž lišt a kanálků elektroinstalačních se spojkami, ohyby a rohy a s nasunutím do krabic protahovacích, šířky do 60 mm</t>
  </si>
  <si>
    <t>-980805914</t>
  </si>
  <si>
    <t>34571012</t>
  </si>
  <si>
    <t>lišta elektroinstalační vkládací 40 x 15</t>
  </si>
  <si>
    <t>-2011179364</t>
  </si>
  <si>
    <t>50*1,1 'Přepočtené koeficientem množství</t>
  </si>
  <si>
    <t>741112061</t>
  </si>
  <si>
    <t>Montáž krabic elektroinstalačních bez napojení na trubky a lišty, demontáže a montáže víčka a přístroje přístrojových zapuštěných plastových kruhových</t>
  </si>
  <si>
    <t>25208550</t>
  </si>
  <si>
    <t>34571511</t>
  </si>
  <si>
    <t xml:space="preserve">krabice přístrojová instalační </t>
  </si>
  <si>
    <t>1542972614</t>
  </si>
  <si>
    <t>741112101</t>
  </si>
  <si>
    <t>Montáž krabic elektroinstalačních bez napojení na trubky a lišty, demontáže a montáže víčka a přístroje rozvodek se zapojením vodičů na svorkovnici zapuštěných plastových kruhových</t>
  </si>
  <si>
    <t>-1934751634</t>
  </si>
  <si>
    <t>34571523</t>
  </si>
  <si>
    <t>krabice přístrojová odbočná s víčkem z PH, D 103 mm x 50 mm</t>
  </si>
  <si>
    <t>350616550</t>
  </si>
  <si>
    <t>741120001</t>
  </si>
  <si>
    <t>Montáž vodičů izolovaných měděných bez ukončení uložených pod omítku plných a laněných (CY), průřezu žíly 0,35 až 6 mm2</t>
  </si>
  <si>
    <t>-1791366879</t>
  </si>
  <si>
    <t>34141357</t>
  </si>
  <si>
    <t>vodič ohebný s Cu jádrem propojovací pro 450/750V 6mm2</t>
  </si>
  <si>
    <t>-765518284</t>
  </si>
  <si>
    <t>741122011</t>
  </si>
  <si>
    <t>Montáž kabelů měděných bez ukončení uložených pod omítku plných kulatých (CYKY), počtu a průřezu žil 2x1,5 až 2,5 mm2</t>
  </si>
  <si>
    <t>-1763085060</t>
  </si>
  <si>
    <t>34111005</t>
  </si>
  <si>
    <t>kabel silový s Cu jádrem 1 kV 2x1,5mm2</t>
  </si>
  <si>
    <t>-1454652749</t>
  </si>
  <si>
    <t>200*1,2 'Přepočtené koeficientem množství</t>
  </si>
  <si>
    <t>741122015</t>
  </si>
  <si>
    <t>Montáž kabelů měděných bez ukončení uložených pod omítku plných kulatých (CYKY), počtu a průřezu žil 3x1,5 mm2</t>
  </si>
  <si>
    <t>-230863765</t>
  </si>
  <si>
    <t>670169544</t>
  </si>
  <si>
    <t>1350*1,2 'Přepočtené koeficientem množství</t>
  </si>
  <si>
    <t>741122016</t>
  </si>
  <si>
    <t>Montáž kabelů měděných bez ukončení uložených pod omítku plných kulatých (CYKY), počtu a průřezu žil 3x2,5 až 6 mm2</t>
  </si>
  <si>
    <t>-1145189274</t>
  </si>
  <si>
    <t>2040399754</t>
  </si>
  <si>
    <t>1500*1,2 'Přepočtené koeficientem množství</t>
  </si>
  <si>
    <t>741122021</t>
  </si>
  <si>
    <t>Montáž kabelů měděných bez ukončení uložených pod omítku plných kulatých (CYKY), počtu a průřezu žil 4x1,5 mm2</t>
  </si>
  <si>
    <t>-1297754909</t>
  </si>
  <si>
    <t>34111060</t>
  </si>
  <si>
    <t>kabel silový s Cu jádrem 1 kV 4x1,5mm2</t>
  </si>
  <si>
    <t>470190526</t>
  </si>
  <si>
    <t>300*1,2 'Přepočtené koeficientem množství</t>
  </si>
  <si>
    <t>741122025</t>
  </si>
  <si>
    <t>Montáž kabelů měděných bez ukončení uložených pod omítku plných kulatých (CYKY), počtu a průřezu žil 4x16 až 25 mm2</t>
  </si>
  <si>
    <t>988233803</t>
  </si>
  <si>
    <t>34111080</t>
  </si>
  <si>
    <t>kabel silový s Cu jádrem 1 kV 4x16mm2</t>
  </si>
  <si>
    <t>-1373444708</t>
  </si>
  <si>
    <t>70*1,2 'Přepočtené koeficientem množství</t>
  </si>
  <si>
    <t>741122031</t>
  </si>
  <si>
    <t>Montáž kabelů měděných bez ukončení uložených pod omítku plných kulatých (CYKY), počtu a průřezu žil 5x1,5 až 2,5 mm2</t>
  </si>
  <si>
    <t>865323921</t>
  </si>
  <si>
    <t>34111090</t>
  </si>
  <si>
    <t>kabel silový s Cu jádrem 1 kV 5x1,5mm2</t>
  </si>
  <si>
    <t>-1169991244</t>
  </si>
  <si>
    <t>100*1,2 'Přepočtené koeficientem množství</t>
  </si>
  <si>
    <t>741122r</t>
  </si>
  <si>
    <t>Kabel napojení nosných lišt expozičního osvětlení, dodávka a montáž</t>
  </si>
  <si>
    <t>-1085497580</t>
  </si>
  <si>
    <t>741130004</t>
  </si>
  <si>
    <t>Ukončení vodičů izolovaných s označením a zapojením v rozváděči nebo na přístroji, průřezu žíly do 6 mm2</t>
  </si>
  <si>
    <t>-1629652973</t>
  </si>
  <si>
    <t>741132001</t>
  </si>
  <si>
    <t>Ukončení kabelů smršťovací záklopkou nebo páskou se zapojením s letováním počtu a průřezu žil do 2x1,5 mm2</t>
  </si>
  <si>
    <t>1894012780</t>
  </si>
  <si>
    <t>741132002</t>
  </si>
  <si>
    <t>Ukončení kabelů smršťovací záklopkou nebo páskou se zapojením s letováním počtu a průřezu žil do 3x1,5 mm2</t>
  </si>
  <si>
    <t>-238814152</t>
  </si>
  <si>
    <t>741132003</t>
  </si>
  <si>
    <t>Ukončení kabelů smršťovací záklopkou nebo páskou se zapojením s letováním počtu a průřezu žil do 4x1,5 mm2</t>
  </si>
  <si>
    <t>-2004101486</t>
  </si>
  <si>
    <t>741132004</t>
  </si>
  <si>
    <t>Ukončení kabelů smršťovací záklopkou nebo páskou se zapojením s letováním počtu a průřezu žil do 5x1,5 mm2</t>
  </si>
  <si>
    <t>255804149</t>
  </si>
  <si>
    <t>741132103</t>
  </si>
  <si>
    <t>Ukončení kabelů smršťovací záklopkou nebo páskou se zapojením bez letování, počtu a průřezu žil 3x1,5 až 4 mm2</t>
  </si>
  <si>
    <t>-1689953449</t>
  </si>
  <si>
    <t>741132133</t>
  </si>
  <si>
    <t>Ukončení kabelů smršťovací záklopkou nebo páskou se zapojením bez letování, počtu a průřezu žil 4x16 mm2</t>
  </si>
  <si>
    <t>360020630</t>
  </si>
  <si>
    <t>741210101</t>
  </si>
  <si>
    <t>Montáž rozváděčů litinových, hliníkových nebo plastových bez zapojení vodičů sestavy hmotnosti do 50 kg</t>
  </si>
  <si>
    <t>-1868547791</t>
  </si>
  <si>
    <t>357-1.1</t>
  </si>
  <si>
    <t>rozvaděč p.o. IP40, s příslušenstvím, 40 modulů</t>
  </si>
  <si>
    <t>-570508570</t>
  </si>
  <si>
    <t>741313001</t>
  </si>
  <si>
    <t>Montáž zásuvek domovních se zapojením vodičů bezšroubové připojení polozapuštěných nebo zapuštěných 10/16 A, provedení 2P + PE</t>
  </si>
  <si>
    <t>-1247154840</t>
  </si>
  <si>
    <t>34555101</t>
  </si>
  <si>
    <t>zásuvka 1násobná 16A bílý</t>
  </si>
  <si>
    <t>1516073900</t>
  </si>
  <si>
    <t>741313003</t>
  </si>
  <si>
    <t>Montáž zásuvek domovních se zapojením vodičů bezšroubové připojení polozapuštěných nebo zapuštěných 10/16 A, provedení 2x (2P + PE) dvojnásobná</t>
  </si>
  <si>
    <t>-1669369858</t>
  </si>
  <si>
    <t>34555121</t>
  </si>
  <si>
    <t>zásuvka 2násobná 16A bílá</t>
  </si>
  <si>
    <t>1053349456</t>
  </si>
  <si>
    <t>741372014</t>
  </si>
  <si>
    <t>Montáž svítidel LED se zapojením vodičů bytových nebo společenských místností přisazených nástěnných reflektorových lištový systém</t>
  </si>
  <si>
    <t>-1734078708</t>
  </si>
  <si>
    <t>348-1.1</t>
  </si>
  <si>
    <t>A - směrové svítidlo na závěsný lištový systém, LED 9W - dodávka, bližší specifikace a parametry svítidla viz PD a TZ</t>
  </si>
  <si>
    <t>-231397729</t>
  </si>
  <si>
    <t>7413720-0r</t>
  </si>
  <si>
    <t>Montáž lištový systém, zavěšený na lankách, včetně příslušenství</t>
  </si>
  <si>
    <t>-1660293586</t>
  </si>
  <si>
    <t>348-1.2</t>
  </si>
  <si>
    <t>A -  lištový systém, zavěšený na lankách, včetně příslušenství - dodávka, bližší specifikace a parametry systému viz PD a TZ</t>
  </si>
  <si>
    <t>-1592245418</t>
  </si>
  <si>
    <t>7413720-1r</t>
  </si>
  <si>
    <t>Montáž svítidlo LED bytové přisazené stropní a nástěnné</t>
  </si>
  <si>
    <t>-992707237</t>
  </si>
  <si>
    <t>348-1.3</t>
  </si>
  <si>
    <t>B - stropní LED svítidlo, 230V/81W - dodávka, bližší specifikace a parasmetry svítidla viz PR a TZ</t>
  </si>
  <si>
    <t>-2093705767</t>
  </si>
  <si>
    <t>348-1.4</t>
  </si>
  <si>
    <t>C - LED svítidlo, stropní a nástěnné, T=3000K, interiérové - dodávka, bližší specifikace a parametry svítidla viz PD a TZ</t>
  </si>
  <si>
    <t>1884661571</t>
  </si>
  <si>
    <t>348-1.5</t>
  </si>
  <si>
    <t>D - LED svítidlo, stropní a nástěnné, T=3000K - dodávka, bližší specifikace a parametry svítidla viz PD a TZ</t>
  </si>
  <si>
    <t>1651830904</t>
  </si>
  <si>
    <t>7413720-2r</t>
  </si>
  <si>
    <t>N - nouzové svítidlo s vlastním zdrojem, 3h svícení na aku, interiérové, dodávka a montáž - bližší specifikace a parametry svítidla viz PD a TZ</t>
  </si>
  <si>
    <t>864684760</t>
  </si>
  <si>
    <t>74131300r</t>
  </si>
  <si>
    <t>Zásuvka v krabici v podlaze (parketová podlaha), dodávka a montáž N - bližší specifikace a parametry zásuvky viz PD a TZ</t>
  </si>
  <si>
    <t>1873771417</t>
  </si>
  <si>
    <t>741330-1r</t>
  </si>
  <si>
    <t>Přepěťové ochrany B+C do rozvaděče, dodávka a montáž - bližší specifikace a parametry viz PD a Technická zpráva</t>
  </si>
  <si>
    <t>sada</t>
  </si>
  <si>
    <t>926065725</t>
  </si>
  <si>
    <t>741330-2r</t>
  </si>
  <si>
    <t>Hlavní vypínač 3x25A, dodávka a montáž</t>
  </si>
  <si>
    <t>1955238546</t>
  </si>
  <si>
    <t>741330-3r</t>
  </si>
  <si>
    <t>Hlavní vypínač 3x32A, dodávka a montáž</t>
  </si>
  <si>
    <t>257113063</t>
  </si>
  <si>
    <t>741330-4r</t>
  </si>
  <si>
    <t>Hlavní vypínač 3x40A, dodávka a montáž</t>
  </si>
  <si>
    <t>-2062244852</t>
  </si>
  <si>
    <t>741310001</t>
  </si>
  <si>
    <t>Montáž spínačů jedno nebo dvoupólových nástěnných se zapojením vodičů, pro prostředí normální vypínačů, řazení 1-jednopólových</t>
  </si>
  <si>
    <t>-1187922931</t>
  </si>
  <si>
    <t>34535512</t>
  </si>
  <si>
    <t>spínač jednopólový 10A bílý</t>
  </si>
  <si>
    <t>-1660460297</t>
  </si>
  <si>
    <t>741310021</t>
  </si>
  <si>
    <t>Montáž spínačů jedno nebo dvoupólových nástěnných se zapojením vodičů, pro prostředí normální přepínačů, řazení 5-sériových</t>
  </si>
  <si>
    <t>-1319536648</t>
  </si>
  <si>
    <t>34535573</t>
  </si>
  <si>
    <t>spínač řazení 5 10A bílý</t>
  </si>
  <si>
    <t>2097547395</t>
  </si>
  <si>
    <t>741310022</t>
  </si>
  <si>
    <t>Montáž spínačů jedno nebo dvoupólových nástěnných se zapojením vodičů, pro prostředí normální přepínačů, řazení 6-střídavých</t>
  </si>
  <si>
    <t>842691333</t>
  </si>
  <si>
    <t>34535553</t>
  </si>
  <si>
    <t>přepínač střídavý řazení 6 10A bílý</t>
  </si>
  <si>
    <t>-561606272</t>
  </si>
  <si>
    <t>741310024</t>
  </si>
  <si>
    <t>Montáž spínačů jedno nebo dvoupólových nástěnných se zapojením vodičů, pro prostředí normální přepínačů, řazení 6+6 dvojitých střídavých</t>
  </si>
  <si>
    <t>40806864</t>
  </si>
  <si>
    <t>34535556</t>
  </si>
  <si>
    <t>přepínač střídavý 10A řazení 6+6</t>
  </si>
  <si>
    <t>-1663096984</t>
  </si>
  <si>
    <t>741310025</t>
  </si>
  <si>
    <t>Montáž spínačů jedno nebo dvoupólových nástěnných se zapojením vodičů, pro prostředí normální přepínačů, řazení 7-křížových</t>
  </si>
  <si>
    <t>-1698095155</t>
  </si>
  <si>
    <t>34535711</t>
  </si>
  <si>
    <t>přepínač křížový řazení 7 10A bílý</t>
  </si>
  <si>
    <t>1721331106</t>
  </si>
  <si>
    <t>741310031</t>
  </si>
  <si>
    <t>Montáž spínačů jedno nebo dvoupólových nástěnných se zapojením vodičů, pro prostředí venkovní nebo mokré vypínačů, řazení 1-jednopólových</t>
  </si>
  <si>
    <t>131113152</t>
  </si>
  <si>
    <t>34535512-IP44</t>
  </si>
  <si>
    <t>spínač řazení 1, IP44, 10A bílý</t>
  </si>
  <si>
    <t>1913401598</t>
  </si>
  <si>
    <t>741310041</t>
  </si>
  <si>
    <t>Montáž spínačů jedno nebo dvoupólových nástěnných se zapojením vodičů, pro prostředí venkovní nebo mokré přepínačů, řazení 5-sériových</t>
  </si>
  <si>
    <t>-500904751</t>
  </si>
  <si>
    <t>34535573-IP44</t>
  </si>
  <si>
    <t>spínač řazení 5, IP44, 10A bílý</t>
  </si>
  <si>
    <t>-1235417620</t>
  </si>
  <si>
    <t>741310042</t>
  </si>
  <si>
    <t>Montáž spínačů jedno nebo dvoupólových nástěnných se zapojením vodičů, pro prostředí venkovní nebo mokré přepínačů, řazení 6-střídavých</t>
  </si>
  <si>
    <t>1459328055</t>
  </si>
  <si>
    <t>34535553-IP44</t>
  </si>
  <si>
    <t>přepínač střídavý řazení 6, IP44, 10A bílý</t>
  </si>
  <si>
    <t>61937081</t>
  </si>
  <si>
    <t>741330-5r</t>
  </si>
  <si>
    <t>Potenciometrický stmívač osvětlení, dodávka a montáž</t>
  </si>
  <si>
    <t>-1171798818</t>
  </si>
  <si>
    <t>741330-6r</t>
  </si>
  <si>
    <t>Pohybový spínač osvětlení 230V/50Hz, nástěnný, dodávka a montáž</t>
  </si>
  <si>
    <t>-537530178</t>
  </si>
  <si>
    <t>741321003</t>
  </si>
  <si>
    <t>Montáž proudových chráničů se zapojením vodičů dvoupólových nn do 25 A ve skříni</t>
  </si>
  <si>
    <t>1803661070</t>
  </si>
  <si>
    <t>358-1.3</t>
  </si>
  <si>
    <t>kombinovaný jistič+proud. chránič 2x16A/0,03A</t>
  </si>
  <si>
    <t>815946451</t>
  </si>
  <si>
    <t>741320105</t>
  </si>
  <si>
    <t>Montáž jističů se zapojením vodičů jednopólových nn do 25 A ve skříni</t>
  </si>
  <si>
    <t>350954271</t>
  </si>
  <si>
    <t>35822109</t>
  </si>
  <si>
    <t>jistič 1pólový-charakteristika B 10A</t>
  </si>
  <si>
    <t>363151290</t>
  </si>
  <si>
    <t>741320135</t>
  </si>
  <si>
    <t>Montáž jističů se zapojením vodičů dvoupólových nn do 25 A ve skříni</t>
  </si>
  <si>
    <t>102650351</t>
  </si>
  <si>
    <t>358-1.1</t>
  </si>
  <si>
    <t>jistič 2x10A/B</t>
  </si>
  <si>
    <t>675878015</t>
  </si>
  <si>
    <t>358-1.2</t>
  </si>
  <si>
    <t>jistič 2x16A/B</t>
  </si>
  <si>
    <t>-1795658154</t>
  </si>
  <si>
    <t>741420001</t>
  </si>
  <si>
    <t>Montáž hromosvodného vedení svodových drátů nebo lan s podpěrami, Ø do 10 mm</t>
  </si>
  <si>
    <t>-550021109</t>
  </si>
  <si>
    <t xml:space="preserve">Poznámka k souboru cen:
1. Svodovými dráty se rozumí i jímací vedení na střeše.
</t>
  </si>
  <si>
    <t>35441076</t>
  </si>
  <si>
    <t>drát D 8mm Cuměkký</t>
  </si>
  <si>
    <t>kg</t>
  </si>
  <si>
    <t>1814823442</t>
  </si>
  <si>
    <t>1,35*1,2 'Přepočtené koeficientem množství</t>
  </si>
  <si>
    <t>35441674</t>
  </si>
  <si>
    <t>podpěry vedení hromosvodu do zdiva - 250 mm, Cu</t>
  </si>
  <si>
    <t>1206595618</t>
  </si>
  <si>
    <t>2,5*1,2 'Přepočtené koeficientem množství</t>
  </si>
  <si>
    <t>741420022</t>
  </si>
  <si>
    <t>Montáž hromosvodného vedení svorek se 3 a více šrouby</t>
  </si>
  <si>
    <t>-384151934</t>
  </si>
  <si>
    <t>35442016</t>
  </si>
  <si>
    <t>svorka uzemnění Cu připojovací</t>
  </si>
  <si>
    <t>-1538525308</t>
  </si>
  <si>
    <t>35442018</t>
  </si>
  <si>
    <t>svorka uzemnění Cu k jímací tyči, 72x55 mm</t>
  </si>
  <si>
    <t>-418934750</t>
  </si>
  <si>
    <t>741430004</t>
  </si>
  <si>
    <t>Montáž jímacích tyčí délky do 3 m, na střešní hřeben</t>
  </si>
  <si>
    <t>998977054</t>
  </si>
  <si>
    <t>35441118</t>
  </si>
  <si>
    <t>tyč jímací s kovaným hrotem 2000 mm Cu</t>
  </si>
  <si>
    <t>-2034435131</t>
  </si>
  <si>
    <t>35441856</t>
  </si>
  <si>
    <t>držák jímače a ochranné trubky s vrutem - vrut 8/200 mm, Cu</t>
  </si>
  <si>
    <t>-1055152424</t>
  </si>
  <si>
    <t>741810003</t>
  </si>
  <si>
    <t>Zkoušky a prohlídky elektrických rozvodů a zařízení celková prohlídka a vyhotovení revizní zprávy pro objem montážních prací přes 500 do 1000 tis. Kč</t>
  </si>
  <si>
    <t>913824993</t>
  </si>
  <si>
    <t xml:space="preserve">Poznámka k souboru cen:
1. Ceny -0001 až -0011 jsou určeny pro objem montážních prací včetně všech nákladů.
</t>
  </si>
  <si>
    <t>741810011</t>
  </si>
  <si>
    <t>Zkoušky a prohlídky elektrických rozvodů a zařízení celková prohlídka a vyhotovení revizní zprávy pro objem montážních prací Příplatek k ceně 0003 za každých dalších i započatých 500 tis. Kč přes 1000 tis. Kč</t>
  </si>
  <si>
    <t>-369764807</t>
  </si>
  <si>
    <t>741910412</t>
  </si>
  <si>
    <t>Montáž žlabů bez stojiny a výložníků kovových s podpěrkami a příslušenstvím bez víka, šířky do 100 mm</t>
  </si>
  <si>
    <t>2090339732</t>
  </si>
  <si>
    <t>34575493</t>
  </si>
  <si>
    <t>žlab kabelový pozinkovaný 2m/ks 100X125</t>
  </si>
  <si>
    <t>663253074</t>
  </si>
  <si>
    <t>20*1,1 'Přepočtené koeficientem množství</t>
  </si>
  <si>
    <t>900-1.1</t>
  </si>
  <si>
    <t>spotřební, pomocný a podružný materiál (hmoždinky vruty, sádra, spony...) pro oddíl 741 Elektroinstalace - silnoproud</t>
  </si>
  <si>
    <t>1016320548</t>
  </si>
  <si>
    <t>741-1.1r</t>
  </si>
  <si>
    <t>Demontáž stávající elektroinstalace</t>
  </si>
  <si>
    <t>-205089712</t>
  </si>
  <si>
    <t>741-1.2r</t>
  </si>
  <si>
    <t>Likvidace demontovaných prvků stávající elektroinstalace odvozem a uložením na řízené skládce včetně poplatku za skládku</t>
  </si>
  <si>
    <t>-1684892127</t>
  </si>
  <si>
    <t>998741202</t>
  </si>
  <si>
    <t>Přesun hmot pro silnoproud stanovený procentní sazbou (%) z ceny vodorovná dopravní vzdálenost do 50 m v objektech výšky přes 6 do 12 m</t>
  </si>
  <si>
    <t>-1311310573</t>
  </si>
  <si>
    <t>05 - SÚ - kotelna</t>
  </si>
  <si>
    <t xml:space="preserve">    751 - Vzduchotechnika</t>
  </si>
  <si>
    <t xml:space="preserve">    762 - Konstrukce tesařské</t>
  </si>
  <si>
    <t xml:space="preserve">    763 - Konstrukce suché výstavby</t>
  </si>
  <si>
    <t xml:space="preserve">    765 - Krytina skládaná</t>
  </si>
  <si>
    <t xml:space="preserve">    766 - Konstrukce truhlářské</t>
  </si>
  <si>
    <t xml:space="preserve">    767 - Konstrukce zámečnické</t>
  </si>
  <si>
    <t xml:space="preserve">    784 - Dokončovací práce - malby a tapety</t>
  </si>
  <si>
    <t>629991011</t>
  </si>
  <si>
    <t>Zakrytí vnějších ploch před znečištěním včetně pozdějšího odkrytí výplní otvorů a svislých ploch fólií přilepenou lepící páskou</t>
  </si>
  <si>
    <t>547282457</t>
  </si>
  <si>
    <t xml:space="preserve">Poznámka k souboru cen:
1. V ceně -1012 nejsou započteny náklady na dodávku a montáž začišťovací lišty; tyto se oceňují cenou 622 14-3004 této části katalogu a materiálem ve specifikaci.
</t>
  </si>
  <si>
    <t>viz Půdorys kotelny ve 3.NP</t>
  </si>
  <si>
    <t>3*(1,6*0,6)+2*(1*2,05)</t>
  </si>
  <si>
    <t>631311131</t>
  </si>
  <si>
    <t>Doplnění dosavadních mazanin prostým betonem s dodáním hmot, bez potěru, plochy jednotlivě do 1 m2 a tl. přes 80 mm</t>
  </si>
  <si>
    <t>m3</t>
  </si>
  <si>
    <t>-1053132680</t>
  </si>
  <si>
    <t>Poznámka k položce:
POZ 10</t>
  </si>
  <si>
    <t>"předpoklad" 1*0,265*0,15</t>
  </si>
  <si>
    <t>642945111</t>
  </si>
  <si>
    <t>Osazování ocelových zárubní protipožárních nebo protiplynových dveří do vynechaného otvoru, s obetonováním, dveří jednokřídlových do 2,5 m2</t>
  </si>
  <si>
    <t>1736581051</t>
  </si>
  <si>
    <t xml:space="preserve">Poznámka k souboru cen: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</si>
  <si>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Poznámka k položce:
POZ 7 (vstup do kotelny a rozvaděče)</t>
  </si>
  <si>
    <t>5533111r</t>
  </si>
  <si>
    <t>zárubeň ocelová pro běžné zdění hranatý profil 110 900 levá, pravá, v protipožáírním provedením, EW 30 DP 3</t>
  </si>
  <si>
    <t>1705197924</t>
  </si>
  <si>
    <t>Poznámka k položce:
ATYPICKÁ POLOŽKA (v protipožárním provedení), NEZAHRNUTÁ VE SBORNÍKU CEN POŘIZOVACÍCH CEN MATERIÁLŮ SPCM - oceněno individuální kalkulací</t>
  </si>
  <si>
    <t>949101111</t>
  </si>
  <si>
    <t>Lešení pomocné pracovní pro objekty pozemních staveb pro zatížení do 150 kg/m2, o výšce lešeňové podlahy do 1,9 m</t>
  </si>
  <si>
    <t>-166798634</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</si>
  <si>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</si>
  <si>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35,25</t>
  </si>
  <si>
    <t>952901111</t>
  </si>
  <si>
    <t>Vyčištění budov nebo objektů před předáním do užívání budov bytové nebo občanské výstavby, světlé výšky podlaží do 4 m</t>
  </si>
  <si>
    <t>85368304</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</si>
  <si>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</si>
  <si>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968072455</t>
  </si>
  <si>
    <t>Vybourání kovových rámů oken s křídly, dveřních zárubní, vrat, stěn, ostění nebo obkladů dveřních zárubní, plochy do 2 m2</t>
  </si>
  <si>
    <t>-1389447524</t>
  </si>
  <si>
    <t xml:space="preserve">Poznámka k souboru cen:
1. V cenách -2244 až -2559 jsou započteny i náklady na vyvěšení křídel.
2. Cenou -2641 se oceňuje i vybourání nosné ocelové konstrukce pro sádrokartonové příčky.
</t>
  </si>
  <si>
    <t>2*(0,9*1,97)</t>
  </si>
  <si>
    <t>1322630739</t>
  </si>
  <si>
    <t>-759437376</t>
  </si>
  <si>
    <t>-1368268907</t>
  </si>
  <si>
    <t>1,812*9 'Přepočtené koeficientem množství</t>
  </si>
  <si>
    <t>-925202101</t>
  </si>
  <si>
    <t>792894334</t>
  </si>
  <si>
    <t>713151813</t>
  </si>
  <si>
    <t>Odstranění tepelné izolace běžných stavebních konstrukcí z rohoží, pásů, dílců, desek, bloků střech šikmých nebo nadstřešních částí mezi krokve nebo pod krokve volně položených z vláknitých materiálů, tloušťka izolace přes 100 mm</t>
  </si>
  <si>
    <t>1843148456</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</si>
  <si>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</si>
  <si>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viz předchozí výpočty</t>
  </si>
  <si>
    <t>8,58+37,44</t>
  </si>
  <si>
    <t>751</t>
  </si>
  <si>
    <t>Vzduchotechnika</t>
  </si>
  <si>
    <t>75131r</t>
  </si>
  <si>
    <t>Demontáž stávajících těsnících větracích výústkových tvarovek - výroba, dodávka a montáž nových tvarovek v protipožárním provedení EI30</t>
  </si>
  <si>
    <t>-863530916</t>
  </si>
  <si>
    <t>Poznámka k položce:
ATYPICKÁ POLOŽKA  NEZAHRNUTÁ V KATALOGU POPISŮ A SMĚRNÝCH CEN CENOVÉ SOUSTAVY ANI VE VE SBORNÍKU CEN POŘIZOVACÍCH CEN MATERIÁLŮ SPCM - oceněno individuální kalkulací</t>
  </si>
  <si>
    <t>998751201</t>
  </si>
  <si>
    <t>Přesun hmot pro vzduchotechniku stanovený procentní sazbou (%) z ceny vodorovná dopravní vzdálenost do 50 m v objektech výšky do 12 m</t>
  </si>
  <si>
    <t>-275624237</t>
  </si>
  <si>
    <t>762</t>
  </si>
  <si>
    <t>Konstrukce tesařské</t>
  </si>
  <si>
    <t>762521922</t>
  </si>
  <si>
    <t>Podlahy tesařské vyřezání části podlahy, bez vyřezání polštářů, z prken tl. do 32 mm, otvoru plochy jednotlivě přes 0,25 do 1,00 m2</t>
  </si>
  <si>
    <t>-1287910652</t>
  </si>
  <si>
    <t xml:space="preserve">Poznámka k souboru cen:
1. U položek vyřezání části podlahy -1921 až -1964 se množství měrných jednotek určuje v m součtem délek jednotlivých řezů.
2. U položek -2911, -4911 a -5911 se množství měrných jednotek určuje v m součtem délek jednotlivých prvků.
3. Tyto položky lze použít i pro ocenění podlahových konstrukcí podkladových.
</t>
  </si>
  <si>
    <t>Poznámka k položce:
VSTUP, POZ 10</t>
  </si>
  <si>
    <t>2*(1+0,265)</t>
  </si>
  <si>
    <t>763</t>
  </si>
  <si>
    <t>Konstrukce suché výstavby</t>
  </si>
  <si>
    <t>763111811</t>
  </si>
  <si>
    <t>Demontáž příček ze sádrokartonových desek s nosnou konstrukcí z ocelových profilů jednoduchých, opláštění jednoduché</t>
  </si>
  <si>
    <t>-1796206364</t>
  </si>
  <si>
    <t xml:space="preserve">Poznámka k souboru cen:
1. Ceny -1811 až -1821 jsou určeny pro kompletní demontáž příčky, tj. nosné konstrukce, desek i tepelné izolace.
2. Ceny demontáže desek -2811 až -2813 jsou určeny pro odstranění pouze desek z obou stran příčky.
</t>
  </si>
  <si>
    <t>Poznámka k položce:
STÁVAJÍCÍ NÍZKÁ PŘÍČKA (POZ 3)</t>
  </si>
  <si>
    <t>7,8*1,135</t>
  </si>
  <si>
    <t>763121421</t>
  </si>
  <si>
    <t>Stěna předsazená ze sádrokartonových desek s nosnou konstrukcí z ocelových profilů CW, UW jednoduše opláštěná deskou protipožární DF tl. 12,5 mm, TI tl. 40 mm, EI 30 stěna tl. 62,5 mm, profil 50</t>
  </si>
  <si>
    <t>-907146657</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</si>
  <si>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a lepené na pásky jsou určeny pro podklad o nerovnosti přes 20 mm.
4. Ceny -1611 a -1612 Montáž nosné konstrukce je stanoveny pro m2 plochy předsazené stěny.
5. V ceně -1611 a -1612 nejsou započteny náklady na profily; tyto se oceňují ve specifikaci. Doporučené množství na 1 m2 stěny je:
a) 1,9 m profilu CW a 0,8 m profilu UW u ceny. -1611,
b) 1,9 m profilu CD a 0,5 m profilu UD u ceny -1612.
6. V cenách -1621 až -1641 Montáž desek nejsou započteny náklady na desky; tato dodávka se oceňuje ve specifikaci.
7. Ostatní konstrukce a práce a příplatky, neuvedené v tomto souboru cen, se oceňují cenami 763 11-17.. pro příčky ze sádrokartonových desek.
</t>
  </si>
  <si>
    <t>Poznámka k položce:
SPŘAŽENÁ PŘEDSTĚNA  (POZ 1) - VIZ DETAIL č.1</t>
  </si>
  <si>
    <t>(2*1,05+1,33)*3,94-(0,9*1,97)</t>
  </si>
  <si>
    <t>2131487523</t>
  </si>
  <si>
    <t>Poznámka k položce:
SPŘAŽENÁ PŘEDSTĚNA  (POZ 2) - VIZ DETAIL č.1</t>
  </si>
  <si>
    <t>1*3,94</t>
  </si>
  <si>
    <t>-1358090295</t>
  </si>
  <si>
    <t>Poznámka k položce:
VSTUPNÍ SPŘAŽENÁ PŘEDSTĚNA  (POZ 5) - VIZ DETAIL č.1</t>
  </si>
  <si>
    <t>1,1*3,94+4,425*1,135+((3,94-1,135)*(4,425-1,1))/2-0,9*1,97</t>
  </si>
  <si>
    <t>763121441</t>
  </si>
  <si>
    <t>Stěna předsazená ze sádrokartonových desek s nosnou konstrukcí z ocelových profilů CW, UW jednoduše opláštěná deskou protipožární DF tl. 15 mm, TI tl. 40 mm 50 kg/m2, EI 30 stěna tl. 65 mm, profil 50</t>
  </si>
  <si>
    <t>1072610970</t>
  </si>
  <si>
    <t>Poznámka k položce:
NOVÁ PŘEDSTĚNÁ VOLNĚ STOJÍCÍ (POZ 3) - VIZ DETAIL 2</t>
  </si>
  <si>
    <t>8,853</t>
  </si>
  <si>
    <t>763121714</t>
  </si>
  <si>
    <t>Stěna předsazená ze sádrokartonových desek ostatní konstrukce a práce na předsazených stěnách ze sádrokartonových desek základní penetrační nátěr</t>
  </si>
  <si>
    <t>-870265195</t>
  </si>
  <si>
    <t>76,021</t>
  </si>
  <si>
    <t>dopočet ponechané stěny (POZ 6)</t>
  </si>
  <si>
    <t>(7,8-1,3)*3,94</t>
  </si>
  <si>
    <t>763121761</t>
  </si>
  <si>
    <t>Stěna předsazená ze sádrokartonových desek Příplatek k cenám za rovinnost kvality speciální tmelení kvality Q3</t>
  </si>
  <si>
    <t>-435130515</t>
  </si>
  <si>
    <t>11,741+3,94+12,247+8,853+8,85*1,6+31,35*0,8</t>
  </si>
  <si>
    <t>763131432</t>
  </si>
  <si>
    <t>Podhled ze sádrokartonových desek dvouvrstvá zavěšená spodní konstrukce z ocelových profilů CD, UD jednoduše opláštěná deskou protipožární DF, tl. 15 mm, bez TI</t>
  </si>
  <si>
    <t>1056972560</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</si>
  <si>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</si>
  <si>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Poznámka k položce:
NOVÉ OPLÁŠTĚNÍ PODHLEDU (POZ 4) - VIZ DETAIL č3, REI 30</t>
  </si>
  <si>
    <t>7,8*1,1</t>
  </si>
  <si>
    <t>763131714</t>
  </si>
  <si>
    <t>Podhled ze sádrokartonových desek ostatní práce a konstrukce na podhledech ze sádrokartonových desek základní penetrační nátěr</t>
  </si>
  <si>
    <t>1239917265</t>
  </si>
  <si>
    <t>763131751</t>
  </si>
  <si>
    <t>Podhled ze sádrokartonových desek ostatní práce a konstrukce na podhledech ze sádrokartonových desek montáž parotěsné zábrany</t>
  </si>
  <si>
    <t>-2080586059</t>
  </si>
  <si>
    <t>28329276</t>
  </si>
  <si>
    <t>fólie PE vyztužená pro parotěsnou vrstvu (reakce na oheň - třída E) 140g/m2</t>
  </si>
  <si>
    <t>-1164280200</t>
  </si>
  <si>
    <t>46,02*1,1 'Přepočtené koeficientem množství</t>
  </si>
  <si>
    <t>763131752</t>
  </si>
  <si>
    <t>Podhled ze sádrokartonových desek ostatní práce a konstrukce na podhledech ze sádrokartonových desek montáž jedné vrstvy tepelné izolace</t>
  </si>
  <si>
    <t>1950786872</t>
  </si>
  <si>
    <t>Poznámka k položce:
NOVÉ OPLÁŠTĚNÍ PODHLEDU A PODKROVÍ (POZ 4)</t>
  </si>
  <si>
    <t>63150852</t>
  </si>
  <si>
    <t>pás tepelně izolační pro všechny druhy nezatížených izolací λ=0,038-0,039 tl 160mm</t>
  </si>
  <si>
    <t>-1464986097</t>
  </si>
  <si>
    <t>46,02*1,02 'Přepočtené koeficientem množství</t>
  </si>
  <si>
    <t>763131771</t>
  </si>
  <si>
    <t>Podhled ze sádrokartonových desek Příplatek k cenám za rovinnost kvality speciální tmelení kvality Q3</t>
  </si>
  <si>
    <t>-1517818719</t>
  </si>
  <si>
    <t>763131821</t>
  </si>
  <si>
    <t>Demontáž podhledu nebo samostatného požárního předělu ze sádrokartonových desek s nosnou konstrukcí dvouvrstvou z ocelových profilů, opláštění jednoduché</t>
  </si>
  <si>
    <t>71189333</t>
  </si>
  <si>
    <t xml:space="preserve">Poznámka k souboru cen:
1. Ceny -1811 a -1832 jsou stanoveny pro kompletní demontáž podhledu nebo samostatného požárního předělu, tj. nosné konstrukce, desek i tepelné izolace.
2. Ceny demontáže desek -2811 a -2812 jsou určeny pro odstranění pouze desek z nosné konstrukce podhledu.
</t>
  </si>
  <si>
    <t>Poznámka k položce:
pro novou kci (POZ 4)</t>
  </si>
  <si>
    <t>76316172r</t>
  </si>
  <si>
    <t>Podkroví ze sádrokartonových desek dvouvrstvá spodní konstrukce z ocelových profilů CD, UD jednoduše opláštěná deskou protipožární DF, tl. 15 mm, bez TI , REI 30, dodávka a montáž</t>
  </si>
  <si>
    <t>-147990976</t>
  </si>
  <si>
    <t xml:space="preserve">Poznámka k souboru cen:
1. V cenách jsou započteny i náklady na tmelení a výztužnou pásku.
2. V cenách nejsou započteny náklady na:
a) základní penetrační nátěr; tyto se oceňují cenou 763 13-1714,
b) parotěsnou zábranu; tyto se oceňují cenou 763 13-1751.
3. Ceny 763 16-16 lze použít i pro dvouvrstvou dřevěnou spodní konstrukci s nosnými latěmi 60 x 40 mm a montážními latěmi 48 x 24 mm.
4. Ceny -1781 a -1782 Montáž nosné konstrukce je stanoveny pro m2 plochy podkroví.
5. V ceně -1781 nejsou započteny náklady na dřevo a v ceně -1782 náklady na profily; tyto se oceňují ve specifikaci. Doporučené množství na 1 m2 příčky je 3,0 m profilu CD a 0,9 m profilu UD.
6. V cenách -1785 a -1788 Montáž desek nejsou započteny náklady na desky; tato dodávka se oceňuje ve specifikaci.
7. Ostatní konstrukce a práce a příplatky u podkroví se oceňují cenami 763 13-17.. pro podhled ze sádrokartonových desek .
</t>
  </si>
  <si>
    <t>Poznámka k položce:
NOVÉ OPLÁŠTĚNÍ PODKROVÍ (POZ 4) - VIZ DETAIL č.3, ATYPICKÁ SKLADBA (bez TI, 1 x DF tl. 15 mm), NEZAHRNUTÁ V KATALOGU POPISŮ A SMĚRNÝCH CEN CENOVÉ SOUSTAVY ÚRS - oceněno individuální kalkulací</t>
  </si>
  <si>
    <t>7,8*4,8</t>
  </si>
  <si>
    <t>763161821</t>
  </si>
  <si>
    <t>Demontáž podkroví ze sádrokartonových desek s nosnou konstrukcí dvouvrstvou z ocelových profilů, opláštění jednoduché</t>
  </si>
  <si>
    <t>181400346</t>
  </si>
  <si>
    <t xml:space="preserve">Poznámka k souboru cen:
1. Ceny -1811 a -1822 jsou stanoveny pro kompletní demontáž podkroví, tj. nosné konstrukce, desek i tepelné izolace.
</t>
  </si>
  <si>
    <t>763164315</t>
  </si>
  <si>
    <t>Obklad ze sádrokartonových desek konstrukcí dřevěných včetně ochranných úhelníků uzavřeného tvaru rozvinuté šíře do 0,8 m, opláštěný deskou protipožární DF, tl. 12,5 mm</t>
  </si>
  <si>
    <t>-1939056141</t>
  </si>
  <si>
    <t xml:space="preserve">Poznámka k souboru cen:
1. Ceny jsou určeny pro obklad trámů i sloupů.
2. V cenách jsou započteny i náklady na tmelení, výztužnou pásku a ochranu rohů úhelníky.
3. V cenách nejsou započteny náklady na základní penetrační nátěr; tyto se oceňují cenou 763 13-1714.
4. V cenách montáže obkladů nejsou započteny náklady na:
a) desky; tato dodávka se oceňuje ve specifikaci,
b) ochranné úhelníky; tato dodávka se oceňuje ve specifikaci,
c) profily u obkladu konstrukcí kovových – u cen -4791 až -4793; tato dodávka se oceňuje ve specifikaci.
</t>
  </si>
  <si>
    <t>Poznámka k položce:
OBKLAD DŘEVĚNÝCH TRÁMŮ (POZ 9) - VIZ DETAIL č.5</t>
  </si>
  <si>
    <t>31,35</t>
  </si>
  <si>
    <t>763164735</t>
  </si>
  <si>
    <t>Obklad ze sádrokartonových desek konstrukcí kovových včetně ochranných úhelníků uzavřeného tvaru rozvinuté šíře přes 0,8 do 1,6 m, opláštěný deskou protipožární DF, tl. 12,5 mm</t>
  </si>
  <si>
    <t>2139501100</t>
  </si>
  <si>
    <t>Poznámka k položce:
OBKLAD OCELOVÝCH NOSNÝCH PROFILŮ (POZ 8) - VIZ DETAIL č.4</t>
  </si>
  <si>
    <t>2*4,425</t>
  </si>
  <si>
    <t>998763402</t>
  </si>
  <si>
    <t>Přesun hmot pro konstrukce montované z desek stanovený procentní sazbou (%) z ceny vodorovná dopravní vzdálenost do 50 m v objektech výšky přes 6 do 12 m</t>
  </si>
  <si>
    <t>-1499395390</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</si>
  <si>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</si>
  <si>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765</t>
  </si>
  <si>
    <t>Krytina skládaná</t>
  </si>
  <si>
    <t>765111803</t>
  </si>
  <si>
    <t>Demontáž krytiny keramické drážkové, sklonu do 30° na sucho k dalšímu použití</t>
  </si>
  <si>
    <t>-390925133</t>
  </si>
  <si>
    <t>Poznámka k položce:
ÚPRAVA (VYSPRAVENÍ - PŘESKLÁDÁNÍ) STŘEŠNÍ KRYTINY (BOBROVKA) V NÁVAZNOSTI NA STATICKÉ ZAJIŠTĚNÍ KOMÍNOVÉHO TĚLESA V PŘEDPOKLÁDANÉ PLOŠE MAX. 2 m2</t>
  </si>
  <si>
    <t>765111813</t>
  </si>
  <si>
    <t>Demontáž krytiny keramické Příplatek k cenám za sklon přes 30° k dalšímu použití</t>
  </si>
  <si>
    <t>51778946</t>
  </si>
  <si>
    <t>765111014</t>
  </si>
  <si>
    <t>Montáž krytiny keramické sklonu do 30° drážkové na sucho, počet kusů přes 10 do 11 ks/m2</t>
  </si>
  <si>
    <t>516015254</t>
  </si>
  <si>
    <t xml:space="preserve">Poznámka k souboru cen:
1. V cenách jsou započteny i náklady na přiřezání tašek.
2. Oplechování štítových hran, úžlabí a prostupů se oceňuje cenami katalogu 800–764 Konstrukce klempířské.
3. Montáž střešních doplňků (větracích, protisněhových, prostupových tašek apod.) se oceňuje cenami části A02.
</t>
  </si>
  <si>
    <t>Poznámka k položce:
BUDE POUŽITA PŮVODNÍ (DEMONTOVANÉ KRYTINA)</t>
  </si>
  <si>
    <t>765111503</t>
  </si>
  <si>
    <t>Montáž krytiny keramické Příplatek k cenám včetně připevňovacích prostředků za sklon přes 30 do 40°</t>
  </si>
  <si>
    <t>-1015831094</t>
  </si>
  <si>
    <t>998765202</t>
  </si>
  <si>
    <t>Přesun hmot pro krytiny skládané stanovený procentní sazbou (%) z ceny vodorovná dopravní vzdálenost do 50 m v objektech výšky přes 6 do 12 m</t>
  </si>
  <si>
    <t>-28805359</t>
  </si>
  <si>
    <t>766</t>
  </si>
  <si>
    <t>Konstrukce truhlářské</t>
  </si>
  <si>
    <t>766660022</t>
  </si>
  <si>
    <t>Montáž dveřních křídel dřevěných nebo plastových otevíravých do ocelové zárubně protipožárních jednokřídlových, šířky přes 800 mm</t>
  </si>
  <si>
    <t>31528962</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</si>
  <si>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</si>
  <si>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61165611</t>
  </si>
  <si>
    <t>dveře vnitřní požárně odolné CPL fólie EI (EW) 30 D3 1křídlové 900x1970mm</t>
  </si>
  <si>
    <t>1377128244</t>
  </si>
  <si>
    <t>766660717</t>
  </si>
  <si>
    <t>Montáž dveřních doplňků samozavírače na zárubeň ocelovou</t>
  </si>
  <si>
    <t>524209847</t>
  </si>
  <si>
    <t>5491725r</t>
  </si>
  <si>
    <t>samozavírač dveří hydraulický, protipožární provedení</t>
  </si>
  <si>
    <t>-458665191</t>
  </si>
  <si>
    <t>766660728</t>
  </si>
  <si>
    <t>Montáž dveřních doplňků dveřního kování interiérového zámku</t>
  </si>
  <si>
    <t>475831937</t>
  </si>
  <si>
    <t>54926400</t>
  </si>
  <si>
    <t>zámek stavební dveřní zadlabací s vložkou</t>
  </si>
  <si>
    <t>1038779630</t>
  </si>
  <si>
    <t>766660729</t>
  </si>
  <si>
    <t>Montáž dveřních doplňků dveřního kování interiérového štítku s klikou</t>
  </si>
  <si>
    <t>-605661091</t>
  </si>
  <si>
    <t>54914620</t>
  </si>
  <si>
    <t>kování dveřní vrchní klika včetně rozet a montážního materiálu</t>
  </si>
  <si>
    <t>-754324316</t>
  </si>
  <si>
    <t>998766202</t>
  </si>
  <si>
    <t>Přesun hmot pro konstrukce truhlářské stanovený procentní sazbou (%) z ceny vodorovná dopravní vzdálenost do 50 m v objektech výšky přes 6 do 12 m</t>
  </si>
  <si>
    <t>1682279022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</si>
  <si>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</si>
  <si>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</si>
  <si>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</si>
  <si>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767995116</t>
  </si>
  <si>
    <t>Montáž ostatních atypických zámečnických konstrukcí hmotnosti přes 100 do 250 kg</t>
  </si>
  <si>
    <t>2050682627</t>
  </si>
  <si>
    <t xml:space="preserve">Poznámka k souboru cen:
1. Určení cen se řídí hmotností jednotlivě montovaného dílu konstrukce.
</t>
  </si>
  <si>
    <t>Poznámka k položce:
NOVÁ KCE PRO ROZLOŽENÍ VÁHY KOTLE</t>
  </si>
  <si>
    <t>"POZ 11" 2*(4,55*22)</t>
  </si>
  <si>
    <t>13010824</t>
  </si>
  <si>
    <t>ocel profilová UPN 180 jakost 11 375</t>
  </si>
  <si>
    <t>1915469429</t>
  </si>
  <si>
    <t>"POZ 11" 2*4,55*22/1000</t>
  </si>
  <si>
    <t>767995r</t>
  </si>
  <si>
    <t>Statické zajištění komínového tělesa - výroba, dodávka a montáž (osazení) 3 ks ocelových táhel ukotvených do krokví (atypická konstrukce, předpoklad hmot. atyp. kce max. do 100 kg)</t>
  </si>
  <si>
    <t>34868706</t>
  </si>
  <si>
    <t>998767202</t>
  </si>
  <si>
    <t>Přesun hmot pro zámečnické konstrukce stanovený procentní sazbou (%) z ceny vodorovná dopravní vzdálenost do 50 m v objektech výšky přes 6 do 12 m</t>
  </si>
  <si>
    <t>300236643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</si>
  <si>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</si>
  <si>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784</t>
  </si>
  <si>
    <t>Dokončovací práce - malby a tapety</t>
  </si>
  <si>
    <t>784111001</t>
  </si>
  <si>
    <t>Oprášení (ometení) podkladu v místnostech výšky do 3,80 m</t>
  </si>
  <si>
    <t>1066815200</t>
  </si>
  <si>
    <t>101,631+46,02</t>
  </si>
  <si>
    <t>784171101</t>
  </si>
  <si>
    <t>Zakrytí nemalovaných ploch (materiál ve specifikaci) včetně pozdějšího odkrytí podlah</t>
  </si>
  <si>
    <t>-1472230030</t>
  </si>
  <si>
    <t xml:space="preserve">Poznámka k souboru cen:
1. V cenách nejsou započteny náklady na dodávku fólie, tyto se oceňují ve speifikaci.Ztratné lze stanovit ve výši 5%.
</t>
  </si>
  <si>
    <t>58124844</t>
  </si>
  <si>
    <t>fólie pro malířské potřeby zakrývací tl 25µ 4x5m</t>
  </si>
  <si>
    <t>-1543313401</t>
  </si>
  <si>
    <t>35,25*1,05 'Přepočtené koeficientem množství</t>
  </si>
  <si>
    <t>784181123</t>
  </si>
  <si>
    <t>Penetrace podkladu jednonásobná hloubková v místnostech výšky přes 3,80 do 5,00 m</t>
  </si>
  <si>
    <t>-1449024422</t>
  </si>
  <si>
    <t>784191003</t>
  </si>
  <si>
    <t>Čištění vnitřních ploch hrubý úklid po provedení malířských prací omytím oken dvojitých nebo zdvojených</t>
  </si>
  <si>
    <t>-1688615224</t>
  </si>
  <si>
    <t>3*(1,6*0,6)</t>
  </si>
  <si>
    <t>784191005</t>
  </si>
  <si>
    <t>Čištění vnitřních ploch hrubý úklid po provedení malířských prací omytím dveří nebo vrat</t>
  </si>
  <si>
    <t>639197726</t>
  </si>
  <si>
    <t>2*(1*2,05)</t>
  </si>
  <si>
    <t>784191007</t>
  </si>
  <si>
    <t>Čištění vnitřních ploch hrubý úklid po provedení malířských prací omytím podlah</t>
  </si>
  <si>
    <t>-1756397555</t>
  </si>
  <si>
    <t>784211103</t>
  </si>
  <si>
    <t>Malby z malířských směsí otěruvzdorných za mokra dvojnásobné, bílé za mokra otěruvzdorné výborně v místnostech výšky přes 3,80 do 5,00 m</t>
  </si>
  <si>
    <t>-630274207</t>
  </si>
  <si>
    <t>06 - SÚ - interiérové malby</t>
  </si>
  <si>
    <t>611325421</t>
  </si>
  <si>
    <t>Oprava vápenocementové omítky vnitřních ploch štukové dvouvrstvé, tloušťky do 20 mm a tloušťky štuku do 3 mm stropů, v rozsahu opravované plochy do 10%</t>
  </si>
  <si>
    <t>-1121544019</t>
  </si>
  <si>
    <t xml:space="preserve">Poznámka k souboru cen:
1. Pro ocenění opravy omítek plochy do 1 m2 se použijí ceny souboru cen 61. 32-52.. Vápenocementová omítka jednotlivých malých ploch.
</t>
  </si>
  <si>
    <t>1083,96</t>
  </si>
  <si>
    <t>612325421</t>
  </si>
  <si>
    <t>Oprava vápenocementové omítky vnitřních ploch štukové dvouvrstvé, tloušťky do 20 mm a tloušťky štuku do 3 mm stěn, v rozsahu opravované plochy do 10%</t>
  </si>
  <si>
    <t>-1139697500</t>
  </si>
  <si>
    <t>3347,38</t>
  </si>
  <si>
    <t>-1655430765</t>
  </si>
  <si>
    <t>viz Půdorys 1.PP až 3.NP vč. "mezipatra"</t>
  </si>
  <si>
    <t>156,38+258,4</t>
  </si>
  <si>
    <t>727350952</t>
  </si>
  <si>
    <t>822,99</t>
  </si>
  <si>
    <t>949101112</t>
  </si>
  <si>
    <t>Lešení pomocné pracovní pro objekty pozemních staveb pro zatížení do 150 kg/m2, o výšce lešeňové podlahy přes 1,9 do 3,5 m</t>
  </si>
  <si>
    <t>1794380932</t>
  </si>
  <si>
    <t>459,4</t>
  </si>
  <si>
    <t>1741861127</t>
  </si>
  <si>
    <t>870,67</t>
  </si>
  <si>
    <t>952901114</t>
  </si>
  <si>
    <t>Vyčištění budov nebo objektů před předáním do užívání budov bytové nebo občanské výstavby, světlé výšky podlaží přes 4 m</t>
  </si>
  <si>
    <t>1946160276</t>
  </si>
  <si>
    <t>411,72</t>
  </si>
  <si>
    <t>978011121</t>
  </si>
  <si>
    <t>Otlučení vápenných nebo vápenocementových omítek vnitřních ploch stropů, v rozsahu přes 5 do 10 %</t>
  </si>
  <si>
    <t>-248315344</t>
  </si>
  <si>
    <t xml:space="preserve">Poznámka k souboru cen:
1. Položky lze použít i pro ocenění otlučení sádrových, hliněných apod. vnitřních omítek.
</t>
  </si>
  <si>
    <t>978013121</t>
  </si>
  <si>
    <t>Otlučení vápenných nebo vápenocementových omítek vnitřních ploch stěn s vyškrabáním spar, s očištěním zdiva, v rozsahu přes 5 do 10 %</t>
  </si>
  <si>
    <t>-670322753</t>
  </si>
  <si>
    <t>1009338895</t>
  </si>
  <si>
    <t>-1499090456</t>
  </si>
  <si>
    <t>544076876</t>
  </si>
  <si>
    <t>18,39*9 'Přepočtené koeficientem množství</t>
  </si>
  <si>
    <t>-1051783930</t>
  </si>
  <si>
    <t>581020265</t>
  </si>
  <si>
    <t>-1797176637</t>
  </si>
  <si>
    <t>2992,87</t>
  </si>
  <si>
    <t>-2132471263</t>
  </si>
  <si>
    <t>784111003</t>
  </si>
  <si>
    <t>Oprášení (ometení) podkladu v místnostech výšky přes 3,80 do 5,00 m</t>
  </si>
  <si>
    <t>515650810</t>
  </si>
  <si>
    <t>968,69</t>
  </si>
  <si>
    <t>784111005</t>
  </si>
  <si>
    <t>Oprášení (ometení) podkladu v místnostech výšky přes 5,00 m</t>
  </si>
  <si>
    <t>-1263501178</t>
  </si>
  <si>
    <t>469,78</t>
  </si>
  <si>
    <t>784111011</t>
  </si>
  <si>
    <t>Obroušení podkladu omítky v místnostech výšky do 3,80 m</t>
  </si>
  <si>
    <t>-360750713</t>
  </si>
  <si>
    <t>784111013</t>
  </si>
  <si>
    <t>Obroušení podkladu omítky v místnostech výšky přes 3,80 do 5,00 m</t>
  </si>
  <si>
    <t>143350820</t>
  </si>
  <si>
    <t>784111015</t>
  </si>
  <si>
    <t>Obroušení podkladu omítky v místnostech výšky přes 5,00 m</t>
  </si>
  <si>
    <t>1317484956</t>
  </si>
  <si>
    <t>784111031</t>
  </si>
  <si>
    <t>Omytí podkladu omytí v místnostech výšky do 3,80 m</t>
  </si>
  <si>
    <t>1548558180</t>
  </si>
  <si>
    <t>784111033</t>
  </si>
  <si>
    <t>Omytí podkladu omytí v místnostech výšky přes 3,80 do 5,00 m</t>
  </si>
  <si>
    <t>-32331782</t>
  </si>
  <si>
    <t>784111035</t>
  </si>
  <si>
    <t>Omytí podkladu omytí v místnostech výšky přes 5,00 m</t>
  </si>
  <si>
    <t>2067721454</t>
  </si>
  <si>
    <t>784121031</t>
  </si>
  <si>
    <t>Mydlení podkladu v místnostech výšky do 3,80 m</t>
  </si>
  <si>
    <t>-1709358428</t>
  </si>
  <si>
    <t>784121033</t>
  </si>
  <si>
    <t>Mydlení podkladu v místnostech výšky přes 3,80 do 5,00 m</t>
  </si>
  <si>
    <t>285773075</t>
  </si>
  <si>
    <t>784121035</t>
  </si>
  <si>
    <t>Mydlení podkladu v místnostech výšky přes 5,00 m</t>
  </si>
  <si>
    <t>-1720732944</t>
  </si>
  <si>
    <t>784161001</t>
  </si>
  <si>
    <t>Tmelení spar a rohů, šířky do 3 mm akrylátovým tmelem v místnostech výšky do 3,80 m</t>
  </si>
  <si>
    <t>924278266</t>
  </si>
  <si>
    <t>634,04</t>
  </si>
  <si>
    <t>784161003</t>
  </si>
  <si>
    <t>Tmelení spar a rohů, šířky do 3 mm akrylátovým tmelem v místnostech výšky přes 3,80 do 5,00 m</t>
  </si>
  <si>
    <t>-1998355050</t>
  </si>
  <si>
    <t>261,46</t>
  </si>
  <si>
    <t>784161005</t>
  </si>
  <si>
    <t>Tmelení spar a rohů, šířky do 3 mm akrylátovým tmelem v místnostech výšky přes 5,00 m</t>
  </si>
  <si>
    <t>-286954069</t>
  </si>
  <si>
    <t>51,17</t>
  </si>
  <si>
    <t>784171001</t>
  </si>
  <si>
    <t>Olepování vnitřních ploch (materiál ve specifikaci) včetně pozdějšího odlepení páskou nebo fólií v místnostech výšky do 3,80 m</t>
  </si>
  <si>
    <t>-1114010675</t>
  </si>
  <si>
    <t xml:space="preserve">Poznámka k souboru cen:
1. V cenách nejsou započteny náklady na dodávku pásky, tyto se oceňují ve specifikaci.Ztratné lze stanovit ve výši 5%.
</t>
  </si>
  <si>
    <t>784171003</t>
  </si>
  <si>
    <t>Olepování vnitřních ploch (materiál ve specifikaci) včetně pozdějšího odlepení páskou nebo fólií v místnostech výšky přes 3,80 do 5,00 m</t>
  </si>
  <si>
    <t>-1488222019</t>
  </si>
  <si>
    <t>784171005</t>
  </si>
  <si>
    <t>Olepování vnitřních ploch (materiál ve specifikaci) včetně pozdějšího odlepení páskou nebo fólií v místnostech výšky přes 5,00 m</t>
  </si>
  <si>
    <t>-1636990820</t>
  </si>
  <si>
    <t>(634,04+261,46+51,17)/50</t>
  </si>
  <si>
    <t>-2018637729</t>
  </si>
  <si>
    <t>1282,39</t>
  </si>
  <si>
    <t>-1497002023</t>
  </si>
  <si>
    <t>1282,39*1,15 'Přepočtené koeficientem množství</t>
  </si>
  <si>
    <t>784181121</t>
  </si>
  <si>
    <t>Penetrace podkladu jednonásobná hloubková v místnostech výšky do 3,80 m</t>
  </si>
  <si>
    <t>-1673642913</t>
  </si>
  <si>
    <t>1872767982</t>
  </si>
  <si>
    <t>784181125</t>
  </si>
  <si>
    <t>Penetrace podkladu jednonásobná hloubková v místnostech výšky přes 5,00 m</t>
  </si>
  <si>
    <t>1087870012</t>
  </si>
  <si>
    <t>1711831133</t>
  </si>
  <si>
    <t>139,005</t>
  </si>
  <si>
    <t>1281976549</t>
  </si>
  <si>
    <t>258,4</t>
  </si>
  <si>
    <t>-2117568312</t>
  </si>
  <si>
    <t>784211101</t>
  </si>
  <si>
    <t>Malby z malířských směsí otěruvzdorných za mokra dvojnásobné, bílé za mokra otěruvzdorné výborně v místnostech výšky do 3,80 m</t>
  </si>
  <si>
    <t>-284770803</t>
  </si>
  <si>
    <t>2992,87-303,62</t>
  </si>
  <si>
    <t>-649136172</t>
  </si>
  <si>
    <t>784211105</t>
  </si>
  <si>
    <t>Malby z malířských směsí otěruvzdorných za mokra dvojnásobné, bílé za mokra otěruvzdorné výborně v místnostech výšky přes 5,00 m</t>
  </si>
  <si>
    <t>-1921668410</t>
  </si>
  <si>
    <t>784211151</t>
  </si>
  <si>
    <t>Malby z malířských směsí otěruvzdorných za mokra Příplatek k cenám dvojnásobných maleb za provádění barevné malby tónované tónovacími přípravky</t>
  </si>
  <si>
    <t>-553870958</t>
  </si>
  <si>
    <t>předpoklad</t>
  </si>
  <si>
    <t>664,7017</t>
  </si>
  <si>
    <t>784361001</t>
  </si>
  <si>
    <t>Malby trvale pružné (armovací) v místnostech výšky do 3,80 m</t>
  </si>
  <si>
    <t>-1514906081</t>
  </si>
  <si>
    <t>viz Půdorys 1.PP</t>
  </si>
  <si>
    <t>303,62</t>
  </si>
  <si>
    <t>07 - VRN</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</si>
  <si>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</si>
  <si>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</si>
  <si>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</si>
  <si>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</si>
  <si>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</si>
  <si>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Vedlejší rozpočtové náklady</t>
  </si>
  <si>
    <t>VRN1</t>
  </si>
  <si>
    <t>Průzkumné, geodetické a projektové práce</t>
  </si>
  <si>
    <t>011534000</t>
  </si>
  <si>
    <t>Umělecko-historický průzkum</t>
  </si>
  <si>
    <t>1024</t>
  </si>
  <si>
    <t>-1295683480</t>
  </si>
  <si>
    <t xml:space="preserve">Poznámka k položce:
VIZ PŘÍLOHA Č.1 KATALOGU 800-0, V DANÉM PŘÍPADĚ JDE ZEJMÉNA O STATIGRAFICKÝ A OMÍTKOVÝ PRŮZKUM TRAS POTRUBÍ VEDENÝCH VE ZDIVU VČETNĚ VYHODNOCENÍ STAVEBNÍM HISTORIKEM (v předpokládaném rozsahu 70 m2) </t>
  </si>
  <si>
    <t>VRN3</t>
  </si>
  <si>
    <t>Zařízení staveniště</t>
  </si>
  <si>
    <t>030001000</t>
  </si>
  <si>
    <t>-383908637</t>
  </si>
  <si>
    <t xml:space="preserve">Poznámka k položce:
UCHAZEČI OCENÍ VLASTNÍ INDIVIDUÁLNÍ KALKULACÍ V ROZSAHU VŠECH JEHO NEZBYTNÝCH POTŘEB :
1) NA ZAŘÍZENÍ A VYBAVENÍ STAVENIŠTĚ K REALIZACI STAVBY (případné stavební buňky, IT sítě, provizorní komunikace, dočasné skládky na staveništi, mycí centrum, apod.)
2) NÁKLADŮ NA PROVOZ A ÚDRŽBU VYBAVENÍ STAVENIŠTĚ (mimo nákladů na připojení a spotřeby energií - oceněno samostatně !!!)
3) NÁKLADŮ NA ZABEZPEČENÍ STAVENIŠTĚ
4) NÁKLADŮ DEMONTÁŽ A ODVOZ ZAŘÍZENÍ STAVENIŠTĚ S UVEDENÍM DOTČENÝCH PLOCH DO PŮVODNÍHO STAVU
</t>
  </si>
  <si>
    <t>033002000</t>
  </si>
  <si>
    <t>Připojení staveniště na inženýrské sítě</t>
  </si>
  <si>
    <t>-724019382</t>
  </si>
  <si>
    <t>Poznámka k položce:
VČETNĚ NÁKLADŮ NA SPOTŘEBU VŠECH ENERGIÍ !!!</t>
  </si>
  <si>
    <t>VRN4</t>
  </si>
  <si>
    <t>Inženýrská činnost</t>
  </si>
  <si>
    <t>043103000</t>
  </si>
  <si>
    <t>Zkoušky bez rozlišení</t>
  </si>
  <si>
    <t>354264164</t>
  </si>
  <si>
    <t>Poznámka k položce:
PROVOZNÍ ZKOUŠKA VŠECH SYSTÉMŮ KOTELNY VČETNĚ MaR (doba zkoušky 72 hodin)</t>
  </si>
  <si>
    <t>044002000</t>
  </si>
  <si>
    <t>Revize</t>
  </si>
  <si>
    <t>506409026</t>
  </si>
  <si>
    <t>Poznámka k položce:
UCHAZEČI OCENÍ NÁKLADY NA V RÁMCI STAVBY REALIZOVANÉ NEZBYTNÉ REVIZE A VYPRACOVÁNÍ PŘÍSLUŠNÝCH REVIZNÍCH ZPRÁV (vnitřní plynovod, výchozí revize MaR, elektroinstalace - silnoproud...)</t>
  </si>
  <si>
    <t>045002000</t>
  </si>
  <si>
    <t>Kompletační a koordinační činnost dodavatele</t>
  </si>
  <si>
    <t>1218144912</t>
  </si>
  <si>
    <t>Poznámka k položce:
UCHAZEČI OCENÍ NÁKLADY KOMPLETAČNÍ A KORDINAČNÍ ČINNOSTI SOUVISEJÍCÍ S KOORDINACÍ HSV A PROFESÍ PSV</t>
  </si>
  <si>
    <t>VRN9</t>
  </si>
  <si>
    <t>Ostatní náklady</t>
  </si>
  <si>
    <t>091003000</t>
  </si>
  <si>
    <t>Ostatní náklady bez rozlišení</t>
  </si>
  <si>
    <t>1429748353</t>
  </si>
  <si>
    <t>Poznámka k položce:
VYPRACOVÁNÍ A VYBAVENÍ KOTELNY PROVOZNÍM ŘÁDEM, VYBAVENÍ KOTELNY PIKTOGRAMY A BEZPEČNOSTNÍMI TABULKAMI S VYZNAČENÍM UZÁVĚRŮ A ÚNIKOVÝCH CEST</t>
  </si>
  <si>
    <t>092203000</t>
  </si>
  <si>
    <t>Náklady na zaškolení obsluhy</t>
  </si>
  <si>
    <t>-1753068851</t>
  </si>
  <si>
    <t>Poznámka k položce:
NÁKLADY NA ZAŠKOLENÍ OBSLUHY (osoby pověřené investorem, objednatelem) NA ÚSEKU KOTELNY (zaškolení v rozsahu obsluhy kotelny a strojovny včetně MaR)</t>
  </si>
  <si>
    <t>094002000</t>
  </si>
  <si>
    <t>Ostatní náklady související s výstavbou</t>
  </si>
  <si>
    <t>471054336</t>
  </si>
  <si>
    <t>Poznámka k položce:
ZÁBORY CICÍCH POZEMKŮ (VEŘEJNÝCH I SOUKROMÝCH), ZÁVĚREČNÝ ÚKLID VŠECH PLOCH DOTČENÝCH STAVBOU</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</si>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</sst>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53">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17" fillId="0" borderId="0" xfId="0" applyFont="1" applyAlignment="1">
      <alignment horizontal="left" vertical="top" wrapText="1"/>
    </xf>
    <xf numFmtId="0" fontId="3" fillId="0" borderId="0" xfId="0" applyFont="1" applyAlignment="1" applyProtection="1">
      <alignment horizontal="left" vertical="top"/>
      <protection/>
    </xf>
    <xf numFmtId="0" fontId="3"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right" vertical="center"/>
      <protection/>
    </xf>
    <xf numFmtId="4" fontId="17" fillId="0" borderId="0" xfId="0" applyNumberFormat="1"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4" fillId="3" borderId="7" xfId="0" applyFont="1" applyFill="1" applyBorder="1" applyAlignment="1" applyProtection="1">
      <alignment horizontal="left" vertical="center"/>
      <protection/>
    </xf>
    <xf numFmtId="4" fontId="4"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3" xfId="0" applyFont="1" applyBorder="1" applyAlignment="1">
      <alignment vertical="center"/>
    </xf>
    <xf numFmtId="0" fontId="19"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 fillId="0" borderId="14"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1" fillId="4" borderId="7" xfId="0" applyFont="1" applyFill="1" applyBorder="1" applyAlignment="1" applyProtection="1">
      <alignment horizontal="center" vertical="center"/>
      <protection/>
    </xf>
    <xf numFmtId="0" fontId="21" fillId="4" borderId="7" xfId="0" applyFont="1" applyFill="1" applyBorder="1" applyAlignment="1" applyProtection="1">
      <alignment horizontal="right" vertical="center"/>
      <protection/>
    </xf>
    <xf numFmtId="0" fontId="21" fillId="4" borderId="8" xfId="0" applyFont="1" applyFill="1" applyBorder="1" applyAlignment="1" applyProtection="1">
      <alignment horizontal="center" vertical="center"/>
      <protection/>
    </xf>
    <xf numFmtId="0" fontId="22" fillId="0" borderId="16" xfId="0" applyFont="1" applyBorder="1" applyAlignment="1" applyProtection="1">
      <alignment horizontal="center" vertical="center" wrapText="1"/>
      <protection/>
    </xf>
    <xf numFmtId="0" fontId="22" fillId="0" borderId="17" xfId="0" applyFont="1" applyBorder="1" applyAlignment="1" applyProtection="1">
      <alignment horizontal="center" vertical="center" wrapText="1"/>
      <protection/>
    </xf>
    <xf numFmtId="0" fontId="22"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4"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5" fillId="0" borderId="3"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8" fillId="0" borderId="14"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5" xfId="0" applyNumberFormat="1" applyFont="1" applyBorder="1" applyAlignment="1" applyProtection="1">
      <alignment vertical="center"/>
      <protection/>
    </xf>
    <xf numFmtId="0" fontId="5" fillId="0" borderId="0" xfId="0" applyFont="1" applyAlignment="1">
      <alignment horizontal="lef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protection/>
    </xf>
    <xf numFmtId="0" fontId="29"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protection/>
    </xf>
    <xf numFmtId="0" fontId="6" fillId="0" borderId="3" xfId="0" applyFont="1" applyBorder="1" applyAlignment="1">
      <alignment vertical="center"/>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1" fillId="4" borderId="16" xfId="0" applyFont="1" applyFill="1" applyBorder="1" applyAlignment="1" applyProtection="1">
      <alignment horizontal="center" vertical="center" wrapText="1"/>
      <protection/>
    </xf>
    <xf numFmtId="0" fontId="21" fillId="4" borderId="17" xfId="0" applyFont="1" applyFill="1" applyBorder="1" applyAlignment="1" applyProtection="1">
      <alignment horizontal="center" vertical="center" wrapText="1"/>
      <protection/>
    </xf>
    <xf numFmtId="0" fontId="21" fillId="4" borderId="17" xfId="0" applyFont="1" applyFill="1" applyBorder="1" applyAlignment="1" applyProtection="1">
      <alignment horizontal="center" vertical="center" wrapText="1"/>
      <protection locked="0"/>
    </xf>
    <xf numFmtId="0" fontId="21"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3" fillId="0" borderId="0" xfId="0" applyNumberFormat="1" applyFont="1" applyAlignment="1" applyProtection="1">
      <alignment/>
      <protection/>
    </xf>
    <xf numFmtId="166" fontId="30" fillId="0" borderId="12" xfId="0" applyNumberFormat="1" applyFont="1" applyBorder="1" applyAlignment="1" applyProtection="1">
      <alignment/>
      <protection/>
    </xf>
    <xf numFmtId="166" fontId="30" fillId="0" borderId="13" xfId="0" applyNumberFormat="1" applyFont="1" applyBorder="1" applyAlignment="1" applyProtection="1">
      <alignment/>
      <protection/>
    </xf>
    <xf numFmtId="4" fontId="19"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4"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1" fillId="0" borderId="0" xfId="0" applyFont="1" applyAlignment="1" applyProtection="1">
      <alignment horizontal="left" vertical="center"/>
      <protection/>
    </xf>
    <xf numFmtId="0" fontId="32" fillId="0" borderId="0" xfId="0" applyFont="1" applyAlignment="1" applyProtection="1">
      <alignment vertical="center" wrapText="1"/>
      <protection/>
    </xf>
    <xf numFmtId="0" fontId="0" fillId="0" borderId="14" xfId="0" applyFont="1" applyBorder="1" applyAlignment="1" applyProtection="1">
      <alignment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167" fontId="0" fillId="2" borderId="22" xfId="0" applyNumberFormat="1" applyFont="1" applyFill="1" applyBorder="1" applyAlignment="1" applyProtection="1">
      <alignment vertical="center"/>
      <protection locked="0"/>
    </xf>
    <xf numFmtId="0" fontId="2" fillId="2" borderId="19" xfId="0" applyFont="1" applyFill="1" applyBorder="1" applyAlignment="1" applyProtection="1">
      <alignment horizontal="left" vertical="center"/>
      <protection locked="0"/>
    </xf>
    <xf numFmtId="0" fontId="2"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xf numFmtId="0" fontId="9" fillId="0" borderId="0" xfId="0" applyFont="1" applyAlignment="1" applyProtection="1">
      <alignment horizontal="lef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3" fillId="0" borderId="22" xfId="0" applyFont="1" applyBorder="1" applyAlignment="1" applyProtection="1">
      <alignment horizontal="center" vertical="center"/>
      <protection/>
    </xf>
    <xf numFmtId="49" fontId="33" fillId="0" borderId="22" xfId="0" applyNumberFormat="1" applyFont="1" applyBorder="1" applyAlignment="1" applyProtection="1">
      <alignment horizontal="left" vertical="center" wrapText="1"/>
      <protection/>
    </xf>
    <xf numFmtId="0" fontId="33" fillId="0" borderId="22" xfId="0" applyFont="1" applyBorder="1" applyAlignment="1" applyProtection="1">
      <alignment horizontal="left" vertical="center" wrapText="1"/>
      <protection/>
    </xf>
    <xf numFmtId="0" fontId="33" fillId="0" borderId="22" xfId="0" applyFont="1" applyBorder="1" applyAlignment="1" applyProtection="1">
      <alignment horizontal="center" vertical="center" wrapText="1"/>
      <protection/>
    </xf>
    <xf numFmtId="167" fontId="33" fillId="0" borderId="22" xfId="0" applyNumberFormat="1" applyFont="1" applyBorder="1" applyAlignment="1" applyProtection="1">
      <alignment vertical="center"/>
      <protection/>
    </xf>
    <xf numFmtId="4" fontId="33" fillId="2" borderId="22" xfId="0" applyNumberFormat="1" applyFont="1" applyFill="1" applyBorder="1" applyAlignment="1" applyProtection="1">
      <alignment vertical="center"/>
      <protection locked="0"/>
    </xf>
    <xf numFmtId="4" fontId="33" fillId="0" borderId="22" xfId="0" applyNumberFormat="1" applyFont="1" applyBorder="1" applyAlignment="1" applyProtection="1">
      <alignment vertical="center"/>
      <protection/>
    </xf>
    <xf numFmtId="0" fontId="33" fillId="0" borderId="3" xfId="0" applyFont="1" applyBorder="1" applyAlignment="1">
      <alignment vertical="center"/>
    </xf>
    <xf numFmtId="0" fontId="33" fillId="2" borderId="14" xfId="0" applyFont="1" applyFill="1" applyBorder="1" applyAlignment="1" applyProtection="1">
      <alignment horizontal="left" vertical="center"/>
      <protection locked="0"/>
    </xf>
    <xf numFmtId="0" fontId="33"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1" xfId="0" applyFont="1" applyBorder="1" applyAlignment="1" applyProtection="1">
      <alignment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9" fillId="0" borderId="19" xfId="0" applyFont="1" applyBorder="1" applyAlignment="1" applyProtection="1">
      <alignment vertical="center"/>
      <protection/>
    </xf>
    <xf numFmtId="0" fontId="9" fillId="0" borderId="20" xfId="0" applyFont="1" applyBorder="1" applyAlignment="1" applyProtection="1">
      <alignment vertical="center"/>
      <protection/>
    </xf>
    <xf numFmtId="0" fontId="9" fillId="0" borderId="21" xfId="0" applyFont="1" applyBorder="1" applyAlignment="1" applyProtection="1">
      <alignment vertical="center"/>
      <protection/>
    </xf>
    <xf numFmtId="0" fontId="0" fillId="0" borderId="0" xfId="0" applyAlignment="1">
      <alignment vertical="top"/>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horizontal="center" vertical="center" wrapText="1"/>
    </xf>
    <xf numFmtId="0" fontId="34"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vertical="center" wrapText="1"/>
    </xf>
    <xf numFmtId="0" fontId="35" fillId="0" borderId="28" xfId="0" applyFont="1" applyBorder="1" applyAlignment="1">
      <alignment horizontal="left" wrapText="1"/>
    </xf>
    <xf numFmtId="0" fontId="12" fillId="0" borderId="27" xfId="0" applyFont="1" applyBorder="1" applyAlignment="1">
      <alignment vertical="center" wrapText="1"/>
    </xf>
    <xf numFmtId="0" fontId="35" fillId="0" borderId="0" xfId="0" applyFont="1" applyBorder="1" applyAlignment="1">
      <alignment horizontal="left" vertical="center" wrapText="1"/>
    </xf>
    <xf numFmtId="0" fontId="36" fillId="0" borderId="0" xfId="0" applyFont="1" applyBorder="1" applyAlignment="1">
      <alignment horizontal="left" vertical="center" wrapText="1"/>
    </xf>
    <xf numFmtId="0" fontId="36" fillId="0" borderId="26" xfId="0" applyFont="1" applyBorder="1" applyAlignment="1">
      <alignment vertical="center" wrapText="1"/>
    </xf>
    <xf numFmtId="0" fontId="36" fillId="0" borderId="0" xfId="0" applyFont="1" applyBorder="1" applyAlignment="1">
      <alignment vertical="center" wrapText="1"/>
    </xf>
    <xf numFmtId="0" fontId="36" fillId="0" borderId="0" xfId="0" applyFont="1" applyBorder="1" applyAlignment="1">
      <alignment horizontal="left" vertical="center"/>
    </xf>
    <xf numFmtId="0" fontId="36" fillId="0" borderId="0" xfId="0" applyFont="1" applyBorder="1" applyAlignment="1">
      <alignment vertical="center"/>
    </xf>
    <xf numFmtId="49" fontId="36" fillId="0" borderId="0" xfId="0" applyNumberFormat="1" applyFont="1" applyBorder="1" applyAlignment="1">
      <alignment horizontal="left" vertical="center" wrapText="1"/>
    </xf>
    <xf numFmtId="49" fontId="36" fillId="0" borderId="0" xfId="0" applyNumberFormat="1" applyFont="1" applyBorder="1" applyAlignment="1">
      <alignment vertical="center" wrapText="1"/>
    </xf>
    <xf numFmtId="0" fontId="12" fillId="0" borderId="29" xfId="0" applyFont="1" applyBorder="1" applyAlignment="1">
      <alignment vertical="center" wrapText="1"/>
    </xf>
    <xf numFmtId="0" fontId="37" fillId="0" borderId="28"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vertical="top"/>
    </xf>
    <xf numFmtId="0" fontId="12" fillId="0" borderId="0" xfId="0" applyFont="1" applyAlignment="1">
      <alignment vertical="top"/>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34" fillId="0" borderId="0" xfId="0" applyFont="1" applyBorder="1" applyAlignment="1">
      <alignment horizontal="center" vertical="center"/>
    </xf>
    <xf numFmtId="0" fontId="12" fillId="0" borderId="27" xfId="0" applyFont="1" applyBorder="1" applyAlignment="1">
      <alignment horizontal="left" vertical="center"/>
    </xf>
    <xf numFmtId="0" fontId="35" fillId="0" borderId="0" xfId="0" applyFont="1" applyBorder="1" applyAlignment="1">
      <alignment horizontal="left" vertical="center"/>
    </xf>
    <xf numFmtId="0" fontId="38" fillId="0" borderId="0" xfId="0" applyFont="1" applyAlignment="1">
      <alignment horizontal="left" vertical="center"/>
    </xf>
    <xf numFmtId="0" fontId="35" fillId="0" borderId="28" xfId="0" applyFont="1" applyBorder="1" applyAlignment="1">
      <alignment horizontal="left" vertical="center"/>
    </xf>
    <xf numFmtId="0" fontId="35" fillId="0" borderId="28" xfId="0" applyFont="1" applyBorder="1" applyAlignment="1">
      <alignment horizontal="center" vertical="center"/>
    </xf>
    <xf numFmtId="0" fontId="38" fillId="0" borderId="28" xfId="0" applyFont="1" applyBorder="1" applyAlignment="1">
      <alignment horizontal="left" vertical="center"/>
    </xf>
    <xf numFmtId="0" fontId="39" fillId="0" borderId="0" xfId="0" applyFont="1" applyBorder="1" applyAlignment="1">
      <alignment horizontal="left" vertical="center"/>
    </xf>
    <xf numFmtId="0" fontId="36" fillId="0" borderId="0" xfId="0" applyFont="1" applyAlignment="1">
      <alignment horizontal="left" vertical="center"/>
    </xf>
    <xf numFmtId="0" fontId="36" fillId="0" borderId="0" xfId="0" applyFont="1" applyBorder="1" applyAlignment="1">
      <alignment horizontal="center" vertical="center"/>
    </xf>
    <xf numFmtId="0" fontId="36" fillId="0" borderId="26" xfId="0" applyFont="1" applyBorder="1" applyAlignment="1">
      <alignment horizontal="left" vertical="center"/>
    </xf>
    <xf numFmtId="0" fontId="36"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12" fillId="0" borderId="29" xfId="0" applyFont="1" applyBorder="1" applyAlignment="1">
      <alignment horizontal="left" vertical="center"/>
    </xf>
    <xf numFmtId="0" fontId="37" fillId="0" borderId="28"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37" fillId="0" borderId="0" xfId="0" applyFont="1" applyBorder="1" applyAlignment="1">
      <alignment horizontal="left" vertical="center"/>
    </xf>
    <xf numFmtId="0" fontId="38" fillId="0" borderId="0" xfId="0" applyFont="1" applyBorder="1" applyAlignment="1">
      <alignment horizontal="left" vertical="center"/>
    </xf>
    <xf numFmtId="0" fontId="36" fillId="0" borderId="28" xfId="0" applyFont="1" applyBorder="1" applyAlignment="1">
      <alignment horizontal="left" vertical="center"/>
    </xf>
    <xf numFmtId="0" fontId="12" fillId="0" borderId="0" xfId="0" applyFont="1" applyBorder="1" applyAlignment="1">
      <alignment horizontal="left" vertical="center" wrapText="1"/>
    </xf>
    <xf numFmtId="0" fontId="36" fillId="0" borderId="0"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36" fillId="0" borderId="26" xfId="0" applyFont="1" applyBorder="1" applyAlignment="1">
      <alignment horizontal="left" vertical="center" wrapText="1"/>
    </xf>
    <xf numFmtId="0" fontId="36" fillId="0" borderId="27" xfId="0" applyFont="1" applyBorder="1" applyAlignment="1">
      <alignment horizontal="left" vertical="center" wrapText="1"/>
    </xf>
    <xf numFmtId="0" fontId="36" fillId="0" borderId="27" xfId="0" applyFont="1" applyBorder="1" applyAlignment="1">
      <alignment horizontal="left" vertical="center"/>
    </xf>
    <xf numFmtId="0" fontId="36" fillId="0" borderId="29" xfId="0" applyFont="1" applyBorder="1" applyAlignment="1">
      <alignment horizontal="left" vertical="center" wrapText="1"/>
    </xf>
    <xf numFmtId="0" fontId="36" fillId="0" borderId="28" xfId="0" applyFont="1" applyBorder="1" applyAlignment="1">
      <alignment horizontal="left" vertical="center" wrapText="1"/>
    </xf>
    <xf numFmtId="0" fontId="36" fillId="0" borderId="30" xfId="0" applyFont="1" applyBorder="1" applyAlignment="1">
      <alignment horizontal="left" vertical="center" wrapText="1"/>
    </xf>
    <xf numFmtId="0" fontId="36" fillId="0" borderId="0" xfId="0" applyFont="1" applyBorder="1" applyAlignment="1">
      <alignment horizontal="left" vertical="top"/>
    </xf>
    <xf numFmtId="0" fontId="36" fillId="0" borderId="0" xfId="0" applyFont="1" applyBorder="1" applyAlignment="1">
      <alignment horizontal="center" vertical="top"/>
    </xf>
    <xf numFmtId="0" fontId="36" fillId="0" borderId="29" xfId="0" applyFont="1" applyBorder="1" applyAlignment="1">
      <alignment horizontal="left" vertical="center"/>
    </xf>
    <xf numFmtId="0" fontId="36" fillId="0" borderId="30" xfId="0" applyFont="1" applyBorder="1" applyAlignment="1">
      <alignment horizontal="left" vertical="center"/>
    </xf>
    <xf numFmtId="0" fontId="38" fillId="0" borderId="0" xfId="0" applyFont="1" applyAlignment="1">
      <alignment vertical="center"/>
    </xf>
    <xf numFmtId="0" fontId="35" fillId="0" borderId="0" xfId="0" applyFont="1" applyBorder="1" applyAlignment="1">
      <alignment vertical="center"/>
    </xf>
    <xf numFmtId="0" fontId="38" fillId="0" borderId="28" xfId="0" applyFont="1" applyBorder="1" applyAlignment="1">
      <alignment vertical="center"/>
    </xf>
    <xf numFmtId="0" fontId="35" fillId="0" borderId="28" xfId="0" applyFont="1" applyBorder="1" applyAlignment="1">
      <alignment vertical="center"/>
    </xf>
    <xf numFmtId="0" fontId="0" fillId="0" borderId="0" xfId="0" applyBorder="1" applyAlignment="1">
      <alignment vertical="top"/>
    </xf>
    <xf numFmtId="49" fontId="36" fillId="0" borderId="0" xfId="0" applyNumberFormat="1" applyFont="1" applyBorder="1" applyAlignment="1">
      <alignment horizontal="left" vertical="center"/>
    </xf>
    <xf numFmtId="0" fontId="0" fillId="0" borderId="28" xfId="0" applyBorder="1" applyAlignment="1">
      <alignment vertical="top"/>
    </xf>
    <xf numFmtId="0" fontId="35" fillId="0" borderId="28" xfId="0" applyFont="1" applyBorder="1" applyAlignment="1">
      <alignment horizontal="left"/>
    </xf>
    <xf numFmtId="0" fontId="38" fillId="0" borderId="28" xfId="0" applyFont="1" applyBorder="1" applyAlignment="1">
      <alignment/>
    </xf>
    <xf numFmtId="0" fontId="12" fillId="0" borderId="26" xfId="0" applyFont="1" applyBorder="1" applyAlignment="1">
      <alignment vertical="top"/>
    </xf>
    <xf numFmtId="0" fontId="12" fillId="0" borderId="27" xfId="0" applyFont="1" applyBorder="1" applyAlignment="1">
      <alignment vertical="top"/>
    </xf>
    <xf numFmtId="0" fontId="12" fillId="0" borderId="0" xfId="0" applyFont="1" applyBorder="1" applyAlignment="1">
      <alignment horizontal="center" vertical="center"/>
    </xf>
    <xf numFmtId="0" fontId="12" fillId="0" borderId="0" xfId="0" applyFont="1" applyBorder="1" applyAlignment="1">
      <alignment horizontal="left" vertical="top"/>
    </xf>
    <xf numFmtId="0" fontId="12" fillId="0" borderId="29" xfId="0" applyFont="1" applyBorder="1" applyAlignment="1">
      <alignment vertical="top"/>
    </xf>
    <xf numFmtId="0" fontId="12" fillId="0" borderId="28" xfId="0" applyFont="1" applyBorder="1" applyAlignment="1">
      <alignment vertical="top"/>
    </xf>
    <xf numFmtId="0" fontId="12"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3"/>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5" t="s">
        <v>0</v>
      </c>
      <c r="AZ1" s="15" t="s">
        <v>1</v>
      </c>
      <c r="BA1" s="15" t="s">
        <v>2</v>
      </c>
      <c r="BB1" s="15" t="s">
        <v>3</v>
      </c>
      <c r="BT1" s="15" t="s">
        <v>4</v>
      </c>
      <c r="BU1" s="15" t="s">
        <v>4</v>
      </c>
      <c r="BV1" s="15" t="s">
        <v>5</v>
      </c>
    </row>
    <row r="2" spans="44:72" ht="36.95" customHeight="1">
      <c r="BS2" s="16" t="s">
        <v>6</v>
      </c>
      <c r="BT2" s="16" t="s">
        <v>7</v>
      </c>
    </row>
    <row r="3" spans="2:72"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pans="2:71" ht="36.95"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pans="2:71" ht="12" customHeight="1">
      <c r="B7" s="20"/>
      <c r="C7" s="21"/>
      <c r="D7" s="31"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31" t="s">
        <v>20</v>
      </c>
      <c r="AL7" s="21"/>
      <c r="AM7" s="21"/>
      <c r="AN7" s="26" t="s">
        <v>21</v>
      </c>
      <c r="AO7" s="21"/>
      <c r="AP7" s="21"/>
      <c r="AQ7" s="21"/>
      <c r="AR7" s="19"/>
      <c r="BE7" s="30"/>
      <c r="BS7" s="16" t="s">
        <v>6</v>
      </c>
    </row>
    <row r="8" spans="2:71" ht="12" customHeight="1">
      <c r="B8" s="20"/>
      <c r="C8" s="21"/>
      <c r="D8" s="31" t="s">
        <v>22</v>
      </c>
      <c r="E8" s="21"/>
      <c r="F8" s="21"/>
      <c r="G8" s="21"/>
      <c r="H8" s="21"/>
      <c r="I8" s="21"/>
      <c r="J8" s="21"/>
      <c r="K8" s="26" t="s">
        <v>23</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24</v>
      </c>
      <c r="AL8" s="21"/>
      <c r="AM8" s="21"/>
      <c r="AN8" s="32" t="s">
        <v>25</v>
      </c>
      <c r="AO8" s="21"/>
      <c r="AP8" s="21"/>
      <c r="AQ8" s="21"/>
      <c r="AR8" s="19"/>
      <c r="BE8" s="30"/>
      <c r="BS8" s="16" t="s">
        <v>6</v>
      </c>
    </row>
    <row r="9" spans="2:7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pans="2:71" ht="12" customHeight="1">
      <c r="B10" s="20"/>
      <c r="C10" s="21"/>
      <c r="D10" s="31" t="s">
        <v>26</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27</v>
      </c>
      <c r="AL10" s="21"/>
      <c r="AM10" s="21"/>
      <c r="AN10" s="26" t="s">
        <v>28</v>
      </c>
      <c r="AO10" s="21"/>
      <c r="AP10" s="21"/>
      <c r="AQ10" s="21"/>
      <c r="AR10" s="19"/>
      <c r="BE10" s="30"/>
      <c r="BS10" s="16" t="s">
        <v>6</v>
      </c>
    </row>
    <row r="11" spans="2:71" ht="18.45" customHeight="1">
      <c r="B11" s="20"/>
      <c r="C11" s="21"/>
      <c r="D11" s="21"/>
      <c r="E11" s="26" t="s">
        <v>29</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30</v>
      </c>
      <c r="AL11" s="21"/>
      <c r="AM11" s="21"/>
      <c r="AN11" s="26" t="s">
        <v>31</v>
      </c>
      <c r="AO11" s="21"/>
      <c r="AP11" s="21"/>
      <c r="AQ11" s="21"/>
      <c r="AR11" s="19"/>
      <c r="BE11" s="30"/>
      <c r="BS11" s="16" t="s">
        <v>6</v>
      </c>
    </row>
    <row r="12" spans="2:7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pans="2:71" ht="12" customHeight="1">
      <c r="B13" s="20"/>
      <c r="C13" s="21"/>
      <c r="D13" s="31" t="s">
        <v>32</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27</v>
      </c>
      <c r="AL13" s="21"/>
      <c r="AM13" s="21"/>
      <c r="AN13" s="33" t="s">
        <v>33</v>
      </c>
      <c r="AO13" s="21"/>
      <c r="AP13" s="21"/>
      <c r="AQ13" s="21"/>
      <c r="AR13" s="19"/>
      <c r="BE13" s="30"/>
      <c r="BS13" s="16" t="s">
        <v>6</v>
      </c>
    </row>
    <row r="14" spans="2:71" ht="12">
      <c r="B14" s="20"/>
      <c r="C14" s="21"/>
      <c r="D14" s="21"/>
      <c r="E14" s="33" t="s">
        <v>33</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30</v>
      </c>
      <c r="AL14" s="21"/>
      <c r="AM14" s="21"/>
      <c r="AN14" s="33" t="s">
        <v>33</v>
      </c>
      <c r="AO14" s="21"/>
      <c r="AP14" s="21"/>
      <c r="AQ14" s="21"/>
      <c r="AR14" s="19"/>
      <c r="BE14" s="30"/>
      <c r="BS14" s="16" t="s">
        <v>6</v>
      </c>
    </row>
    <row r="15" spans="2:7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pans="2:71" ht="12" customHeight="1">
      <c r="B16" s="20"/>
      <c r="C16" s="21"/>
      <c r="D16" s="31" t="s">
        <v>34</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27</v>
      </c>
      <c r="AL16" s="21"/>
      <c r="AM16" s="21"/>
      <c r="AN16" s="26" t="s">
        <v>35</v>
      </c>
      <c r="AO16" s="21"/>
      <c r="AP16" s="21"/>
      <c r="AQ16" s="21"/>
      <c r="AR16" s="19"/>
      <c r="BE16" s="30"/>
      <c r="BS16" s="16" t="s">
        <v>4</v>
      </c>
    </row>
    <row r="17" spans="2:71" ht="18.45" customHeight="1">
      <c r="B17" s="20"/>
      <c r="C17" s="21"/>
      <c r="D17" s="21"/>
      <c r="E17" s="26" t="s">
        <v>36</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30</v>
      </c>
      <c r="AL17" s="21"/>
      <c r="AM17" s="21"/>
      <c r="AN17" s="26" t="s">
        <v>37</v>
      </c>
      <c r="AO17" s="21"/>
      <c r="AP17" s="21"/>
      <c r="AQ17" s="21"/>
      <c r="AR17" s="19"/>
      <c r="BE17" s="30"/>
      <c r="BS17" s="16" t="s">
        <v>38</v>
      </c>
    </row>
    <row r="18" spans="2:7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pans="2:71" ht="12" customHeight="1">
      <c r="B19" s="20"/>
      <c r="C19" s="21"/>
      <c r="D19" s="31" t="s">
        <v>39</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27</v>
      </c>
      <c r="AL19" s="21"/>
      <c r="AM19" s="21"/>
      <c r="AN19" s="26" t="s">
        <v>40</v>
      </c>
      <c r="AO19" s="21"/>
      <c r="AP19" s="21"/>
      <c r="AQ19" s="21"/>
      <c r="AR19" s="19"/>
      <c r="BE19" s="30"/>
      <c r="BS19" s="16" t="s">
        <v>6</v>
      </c>
    </row>
    <row r="20" spans="2:71" ht="18.45" customHeight="1">
      <c r="B20" s="20"/>
      <c r="C20" s="21"/>
      <c r="D20" s="21"/>
      <c r="E20" s="26" t="s">
        <v>41</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30</v>
      </c>
      <c r="AL20" s="21"/>
      <c r="AM20" s="21"/>
      <c r="AN20" s="26" t="s">
        <v>40</v>
      </c>
      <c r="AO20" s="21"/>
      <c r="AP20" s="21"/>
      <c r="AQ20" s="21"/>
      <c r="AR20" s="19"/>
      <c r="BE20" s="30"/>
      <c r="BS20" s="16" t="s">
        <v>4</v>
      </c>
    </row>
    <row r="21" spans="2:57"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pans="2:57" ht="12" customHeight="1">
      <c r="B22" s="20"/>
      <c r="C22" s="21"/>
      <c r="D22" s="31" t="s">
        <v>42</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pans="2:57" ht="90" customHeight="1">
      <c r="B23" s="20"/>
      <c r="C23" s="21"/>
      <c r="D23" s="21"/>
      <c r="E23" s="35" t="s">
        <v>43</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pans="2:57"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pans="2:57"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pans="2:57" s="1" customFormat="1" ht="25.9" customHeight="1">
      <c r="B26" s="37"/>
      <c r="C26" s="38"/>
      <c r="D26" s="39" t="s">
        <v>44</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1">
        <f>ROUND(AG54,2)</f>
        <v>0</v>
      </c>
      <c r="AL26" s="40"/>
      <c r="AM26" s="40"/>
      <c r="AN26" s="40"/>
      <c r="AO26" s="40"/>
      <c r="AP26" s="38"/>
      <c r="AQ26" s="38"/>
      <c r="AR26" s="42"/>
      <c r="BE26" s="30"/>
    </row>
    <row r="27" spans="2:57" s="1" customFormat="1" ht="6.95" customHeight="1">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2"/>
      <c r="BE27" s="30"/>
    </row>
    <row r="28" spans="2:57" s="1" customFormat="1" ht="12">
      <c r="B28" s="37"/>
      <c r="C28" s="38"/>
      <c r="D28" s="38"/>
      <c r="E28" s="38"/>
      <c r="F28" s="38"/>
      <c r="G28" s="38"/>
      <c r="H28" s="38"/>
      <c r="I28" s="38"/>
      <c r="J28" s="38"/>
      <c r="K28" s="38"/>
      <c r="L28" s="43" t="s">
        <v>45</v>
      </c>
      <c r="M28" s="43"/>
      <c r="N28" s="43"/>
      <c r="O28" s="43"/>
      <c r="P28" s="43"/>
      <c r="Q28" s="38"/>
      <c r="R28" s="38"/>
      <c r="S28" s="38"/>
      <c r="T28" s="38"/>
      <c r="U28" s="38"/>
      <c r="V28" s="38"/>
      <c r="W28" s="43" t="s">
        <v>46</v>
      </c>
      <c r="X28" s="43"/>
      <c r="Y28" s="43"/>
      <c r="Z28" s="43"/>
      <c r="AA28" s="43"/>
      <c r="AB28" s="43"/>
      <c r="AC28" s="43"/>
      <c r="AD28" s="43"/>
      <c r="AE28" s="43"/>
      <c r="AF28" s="38"/>
      <c r="AG28" s="38"/>
      <c r="AH28" s="38"/>
      <c r="AI28" s="38"/>
      <c r="AJ28" s="38"/>
      <c r="AK28" s="43" t="s">
        <v>47</v>
      </c>
      <c r="AL28" s="43"/>
      <c r="AM28" s="43"/>
      <c r="AN28" s="43"/>
      <c r="AO28" s="43"/>
      <c r="AP28" s="38"/>
      <c r="AQ28" s="38"/>
      <c r="AR28" s="42"/>
      <c r="BE28" s="30"/>
    </row>
    <row r="29" spans="2:57" s="2" customFormat="1" ht="14.4" customHeight="1">
      <c r="B29" s="44"/>
      <c r="C29" s="45"/>
      <c r="D29" s="31" t="s">
        <v>48</v>
      </c>
      <c r="E29" s="45"/>
      <c r="F29" s="31" t="s">
        <v>49</v>
      </c>
      <c r="G29" s="45"/>
      <c r="H29" s="45"/>
      <c r="I29" s="45"/>
      <c r="J29" s="45"/>
      <c r="K29" s="45"/>
      <c r="L29" s="46">
        <v>0.21</v>
      </c>
      <c r="M29" s="45"/>
      <c r="N29" s="45"/>
      <c r="O29" s="45"/>
      <c r="P29" s="45"/>
      <c r="Q29" s="45"/>
      <c r="R29" s="45"/>
      <c r="S29" s="45"/>
      <c r="T29" s="45"/>
      <c r="U29" s="45"/>
      <c r="V29" s="45"/>
      <c r="W29" s="47">
        <f>ROUND(AZ54,2)</f>
        <v>0</v>
      </c>
      <c r="X29" s="45"/>
      <c r="Y29" s="45"/>
      <c r="Z29" s="45"/>
      <c r="AA29" s="45"/>
      <c r="AB29" s="45"/>
      <c r="AC29" s="45"/>
      <c r="AD29" s="45"/>
      <c r="AE29" s="45"/>
      <c r="AF29" s="45"/>
      <c r="AG29" s="45"/>
      <c r="AH29" s="45"/>
      <c r="AI29" s="45"/>
      <c r="AJ29" s="45"/>
      <c r="AK29" s="47">
        <f>ROUND(AV54,2)</f>
        <v>0</v>
      </c>
      <c r="AL29" s="45"/>
      <c r="AM29" s="45"/>
      <c r="AN29" s="45"/>
      <c r="AO29" s="45"/>
      <c r="AP29" s="45"/>
      <c r="AQ29" s="45"/>
      <c r="AR29" s="48"/>
      <c r="BE29" s="30"/>
    </row>
    <row r="30" spans="2:57" s="2" customFormat="1" ht="14.4" customHeight="1">
      <c r="B30" s="44"/>
      <c r="C30" s="45"/>
      <c r="D30" s="45"/>
      <c r="E30" s="45"/>
      <c r="F30" s="31" t="s">
        <v>50</v>
      </c>
      <c r="G30" s="45"/>
      <c r="H30" s="45"/>
      <c r="I30" s="45"/>
      <c r="J30" s="45"/>
      <c r="K30" s="45"/>
      <c r="L30" s="46">
        <v>0.15</v>
      </c>
      <c r="M30" s="45"/>
      <c r="N30" s="45"/>
      <c r="O30" s="45"/>
      <c r="P30" s="45"/>
      <c r="Q30" s="45"/>
      <c r="R30" s="45"/>
      <c r="S30" s="45"/>
      <c r="T30" s="45"/>
      <c r="U30" s="45"/>
      <c r="V30" s="45"/>
      <c r="W30" s="47">
        <f>ROUND(BA54,2)</f>
        <v>0</v>
      </c>
      <c r="X30" s="45"/>
      <c r="Y30" s="45"/>
      <c r="Z30" s="45"/>
      <c r="AA30" s="45"/>
      <c r="AB30" s="45"/>
      <c r="AC30" s="45"/>
      <c r="AD30" s="45"/>
      <c r="AE30" s="45"/>
      <c r="AF30" s="45"/>
      <c r="AG30" s="45"/>
      <c r="AH30" s="45"/>
      <c r="AI30" s="45"/>
      <c r="AJ30" s="45"/>
      <c r="AK30" s="47">
        <f>ROUND(AW54,2)</f>
        <v>0</v>
      </c>
      <c r="AL30" s="45"/>
      <c r="AM30" s="45"/>
      <c r="AN30" s="45"/>
      <c r="AO30" s="45"/>
      <c r="AP30" s="45"/>
      <c r="AQ30" s="45"/>
      <c r="AR30" s="48"/>
      <c r="BE30" s="30"/>
    </row>
    <row r="31" spans="2:57" s="2" customFormat="1" ht="14.4" customHeight="1" hidden="1">
      <c r="B31" s="44"/>
      <c r="C31" s="45"/>
      <c r="D31" s="45"/>
      <c r="E31" s="45"/>
      <c r="F31" s="31" t="s">
        <v>51</v>
      </c>
      <c r="G31" s="45"/>
      <c r="H31" s="45"/>
      <c r="I31" s="45"/>
      <c r="J31" s="45"/>
      <c r="K31" s="45"/>
      <c r="L31" s="46">
        <v>0.21</v>
      </c>
      <c r="M31" s="45"/>
      <c r="N31" s="45"/>
      <c r="O31" s="45"/>
      <c r="P31" s="45"/>
      <c r="Q31" s="45"/>
      <c r="R31" s="45"/>
      <c r="S31" s="45"/>
      <c r="T31" s="45"/>
      <c r="U31" s="45"/>
      <c r="V31" s="45"/>
      <c r="W31" s="47">
        <f>ROUND(BB54,2)</f>
        <v>0</v>
      </c>
      <c r="X31" s="45"/>
      <c r="Y31" s="45"/>
      <c r="Z31" s="45"/>
      <c r="AA31" s="45"/>
      <c r="AB31" s="45"/>
      <c r="AC31" s="45"/>
      <c r="AD31" s="45"/>
      <c r="AE31" s="45"/>
      <c r="AF31" s="45"/>
      <c r="AG31" s="45"/>
      <c r="AH31" s="45"/>
      <c r="AI31" s="45"/>
      <c r="AJ31" s="45"/>
      <c r="AK31" s="47">
        <v>0</v>
      </c>
      <c r="AL31" s="45"/>
      <c r="AM31" s="45"/>
      <c r="AN31" s="45"/>
      <c r="AO31" s="45"/>
      <c r="AP31" s="45"/>
      <c r="AQ31" s="45"/>
      <c r="AR31" s="48"/>
      <c r="BE31" s="30"/>
    </row>
    <row r="32" spans="2:57" s="2" customFormat="1" ht="14.4" customHeight="1" hidden="1">
      <c r="B32" s="44"/>
      <c r="C32" s="45"/>
      <c r="D32" s="45"/>
      <c r="E32" s="45"/>
      <c r="F32" s="31" t="s">
        <v>52</v>
      </c>
      <c r="G32" s="45"/>
      <c r="H32" s="45"/>
      <c r="I32" s="45"/>
      <c r="J32" s="45"/>
      <c r="K32" s="45"/>
      <c r="L32" s="46">
        <v>0.15</v>
      </c>
      <c r="M32" s="45"/>
      <c r="N32" s="45"/>
      <c r="O32" s="45"/>
      <c r="P32" s="45"/>
      <c r="Q32" s="45"/>
      <c r="R32" s="45"/>
      <c r="S32" s="45"/>
      <c r="T32" s="45"/>
      <c r="U32" s="45"/>
      <c r="V32" s="45"/>
      <c r="W32" s="47">
        <f>ROUND(BC54,2)</f>
        <v>0</v>
      </c>
      <c r="X32" s="45"/>
      <c r="Y32" s="45"/>
      <c r="Z32" s="45"/>
      <c r="AA32" s="45"/>
      <c r="AB32" s="45"/>
      <c r="AC32" s="45"/>
      <c r="AD32" s="45"/>
      <c r="AE32" s="45"/>
      <c r="AF32" s="45"/>
      <c r="AG32" s="45"/>
      <c r="AH32" s="45"/>
      <c r="AI32" s="45"/>
      <c r="AJ32" s="45"/>
      <c r="AK32" s="47">
        <v>0</v>
      </c>
      <c r="AL32" s="45"/>
      <c r="AM32" s="45"/>
      <c r="AN32" s="45"/>
      <c r="AO32" s="45"/>
      <c r="AP32" s="45"/>
      <c r="AQ32" s="45"/>
      <c r="AR32" s="48"/>
      <c r="BE32" s="30"/>
    </row>
    <row r="33" spans="2:44" s="2" customFormat="1" ht="14.4" customHeight="1" hidden="1">
      <c r="B33" s="44"/>
      <c r="C33" s="45"/>
      <c r="D33" s="45"/>
      <c r="E33" s="45"/>
      <c r="F33" s="31" t="s">
        <v>53</v>
      </c>
      <c r="G33" s="45"/>
      <c r="H33" s="45"/>
      <c r="I33" s="45"/>
      <c r="J33" s="45"/>
      <c r="K33" s="45"/>
      <c r="L33" s="46">
        <v>0</v>
      </c>
      <c r="M33" s="45"/>
      <c r="N33" s="45"/>
      <c r="O33" s="45"/>
      <c r="P33" s="45"/>
      <c r="Q33" s="45"/>
      <c r="R33" s="45"/>
      <c r="S33" s="45"/>
      <c r="T33" s="45"/>
      <c r="U33" s="45"/>
      <c r="V33" s="45"/>
      <c r="W33" s="47">
        <f>ROUND(BD54,2)</f>
        <v>0</v>
      </c>
      <c r="X33" s="45"/>
      <c r="Y33" s="45"/>
      <c r="Z33" s="45"/>
      <c r="AA33" s="45"/>
      <c r="AB33" s="45"/>
      <c r="AC33" s="45"/>
      <c r="AD33" s="45"/>
      <c r="AE33" s="45"/>
      <c r="AF33" s="45"/>
      <c r="AG33" s="45"/>
      <c r="AH33" s="45"/>
      <c r="AI33" s="45"/>
      <c r="AJ33" s="45"/>
      <c r="AK33" s="47">
        <v>0</v>
      </c>
      <c r="AL33" s="45"/>
      <c r="AM33" s="45"/>
      <c r="AN33" s="45"/>
      <c r="AO33" s="45"/>
      <c r="AP33" s="45"/>
      <c r="AQ33" s="45"/>
      <c r="AR33" s="48"/>
    </row>
    <row r="34" spans="2:44" s="1" customFormat="1" ht="6.95" customHeight="1">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2"/>
    </row>
    <row r="35" spans="2:44" s="1" customFormat="1" ht="25.9" customHeight="1">
      <c r="B35" s="37"/>
      <c r="C35" s="49"/>
      <c r="D35" s="50" t="s">
        <v>54</v>
      </c>
      <c r="E35" s="51"/>
      <c r="F35" s="51"/>
      <c r="G35" s="51"/>
      <c r="H35" s="51"/>
      <c r="I35" s="51"/>
      <c r="J35" s="51"/>
      <c r="K35" s="51"/>
      <c r="L35" s="51"/>
      <c r="M35" s="51"/>
      <c r="N35" s="51"/>
      <c r="O35" s="51"/>
      <c r="P35" s="51"/>
      <c r="Q35" s="51"/>
      <c r="R35" s="51"/>
      <c r="S35" s="51"/>
      <c r="T35" s="52" t="s">
        <v>55</v>
      </c>
      <c r="U35" s="51"/>
      <c r="V35" s="51"/>
      <c r="W35" s="51"/>
      <c r="X35" s="53" t="s">
        <v>56</v>
      </c>
      <c r="Y35" s="51"/>
      <c r="Z35" s="51"/>
      <c r="AA35" s="51"/>
      <c r="AB35" s="51"/>
      <c r="AC35" s="51"/>
      <c r="AD35" s="51"/>
      <c r="AE35" s="51"/>
      <c r="AF35" s="51"/>
      <c r="AG35" s="51"/>
      <c r="AH35" s="51"/>
      <c r="AI35" s="51"/>
      <c r="AJ35" s="51"/>
      <c r="AK35" s="54">
        <f>SUM(AK26:AK33)</f>
        <v>0</v>
      </c>
      <c r="AL35" s="51"/>
      <c r="AM35" s="51"/>
      <c r="AN35" s="51"/>
      <c r="AO35" s="55"/>
      <c r="AP35" s="49"/>
      <c r="AQ35" s="49"/>
      <c r="AR35" s="42"/>
    </row>
    <row r="36" spans="2:44" s="1" customFormat="1" ht="6.95" customHeight="1">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2"/>
    </row>
    <row r="37" spans="2:44" s="1" customFormat="1" ht="6.95" customHeight="1">
      <c r="B37" s="56"/>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42"/>
    </row>
    <row r="41" spans="2:44" s="1" customFormat="1" ht="6.95" customHeight="1">
      <c r="B41" s="58"/>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42"/>
    </row>
    <row r="42" spans="2:44" s="1" customFormat="1" ht="24.95" customHeight="1">
      <c r="B42" s="37"/>
      <c r="C42" s="22" t="s">
        <v>57</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2"/>
    </row>
    <row r="43" spans="2:44" s="1" customFormat="1" ht="6.95" customHeight="1">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2"/>
    </row>
    <row r="44" spans="2:44" s="1" customFormat="1" ht="12" customHeight="1">
      <c r="B44" s="37"/>
      <c r="C44" s="31" t="s">
        <v>13</v>
      </c>
      <c r="D44" s="38"/>
      <c r="E44" s="38"/>
      <c r="F44" s="38"/>
      <c r="G44" s="38"/>
      <c r="H44" s="38"/>
      <c r="I44" s="38"/>
      <c r="J44" s="38"/>
      <c r="K44" s="38"/>
      <c r="L44" s="38" t="str">
        <f>K5</f>
        <v>MK19001REV</v>
      </c>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42"/>
    </row>
    <row r="45" spans="2:44" s="3" customFormat="1" ht="36.95" customHeight="1">
      <c r="B45" s="60"/>
      <c r="C45" s="61" t="s">
        <v>16</v>
      </c>
      <c r="D45" s="62"/>
      <c r="E45" s="62"/>
      <c r="F45" s="62"/>
      <c r="G45" s="62"/>
      <c r="H45" s="62"/>
      <c r="I45" s="62"/>
      <c r="J45" s="62"/>
      <c r="K45" s="62"/>
      <c r="L45" s="63" t="str">
        <f>K6</f>
        <v>Změna způsobu vytápění a nové elektroinstalace na budově Muzea Cheb č. p. 492</v>
      </c>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4"/>
    </row>
    <row r="46" spans="2:44" s="1" customFormat="1" ht="6.95" customHeight="1">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2"/>
    </row>
    <row r="47" spans="2:44" s="1" customFormat="1" ht="12" customHeight="1">
      <c r="B47" s="37"/>
      <c r="C47" s="31" t="s">
        <v>22</v>
      </c>
      <c r="D47" s="38"/>
      <c r="E47" s="38"/>
      <c r="F47" s="38"/>
      <c r="G47" s="38"/>
      <c r="H47" s="38"/>
      <c r="I47" s="38"/>
      <c r="J47" s="38"/>
      <c r="K47" s="38"/>
      <c r="L47" s="65" t="str">
        <f>IF(K8="","",K8)</f>
        <v>Cheb, č.p. 492</v>
      </c>
      <c r="M47" s="38"/>
      <c r="N47" s="38"/>
      <c r="O47" s="38"/>
      <c r="P47" s="38"/>
      <c r="Q47" s="38"/>
      <c r="R47" s="38"/>
      <c r="S47" s="38"/>
      <c r="T47" s="38"/>
      <c r="U47" s="38"/>
      <c r="V47" s="38"/>
      <c r="W47" s="38"/>
      <c r="X47" s="38"/>
      <c r="Y47" s="38"/>
      <c r="Z47" s="38"/>
      <c r="AA47" s="38"/>
      <c r="AB47" s="38"/>
      <c r="AC47" s="38"/>
      <c r="AD47" s="38"/>
      <c r="AE47" s="38"/>
      <c r="AF47" s="38"/>
      <c r="AG47" s="38"/>
      <c r="AH47" s="38"/>
      <c r="AI47" s="31" t="s">
        <v>24</v>
      </c>
      <c r="AJ47" s="38"/>
      <c r="AK47" s="38"/>
      <c r="AL47" s="38"/>
      <c r="AM47" s="66" t="str">
        <f>IF(AN8="","",AN8)</f>
        <v>12. 2. 2019</v>
      </c>
      <c r="AN47" s="66"/>
      <c r="AO47" s="38"/>
      <c r="AP47" s="38"/>
      <c r="AQ47" s="38"/>
      <c r="AR47" s="42"/>
    </row>
    <row r="48" spans="2:44" s="1" customFormat="1" ht="6.95" customHeight="1">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2"/>
    </row>
    <row r="49" spans="2:56" s="1" customFormat="1" ht="13.65" customHeight="1">
      <c r="B49" s="37"/>
      <c r="C49" s="31" t="s">
        <v>26</v>
      </c>
      <c r="D49" s="38"/>
      <c r="E49" s="38"/>
      <c r="F49" s="38"/>
      <c r="G49" s="38"/>
      <c r="H49" s="38"/>
      <c r="I49" s="38"/>
      <c r="J49" s="38"/>
      <c r="K49" s="38"/>
      <c r="L49" s="38" t="str">
        <f>IF(E11="","",E11)</f>
        <v>Muzeum Cheb, p.o. Karlovarského kraje</v>
      </c>
      <c r="M49" s="38"/>
      <c r="N49" s="38"/>
      <c r="O49" s="38"/>
      <c r="P49" s="38"/>
      <c r="Q49" s="38"/>
      <c r="R49" s="38"/>
      <c r="S49" s="38"/>
      <c r="T49" s="38"/>
      <c r="U49" s="38"/>
      <c r="V49" s="38"/>
      <c r="W49" s="38"/>
      <c r="X49" s="38"/>
      <c r="Y49" s="38"/>
      <c r="Z49" s="38"/>
      <c r="AA49" s="38"/>
      <c r="AB49" s="38"/>
      <c r="AC49" s="38"/>
      <c r="AD49" s="38"/>
      <c r="AE49" s="38"/>
      <c r="AF49" s="38"/>
      <c r="AG49" s="38"/>
      <c r="AH49" s="38"/>
      <c r="AI49" s="31" t="s">
        <v>34</v>
      </c>
      <c r="AJ49" s="38"/>
      <c r="AK49" s="38"/>
      <c r="AL49" s="38"/>
      <c r="AM49" s="67" t="str">
        <f>IF(E17="","",E17)</f>
        <v>Kaláb Milan, Ing.</v>
      </c>
      <c r="AN49" s="38"/>
      <c r="AO49" s="38"/>
      <c r="AP49" s="38"/>
      <c r="AQ49" s="38"/>
      <c r="AR49" s="42"/>
      <c r="AS49" s="68" t="s">
        <v>58</v>
      </c>
      <c r="AT49" s="69"/>
      <c r="AU49" s="70"/>
      <c r="AV49" s="70"/>
      <c r="AW49" s="70"/>
      <c r="AX49" s="70"/>
      <c r="AY49" s="70"/>
      <c r="AZ49" s="70"/>
      <c r="BA49" s="70"/>
      <c r="BB49" s="70"/>
      <c r="BC49" s="70"/>
      <c r="BD49" s="71"/>
    </row>
    <row r="50" spans="2:56" s="1" customFormat="1" ht="13.65" customHeight="1">
      <c r="B50" s="37"/>
      <c r="C50" s="31" t="s">
        <v>32</v>
      </c>
      <c r="D50" s="38"/>
      <c r="E50" s="38"/>
      <c r="F50" s="38"/>
      <c r="G50" s="38"/>
      <c r="H50" s="38"/>
      <c r="I50" s="38"/>
      <c r="J50" s="38"/>
      <c r="K50" s="38"/>
      <c r="L50" s="38"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39</v>
      </c>
      <c r="AJ50" s="38"/>
      <c r="AK50" s="38"/>
      <c r="AL50" s="38"/>
      <c r="AM50" s="67" t="str">
        <f>IF(E20="","",E20)</f>
        <v xml:space="preserve"> </v>
      </c>
      <c r="AN50" s="38"/>
      <c r="AO50" s="38"/>
      <c r="AP50" s="38"/>
      <c r="AQ50" s="38"/>
      <c r="AR50" s="42"/>
      <c r="AS50" s="72"/>
      <c r="AT50" s="73"/>
      <c r="AU50" s="74"/>
      <c r="AV50" s="74"/>
      <c r="AW50" s="74"/>
      <c r="AX50" s="74"/>
      <c r="AY50" s="74"/>
      <c r="AZ50" s="74"/>
      <c r="BA50" s="74"/>
      <c r="BB50" s="74"/>
      <c r="BC50" s="74"/>
      <c r="BD50" s="75"/>
    </row>
    <row r="51" spans="2:56" s="1" customFormat="1" ht="10.8" customHeight="1">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2"/>
      <c r="AS51" s="76"/>
      <c r="AT51" s="77"/>
      <c r="AU51" s="78"/>
      <c r="AV51" s="78"/>
      <c r="AW51" s="78"/>
      <c r="AX51" s="78"/>
      <c r="AY51" s="78"/>
      <c r="AZ51" s="78"/>
      <c r="BA51" s="78"/>
      <c r="BB51" s="78"/>
      <c r="BC51" s="78"/>
      <c r="BD51" s="79"/>
    </row>
    <row r="52" spans="2:56" s="1" customFormat="1" ht="29.25" customHeight="1">
      <c r="B52" s="37"/>
      <c r="C52" s="80" t="s">
        <v>59</v>
      </c>
      <c r="D52" s="81"/>
      <c r="E52" s="81"/>
      <c r="F52" s="81"/>
      <c r="G52" s="81"/>
      <c r="H52" s="82"/>
      <c r="I52" s="83" t="s">
        <v>60</v>
      </c>
      <c r="J52" s="81"/>
      <c r="K52" s="81"/>
      <c r="L52" s="81"/>
      <c r="M52" s="81"/>
      <c r="N52" s="81"/>
      <c r="O52" s="81"/>
      <c r="P52" s="81"/>
      <c r="Q52" s="81"/>
      <c r="R52" s="81"/>
      <c r="S52" s="81"/>
      <c r="T52" s="81"/>
      <c r="U52" s="81"/>
      <c r="V52" s="81"/>
      <c r="W52" s="81"/>
      <c r="X52" s="81"/>
      <c r="Y52" s="81"/>
      <c r="Z52" s="81"/>
      <c r="AA52" s="81"/>
      <c r="AB52" s="81"/>
      <c r="AC52" s="81"/>
      <c r="AD52" s="81"/>
      <c r="AE52" s="81"/>
      <c r="AF52" s="81"/>
      <c r="AG52" s="84" t="s">
        <v>61</v>
      </c>
      <c r="AH52" s="81"/>
      <c r="AI52" s="81"/>
      <c r="AJ52" s="81"/>
      <c r="AK52" s="81"/>
      <c r="AL52" s="81"/>
      <c r="AM52" s="81"/>
      <c r="AN52" s="83" t="s">
        <v>62</v>
      </c>
      <c r="AO52" s="81"/>
      <c r="AP52" s="81"/>
      <c r="AQ52" s="85" t="s">
        <v>63</v>
      </c>
      <c r="AR52" s="42"/>
      <c r="AS52" s="86" t="s">
        <v>64</v>
      </c>
      <c r="AT52" s="87" t="s">
        <v>65</v>
      </c>
      <c r="AU52" s="87" t="s">
        <v>66</v>
      </c>
      <c r="AV52" s="87" t="s">
        <v>67</v>
      </c>
      <c r="AW52" s="87" t="s">
        <v>68</v>
      </c>
      <c r="AX52" s="87" t="s">
        <v>69</v>
      </c>
      <c r="AY52" s="87" t="s">
        <v>70</v>
      </c>
      <c r="AZ52" s="87" t="s">
        <v>71</v>
      </c>
      <c r="BA52" s="87" t="s">
        <v>72</v>
      </c>
      <c r="BB52" s="87" t="s">
        <v>73</v>
      </c>
      <c r="BC52" s="87" t="s">
        <v>74</v>
      </c>
      <c r="BD52" s="88" t="s">
        <v>75</v>
      </c>
    </row>
    <row r="53" spans="2:56" s="1" customFormat="1" ht="10.8" customHeight="1">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2"/>
      <c r="AS53" s="89"/>
      <c r="AT53" s="90"/>
      <c r="AU53" s="90"/>
      <c r="AV53" s="90"/>
      <c r="AW53" s="90"/>
      <c r="AX53" s="90"/>
      <c r="AY53" s="90"/>
      <c r="AZ53" s="90"/>
      <c r="BA53" s="90"/>
      <c r="BB53" s="90"/>
      <c r="BC53" s="90"/>
      <c r="BD53" s="91"/>
    </row>
    <row r="54" spans="2:90" s="4" customFormat="1" ht="32.4" customHeight="1">
      <c r="B54" s="92"/>
      <c r="C54" s="93" t="s">
        <v>76</v>
      </c>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5">
        <f>ROUND(SUM(AG55:AG61),2)</f>
        <v>0</v>
      </c>
      <c r="AH54" s="95"/>
      <c r="AI54" s="95"/>
      <c r="AJ54" s="95"/>
      <c r="AK54" s="95"/>
      <c r="AL54" s="95"/>
      <c r="AM54" s="95"/>
      <c r="AN54" s="96">
        <f>SUM(AG54,AT54)</f>
        <v>0</v>
      </c>
      <c r="AO54" s="96"/>
      <c r="AP54" s="96"/>
      <c r="AQ54" s="97" t="s">
        <v>40</v>
      </c>
      <c r="AR54" s="98"/>
      <c r="AS54" s="99">
        <f>ROUND(SUM(AS55:AS61),2)</f>
        <v>0</v>
      </c>
      <c r="AT54" s="100">
        <f>ROUND(SUM(AV54:AW54),2)</f>
        <v>0</v>
      </c>
      <c r="AU54" s="101">
        <f>ROUND(SUM(AU55:AU61),5)</f>
        <v>0</v>
      </c>
      <c r="AV54" s="100">
        <f>ROUND(AZ54*L29,2)</f>
        <v>0</v>
      </c>
      <c r="AW54" s="100">
        <f>ROUND(BA54*L30,2)</f>
        <v>0</v>
      </c>
      <c r="AX54" s="100">
        <f>ROUND(BB54*L29,2)</f>
        <v>0</v>
      </c>
      <c r="AY54" s="100">
        <f>ROUND(BC54*L30,2)</f>
        <v>0</v>
      </c>
      <c r="AZ54" s="100">
        <f>ROUND(SUM(AZ55:AZ61),2)</f>
        <v>0</v>
      </c>
      <c r="BA54" s="100">
        <f>ROUND(SUM(BA55:BA61),2)</f>
        <v>0</v>
      </c>
      <c r="BB54" s="100">
        <f>ROUND(SUM(BB55:BB61),2)</f>
        <v>0</v>
      </c>
      <c r="BC54" s="100">
        <f>ROUND(SUM(BC55:BC61),2)</f>
        <v>0</v>
      </c>
      <c r="BD54" s="102">
        <f>ROUND(SUM(BD55:BD61),2)</f>
        <v>0</v>
      </c>
      <c r="BS54" s="103" t="s">
        <v>77</v>
      </c>
      <c r="BT54" s="103" t="s">
        <v>78</v>
      </c>
      <c r="BU54" s="104" t="s">
        <v>79</v>
      </c>
      <c r="BV54" s="103" t="s">
        <v>80</v>
      </c>
      <c r="BW54" s="103" t="s">
        <v>5</v>
      </c>
      <c r="BX54" s="103" t="s">
        <v>81</v>
      </c>
      <c r="CL54" s="103" t="s">
        <v>19</v>
      </c>
    </row>
    <row r="55" spans="1:91" s="5" customFormat="1" ht="16.5" customHeight="1">
      <c r="A55" s="105" t="s">
        <v>82</v>
      </c>
      <c r="B55" s="106"/>
      <c r="C55" s="107"/>
      <c r="D55" s="108" t="s">
        <v>83</v>
      </c>
      <c r="E55" s="108"/>
      <c r="F55" s="108"/>
      <c r="G55" s="108"/>
      <c r="H55" s="108"/>
      <c r="I55" s="109"/>
      <c r="J55" s="108" t="s">
        <v>84</v>
      </c>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10">
        <f>'01 - ÚT - plynovod'!J30</f>
        <v>0</v>
      </c>
      <c r="AH55" s="109"/>
      <c r="AI55" s="109"/>
      <c r="AJ55" s="109"/>
      <c r="AK55" s="109"/>
      <c r="AL55" s="109"/>
      <c r="AM55" s="109"/>
      <c r="AN55" s="110">
        <f>SUM(AG55,AT55)</f>
        <v>0</v>
      </c>
      <c r="AO55" s="109"/>
      <c r="AP55" s="109"/>
      <c r="AQ55" s="111" t="s">
        <v>85</v>
      </c>
      <c r="AR55" s="112"/>
      <c r="AS55" s="113">
        <v>0</v>
      </c>
      <c r="AT55" s="114">
        <f>ROUND(SUM(AV55:AW55),2)</f>
        <v>0</v>
      </c>
      <c r="AU55" s="115">
        <f>'01 - ÚT - plynovod'!P87</f>
        <v>0</v>
      </c>
      <c r="AV55" s="114">
        <f>'01 - ÚT - plynovod'!J33</f>
        <v>0</v>
      </c>
      <c r="AW55" s="114">
        <f>'01 - ÚT - plynovod'!J34</f>
        <v>0</v>
      </c>
      <c r="AX55" s="114">
        <f>'01 - ÚT - plynovod'!J35</f>
        <v>0</v>
      </c>
      <c r="AY55" s="114">
        <f>'01 - ÚT - plynovod'!J36</f>
        <v>0</v>
      </c>
      <c r="AZ55" s="114">
        <f>'01 - ÚT - plynovod'!F33</f>
        <v>0</v>
      </c>
      <c r="BA55" s="114">
        <f>'01 - ÚT - plynovod'!F34</f>
        <v>0</v>
      </c>
      <c r="BB55" s="114">
        <f>'01 - ÚT - plynovod'!F35</f>
        <v>0</v>
      </c>
      <c r="BC55" s="114">
        <f>'01 - ÚT - plynovod'!F36</f>
        <v>0</v>
      </c>
      <c r="BD55" s="116">
        <f>'01 - ÚT - plynovod'!F37</f>
        <v>0</v>
      </c>
      <c r="BT55" s="117" t="s">
        <v>86</v>
      </c>
      <c r="BV55" s="117" t="s">
        <v>80</v>
      </c>
      <c r="BW55" s="117" t="s">
        <v>87</v>
      </c>
      <c r="BX55" s="117" t="s">
        <v>5</v>
      </c>
      <c r="CL55" s="117" t="s">
        <v>19</v>
      </c>
      <c r="CM55" s="117" t="s">
        <v>88</v>
      </c>
    </row>
    <row r="56" spans="1:91" s="5" customFormat="1" ht="16.5" customHeight="1">
      <c r="A56" s="105" t="s">
        <v>82</v>
      </c>
      <c r="B56" s="106"/>
      <c r="C56" s="107"/>
      <c r="D56" s="108" t="s">
        <v>89</v>
      </c>
      <c r="E56" s="108"/>
      <c r="F56" s="108"/>
      <c r="G56" s="108"/>
      <c r="H56" s="108"/>
      <c r="I56" s="109"/>
      <c r="J56" s="108" t="s">
        <v>90</v>
      </c>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10">
        <f>'02 - ÚT - kotelna'!J30</f>
        <v>0</v>
      </c>
      <c r="AH56" s="109"/>
      <c r="AI56" s="109"/>
      <c r="AJ56" s="109"/>
      <c r="AK56" s="109"/>
      <c r="AL56" s="109"/>
      <c r="AM56" s="109"/>
      <c r="AN56" s="110">
        <f>SUM(AG56,AT56)</f>
        <v>0</v>
      </c>
      <c r="AO56" s="109"/>
      <c r="AP56" s="109"/>
      <c r="AQ56" s="111" t="s">
        <v>85</v>
      </c>
      <c r="AR56" s="112"/>
      <c r="AS56" s="113">
        <v>0</v>
      </c>
      <c r="AT56" s="114">
        <f>ROUND(SUM(AV56:AW56),2)</f>
        <v>0</v>
      </c>
      <c r="AU56" s="115">
        <f>'02 - ÚT - kotelna'!P98</f>
        <v>0</v>
      </c>
      <c r="AV56" s="114">
        <f>'02 - ÚT - kotelna'!J33</f>
        <v>0</v>
      </c>
      <c r="AW56" s="114">
        <f>'02 - ÚT - kotelna'!J34</f>
        <v>0</v>
      </c>
      <c r="AX56" s="114">
        <f>'02 - ÚT - kotelna'!J35</f>
        <v>0</v>
      </c>
      <c r="AY56" s="114">
        <f>'02 - ÚT - kotelna'!J36</f>
        <v>0</v>
      </c>
      <c r="AZ56" s="114">
        <f>'02 - ÚT - kotelna'!F33</f>
        <v>0</v>
      </c>
      <c r="BA56" s="114">
        <f>'02 - ÚT - kotelna'!F34</f>
        <v>0</v>
      </c>
      <c r="BB56" s="114">
        <f>'02 - ÚT - kotelna'!F35</f>
        <v>0</v>
      </c>
      <c r="BC56" s="114">
        <f>'02 - ÚT - kotelna'!F36</f>
        <v>0</v>
      </c>
      <c r="BD56" s="116">
        <f>'02 - ÚT - kotelna'!F37</f>
        <v>0</v>
      </c>
      <c r="BT56" s="117" t="s">
        <v>86</v>
      </c>
      <c r="BV56" s="117" t="s">
        <v>80</v>
      </c>
      <c r="BW56" s="117" t="s">
        <v>91</v>
      </c>
      <c r="BX56" s="117" t="s">
        <v>5</v>
      </c>
      <c r="CL56" s="117" t="s">
        <v>19</v>
      </c>
      <c r="CM56" s="117" t="s">
        <v>88</v>
      </c>
    </row>
    <row r="57" spans="1:91" s="5" customFormat="1" ht="16.5" customHeight="1">
      <c r="A57" s="105" t="s">
        <v>82</v>
      </c>
      <c r="B57" s="106"/>
      <c r="C57" s="107"/>
      <c r="D57" s="108" t="s">
        <v>92</v>
      </c>
      <c r="E57" s="108"/>
      <c r="F57" s="108"/>
      <c r="G57" s="108"/>
      <c r="H57" s="108"/>
      <c r="I57" s="109"/>
      <c r="J57" s="108" t="s">
        <v>93</v>
      </c>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10">
        <f>'03 - ÚT - rozvody vytápění'!J30</f>
        <v>0</v>
      </c>
      <c r="AH57" s="109"/>
      <c r="AI57" s="109"/>
      <c r="AJ57" s="109"/>
      <c r="AK57" s="109"/>
      <c r="AL57" s="109"/>
      <c r="AM57" s="109"/>
      <c r="AN57" s="110">
        <f>SUM(AG57,AT57)</f>
        <v>0</v>
      </c>
      <c r="AO57" s="109"/>
      <c r="AP57" s="109"/>
      <c r="AQ57" s="111" t="s">
        <v>85</v>
      </c>
      <c r="AR57" s="112"/>
      <c r="AS57" s="113">
        <v>0</v>
      </c>
      <c r="AT57" s="114">
        <f>ROUND(SUM(AV57:AW57),2)</f>
        <v>0</v>
      </c>
      <c r="AU57" s="115">
        <f>'03 - ÚT - rozvody vytápění'!P89</f>
        <v>0</v>
      </c>
      <c r="AV57" s="114">
        <f>'03 - ÚT - rozvody vytápění'!J33</f>
        <v>0</v>
      </c>
      <c r="AW57" s="114">
        <f>'03 - ÚT - rozvody vytápění'!J34</f>
        <v>0</v>
      </c>
      <c r="AX57" s="114">
        <f>'03 - ÚT - rozvody vytápění'!J35</f>
        <v>0</v>
      </c>
      <c r="AY57" s="114">
        <f>'03 - ÚT - rozvody vytápění'!J36</f>
        <v>0</v>
      </c>
      <c r="AZ57" s="114">
        <f>'03 - ÚT - rozvody vytápění'!F33</f>
        <v>0</v>
      </c>
      <c r="BA57" s="114">
        <f>'03 - ÚT - rozvody vytápění'!F34</f>
        <v>0</v>
      </c>
      <c r="BB57" s="114">
        <f>'03 - ÚT - rozvody vytápění'!F35</f>
        <v>0</v>
      </c>
      <c r="BC57" s="114">
        <f>'03 - ÚT - rozvody vytápění'!F36</f>
        <v>0</v>
      </c>
      <c r="BD57" s="116">
        <f>'03 - ÚT - rozvody vytápění'!F37</f>
        <v>0</v>
      </c>
      <c r="BT57" s="117" t="s">
        <v>86</v>
      </c>
      <c r="BV57" s="117" t="s">
        <v>80</v>
      </c>
      <c r="BW57" s="117" t="s">
        <v>94</v>
      </c>
      <c r="BX57" s="117" t="s">
        <v>5</v>
      </c>
      <c r="CL57" s="117" t="s">
        <v>19</v>
      </c>
      <c r="CM57" s="117" t="s">
        <v>88</v>
      </c>
    </row>
    <row r="58" spans="1:91" s="5" customFormat="1" ht="16.5" customHeight="1">
      <c r="A58" s="105" t="s">
        <v>82</v>
      </c>
      <c r="B58" s="106"/>
      <c r="C58" s="107"/>
      <c r="D58" s="108" t="s">
        <v>95</v>
      </c>
      <c r="E58" s="108"/>
      <c r="F58" s="108"/>
      <c r="G58" s="108"/>
      <c r="H58" s="108"/>
      <c r="I58" s="109"/>
      <c r="J58" s="108" t="s">
        <v>96</v>
      </c>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10">
        <f>'04 - Elektroinstalace'!J30</f>
        <v>0</v>
      </c>
      <c r="AH58" s="109"/>
      <c r="AI58" s="109"/>
      <c r="AJ58" s="109"/>
      <c r="AK58" s="109"/>
      <c r="AL58" s="109"/>
      <c r="AM58" s="109"/>
      <c r="AN58" s="110">
        <f>SUM(AG58,AT58)</f>
        <v>0</v>
      </c>
      <c r="AO58" s="109"/>
      <c r="AP58" s="109"/>
      <c r="AQ58" s="111" t="s">
        <v>85</v>
      </c>
      <c r="AR58" s="112"/>
      <c r="AS58" s="113">
        <v>0</v>
      </c>
      <c r="AT58" s="114">
        <f>ROUND(SUM(AV58:AW58),2)</f>
        <v>0</v>
      </c>
      <c r="AU58" s="115">
        <f>'04 - Elektroinstalace'!P86</f>
        <v>0</v>
      </c>
      <c r="AV58" s="114">
        <f>'04 - Elektroinstalace'!J33</f>
        <v>0</v>
      </c>
      <c r="AW58" s="114">
        <f>'04 - Elektroinstalace'!J34</f>
        <v>0</v>
      </c>
      <c r="AX58" s="114">
        <f>'04 - Elektroinstalace'!J35</f>
        <v>0</v>
      </c>
      <c r="AY58" s="114">
        <f>'04 - Elektroinstalace'!J36</f>
        <v>0</v>
      </c>
      <c r="AZ58" s="114">
        <f>'04 - Elektroinstalace'!F33</f>
        <v>0</v>
      </c>
      <c r="BA58" s="114">
        <f>'04 - Elektroinstalace'!F34</f>
        <v>0</v>
      </c>
      <c r="BB58" s="114">
        <f>'04 - Elektroinstalace'!F35</f>
        <v>0</v>
      </c>
      <c r="BC58" s="114">
        <f>'04 - Elektroinstalace'!F36</f>
        <v>0</v>
      </c>
      <c r="BD58" s="116">
        <f>'04 - Elektroinstalace'!F37</f>
        <v>0</v>
      </c>
      <c r="BT58" s="117" t="s">
        <v>86</v>
      </c>
      <c r="BV58" s="117" t="s">
        <v>80</v>
      </c>
      <c r="BW58" s="117" t="s">
        <v>97</v>
      </c>
      <c r="BX58" s="117" t="s">
        <v>5</v>
      </c>
      <c r="CL58" s="117" t="s">
        <v>19</v>
      </c>
      <c r="CM58" s="117" t="s">
        <v>88</v>
      </c>
    </row>
    <row r="59" spans="1:91" s="5" customFormat="1" ht="16.5" customHeight="1">
      <c r="A59" s="105" t="s">
        <v>82</v>
      </c>
      <c r="B59" s="106"/>
      <c r="C59" s="107"/>
      <c r="D59" s="108" t="s">
        <v>98</v>
      </c>
      <c r="E59" s="108"/>
      <c r="F59" s="108"/>
      <c r="G59" s="108"/>
      <c r="H59" s="108"/>
      <c r="I59" s="109"/>
      <c r="J59" s="108" t="s">
        <v>99</v>
      </c>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10">
        <f>'05 - SÚ - kotelna'!J30</f>
        <v>0</v>
      </c>
      <c r="AH59" s="109"/>
      <c r="AI59" s="109"/>
      <c r="AJ59" s="109"/>
      <c r="AK59" s="109"/>
      <c r="AL59" s="109"/>
      <c r="AM59" s="109"/>
      <c r="AN59" s="110">
        <f>SUM(AG59,AT59)</f>
        <v>0</v>
      </c>
      <c r="AO59" s="109"/>
      <c r="AP59" s="109"/>
      <c r="AQ59" s="111" t="s">
        <v>85</v>
      </c>
      <c r="AR59" s="112"/>
      <c r="AS59" s="113">
        <v>0</v>
      </c>
      <c r="AT59" s="114">
        <f>ROUND(SUM(AV59:AW59),2)</f>
        <v>0</v>
      </c>
      <c r="AU59" s="115">
        <f>'05 - SÚ - kotelna'!P93</f>
        <v>0</v>
      </c>
      <c r="AV59" s="114">
        <f>'05 - SÚ - kotelna'!J33</f>
        <v>0</v>
      </c>
      <c r="AW59" s="114">
        <f>'05 - SÚ - kotelna'!J34</f>
        <v>0</v>
      </c>
      <c r="AX59" s="114">
        <f>'05 - SÚ - kotelna'!J35</f>
        <v>0</v>
      </c>
      <c r="AY59" s="114">
        <f>'05 - SÚ - kotelna'!J36</f>
        <v>0</v>
      </c>
      <c r="AZ59" s="114">
        <f>'05 - SÚ - kotelna'!F33</f>
        <v>0</v>
      </c>
      <c r="BA59" s="114">
        <f>'05 - SÚ - kotelna'!F34</f>
        <v>0</v>
      </c>
      <c r="BB59" s="114">
        <f>'05 - SÚ - kotelna'!F35</f>
        <v>0</v>
      </c>
      <c r="BC59" s="114">
        <f>'05 - SÚ - kotelna'!F36</f>
        <v>0</v>
      </c>
      <c r="BD59" s="116">
        <f>'05 - SÚ - kotelna'!F37</f>
        <v>0</v>
      </c>
      <c r="BT59" s="117" t="s">
        <v>86</v>
      </c>
      <c r="BV59" s="117" t="s">
        <v>80</v>
      </c>
      <c r="BW59" s="117" t="s">
        <v>100</v>
      </c>
      <c r="BX59" s="117" t="s">
        <v>5</v>
      </c>
      <c r="CL59" s="117" t="s">
        <v>19</v>
      </c>
      <c r="CM59" s="117" t="s">
        <v>88</v>
      </c>
    </row>
    <row r="60" spans="1:91" s="5" customFormat="1" ht="16.5" customHeight="1">
      <c r="A60" s="105" t="s">
        <v>82</v>
      </c>
      <c r="B60" s="106"/>
      <c r="C60" s="107"/>
      <c r="D60" s="108" t="s">
        <v>101</v>
      </c>
      <c r="E60" s="108"/>
      <c r="F60" s="108"/>
      <c r="G60" s="108"/>
      <c r="H60" s="108"/>
      <c r="I60" s="109"/>
      <c r="J60" s="108" t="s">
        <v>102</v>
      </c>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10">
        <f>'06 - SÚ - interiérové malby'!J30</f>
        <v>0</v>
      </c>
      <c r="AH60" s="109"/>
      <c r="AI60" s="109"/>
      <c r="AJ60" s="109"/>
      <c r="AK60" s="109"/>
      <c r="AL60" s="109"/>
      <c r="AM60" s="109"/>
      <c r="AN60" s="110">
        <f>SUM(AG60,AT60)</f>
        <v>0</v>
      </c>
      <c r="AO60" s="109"/>
      <c r="AP60" s="109"/>
      <c r="AQ60" s="111" t="s">
        <v>85</v>
      </c>
      <c r="AR60" s="112"/>
      <c r="AS60" s="113">
        <v>0</v>
      </c>
      <c r="AT60" s="114">
        <f>ROUND(SUM(AV60:AW60),2)</f>
        <v>0</v>
      </c>
      <c r="AU60" s="115">
        <f>'06 - SÚ - interiérové malby'!P86</f>
        <v>0</v>
      </c>
      <c r="AV60" s="114">
        <f>'06 - SÚ - interiérové malby'!J33</f>
        <v>0</v>
      </c>
      <c r="AW60" s="114">
        <f>'06 - SÚ - interiérové malby'!J34</f>
        <v>0</v>
      </c>
      <c r="AX60" s="114">
        <f>'06 - SÚ - interiérové malby'!J35</f>
        <v>0</v>
      </c>
      <c r="AY60" s="114">
        <f>'06 - SÚ - interiérové malby'!J36</f>
        <v>0</v>
      </c>
      <c r="AZ60" s="114">
        <f>'06 - SÚ - interiérové malby'!F33</f>
        <v>0</v>
      </c>
      <c r="BA60" s="114">
        <f>'06 - SÚ - interiérové malby'!F34</f>
        <v>0</v>
      </c>
      <c r="BB60" s="114">
        <f>'06 - SÚ - interiérové malby'!F35</f>
        <v>0</v>
      </c>
      <c r="BC60" s="114">
        <f>'06 - SÚ - interiérové malby'!F36</f>
        <v>0</v>
      </c>
      <c r="BD60" s="116">
        <f>'06 - SÚ - interiérové malby'!F37</f>
        <v>0</v>
      </c>
      <c r="BT60" s="117" t="s">
        <v>86</v>
      </c>
      <c r="BV60" s="117" t="s">
        <v>80</v>
      </c>
      <c r="BW60" s="117" t="s">
        <v>103</v>
      </c>
      <c r="BX60" s="117" t="s">
        <v>5</v>
      </c>
      <c r="CL60" s="117" t="s">
        <v>19</v>
      </c>
      <c r="CM60" s="117" t="s">
        <v>88</v>
      </c>
    </row>
    <row r="61" spans="1:91" s="5" customFormat="1" ht="16.5" customHeight="1">
      <c r="A61" s="105" t="s">
        <v>82</v>
      </c>
      <c r="B61" s="106"/>
      <c r="C61" s="107"/>
      <c r="D61" s="108" t="s">
        <v>104</v>
      </c>
      <c r="E61" s="108"/>
      <c r="F61" s="108"/>
      <c r="G61" s="108"/>
      <c r="H61" s="108"/>
      <c r="I61" s="109"/>
      <c r="J61" s="108" t="s">
        <v>105</v>
      </c>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10">
        <f>'07 - VRN'!J30</f>
        <v>0</v>
      </c>
      <c r="AH61" s="109"/>
      <c r="AI61" s="109"/>
      <c r="AJ61" s="109"/>
      <c r="AK61" s="109"/>
      <c r="AL61" s="109"/>
      <c r="AM61" s="109"/>
      <c r="AN61" s="110">
        <f>SUM(AG61,AT61)</f>
        <v>0</v>
      </c>
      <c r="AO61" s="109"/>
      <c r="AP61" s="109"/>
      <c r="AQ61" s="111" t="s">
        <v>106</v>
      </c>
      <c r="AR61" s="112"/>
      <c r="AS61" s="118">
        <v>0</v>
      </c>
      <c r="AT61" s="119">
        <f>ROUND(SUM(AV61:AW61),2)</f>
        <v>0</v>
      </c>
      <c r="AU61" s="120">
        <f>'07 - VRN'!P84</f>
        <v>0</v>
      </c>
      <c r="AV61" s="119">
        <f>'07 - VRN'!J33</f>
        <v>0</v>
      </c>
      <c r="AW61" s="119">
        <f>'07 - VRN'!J34</f>
        <v>0</v>
      </c>
      <c r="AX61" s="119">
        <f>'07 - VRN'!J35</f>
        <v>0</v>
      </c>
      <c r="AY61" s="119">
        <f>'07 - VRN'!J36</f>
        <v>0</v>
      </c>
      <c r="AZ61" s="119">
        <f>'07 - VRN'!F33</f>
        <v>0</v>
      </c>
      <c r="BA61" s="119">
        <f>'07 - VRN'!F34</f>
        <v>0</v>
      </c>
      <c r="BB61" s="119">
        <f>'07 - VRN'!F35</f>
        <v>0</v>
      </c>
      <c r="BC61" s="119">
        <f>'07 - VRN'!F36</f>
        <v>0</v>
      </c>
      <c r="BD61" s="121">
        <f>'07 - VRN'!F37</f>
        <v>0</v>
      </c>
      <c r="BT61" s="117" t="s">
        <v>86</v>
      </c>
      <c r="BV61" s="117" t="s">
        <v>80</v>
      </c>
      <c r="BW61" s="117" t="s">
        <v>107</v>
      </c>
      <c r="BX61" s="117" t="s">
        <v>5</v>
      </c>
      <c r="CL61" s="117" t="s">
        <v>19</v>
      </c>
      <c r="CM61" s="117" t="s">
        <v>88</v>
      </c>
    </row>
    <row r="62" spans="2:44" s="1" customFormat="1" ht="30" customHeight="1">
      <c r="B62" s="37"/>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42"/>
    </row>
    <row r="63" spans="2:44" s="1" customFormat="1" ht="6.95" customHeight="1">
      <c r="B63" s="56"/>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42"/>
    </row>
  </sheetData>
  <sheetProtection password="CC35" sheet="1" objects="1" scenarios="1" formatColumns="0" formatRows="0"/>
  <mergeCells count="66">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61:AP61"/>
    <mergeCell ref="AN58:AP58"/>
    <mergeCell ref="AN59:AP59"/>
    <mergeCell ref="AN60:AP60"/>
    <mergeCell ref="C52:G52"/>
    <mergeCell ref="I52:AF52"/>
    <mergeCell ref="D55:H55"/>
    <mergeCell ref="J55:AF55"/>
    <mergeCell ref="D56:H56"/>
    <mergeCell ref="J56:AF56"/>
    <mergeCell ref="D57:H57"/>
    <mergeCell ref="J57:AF57"/>
    <mergeCell ref="D58:H58"/>
    <mergeCell ref="J58:AF58"/>
    <mergeCell ref="D59:H59"/>
    <mergeCell ref="J59:AF59"/>
    <mergeCell ref="D60:H60"/>
    <mergeCell ref="J60:AF60"/>
    <mergeCell ref="D61:H61"/>
    <mergeCell ref="J61:AF61"/>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54:AM54"/>
    <mergeCell ref="AN54:AP54"/>
  </mergeCells>
  <hyperlinks>
    <hyperlink ref="A55" location="'01 - ÚT - plynovod'!C2" display="/"/>
    <hyperlink ref="A56" location="'02 - ÚT - kotelna'!C2" display="/"/>
    <hyperlink ref="A57" location="'03 - ÚT - rozvody vytápění'!C2" display="/"/>
    <hyperlink ref="A58" location="'04 - Elektroinstalace'!C2" display="/"/>
    <hyperlink ref="A59" location="'05 - SÚ - kotelna'!C2" display="/"/>
    <hyperlink ref="A60" location="'06 - SÚ - interiérové malby'!C2" display="/"/>
    <hyperlink ref="A61" location="'07 - VR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13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2"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87</v>
      </c>
    </row>
    <row r="3" spans="2:46" ht="6.95" customHeight="1">
      <c r="B3" s="123"/>
      <c r="C3" s="124"/>
      <c r="D3" s="124"/>
      <c r="E3" s="124"/>
      <c r="F3" s="124"/>
      <c r="G3" s="124"/>
      <c r="H3" s="124"/>
      <c r="I3" s="125"/>
      <c r="J3" s="124"/>
      <c r="K3" s="124"/>
      <c r="L3" s="19"/>
      <c r="AT3" s="16" t="s">
        <v>88</v>
      </c>
    </row>
    <row r="4" spans="2:46" ht="24.95" customHeight="1">
      <c r="B4" s="19"/>
      <c r="D4" s="126" t="s">
        <v>108</v>
      </c>
      <c r="L4" s="19"/>
      <c r="M4" s="23" t="s">
        <v>10</v>
      </c>
      <c r="AT4" s="16" t="s">
        <v>4</v>
      </c>
    </row>
    <row r="5" spans="2:12" ht="6.95" customHeight="1">
      <c r="B5" s="19"/>
      <c r="L5" s="19"/>
    </row>
    <row r="6" spans="2:12" ht="12" customHeight="1">
      <c r="B6" s="19"/>
      <c r="D6" s="127" t="s">
        <v>16</v>
      </c>
      <c r="L6" s="19"/>
    </row>
    <row r="7" spans="2:12" ht="16.5" customHeight="1">
      <c r="B7" s="19"/>
      <c r="E7" s="128" t="str">
        <f>'Rekapitulace stavby'!K6</f>
        <v>Změna způsobu vytápění a nové elektroinstalace na budově Muzea Cheb č. p. 492</v>
      </c>
      <c r="F7" s="127"/>
      <c r="G7" s="127"/>
      <c r="H7" s="127"/>
      <c r="L7" s="19"/>
    </row>
    <row r="8" spans="2:12" s="1" customFormat="1" ht="12" customHeight="1">
      <c r="B8" s="42"/>
      <c r="D8" s="127" t="s">
        <v>109</v>
      </c>
      <c r="I8" s="129"/>
      <c r="L8" s="42"/>
    </row>
    <row r="9" spans="2:12" s="1" customFormat="1" ht="36.95" customHeight="1">
      <c r="B9" s="42"/>
      <c r="E9" s="130" t="s">
        <v>110</v>
      </c>
      <c r="F9" s="1"/>
      <c r="G9" s="1"/>
      <c r="H9" s="1"/>
      <c r="I9" s="129"/>
      <c r="L9" s="42"/>
    </row>
    <row r="10" spans="2:12" s="1" customFormat="1" ht="12">
      <c r="B10" s="42"/>
      <c r="I10" s="129"/>
      <c r="L10" s="42"/>
    </row>
    <row r="11" spans="2:12" s="1" customFormat="1" ht="12" customHeight="1">
      <c r="B11" s="42"/>
      <c r="D11" s="127" t="s">
        <v>18</v>
      </c>
      <c r="F11" s="16" t="s">
        <v>19</v>
      </c>
      <c r="I11" s="131" t="s">
        <v>20</v>
      </c>
      <c r="J11" s="16" t="s">
        <v>21</v>
      </c>
      <c r="L11" s="42"/>
    </row>
    <row r="12" spans="2:12" s="1" customFormat="1" ht="12" customHeight="1">
      <c r="B12" s="42"/>
      <c r="D12" s="127" t="s">
        <v>22</v>
      </c>
      <c r="F12" s="16" t="s">
        <v>23</v>
      </c>
      <c r="I12" s="131" t="s">
        <v>24</v>
      </c>
      <c r="J12" s="132" t="str">
        <f>'Rekapitulace stavby'!AN8</f>
        <v>12. 2. 2019</v>
      </c>
      <c r="L12" s="42"/>
    </row>
    <row r="13" spans="2:12" s="1" customFormat="1" ht="10.8" customHeight="1">
      <c r="B13" s="42"/>
      <c r="I13" s="129"/>
      <c r="L13" s="42"/>
    </row>
    <row r="14" spans="2:12" s="1" customFormat="1" ht="12" customHeight="1">
      <c r="B14" s="42"/>
      <c r="D14" s="127" t="s">
        <v>26</v>
      </c>
      <c r="I14" s="131" t="s">
        <v>27</v>
      </c>
      <c r="J14" s="16" t="s">
        <v>28</v>
      </c>
      <c r="L14" s="42"/>
    </row>
    <row r="15" spans="2:12" s="1" customFormat="1" ht="18" customHeight="1">
      <c r="B15" s="42"/>
      <c r="E15" s="16" t="s">
        <v>29</v>
      </c>
      <c r="I15" s="131" t="s">
        <v>30</v>
      </c>
      <c r="J15" s="16" t="s">
        <v>31</v>
      </c>
      <c r="L15" s="42"/>
    </row>
    <row r="16" spans="2:12" s="1" customFormat="1" ht="6.95" customHeight="1">
      <c r="B16" s="42"/>
      <c r="I16" s="129"/>
      <c r="L16" s="42"/>
    </row>
    <row r="17" spans="2:12" s="1" customFormat="1" ht="12" customHeight="1">
      <c r="B17" s="42"/>
      <c r="D17" s="127" t="s">
        <v>32</v>
      </c>
      <c r="I17" s="131" t="s">
        <v>27</v>
      </c>
      <c r="J17" s="32" t="str">
        <f>'Rekapitulace stavby'!AN13</f>
        <v>Vyplň údaj</v>
      </c>
      <c r="L17" s="42"/>
    </row>
    <row r="18" spans="2:12" s="1" customFormat="1" ht="18" customHeight="1">
      <c r="B18" s="42"/>
      <c r="E18" s="32" t="str">
        <f>'Rekapitulace stavby'!E14</f>
        <v>Vyplň údaj</v>
      </c>
      <c r="F18" s="16"/>
      <c r="G18" s="16"/>
      <c r="H18" s="16"/>
      <c r="I18" s="131" t="s">
        <v>30</v>
      </c>
      <c r="J18" s="32" t="str">
        <f>'Rekapitulace stavby'!AN14</f>
        <v>Vyplň údaj</v>
      </c>
      <c r="L18" s="42"/>
    </row>
    <row r="19" spans="2:12" s="1" customFormat="1" ht="6.95" customHeight="1">
      <c r="B19" s="42"/>
      <c r="I19" s="129"/>
      <c r="L19" s="42"/>
    </row>
    <row r="20" spans="2:12" s="1" customFormat="1" ht="12" customHeight="1">
      <c r="B20" s="42"/>
      <c r="D20" s="127" t="s">
        <v>34</v>
      </c>
      <c r="I20" s="131" t="s">
        <v>27</v>
      </c>
      <c r="J20" s="16" t="s">
        <v>35</v>
      </c>
      <c r="L20" s="42"/>
    </row>
    <row r="21" spans="2:12" s="1" customFormat="1" ht="18" customHeight="1">
      <c r="B21" s="42"/>
      <c r="E21" s="16" t="s">
        <v>36</v>
      </c>
      <c r="I21" s="131" t="s">
        <v>30</v>
      </c>
      <c r="J21" s="16" t="s">
        <v>37</v>
      </c>
      <c r="L21" s="42"/>
    </row>
    <row r="22" spans="2:12" s="1" customFormat="1" ht="6.95" customHeight="1">
      <c r="B22" s="42"/>
      <c r="I22" s="129"/>
      <c r="L22" s="42"/>
    </row>
    <row r="23" spans="2:12" s="1" customFormat="1" ht="12" customHeight="1">
      <c r="B23" s="42"/>
      <c r="D23" s="127" t="s">
        <v>39</v>
      </c>
      <c r="I23" s="131" t="s">
        <v>27</v>
      </c>
      <c r="J23" s="16" t="str">
        <f>IF('Rekapitulace stavby'!AN19="","",'Rekapitulace stavby'!AN19)</f>
        <v/>
      </c>
      <c r="L23" s="42"/>
    </row>
    <row r="24" spans="2:12" s="1" customFormat="1" ht="18" customHeight="1">
      <c r="B24" s="42"/>
      <c r="E24" s="16" t="str">
        <f>IF('Rekapitulace stavby'!E20="","",'Rekapitulace stavby'!E20)</f>
        <v xml:space="preserve"> </v>
      </c>
      <c r="I24" s="131" t="s">
        <v>30</v>
      </c>
      <c r="J24" s="16" t="str">
        <f>IF('Rekapitulace stavby'!AN20="","",'Rekapitulace stavby'!AN20)</f>
        <v/>
      </c>
      <c r="L24" s="42"/>
    </row>
    <row r="25" spans="2:12" s="1" customFormat="1" ht="6.95" customHeight="1">
      <c r="B25" s="42"/>
      <c r="I25" s="129"/>
      <c r="L25" s="42"/>
    </row>
    <row r="26" spans="2:12" s="1" customFormat="1" ht="12" customHeight="1">
      <c r="B26" s="42"/>
      <c r="D26" s="127" t="s">
        <v>42</v>
      </c>
      <c r="I26" s="129"/>
      <c r="L26" s="42"/>
    </row>
    <row r="27" spans="2:12" s="6" customFormat="1" ht="67.5" customHeight="1">
      <c r="B27" s="133"/>
      <c r="E27" s="134" t="s">
        <v>111</v>
      </c>
      <c r="F27" s="134"/>
      <c r="G27" s="134"/>
      <c r="H27" s="134"/>
      <c r="I27" s="135"/>
      <c r="L27" s="133"/>
    </row>
    <row r="28" spans="2:12" s="1" customFormat="1" ht="6.95" customHeight="1">
      <c r="B28" s="42"/>
      <c r="I28" s="129"/>
      <c r="L28" s="42"/>
    </row>
    <row r="29" spans="2:12" s="1" customFormat="1" ht="6.95" customHeight="1">
      <c r="B29" s="42"/>
      <c r="D29" s="70"/>
      <c r="E29" s="70"/>
      <c r="F29" s="70"/>
      <c r="G29" s="70"/>
      <c r="H29" s="70"/>
      <c r="I29" s="136"/>
      <c r="J29" s="70"/>
      <c r="K29" s="70"/>
      <c r="L29" s="42"/>
    </row>
    <row r="30" spans="2:12" s="1" customFormat="1" ht="25.4" customHeight="1">
      <c r="B30" s="42"/>
      <c r="D30" s="137" t="s">
        <v>44</v>
      </c>
      <c r="I30" s="129"/>
      <c r="J30" s="138">
        <f>ROUND(J87,2)</f>
        <v>0</v>
      </c>
      <c r="L30" s="42"/>
    </row>
    <row r="31" spans="2:12" s="1" customFormat="1" ht="6.95" customHeight="1">
      <c r="B31" s="42"/>
      <c r="D31" s="70"/>
      <c r="E31" s="70"/>
      <c r="F31" s="70"/>
      <c r="G31" s="70"/>
      <c r="H31" s="70"/>
      <c r="I31" s="136"/>
      <c r="J31" s="70"/>
      <c r="K31" s="70"/>
      <c r="L31" s="42"/>
    </row>
    <row r="32" spans="2:12" s="1" customFormat="1" ht="14.4" customHeight="1">
      <c r="B32" s="42"/>
      <c r="F32" s="139" t="s">
        <v>46</v>
      </c>
      <c r="I32" s="140" t="s">
        <v>45</v>
      </c>
      <c r="J32" s="139" t="s">
        <v>47</v>
      </c>
      <c r="L32" s="42"/>
    </row>
    <row r="33" spans="2:12" s="1" customFormat="1" ht="14.4" customHeight="1">
      <c r="B33" s="42"/>
      <c r="D33" s="127" t="s">
        <v>48</v>
      </c>
      <c r="E33" s="127" t="s">
        <v>49</v>
      </c>
      <c r="F33" s="141">
        <f>ROUND((SUM(BE87:BE134)),2)</f>
        <v>0</v>
      </c>
      <c r="I33" s="142">
        <v>0.21</v>
      </c>
      <c r="J33" s="141">
        <f>ROUND(((SUM(BE87:BE134))*I33),2)</f>
        <v>0</v>
      </c>
      <c r="L33" s="42"/>
    </row>
    <row r="34" spans="2:12" s="1" customFormat="1" ht="14.4" customHeight="1">
      <c r="B34" s="42"/>
      <c r="E34" s="127" t="s">
        <v>50</v>
      </c>
      <c r="F34" s="141">
        <f>ROUND((SUM(BF87:BF134)),2)</f>
        <v>0</v>
      </c>
      <c r="I34" s="142">
        <v>0.15</v>
      </c>
      <c r="J34" s="141">
        <f>ROUND(((SUM(BF87:BF134))*I34),2)</f>
        <v>0</v>
      </c>
      <c r="L34" s="42"/>
    </row>
    <row r="35" spans="2:12" s="1" customFormat="1" ht="14.4" customHeight="1" hidden="1">
      <c r="B35" s="42"/>
      <c r="E35" s="127" t="s">
        <v>51</v>
      </c>
      <c r="F35" s="141">
        <f>ROUND((SUM(BG87:BG134)),2)</f>
        <v>0</v>
      </c>
      <c r="I35" s="142">
        <v>0.21</v>
      </c>
      <c r="J35" s="141">
        <f>0</f>
        <v>0</v>
      </c>
      <c r="L35" s="42"/>
    </row>
    <row r="36" spans="2:12" s="1" customFormat="1" ht="14.4" customHeight="1" hidden="1">
      <c r="B36" s="42"/>
      <c r="E36" s="127" t="s">
        <v>52</v>
      </c>
      <c r="F36" s="141">
        <f>ROUND((SUM(BH87:BH134)),2)</f>
        <v>0</v>
      </c>
      <c r="I36" s="142">
        <v>0.15</v>
      </c>
      <c r="J36" s="141">
        <f>0</f>
        <v>0</v>
      </c>
      <c r="L36" s="42"/>
    </row>
    <row r="37" spans="2:12" s="1" customFormat="1" ht="14.4" customHeight="1" hidden="1">
      <c r="B37" s="42"/>
      <c r="E37" s="127" t="s">
        <v>53</v>
      </c>
      <c r="F37" s="141">
        <f>ROUND((SUM(BI87:BI134)),2)</f>
        <v>0</v>
      </c>
      <c r="I37" s="142">
        <v>0</v>
      </c>
      <c r="J37" s="141">
        <f>0</f>
        <v>0</v>
      </c>
      <c r="L37" s="42"/>
    </row>
    <row r="38" spans="2:12" s="1" customFormat="1" ht="6.95" customHeight="1">
      <c r="B38" s="42"/>
      <c r="I38" s="129"/>
      <c r="L38" s="42"/>
    </row>
    <row r="39" spans="2:12" s="1" customFormat="1" ht="25.4" customHeight="1">
      <c r="B39" s="42"/>
      <c r="C39" s="143"/>
      <c r="D39" s="144" t="s">
        <v>54</v>
      </c>
      <c r="E39" s="145"/>
      <c r="F39" s="145"/>
      <c r="G39" s="146" t="s">
        <v>55</v>
      </c>
      <c r="H39" s="147" t="s">
        <v>56</v>
      </c>
      <c r="I39" s="148"/>
      <c r="J39" s="149">
        <f>SUM(J30:J37)</f>
        <v>0</v>
      </c>
      <c r="K39" s="150"/>
      <c r="L39" s="42"/>
    </row>
    <row r="40" spans="2:12" s="1" customFormat="1" ht="14.4" customHeight="1">
      <c r="B40" s="151"/>
      <c r="C40" s="152"/>
      <c r="D40" s="152"/>
      <c r="E40" s="152"/>
      <c r="F40" s="152"/>
      <c r="G40" s="152"/>
      <c r="H40" s="152"/>
      <c r="I40" s="153"/>
      <c r="J40" s="152"/>
      <c r="K40" s="152"/>
      <c r="L40" s="42"/>
    </row>
    <row r="44" spans="2:12" s="1" customFormat="1" ht="6.95" customHeight="1">
      <c r="B44" s="154"/>
      <c r="C44" s="155"/>
      <c r="D44" s="155"/>
      <c r="E44" s="155"/>
      <c r="F44" s="155"/>
      <c r="G44" s="155"/>
      <c r="H44" s="155"/>
      <c r="I44" s="156"/>
      <c r="J44" s="155"/>
      <c r="K44" s="155"/>
      <c r="L44" s="42"/>
    </row>
    <row r="45" spans="2:12" s="1" customFormat="1" ht="24.95" customHeight="1">
      <c r="B45" s="37"/>
      <c r="C45" s="22" t="s">
        <v>112</v>
      </c>
      <c r="D45" s="38"/>
      <c r="E45" s="38"/>
      <c r="F45" s="38"/>
      <c r="G45" s="38"/>
      <c r="H45" s="38"/>
      <c r="I45" s="129"/>
      <c r="J45" s="38"/>
      <c r="K45" s="38"/>
      <c r="L45" s="42"/>
    </row>
    <row r="46" spans="2:12" s="1" customFormat="1" ht="6.95" customHeight="1">
      <c r="B46" s="37"/>
      <c r="C46" s="38"/>
      <c r="D46" s="38"/>
      <c r="E46" s="38"/>
      <c r="F46" s="38"/>
      <c r="G46" s="38"/>
      <c r="H46" s="38"/>
      <c r="I46" s="129"/>
      <c r="J46" s="38"/>
      <c r="K46" s="38"/>
      <c r="L46" s="42"/>
    </row>
    <row r="47" spans="2:12" s="1" customFormat="1" ht="12" customHeight="1">
      <c r="B47" s="37"/>
      <c r="C47" s="31" t="s">
        <v>16</v>
      </c>
      <c r="D47" s="38"/>
      <c r="E47" s="38"/>
      <c r="F47" s="38"/>
      <c r="G47" s="38"/>
      <c r="H47" s="38"/>
      <c r="I47" s="129"/>
      <c r="J47" s="38"/>
      <c r="K47" s="38"/>
      <c r="L47" s="42"/>
    </row>
    <row r="48" spans="2:12" s="1" customFormat="1" ht="16.5" customHeight="1">
      <c r="B48" s="37"/>
      <c r="C48" s="38"/>
      <c r="D48" s="38"/>
      <c r="E48" s="157" t="str">
        <f>E7</f>
        <v>Změna způsobu vytápění a nové elektroinstalace na budově Muzea Cheb č. p. 492</v>
      </c>
      <c r="F48" s="31"/>
      <c r="G48" s="31"/>
      <c r="H48" s="31"/>
      <c r="I48" s="129"/>
      <c r="J48" s="38"/>
      <c r="K48" s="38"/>
      <c r="L48" s="42"/>
    </row>
    <row r="49" spans="2:12" s="1" customFormat="1" ht="12" customHeight="1">
      <c r="B49" s="37"/>
      <c r="C49" s="31" t="s">
        <v>109</v>
      </c>
      <c r="D49" s="38"/>
      <c r="E49" s="38"/>
      <c r="F49" s="38"/>
      <c r="G49" s="38"/>
      <c r="H49" s="38"/>
      <c r="I49" s="129"/>
      <c r="J49" s="38"/>
      <c r="K49" s="38"/>
      <c r="L49" s="42"/>
    </row>
    <row r="50" spans="2:12" s="1" customFormat="1" ht="16.5" customHeight="1">
      <c r="B50" s="37"/>
      <c r="C50" s="38"/>
      <c r="D50" s="38"/>
      <c r="E50" s="63" t="str">
        <f>E9</f>
        <v>01 - ÚT - plynovod</v>
      </c>
      <c r="F50" s="38"/>
      <c r="G50" s="38"/>
      <c r="H50" s="38"/>
      <c r="I50" s="129"/>
      <c r="J50" s="38"/>
      <c r="K50" s="38"/>
      <c r="L50" s="42"/>
    </row>
    <row r="51" spans="2:12" s="1" customFormat="1" ht="6.95" customHeight="1">
      <c r="B51" s="37"/>
      <c r="C51" s="38"/>
      <c r="D51" s="38"/>
      <c r="E51" s="38"/>
      <c r="F51" s="38"/>
      <c r="G51" s="38"/>
      <c r="H51" s="38"/>
      <c r="I51" s="129"/>
      <c r="J51" s="38"/>
      <c r="K51" s="38"/>
      <c r="L51" s="42"/>
    </row>
    <row r="52" spans="2:12" s="1" customFormat="1" ht="12" customHeight="1">
      <c r="B52" s="37"/>
      <c r="C52" s="31" t="s">
        <v>22</v>
      </c>
      <c r="D52" s="38"/>
      <c r="E52" s="38"/>
      <c r="F52" s="26" t="str">
        <f>F12</f>
        <v>Cheb, č.p. 492</v>
      </c>
      <c r="G52" s="38"/>
      <c r="H52" s="38"/>
      <c r="I52" s="131" t="s">
        <v>24</v>
      </c>
      <c r="J52" s="66" t="str">
        <f>IF(J12="","",J12)</f>
        <v>12. 2. 2019</v>
      </c>
      <c r="K52" s="38"/>
      <c r="L52" s="42"/>
    </row>
    <row r="53" spans="2:12" s="1" customFormat="1" ht="6.95" customHeight="1">
      <c r="B53" s="37"/>
      <c r="C53" s="38"/>
      <c r="D53" s="38"/>
      <c r="E53" s="38"/>
      <c r="F53" s="38"/>
      <c r="G53" s="38"/>
      <c r="H53" s="38"/>
      <c r="I53" s="129"/>
      <c r="J53" s="38"/>
      <c r="K53" s="38"/>
      <c r="L53" s="42"/>
    </row>
    <row r="54" spans="2:12" s="1" customFormat="1" ht="13.65" customHeight="1">
      <c r="B54" s="37"/>
      <c r="C54" s="31" t="s">
        <v>26</v>
      </c>
      <c r="D54" s="38"/>
      <c r="E54" s="38"/>
      <c r="F54" s="26" t="str">
        <f>E15</f>
        <v>Muzeum Cheb, p.o. Karlovarského kraje</v>
      </c>
      <c r="G54" s="38"/>
      <c r="H54" s="38"/>
      <c r="I54" s="131" t="s">
        <v>34</v>
      </c>
      <c r="J54" s="35" t="str">
        <f>E21</f>
        <v>Kaláb Milan, Ing.</v>
      </c>
      <c r="K54" s="38"/>
      <c r="L54" s="42"/>
    </row>
    <row r="55" spans="2:12" s="1" customFormat="1" ht="13.65" customHeight="1">
      <c r="B55" s="37"/>
      <c r="C55" s="31" t="s">
        <v>32</v>
      </c>
      <c r="D55" s="38"/>
      <c r="E55" s="38"/>
      <c r="F55" s="26" t="str">
        <f>IF(E18="","",E18)</f>
        <v>Vyplň údaj</v>
      </c>
      <c r="G55" s="38"/>
      <c r="H55" s="38"/>
      <c r="I55" s="131" t="s">
        <v>39</v>
      </c>
      <c r="J55" s="35" t="str">
        <f>E24</f>
        <v xml:space="preserve"> </v>
      </c>
      <c r="K55" s="38"/>
      <c r="L55" s="42"/>
    </row>
    <row r="56" spans="2:12" s="1" customFormat="1" ht="10.3" customHeight="1">
      <c r="B56" s="37"/>
      <c r="C56" s="38"/>
      <c r="D56" s="38"/>
      <c r="E56" s="38"/>
      <c r="F56" s="38"/>
      <c r="G56" s="38"/>
      <c r="H56" s="38"/>
      <c r="I56" s="129"/>
      <c r="J56" s="38"/>
      <c r="K56" s="38"/>
      <c r="L56" s="42"/>
    </row>
    <row r="57" spans="2:12" s="1" customFormat="1" ht="29.25" customHeight="1">
      <c r="B57" s="37"/>
      <c r="C57" s="158" t="s">
        <v>113</v>
      </c>
      <c r="D57" s="159"/>
      <c r="E57" s="159"/>
      <c r="F57" s="159"/>
      <c r="G57" s="159"/>
      <c r="H57" s="159"/>
      <c r="I57" s="160"/>
      <c r="J57" s="161" t="s">
        <v>114</v>
      </c>
      <c r="K57" s="159"/>
      <c r="L57" s="42"/>
    </row>
    <row r="58" spans="2:12" s="1" customFormat="1" ht="10.3" customHeight="1">
      <c r="B58" s="37"/>
      <c r="C58" s="38"/>
      <c r="D58" s="38"/>
      <c r="E58" s="38"/>
      <c r="F58" s="38"/>
      <c r="G58" s="38"/>
      <c r="H58" s="38"/>
      <c r="I58" s="129"/>
      <c r="J58" s="38"/>
      <c r="K58" s="38"/>
      <c r="L58" s="42"/>
    </row>
    <row r="59" spans="2:47" s="1" customFormat="1" ht="22.8" customHeight="1">
      <c r="B59" s="37"/>
      <c r="C59" s="162" t="s">
        <v>76</v>
      </c>
      <c r="D59" s="38"/>
      <c r="E59" s="38"/>
      <c r="F59" s="38"/>
      <c r="G59" s="38"/>
      <c r="H59" s="38"/>
      <c r="I59" s="129"/>
      <c r="J59" s="96">
        <f>J87</f>
        <v>0</v>
      </c>
      <c r="K59" s="38"/>
      <c r="L59" s="42"/>
      <c r="AU59" s="16" t="s">
        <v>115</v>
      </c>
    </row>
    <row r="60" spans="2:12" s="7" customFormat="1" ht="24.95" customHeight="1">
      <c r="B60" s="163"/>
      <c r="C60" s="164"/>
      <c r="D60" s="165" t="s">
        <v>116</v>
      </c>
      <c r="E60" s="166"/>
      <c r="F60" s="166"/>
      <c r="G60" s="166"/>
      <c r="H60" s="166"/>
      <c r="I60" s="167"/>
      <c r="J60" s="168">
        <f>J88</f>
        <v>0</v>
      </c>
      <c r="K60" s="164"/>
      <c r="L60" s="169"/>
    </row>
    <row r="61" spans="2:12" s="8" customFormat="1" ht="19.9" customHeight="1">
      <c r="B61" s="170"/>
      <c r="C61" s="171"/>
      <c r="D61" s="172" t="s">
        <v>117</v>
      </c>
      <c r="E61" s="173"/>
      <c r="F61" s="173"/>
      <c r="G61" s="173"/>
      <c r="H61" s="173"/>
      <c r="I61" s="174"/>
      <c r="J61" s="175">
        <f>J89</f>
        <v>0</v>
      </c>
      <c r="K61" s="171"/>
      <c r="L61" s="176"/>
    </row>
    <row r="62" spans="2:12" s="8" customFormat="1" ht="19.9" customHeight="1">
      <c r="B62" s="170"/>
      <c r="C62" s="171"/>
      <c r="D62" s="172" t="s">
        <v>118</v>
      </c>
      <c r="E62" s="173"/>
      <c r="F62" s="173"/>
      <c r="G62" s="173"/>
      <c r="H62" s="173"/>
      <c r="I62" s="174"/>
      <c r="J62" s="175">
        <f>J91</f>
        <v>0</v>
      </c>
      <c r="K62" s="171"/>
      <c r="L62" s="176"/>
    </row>
    <row r="63" spans="2:12" s="7" customFormat="1" ht="24.95" customHeight="1">
      <c r="B63" s="163"/>
      <c r="C63" s="164"/>
      <c r="D63" s="165" t="s">
        <v>119</v>
      </c>
      <c r="E63" s="166"/>
      <c r="F63" s="166"/>
      <c r="G63" s="166"/>
      <c r="H63" s="166"/>
      <c r="I63" s="167"/>
      <c r="J63" s="168">
        <f>J101</f>
        <v>0</v>
      </c>
      <c r="K63" s="164"/>
      <c r="L63" s="169"/>
    </row>
    <row r="64" spans="2:12" s="8" customFormat="1" ht="19.9" customHeight="1">
      <c r="B64" s="170"/>
      <c r="C64" s="171"/>
      <c r="D64" s="172" t="s">
        <v>120</v>
      </c>
      <c r="E64" s="173"/>
      <c r="F64" s="173"/>
      <c r="G64" s="173"/>
      <c r="H64" s="173"/>
      <c r="I64" s="174"/>
      <c r="J64" s="175">
        <f>J102</f>
        <v>0</v>
      </c>
      <c r="K64" s="171"/>
      <c r="L64" s="176"/>
    </row>
    <row r="65" spans="2:12" s="8" customFormat="1" ht="19.9" customHeight="1">
      <c r="B65" s="170"/>
      <c r="C65" s="171"/>
      <c r="D65" s="172" t="s">
        <v>121</v>
      </c>
      <c r="E65" s="173"/>
      <c r="F65" s="173"/>
      <c r="G65" s="173"/>
      <c r="H65" s="173"/>
      <c r="I65" s="174"/>
      <c r="J65" s="175">
        <f>J126</f>
        <v>0</v>
      </c>
      <c r="K65" s="171"/>
      <c r="L65" s="176"/>
    </row>
    <row r="66" spans="2:12" s="7" customFormat="1" ht="24.95" customHeight="1">
      <c r="B66" s="163"/>
      <c r="C66" s="164"/>
      <c r="D66" s="165" t="s">
        <v>122</v>
      </c>
      <c r="E66" s="166"/>
      <c r="F66" s="166"/>
      <c r="G66" s="166"/>
      <c r="H66" s="166"/>
      <c r="I66" s="167"/>
      <c r="J66" s="168">
        <f>J129</f>
        <v>0</v>
      </c>
      <c r="K66" s="164"/>
      <c r="L66" s="169"/>
    </row>
    <row r="67" spans="2:12" s="8" customFormat="1" ht="19.9" customHeight="1">
      <c r="B67" s="170"/>
      <c r="C67" s="171"/>
      <c r="D67" s="172" t="s">
        <v>123</v>
      </c>
      <c r="E67" s="173"/>
      <c r="F67" s="173"/>
      <c r="G67" s="173"/>
      <c r="H67" s="173"/>
      <c r="I67" s="174"/>
      <c r="J67" s="175">
        <f>J130</f>
        <v>0</v>
      </c>
      <c r="K67" s="171"/>
      <c r="L67" s="176"/>
    </row>
    <row r="68" spans="2:12" s="1" customFormat="1" ht="21.8" customHeight="1">
      <c r="B68" s="37"/>
      <c r="C68" s="38"/>
      <c r="D68" s="38"/>
      <c r="E68" s="38"/>
      <c r="F68" s="38"/>
      <c r="G68" s="38"/>
      <c r="H68" s="38"/>
      <c r="I68" s="129"/>
      <c r="J68" s="38"/>
      <c r="K68" s="38"/>
      <c r="L68" s="42"/>
    </row>
    <row r="69" spans="2:12" s="1" customFormat="1" ht="6.95" customHeight="1">
      <c r="B69" s="56"/>
      <c r="C69" s="57"/>
      <c r="D69" s="57"/>
      <c r="E69" s="57"/>
      <c r="F69" s="57"/>
      <c r="G69" s="57"/>
      <c r="H69" s="57"/>
      <c r="I69" s="153"/>
      <c r="J69" s="57"/>
      <c r="K69" s="57"/>
      <c r="L69" s="42"/>
    </row>
    <row r="73" spans="2:12" s="1" customFormat="1" ht="6.95" customHeight="1">
      <c r="B73" s="58"/>
      <c r="C73" s="59"/>
      <c r="D73" s="59"/>
      <c r="E73" s="59"/>
      <c r="F73" s="59"/>
      <c r="G73" s="59"/>
      <c r="H73" s="59"/>
      <c r="I73" s="156"/>
      <c r="J73" s="59"/>
      <c r="K73" s="59"/>
      <c r="L73" s="42"/>
    </row>
    <row r="74" spans="2:12" s="1" customFormat="1" ht="24.95" customHeight="1">
      <c r="B74" s="37"/>
      <c r="C74" s="22" t="s">
        <v>124</v>
      </c>
      <c r="D74" s="38"/>
      <c r="E74" s="38"/>
      <c r="F74" s="38"/>
      <c r="G74" s="38"/>
      <c r="H74" s="38"/>
      <c r="I74" s="129"/>
      <c r="J74" s="38"/>
      <c r="K74" s="38"/>
      <c r="L74" s="42"/>
    </row>
    <row r="75" spans="2:12" s="1" customFormat="1" ht="6.95" customHeight="1">
      <c r="B75" s="37"/>
      <c r="C75" s="38"/>
      <c r="D75" s="38"/>
      <c r="E75" s="38"/>
      <c r="F75" s="38"/>
      <c r="G75" s="38"/>
      <c r="H75" s="38"/>
      <c r="I75" s="129"/>
      <c r="J75" s="38"/>
      <c r="K75" s="38"/>
      <c r="L75" s="42"/>
    </row>
    <row r="76" spans="2:12" s="1" customFormat="1" ht="12" customHeight="1">
      <c r="B76" s="37"/>
      <c r="C76" s="31" t="s">
        <v>16</v>
      </c>
      <c r="D76" s="38"/>
      <c r="E76" s="38"/>
      <c r="F76" s="38"/>
      <c r="G76" s="38"/>
      <c r="H76" s="38"/>
      <c r="I76" s="129"/>
      <c r="J76" s="38"/>
      <c r="K76" s="38"/>
      <c r="L76" s="42"/>
    </row>
    <row r="77" spans="2:12" s="1" customFormat="1" ht="16.5" customHeight="1">
      <c r="B77" s="37"/>
      <c r="C77" s="38"/>
      <c r="D77" s="38"/>
      <c r="E77" s="157" t="str">
        <f>E7</f>
        <v>Změna způsobu vytápění a nové elektroinstalace na budově Muzea Cheb č. p. 492</v>
      </c>
      <c r="F77" s="31"/>
      <c r="G77" s="31"/>
      <c r="H77" s="31"/>
      <c r="I77" s="129"/>
      <c r="J77" s="38"/>
      <c r="K77" s="38"/>
      <c r="L77" s="42"/>
    </row>
    <row r="78" spans="2:12" s="1" customFormat="1" ht="12" customHeight="1">
      <c r="B78" s="37"/>
      <c r="C78" s="31" t="s">
        <v>109</v>
      </c>
      <c r="D78" s="38"/>
      <c r="E78" s="38"/>
      <c r="F78" s="38"/>
      <c r="G78" s="38"/>
      <c r="H78" s="38"/>
      <c r="I78" s="129"/>
      <c r="J78" s="38"/>
      <c r="K78" s="38"/>
      <c r="L78" s="42"/>
    </row>
    <row r="79" spans="2:12" s="1" customFormat="1" ht="16.5" customHeight="1">
      <c r="B79" s="37"/>
      <c r="C79" s="38"/>
      <c r="D79" s="38"/>
      <c r="E79" s="63" t="str">
        <f>E9</f>
        <v>01 - ÚT - plynovod</v>
      </c>
      <c r="F79" s="38"/>
      <c r="G79" s="38"/>
      <c r="H79" s="38"/>
      <c r="I79" s="129"/>
      <c r="J79" s="38"/>
      <c r="K79" s="38"/>
      <c r="L79" s="42"/>
    </row>
    <row r="80" spans="2:12" s="1" customFormat="1" ht="6.95" customHeight="1">
      <c r="B80" s="37"/>
      <c r="C80" s="38"/>
      <c r="D80" s="38"/>
      <c r="E80" s="38"/>
      <c r="F80" s="38"/>
      <c r="G80" s="38"/>
      <c r="H80" s="38"/>
      <c r="I80" s="129"/>
      <c r="J80" s="38"/>
      <c r="K80" s="38"/>
      <c r="L80" s="42"/>
    </row>
    <row r="81" spans="2:12" s="1" customFormat="1" ht="12" customHeight="1">
      <c r="B81" s="37"/>
      <c r="C81" s="31" t="s">
        <v>22</v>
      </c>
      <c r="D81" s="38"/>
      <c r="E81" s="38"/>
      <c r="F81" s="26" t="str">
        <f>F12</f>
        <v>Cheb, č.p. 492</v>
      </c>
      <c r="G81" s="38"/>
      <c r="H81" s="38"/>
      <c r="I81" s="131" t="s">
        <v>24</v>
      </c>
      <c r="J81" s="66" t="str">
        <f>IF(J12="","",J12)</f>
        <v>12. 2. 2019</v>
      </c>
      <c r="K81" s="38"/>
      <c r="L81" s="42"/>
    </row>
    <row r="82" spans="2:12" s="1" customFormat="1" ht="6.95" customHeight="1">
      <c r="B82" s="37"/>
      <c r="C82" s="38"/>
      <c r="D82" s="38"/>
      <c r="E82" s="38"/>
      <c r="F82" s="38"/>
      <c r="G82" s="38"/>
      <c r="H82" s="38"/>
      <c r="I82" s="129"/>
      <c r="J82" s="38"/>
      <c r="K82" s="38"/>
      <c r="L82" s="42"/>
    </row>
    <row r="83" spans="2:12" s="1" customFormat="1" ht="13.65" customHeight="1">
      <c r="B83" s="37"/>
      <c r="C83" s="31" t="s">
        <v>26</v>
      </c>
      <c r="D83" s="38"/>
      <c r="E83" s="38"/>
      <c r="F83" s="26" t="str">
        <f>E15</f>
        <v>Muzeum Cheb, p.o. Karlovarského kraje</v>
      </c>
      <c r="G83" s="38"/>
      <c r="H83" s="38"/>
      <c r="I83" s="131" t="s">
        <v>34</v>
      </c>
      <c r="J83" s="35" t="str">
        <f>E21</f>
        <v>Kaláb Milan, Ing.</v>
      </c>
      <c r="K83" s="38"/>
      <c r="L83" s="42"/>
    </row>
    <row r="84" spans="2:12" s="1" customFormat="1" ht="13.65" customHeight="1">
      <c r="B84" s="37"/>
      <c r="C84" s="31" t="s">
        <v>32</v>
      </c>
      <c r="D84" s="38"/>
      <c r="E84" s="38"/>
      <c r="F84" s="26" t="str">
        <f>IF(E18="","",E18)</f>
        <v>Vyplň údaj</v>
      </c>
      <c r="G84" s="38"/>
      <c r="H84" s="38"/>
      <c r="I84" s="131" t="s">
        <v>39</v>
      </c>
      <c r="J84" s="35" t="str">
        <f>E24</f>
        <v xml:space="preserve"> </v>
      </c>
      <c r="K84" s="38"/>
      <c r="L84" s="42"/>
    </row>
    <row r="85" spans="2:12" s="1" customFormat="1" ht="10.3" customHeight="1">
      <c r="B85" s="37"/>
      <c r="C85" s="38"/>
      <c r="D85" s="38"/>
      <c r="E85" s="38"/>
      <c r="F85" s="38"/>
      <c r="G85" s="38"/>
      <c r="H85" s="38"/>
      <c r="I85" s="129"/>
      <c r="J85" s="38"/>
      <c r="K85" s="38"/>
      <c r="L85" s="42"/>
    </row>
    <row r="86" spans="2:20" s="9" customFormat="1" ht="29.25" customHeight="1">
      <c r="B86" s="177"/>
      <c r="C86" s="178" t="s">
        <v>125</v>
      </c>
      <c r="D86" s="179" t="s">
        <v>63</v>
      </c>
      <c r="E86" s="179" t="s">
        <v>59</v>
      </c>
      <c r="F86" s="179" t="s">
        <v>60</v>
      </c>
      <c r="G86" s="179" t="s">
        <v>126</v>
      </c>
      <c r="H86" s="179" t="s">
        <v>127</v>
      </c>
      <c r="I86" s="180" t="s">
        <v>128</v>
      </c>
      <c r="J86" s="179" t="s">
        <v>114</v>
      </c>
      <c r="K86" s="181" t="s">
        <v>129</v>
      </c>
      <c r="L86" s="182"/>
      <c r="M86" s="86" t="s">
        <v>40</v>
      </c>
      <c r="N86" s="87" t="s">
        <v>48</v>
      </c>
      <c r="O86" s="87" t="s">
        <v>130</v>
      </c>
      <c r="P86" s="87" t="s">
        <v>131</v>
      </c>
      <c r="Q86" s="87" t="s">
        <v>132</v>
      </c>
      <c r="R86" s="87" t="s">
        <v>133</v>
      </c>
      <c r="S86" s="87" t="s">
        <v>134</v>
      </c>
      <c r="T86" s="88" t="s">
        <v>135</v>
      </c>
    </row>
    <row r="87" spans="2:63" s="1" customFormat="1" ht="22.8" customHeight="1">
      <c r="B87" s="37"/>
      <c r="C87" s="93" t="s">
        <v>136</v>
      </c>
      <c r="D87" s="38"/>
      <c r="E87" s="38"/>
      <c r="F87" s="38"/>
      <c r="G87" s="38"/>
      <c r="H87" s="38"/>
      <c r="I87" s="129"/>
      <c r="J87" s="183">
        <f>BK87</f>
        <v>0</v>
      </c>
      <c r="K87" s="38"/>
      <c r="L87" s="42"/>
      <c r="M87" s="89"/>
      <c r="N87" s="90"/>
      <c r="O87" s="90"/>
      <c r="P87" s="184">
        <f>P88+P101+P129</f>
        <v>0</v>
      </c>
      <c r="Q87" s="90"/>
      <c r="R87" s="184">
        <f>R88+R101+R129</f>
        <v>0.06991999999999998</v>
      </c>
      <c r="S87" s="90"/>
      <c r="T87" s="185">
        <f>T88+T101+T129</f>
        <v>0.8842399999999999</v>
      </c>
      <c r="AT87" s="16" t="s">
        <v>77</v>
      </c>
      <c r="AU87" s="16" t="s">
        <v>115</v>
      </c>
      <c r="BK87" s="186">
        <f>BK88+BK101+BK129</f>
        <v>0</v>
      </c>
    </row>
    <row r="88" spans="2:63" s="10" customFormat="1" ht="25.9" customHeight="1">
      <c r="B88" s="187"/>
      <c r="C88" s="188"/>
      <c r="D88" s="189" t="s">
        <v>77</v>
      </c>
      <c r="E88" s="190" t="s">
        <v>137</v>
      </c>
      <c r="F88" s="190" t="s">
        <v>138</v>
      </c>
      <c r="G88" s="188"/>
      <c r="H88" s="188"/>
      <c r="I88" s="191"/>
      <c r="J88" s="192">
        <f>BK88</f>
        <v>0</v>
      </c>
      <c r="K88" s="188"/>
      <c r="L88" s="193"/>
      <c r="M88" s="194"/>
      <c r="N88" s="195"/>
      <c r="O88" s="195"/>
      <c r="P88" s="196">
        <f>P89+P91</f>
        <v>0</v>
      </c>
      <c r="Q88" s="195"/>
      <c r="R88" s="196">
        <f>R89+R91</f>
        <v>0</v>
      </c>
      <c r="S88" s="195"/>
      <c r="T88" s="197">
        <f>T89+T91</f>
        <v>0.826</v>
      </c>
      <c r="AR88" s="198" t="s">
        <v>86</v>
      </c>
      <c r="AT88" s="199" t="s">
        <v>77</v>
      </c>
      <c r="AU88" s="199" t="s">
        <v>78</v>
      </c>
      <c r="AY88" s="198" t="s">
        <v>139</v>
      </c>
      <c r="BK88" s="200">
        <f>BK89+BK91</f>
        <v>0</v>
      </c>
    </row>
    <row r="89" spans="2:63" s="10" customFormat="1" ht="22.8" customHeight="1">
      <c r="B89" s="187"/>
      <c r="C89" s="188"/>
      <c r="D89" s="189" t="s">
        <v>77</v>
      </c>
      <c r="E89" s="201" t="s">
        <v>140</v>
      </c>
      <c r="F89" s="201" t="s">
        <v>141</v>
      </c>
      <c r="G89" s="188"/>
      <c r="H89" s="188"/>
      <c r="I89" s="191"/>
      <c r="J89" s="202">
        <f>BK89</f>
        <v>0</v>
      </c>
      <c r="K89" s="188"/>
      <c r="L89" s="193"/>
      <c r="M89" s="194"/>
      <c r="N89" s="195"/>
      <c r="O89" s="195"/>
      <c r="P89" s="196">
        <f>P90</f>
        <v>0</v>
      </c>
      <c r="Q89" s="195"/>
      <c r="R89" s="196">
        <f>R90</f>
        <v>0</v>
      </c>
      <c r="S89" s="195"/>
      <c r="T89" s="197">
        <f>T90</f>
        <v>0.826</v>
      </c>
      <c r="AR89" s="198" t="s">
        <v>86</v>
      </c>
      <c r="AT89" s="199" t="s">
        <v>77</v>
      </c>
      <c r="AU89" s="199" t="s">
        <v>86</v>
      </c>
      <c r="AY89" s="198" t="s">
        <v>139</v>
      </c>
      <c r="BK89" s="200">
        <f>BK90</f>
        <v>0</v>
      </c>
    </row>
    <row r="90" spans="2:65" s="1" customFormat="1" ht="22.5" customHeight="1">
      <c r="B90" s="37"/>
      <c r="C90" s="203" t="s">
        <v>86</v>
      </c>
      <c r="D90" s="203" t="s">
        <v>142</v>
      </c>
      <c r="E90" s="204" t="s">
        <v>143</v>
      </c>
      <c r="F90" s="205" t="s">
        <v>144</v>
      </c>
      <c r="G90" s="206" t="s">
        <v>145</v>
      </c>
      <c r="H90" s="207">
        <v>2</v>
      </c>
      <c r="I90" s="208"/>
      <c r="J90" s="209">
        <f>ROUND(I90*H90,2)</f>
        <v>0</v>
      </c>
      <c r="K90" s="205" t="s">
        <v>146</v>
      </c>
      <c r="L90" s="42"/>
      <c r="M90" s="210" t="s">
        <v>40</v>
      </c>
      <c r="N90" s="211" t="s">
        <v>49</v>
      </c>
      <c r="O90" s="78"/>
      <c r="P90" s="212">
        <f>O90*H90</f>
        <v>0</v>
      </c>
      <c r="Q90" s="212">
        <v>0</v>
      </c>
      <c r="R90" s="212">
        <f>Q90*H90</f>
        <v>0</v>
      </c>
      <c r="S90" s="212">
        <v>0.413</v>
      </c>
      <c r="T90" s="213">
        <f>S90*H90</f>
        <v>0.826</v>
      </c>
      <c r="AR90" s="16" t="s">
        <v>147</v>
      </c>
      <c r="AT90" s="16" t="s">
        <v>142</v>
      </c>
      <c r="AU90" s="16" t="s">
        <v>88</v>
      </c>
      <c r="AY90" s="16" t="s">
        <v>139</v>
      </c>
      <c r="BE90" s="214">
        <f>IF(N90="základní",J90,0)</f>
        <v>0</v>
      </c>
      <c r="BF90" s="214">
        <f>IF(N90="snížená",J90,0)</f>
        <v>0</v>
      </c>
      <c r="BG90" s="214">
        <f>IF(N90="zákl. přenesená",J90,0)</f>
        <v>0</v>
      </c>
      <c r="BH90" s="214">
        <f>IF(N90="sníž. přenesená",J90,0)</f>
        <v>0</v>
      </c>
      <c r="BI90" s="214">
        <f>IF(N90="nulová",J90,0)</f>
        <v>0</v>
      </c>
      <c r="BJ90" s="16" t="s">
        <v>86</v>
      </c>
      <c r="BK90" s="214">
        <f>ROUND(I90*H90,2)</f>
        <v>0</v>
      </c>
      <c r="BL90" s="16" t="s">
        <v>147</v>
      </c>
      <c r="BM90" s="16" t="s">
        <v>148</v>
      </c>
    </row>
    <row r="91" spans="2:63" s="10" customFormat="1" ht="22.8" customHeight="1">
      <c r="B91" s="187"/>
      <c r="C91" s="188"/>
      <c r="D91" s="189" t="s">
        <v>77</v>
      </c>
      <c r="E91" s="201" t="s">
        <v>149</v>
      </c>
      <c r="F91" s="201" t="s">
        <v>150</v>
      </c>
      <c r="G91" s="188"/>
      <c r="H91" s="188"/>
      <c r="I91" s="191"/>
      <c r="J91" s="202">
        <f>BK91</f>
        <v>0</v>
      </c>
      <c r="K91" s="188"/>
      <c r="L91" s="193"/>
      <c r="M91" s="194"/>
      <c r="N91" s="195"/>
      <c r="O91" s="195"/>
      <c r="P91" s="196">
        <f>SUM(P92:P100)</f>
        <v>0</v>
      </c>
      <c r="Q91" s="195"/>
      <c r="R91" s="196">
        <f>SUM(R92:R100)</f>
        <v>0</v>
      </c>
      <c r="S91" s="195"/>
      <c r="T91" s="197">
        <f>SUM(T92:T100)</f>
        <v>0</v>
      </c>
      <c r="AR91" s="198" t="s">
        <v>86</v>
      </c>
      <c r="AT91" s="199" t="s">
        <v>77</v>
      </c>
      <c r="AU91" s="199" t="s">
        <v>86</v>
      </c>
      <c r="AY91" s="198" t="s">
        <v>139</v>
      </c>
      <c r="BK91" s="200">
        <f>SUM(BK92:BK100)</f>
        <v>0</v>
      </c>
    </row>
    <row r="92" spans="2:65" s="1" customFormat="1" ht="22.5" customHeight="1">
      <c r="B92" s="37"/>
      <c r="C92" s="203" t="s">
        <v>88</v>
      </c>
      <c r="D92" s="203" t="s">
        <v>142</v>
      </c>
      <c r="E92" s="204" t="s">
        <v>151</v>
      </c>
      <c r="F92" s="205" t="s">
        <v>152</v>
      </c>
      <c r="G92" s="206" t="s">
        <v>153</v>
      </c>
      <c r="H92" s="207">
        <v>0.884</v>
      </c>
      <c r="I92" s="208"/>
      <c r="J92" s="209">
        <f>ROUND(I92*H92,2)</f>
        <v>0</v>
      </c>
      <c r="K92" s="205" t="s">
        <v>146</v>
      </c>
      <c r="L92" s="42"/>
      <c r="M92" s="210" t="s">
        <v>40</v>
      </c>
      <c r="N92" s="211" t="s">
        <v>49</v>
      </c>
      <c r="O92" s="78"/>
      <c r="P92" s="212">
        <f>O92*H92</f>
        <v>0</v>
      </c>
      <c r="Q92" s="212">
        <v>0</v>
      </c>
      <c r="R92" s="212">
        <f>Q92*H92</f>
        <v>0</v>
      </c>
      <c r="S92" s="212">
        <v>0</v>
      </c>
      <c r="T92" s="213">
        <f>S92*H92</f>
        <v>0</v>
      </c>
      <c r="AR92" s="16" t="s">
        <v>147</v>
      </c>
      <c r="AT92" s="16" t="s">
        <v>142</v>
      </c>
      <c r="AU92" s="16" t="s">
        <v>88</v>
      </c>
      <c r="AY92" s="16" t="s">
        <v>139</v>
      </c>
      <c r="BE92" s="214">
        <f>IF(N92="základní",J92,0)</f>
        <v>0</v>
      </c>
      <c r="BF92" s="214">
        <f>IF(N92="snížená",J92,0)</f>
        <v>0</v>
      </c>
      <c r="BG92" s="214">
        <f>IF(N92="zákl. přenesená",J92,0)</f>
        <v>0</v>
      </c>
      <c r="BH92" s="214">
        <f>IF(N92="sníž. přenesená",J92,0)</f>
        <v>0</v>
      </c>
      <c r="BI92" s="214">
        <f>IF(N92="nulová",J92,0)</f>
        <v>0</v>
      </c>
      <c r="BJ92" s="16" t="s">
        <v>86</v>
      </c>
      <c r="BK92" s="214">
        <f>ROUND(I92*H92,2)</f>
        <v>0</v>
      </c>
      <c r="BL92" s="16" t="s">
        <v>147</v>
      </c>
      <c r="BM92" s="16" t="s">
        <v>154</v>
      </c>
    </row>
    <row r="93" spans="2:47" s="1" customFormat="1" ht="12">
      <c r="B93" s="37"/>
      <c r="C93" s="38"/>
      <c r="D93" s="215" t="s">
        <v>155</v>
      </c>
      <c r="E93" s="38"/>
      <c r="F93" s="216" t="s">
        <v>156</v>
      </c>
      <c r="G93" s="38"/>
      <c r="H93" s="38"/>
      <c r="I93" s="129"/>
      <c r="J93" s="38"/>
      <c r="K93" s="38"/>
      <c r="L93" s="42"/>
      <c r="M93" s="217"/>
      <c r="N93" s="78"/>
      <c r="O93" s="78"/>
      <c r="P93" s="78"/>
      <c r="Q93" s="78"/>
      <c r="R93" s="78"/>
      <c r="S93" s="78"/>
      <c r="T93" s="79"/>
      <c r="AT93" s="16" t="s">
        <v>155</v>
      </c>
      <c r="AU93" s="16" t="s">
        <v>88</v>
      </c>
    </row>
    <row r="94" spans="2:65" s="1" customFormat="1" ht="16.5" customHeight="1">
      <c r="B94" s="37"/>
      <c r="C94" s="203" t="s">
        <v>157</v>
      </c>
      <c r="D94" s="203" t="s">
        <v>142</v>
      </c>
      <c r="E94" s="204" t="s">
        <v>158</v>
      </c>
      <c r="F94" s="205" t="s">
        <v>159</v>
      </c>
      <c r="G94" s="206" t="s">
        <v>153</v>
      </c>
      <c r="H94" s="207">
        <v>0.884</v>
      </c>
      <c r="I94" s="208"/>
      <c r="J94" s="209">
        <f>ROUND(I94*H94,2)</f>
        <v>0</v>
      </c>
      <c r="K94" s="205" t="s">
        <v>146</v>
      </c>
      <c r="L94" s="42"/>
      <c r="M94" s="210" t="s">
        <v>40</v>
      </c>
      <c r="N94" s="211" t="s">
        <v>49</v>
      </c>
      <c r="O94" s="78"/>
      <c r="P94" s="212">
        <f>O94*H94</f>
        <v>0</v>
      </c>
      <c r="Q94" s="212">
        <v>0</v>
      </c>
      <c r="R94" s="212">
        <f>Q94*H94</f>
        <v>0</v>
      </c>
      <c r="S94" s="212">
        <v>0</v>
      </c>
      <c r="T94" s="213">
        <f>S94*H94</f>
        <v>0</v>
      </c>
      <c r="AR94" s="16" t="s">
        <v>147</v>
      </c>
      <c r="AT94" s="16" t="s">
        <v>142</v>
      </c>
      <c r="AU94" s="16" t="s">
        <v>88</v>
      </c>
      <c r="AY94" s="16" t="s">
        <v>139</v>
      </c>
      <c r="BE94" s="214">
        <f>IF(N94="základní",J94,0)</f>
        <v>0</v>
      </c>
      <c r="BF94" s="214">
        <f>IF(N94="snížená",J94,0)</f>
        <v>0</v>
      </c>
      <c r="BG94" s="214">
        <f>IF(N94="zákl. přenesená",J94,0)</f>
        <v>0</v>
      </c>
      <c r="BH94" s="214">
        <f>IF(N94="sníž. přenesená",J94,0)</f>
        <v>0</v>
      </c>
      <c r="BI94" s="214">
        <f>IF(N94="nulová",J94,0)</f>
        <v>0</v>
      </c>
      <c r="BJ94" s="16" t="s">
        <v>86</v>
      </c>
      <c r="BK94" s="214">
        <f>ROUND(I94*H94,2)</f>
        <v>0</v>
      </c>
      <c r="BL94" s="16" t="s">
        <v>147</v>
      </c>
      <c r="BM94" s="16" t="s">
        <v>160</v>
      </c>
    </row>
    <row r="95" spans="2:47" s="1" customFormat="1" ht="12">
      <c r="B95" s="37"/>
      <c r="C95" s="38"/>
      <c r="D95" s="215" t="s">
        <v>155</v>
      </c>
      <c r="E95" s="38"/>
      <c r="F95" s="216" t="s">
        <v>161</v>
      </c>
      <c r="G95" s="38"/>
      <c r="H95" s="38"/>
      <c r="I95" s="129"/>
      <c r="J95" s="38"/>
      <c r="K95" s="38"/>
      <c r="L95" s="42"/>
      <c r="M95" s="217"/>
      <c r="N95" s="78"/>
      <c r="O95" s="78"/>
      <c r="P95" s="78"/>
      <c r="Q95" s="78"/>
      <c r="R95" s="78"/>
      <c r="S95" s="78"/>
      <c r="T95" s="79"/>
      <c r="AT95" s="16" t="s">
        <v>155</v>
      </c>
      <c r="AU95" s="16" t="s">
        <v>88</v>
      </c>
    </row>
    <row r="96" spans="2:65" s="1" customFormat="1" ht="22.5" customHeight="1">
      <c r="B96" s="37"/>
      <c r="C96" s="203" t="s">
        <v>147</v>
      </c>
      <c r="D96" s="203" t="s">
        <v>142</v>
      </c>
      <c r="E96" s="204" t="s">
        <v>162</v>
      </c>
      <c r="F96" s="205" t="s">
        <v>163</v>
      </c>
      <c r="G96" s="206" t="s">
        <v>153</v>
      </c>
      <c r="H96" s="207">
        <v>7.956</v>
      </c>
      <c r="I96" s="208"/>
      <c r="J96" s="209">
        <f>ROUND(I96*H96,2)</f>
        <v>0</v>
      </c>
      <c r="K96" s="205" t="s">
        <v>146</v>
      </c>
      <c r="L96" s="42"/>
      <c r="M96" s="210" t="s">
        <v>40</v>
      </c>
      <c r="N96" s="211" t="s">
        <v>49</v>
      </c>
      <c r="O96" s="78"/>
      <c r="P96" s="212">
        <f>O96*H96</f>
        <v>0</v>
      </c>
      <c r="Q96" s="212">
        <v>0</v>
      </c>
      <c r="R96" s="212">
        <f>Q96*H96</f>
        <v>0</v>
      </c>
      <c r="S96" s="212">
        <v>0</v>
      </c>
      <c r="T96" s="213">
        <f>S96*H96</f>
        <v>0</v>
      </c>
      <c r="AR96" s="16" t="s">
        <v>147</v>
      </c>
      <c r="AT96" s="16" t="s">
        <v>142</v>
      </c>
      <c r="AU96" s="16" t="s">
        <v>88</v>
      </c>
      <c r="AY96" s="16" t="s">
        <v>139</v>
      </c>
      <c r="BE96" s="214">
        <f>IF(N96="základní",J96,0)</f>
        <v>0</v>
      </c>
      <c r="BF96" s="214">
        <f>IF(N96="snížená",J96,0)</f>
        <v>0</v>
      </c>
      <c r="BG96" s="214">
        <f>IF(N96="zákl. přenesená",J96,0)</f>
        <v>0</v>
      </c>
      <c r="BH96" s="214">
        <f>IF(N96="sníž. přenesená",J96,0)</f>
        <v>0</v>
      </c>
      <c r="BI96" s="214">
        <f>IF(N96="nulová",J96,0)</f>
        <v>0</v>
      </c>
      <c r="BJ96" s="16" t="s">
        <v>86</v>
      </c>
      <c r="BK96" s="214">
        <f>ROUND(I96*H96,2)</f>
        <v>0</v>
      </c>
      <c r="BL96" s="16" t="s">
        <v>147</v>
      </c>
      <c r="BM96" s="16" t="s">
        <v>164</v>
      </c>
    </row>
    <row r="97" spans="2:47" s="1" customFormat="1" ht="12">
      <c r="B97" s="37"/>
      <c r="C97" s="38"/>
      <c r="D97" s="215" t="s">
        <v>155</v>
      </c>
      <c r="E97" s="38"/>
      <c r="F97" s="216" t="s">
        <v>161</v>
      </c>
      <c r="G97" s="38"/>
      <c r="H97" s="38"/>
      <c r="I97" s="129"/>
      <c r="J97" s="38"/>
      <c r="K97" s="38"/>
      <c r="L97" s="42"/>
      <c r="M97" s="217"/>
      <c r="N97" s="78"/>
      <c r="O97" s="78"/>
      <c r="P97" s="78"/>
      <c r="Q97" s="78"/>
      <c r="R97" s="78"/>
      <c r="S97" s="78"/>
      <c r="T97" s="79"/>
      <c r="AT97" s="16" t="s">
        <v>155</v>
      </c>
      <c r="AU97" s="16" t="s">
        <v>88</v>
      </c>
    </row>
    <row r="98" spans="2:51" s="11" customFormat="1" ht="12">
      <c r="B98" s="218"/>
      <c r="C98" s="219"/>
      <c r="D98" s="215" t="s">
        <v>165</v>
      </c>
      <c r="E98" s="219"/>
      <c r="F98" s="220" t="s">
        <v>166</v>
      </c>
      <c r="G98" s="219"/>
      <c r="H98" s="221">
        <v>7.956</v>
      </c>
      <c r="I98" s="222"/>
      <c r="J98" s="219"/>
      <c r="K98" s="219"/>
      <c r="L98" s="223"/>
      <c r="M98" s="224"/>
      <c r="N98" s="225"/>
      <c r="O98" s="225"/>
      <c r="P98" s="225"/>
      <c r="Q98" s="225"/>
      <c r="R98" s="225"/>
      <c r="S98" s="225"/>
      <c r="T98" s="226"/>
      <c r="AT98" s="227" t="s">
        <v>165</v>
      </c>
      <c r="AU98" s="227" t="s">
        <v>88</v>
      </c>
      <c r="AV98" s="11" t="s">
        <v>88</v>
      </c>
      <c r="AW98" s="11" t="s">
        <v>4</v>
      </c>
      <c r="AX98" s="11" t="s">
        <v>86</v>
      </c>
      <c r="AY98" s="227" t="s">
        <v>139</v>
      </c>
    </row>
    <row r="99" spans="2:65" s="1" customFormat="1" ht="22.5" customHeight="1">
      <c r="B99" s="37"/>
      <c r="C99" s="203" t="s">
        <v>167</v>
      </c>
      <c r="D99" s="203" t="s">
        <v>142</v>
      </c>
      <c r="E99" s="204" t="s">
        <v>168</v>
      </c>
      <c r="F99" s="205" t="s">
        <v>169</v>
      </c>
      <c r="G99" s="206" t="s">
        <v>153</v>
      </c>
      <c r="H99" s="207">
        <v>0.884</v>
      </c>
      <c r="I99" s="208"/>
      <c r="J99" s="209">
        <f>ROUND(I99*H99,2)</f>
        <v>0</v>
      </c>
      <c r="K99" s="205" t="s">
        <v>146</v>
      </c>
      <c r="L99" s="42"/>
      <c r="M99" s="210" t="s">
        <v>40</v>
      </c>
      <c r="N99" s="211" t="s">
        <v>49</v>
      </c>
      <c r="O99" s="78"/>
      <c r="P99" s="212">
        <f>O99*H99</f>
        <v>0</v>
      </c>
      <c r="Q99" s="212">
        <v>0</v>
      </c>
      <c r="R99" s="212">
        <f>Q99*H99</f>
        <v>0</v>
      </c>
      <c r="S99" s="212">
        <v>0</v>
      </c>
      <c r="T99" s="213">
        <f>S99*H99</f>
        <v>0</v>
      </c>
      <c r="AR99" s="16" t="s">
        <v>147</v>
      </c>
      <c r="AT99" s="16" t="s">
        <v>142</v>
      </c>
      <c r="AU99" s="16" t="s">
        <v>88</v>
      </c>
      <c r="AY99" s="16" t="s">
        <v>139</v>
      </c>
      <c r="BE99" s="214">
        <f>IF(N99="základní",J99,0)</f>
        <v>0</v>
      </c>
      <c r="BF99" s="214">
        <f>IF(N99="snížená",J99,0)</f>
        <v>0</v>
      </c>
      <c r="BG99" s="214">
        <f>IF(N99="zákl. přenesená",J99,0)</f>
        <v>0</v>
      </c>
      <c r="BH99" s="214">
        <f>IF(N99="sníž. přenesená",J99,0)</f>
        <v>0</v>
      </c>
      <c r="BI99" s="214">
        <f>IF(N99="nulová",J99,0)</f>
        <v>0</v>
      </c>
      <c r="BJ99" s="16" t="s">
        <v>86</v>
      </c>
      <c r="BK99" s="214">
        <f>ROUND(I99*H99,2)</f>
        <v>0</v>
      </c>
      <c r="BL99" s="16" t="s">
        <v>147</v>
      </c>
      <c r="BM99" s="16" t="s">
        <v>170</v>
      </c>
    </row>
    <row r="100" spans="2:47" s="1" customFormat="1" ht="12">
      <c r="B100" s="37"/>
      <c r="C100" s="38"/>
      <c r="D100" s="215" t="s">
        <v>155</v>
      </c>
      <c r="E100" s="38"/>
      <c r="F100" s="216" t="s">
        <v>171</v>
      </c>
      <c r="G100" s="38"/>
      <c r="H100" s="38"/>
      <c r="I100" s="129"/>
      <c r="J100" s="38"/>
      <c r="K100" s="38"/>
      <c r="L100" s="42"/>
      <c r="M100" s="217"/>
      <c r="N100" s="78"/>
      <c r="O100" s="78"/>
      <c r="P100" s="78"/>
      <c r="Q100" s="78"/>
      <c r="R100" s="78"/>
      <c r="S100" s="78"/>
      <c r="T100" s="79"/>
      <c r="AT100" s="16" t="s">
        <v>155</v>
      </c>
      <c r="AU100" s="16" t="s">
        <v>88</v>
      </c>
    </row>
    <row r="101" spans="2:63" s="10" customFormat="1" ht="25.9" customHeight="1">
      <c r="B101" s="187"/>
      <c r="C101" s="188"/>
      <c r="D101" s="189" t="s">
        <v>77</v>
      </c>
      <c r="E101" s="190" t="s">
        <v>172</v>
      </c>
      <c r="F101" s="190" t="s">
        <v>173</v>
      </c>
      <c r="G101" s="188"/>
      <c r="H101" s="188"/>
      <c r="I101" s="191"/>
      <c r="J101" s="192">
        <f>BK101</f>
        <v>0</v>
      </c>
      <c r="K101" s="188"/>
      <c r="L101" s="193"/>
      <c r="M101" s="194"/>
      <c r="N101" s="195"/>
      <c r="O101" s="195"/>
      <c r="P101" s="196">
        <f>P102+P126</f>
        <v>0</v>
      </c>
      <c r="Q101" s="195"/>
      <c r="R101" s="196">
        <f>R102+R126</f>
        <v>0.06991999999999998</v>
      </c>
      <c r="S101" s="195"/>
      <c r="T101" s="197">
        <f>T102+T126</f>
        <v>0.05824</v>
      </c>
      <c r="AR101" s="198" t="s">
        <v>88</v>
      </c>
      <c r="AT101" s="199" t="s">
        <v>77</v>
      </c>
      <c r="AU101" s="199" t="s">
        <v>78</v>
      </c>
      <c r="AY101" s="198" t="s">
        <v>139</v>
      </c>
      <c r="BK101" s="200">
        <f>BK102+BK126</f>
        <v>0</v>
      </c>
    </row>
    <row r="102" spans="2:63" s="10" customFormat="1" ht="22.8" customHeight="1">
      <c r="B102" s="187"/>
      <c r="C102" s="188"/>
      <c r="D102" s="189" t="s">
        <v>77</v>
      </c>
      <c r="E102" s="201" t="s">
        <v>174</v>
      </c>
      <c r="F102" s="201" t="s">
        <v>175</v>
      </c>
      <c r="G102" s="188"/>
      <c r="H102" s="188"/>
      <c r="I102" s="191"/>
      <c r="J102" s="202">
        <f>BK102</f>
        <v>0</v>
      </c>
      <c r="K102" s="188"/>
      <c r="L102" s="193"/>
      <c r="M102" s="194"/>
      <c r="N102" s="195"/>
      <c r="O102" s="195"/>
      <c r="P102" s="196">
        <f>SUM(P103:P125)</f>
        <v>0</v>
      </c>
      <c r="Q102" s="195"/>
      <c r="R102" s="196">
        <f>SUM(R103:R125)</f>
        <v>0.06891999999999998</v>
      </c>
      <c r="S102" s="195"/>
      <c r="T102" s="197">
        <f>SUM(T103:T125)</f>
        <v>0.05824</v>
      </c>
      <c r="AR102" s="198" t="s">
        <v>88</v>
      </c>
      <c r="AT102" s="199" t="s">
        <v>77</v>
      </c>
      <c r="AU102" s="199" t="s">
        <v>86</v>
      </c>
      <c r="AY102" s="198" t="s">
        <v>139</v>
      </c>
      <c r="BK102" s="200">
        <f>SUM(BK103:BK125)</f>
        <v>0</v>
      </c>
    </row>
    <row r="103" spans="2:65" s="1" customFormat="1" ht="16.5" customHeight="1">
      <c r="B103" s="37"/>
      <c r="C103" s="203" t="s">
        <v>176</v>
      </c>
      <c r="D103" s="203" t="s">
        <v>142</v>
      </c>
      <c r="E103" s="204" t="s">
        <v>177</v>
      </c>
      <c r="F103" s="205" t="s">
        <v>178</v>
      </c>
      <c r="G103" s="206" t="s">
        <v>179</v>
      </c>
      <c r="H103" s="207">
        <v>8</v>
      </c>
      <c r="I103" s="208"/>
      <c r="J103" s="209">
        <f>ROUND(I103*H103,2)</f>
        <v>0</v>
      </c>
      <c r="K103" s="205" t="s">
        <v>146</v>
      </c>
      <c r="L103" s="42"/>
      <c r="M103" s="210" t="s">
        <v>40</v>
      </c>
      <c r="N103" s="211" t="s">
        <v>49</v>
      </c>
      <c r="O103" s="78"/>
      <c r="P103" s="212">
        <f>O103*H103</f>
        <v>0</v>
      </c>
      <c r="Q103" s="212">
        <v>0.00011</v>
      </c>
      <c r="R103" s="212">
        <f>Q103*H103</f>
        <v>0.00088</v>
      </c>
      <c r="S103" s="212">
        <v>0.00215</v>
      </c>
      <c r="T103" s="213">
        <f>S103*H103</f>
        <v>0.0172</v>
      </c>
      <c r="AR103" s="16" t="s">
        <v>180</v>
      </c>
      <c r="AT103" s="16" t="s">
        <v>142</v>
      </c>
      <c r="AU103" s="16" t="s">
        <v>88</v>
      </c>
      <c r="AY103" s="16" t="s">
        <v>139</v>
      </c>
      <c r="BE103" s="214">
        <f>IF(N103="základní",J103,0)</f>
        <v>0</v>
      </c>
      <c r="BF103" s="214">
        <f>IF(N103="snížená",J103,0)</f>
        <v>0</v>
      </c>
      <c r="BG103" s="214">
        <f>IF(N103="zákl. přenesená",J103,0)</f>
        <v>0</v>
      </c>
      <c r="BH103" s="214">
        <f>IF(N103="sníž. přenesená",J103,0)</f>
        <v>0</v>
      </c>
      <c r="BI103" s="214">
        <f>IF(N103="nulová",J103,0)</f>
        <v>0</v>
      </c>
      <c r="BJ103" s="16" t="s">
        <v>86</v>
      </c>
      <c r="BK103" s="214">
        <f>ROUND(I103*H103,2)</f>
        <v>0</v>
      </c>
      <c r="BL103" s="16" t="s">
        <v>180</v>
      </c>
      <c r="BM103" s="16" t="s">
        <v>181</v>
      </c>
    </row>
    <row r="104" spans="2:65" s="1" customFormat="1" ht="16.5" customHeight="1">
      <c r="B104" s="37"/>
      <c r="C104" s="203" t="s">
        <v>182</v>
      </c>
      <c r="D104" s="203" t="s">
        <v>142</v>
      </c>
      <c r="E104" s="204" t="s">
        <v>183</v>
      </c>
      <c r="F104" s="205" t="s">
        <v>184</v>
      </c>
      <c r="G104" s="206" t="s">
        <v>179</v>
      </c>
      <c r="H104" s="207">
        <v>12</v>
      </c>
      <c r="I104" s="208"/>
      <c r="J104" s="209">
        <f>ROUND(I104*H104,2)</f>
        <v>0</v>
      </c>
      <c r="K104" s="205" t="s">
        <v>146</v>
      </c>
      <c r="L104" s="42"/>
      <c r="M104" s="210" t="s">
        <v>40</v>
      </c>
      <c r="N104" s="211" t="s">
        <v>49</v>
      </c>
      <c r="O104" s="78"/>
      <c r="P104" s="212">
        <f>O104*H104</f>
        <v>0</v>
      </c>
      <c r="Q104" s="212">
        <v>0.00039</v>
      </c>
      <c r="R104" s="212">
        <f>Q104*H104</f>
        <v>0.00468</v>
      </c>
      <c r="S104" s="212">
        <v>0.00342</v>
      </c>
      <c r="T104" s="213">
        <f>S104*H104</f>
        <v>0.04104</v>
      </c>
      <c r="AR104" s="16" t="s">
        <v>180</v>
      </c>
      <c r="AT104" s="16" t="s">
        <v>142</v>
      </c>
      <c r="AU104" s="16" t="s">
        <v>88</v>
      </c>
      <c r="AY104" s="16" t="s">
        <v>139</v>
      </c>
      <c r="BE104" s="214">
        <f>IF(N104="základní",J104,0)</f>
        <v>0</v>
      </c>
      <c r="BF104" s="214">
        <f>IF(N104="snížená",J104,0)</f>
        <v>0</v>
      </c>
      <c r="BG104" s="214">
        <f>IF(N104="zákl. přenesená",J104,0)</f>
        <v>0</v>
      </c>
      <c r="BH104" s="214">
        <f>IF(N104="sníž. přenesená",J104,0)</f>
        <v>0</v>
      </c>
      <c r="BI104" s="214">
        <f>IF(N104="nulová",J104,0)</f>
        <v>0</v>
      </c>
      <c r="BJ104" s="16" t="s">
        <v>86</v>
      </c>
      <c r="BK104" s="214">
        <f>ROUND(I104*H104,2)</f>
        <v>0</v>
      </c>
      <c r="BL104" s="16" t="s">
        <v>180</v>
      </c>
      <c r="BM104" s="16" t="s">
        <v>185</v>
      </c>
    </row>
    <row r="105" spans="2:65" s="1" customFormat="1" ht="16.5" customHeight="1">
      <c r="B105" s="37"/>
      <c r="C105" s="203" t="s">
        <v>186</v>
      </c>
      <c r="D105" s="203" t="s">
        <v>142</v>
      </c>
      <c r="E105" s="204" t="s">
        <v>187</v>
      </c>
      <c r="F105" s="205" t="s">
        <v>188</v>
      </c>
      <c r="G105" s="206" t="s">
        <v>179</v>
      </c>
      <c r="H105" s="207">
        <v>8</v>
      </c>
      <c r="I105" s="208"/>
      <c r="J105" s="209">
        <f>ROUND(I105*H105,2)</f>
        <v>0</v>
      </c>
      <c r="K105" s="205" t="s">
        <v>146</v>
      </c>
      <c r="L105" s="42"/>
      <c r="M105" s="210" t="s">
        <v>40</v>
      </c>
      <c r="N105" s="211" t="s">
        <v>49</v>
      </c>
      <c r="O105" s="78"/>
      <c r="P105" s="212">
        <f>O105*H105</f>
        <v>0</v>
      </c>
      <c r="Q105" s="212">
        <v>0.00147</v>
      </c>
      <c r="R105" s="212">
        <f>Q105*H105</f>
        <v>0.01176</v>
      </c>
      <c r="S105" s="212">
        <v>0</v>
      </c>
      <c r="T105" s="213">
        <f>S105*H105</f>
        <v>0</v>
      </c>
      <c r="AR105" s="16" t="s">
        <v>180</v>
      </c>
      <c r="AT105" s="16" t="s">
        <v>142</v>
      </c>
      <c r="AU105" s="16" t="s">
        <v>88</v>
      </c>
      <c r="AY105" s="16" t="s">
        <v>139</v>
      </c>
      <c r="BE105" s="214">
        <f>IF(N105="základní",J105,0)</f>
        <v>0</v>
      </c>
      <c r="BF105" s="214">
        <f>IF(N105="snížená",J105,0)</f>
        <v>0</v>
      </c>
      <c r="BG105" s="214">
        <f>IF(N105="zákl. přenesená",J105,0)</f>
        <v>0</v>
      </c>
      <c r="BH105" s="214">
        <f>IF(N105="sníž. přenesená",J105,0)</f>
        <v>0</v>
      </c>
      <c r="BI105" s="214">
        <f>IF(N105="nulová",J105,0)</f>
        <v>0</v>
      </c>
      <c r="BJ105" s="16" t="s">
        <v>86</v>
      </c>
      <c r="BK105" s="214">
        <f>ROUND(I105*H105,2)</f>
        <v>0</v>
      </c>
      <c r="BL105" s="16" t="s">
        <v>180</v>
      </c>
      <c r="BM105" s="16" t="s">
        <v>189</v>
      </c>
    </row>
    <row r="106" spans="2:65" s="1" customFormat="1" ht="16.5" customHeight="1">
      <c r="B106" s="37"/>
      <c r="C106" s="203" t="s">
        <v>140</v>
      </c>
      <c r="D106" s="203" t="s">
        <v>142</v>
      </c>
      <c r="E106" s="204" t="s">
        <v>190</v>
      </c>
      <c r="F106" s="205" t="s">
        <v>191</v>
      </c>
      <c r="G106" s="206" t="s">
        <v>179</v>
      </c>
      <c r="H106" s="207">
        <v>12</v>
      </c>
      <c r="I106" s="208"/>
      <c r="J106" s="209">
        <f>ROUND(I106*H106,2)</f>
        <v>0</v>
      </c>
      <c r="K106" s="205" t="s">
        <v>146</v>
      </c>
      <c r="L106" s="42"/>
      <c r="M106" s="210" t="s">
        <v>40</v>
      </c>
      <c r="N106" s="211" t="s">
        <v>49</v>
      </c>
      <c r="O106" s="78"/>
      <c r="P106" s="212">
        <f>O106*H106</f>
        <v>0</v>
      </c>
      <c r="Q106" s="212">
        <v>0.00396</v>
      </c>
      <c r="R106" s="212">
        <f>Q106*H106</f>
        <v>0.04752</v>
      </c>
      <c r="S106" s="212">
        <v>0</v>
      </c>
      <c r="T106" s="213">
        <f>S106*H106</f>
        <v>0</v>
      </c>
      <c r="AR106" s="16" t="s">
        <v>180</v>
      </c>
      <c r="AT106" s="16" t="s">
        <v>142</v>
      </c>
      <c r="AU106" s="16" t="s">
        <v>88</v>
      </c>
      <c r="AY106" s="16" t="s">
        <v>139</v>
      </c>
      <c r="BE106" s="214">
        <f>IF(N106="základní",J106,0)</f>
        <v>0</v>
      </c>
      <c r="BF106" s="214">
        <f>IF(N106="snížená",J106,0)</f>
        <v>0</v>
      </c>
      <c r="BG106" s="214">
        <f>IF(N106="zákl. přenesená",J106,0)</f>
        <v>0</v>
      </c>
      <c r="BH106" s="214">
        <f>IF(N106="sníž. přenesená",J106,0)</f>
        <v>0</v>
      </c>
      <c r="BI106" s="214">
        <f>IF(N106="nulová",J106,0)</f>
        <v>0</v>
      </c>
      <c r="BJ106" s="16" t="s">
        <v>86</v>
      </c>
      <c r="BK106" s="214">
        <f>ROUND(I106*H106,2)</f>
        <v>0</v>
      </c>
      <c r="BL106" s="16" t="s">
        <v>180</v>
      </c>
      <c r="BM106" s="16" t="s">
        <v>192</v>
      </c>
    </row>
    <row r="107" spans="2:65" s="1" customFormat="1" ht="16.5" customHeight="1">
      <c r="B107" s="37"/>
      <c r="C107" s="203" t="s">
        <v>193</v>
      </c>
      <c r="D107" s="203" t="s">
        <v>142</v>
      </c>
      <c r="E107" s="204" t="s">
        <v>194</v>
      </c>
      <c r="F107" s="205" t="s">
        <v>195</v>
      </c>
      <c r="G107" s="206" t="s">
        <v>196</v>
      </c>
      <c r="H107" s="207">
        <v>1</v>
      </c>
      <c r="I107" s="208"/>
      <c r="J107" s="209">
        <f>ROUND(I107*H107,2)</f>
        <v>0</v>
      </c>
      <c r="K107" s="205" t="s">
        <v>146</v>
      </c>
      <c r="L107" s="42"/>
      <c r="M107" s="210" t="s">
        <v>40</v>
      </c>
      <c r="N107" s="211" t="s">
        <v>49</v>
      </c>
      <c r="O107" s="78"/>
      <c r="P107" s="212">
        <f>O107*H107</f>
        <v>0</v>
      </c>
      <c r="Q107" s="212">
        <v>0.00338</v>
      </c>
      <c r="R107" s="212">
        <f>Q107*H107</f>
        <v>0.00338</v>
      </c>
      <c r="S107" s="212">
        <v>0</v>
      </c>
      <c r="T107" s="213">
        <f>S107*H107</f>
        <v>0</v>
      </c>
      <c r="AR107" s="16" t="s">
        <v>180</v>
      </c>
      <c r="AT107" s="16" t="s">
        <v>142</v>
      </c>
      <c r="AU107" s="16" t="s">
        <v>88</v>
      </c>
      <c r="AY107" s="16" t="s">
        <v>139</v>
      </c>
      <c r="BE107" s="214">
        <f>IF(N107="základní",J107,0)</f>
        <v>0</v>
      </c>
      <c r="BF107" s="214">
        <f>IF(N107="snížená",J107,0)</f>
        <v>0</v>
      </c>
      <c r="BG107" s="214">
        <f>IF(N107="zákl. přenesená",J107,0)</f>
        <v>0</v>
      </c>
      <c r="BH107" s="214">
        <f>IF(N107="sníž. přenesená",J107,0)</f>
        <v>0</v>
      </c>
      <c r="BI107" s="214">
        <f>IF(N107="nulová",J107,0)</f>
        <v>0</v>
      </c>
      <c r="BJ107" s="16" t="s">
        <v>86</v>
      </c>
      <c r="BK107" s="214">
        <f>ROUND(I107*H107,2)</f>
        <v>0</v>
      </c>
      <c r="BL107" s="16" t="s">
        <v>180</v>
      </c>
      <c r="BM107" s="16" t="s">
        <v>197</v>
      </c>
    </row>
    <row r="108" spans="2:47" s="1" customFormat="1" ht="12">
      <c r="B108" s="37"/>
      <c r="C108" s="38"/>
      <c r="D108" s="215" t="s">
        <v>155</v>
      </c>
      <c r="E108" s="38"/>
      <c r="F108" s="216" t="s">
        <v>198</v>
      </c>
      <c r="G108" s="38"/>
      <c r="H108" s="38"/>
      <c r="I108" s="129"/>
      <c r="J108" s="38"/>
      <c r="K108" s="38"/>
      <c r="L108" s="42"/>
      <c r="M108" s="217"/>
      <c r="N108" s="78"/>
      <c r="O108" s="78"/>
      <c r="P108" s="78"/>
      <c r="Q108" s="78"/>
      <c r="R108" s="78"/>
      <c r="S108" s="78"/>
      <c r="T108" s="79"/>
      <c r="AT108" s="16" t="s">
        <v>155</v>
      </c>
      <c r="AU108" s="16" t="s">
        <v>88</v>
      </c>
    </row>
    <row r="109" spans="2:65" s="1" customFormat="1" ht="16.5" customHeight="1">
      <c r="B109" s="37"/>
      <c r="C109" s="203" t="s">
        <v>199</v>
      </c>
      <c r="D109" s="203" t="s">
        <v>142</v>
      </c>
      <c r="E109" s="204" t="s">
        <v>200</v>
      </c>
      <c r="F109" s="205" t="s">
        <v>201</v>
      </c>
      <c r="G109" s="206" t="s">
        <v>196</v>
      </c>
      <c r="H109" s="207">
        <v>1</v>
      </c>
      <c r="I109" s="208"/>
      <c r="J109" s="209">
        <f>ROUND(I109*H109,2)</f>
        <v>0</v>
      </c>
      <c r="K109" s="205" t="s">
        <v>146</v>
      </c>
      <c r="L109" s="42"/>
      <c r="M109" s="210" t="s">
        <v>40</v>
      </c>
      <c r="N109" s="211" t="s">
        <v>49</v>
      </c>
      <c r="O109" s="78"/>
      <c r="P109" s="212">
        <f>O109*H109</f>
        <v>0</v>
      </c>
      <c r="Q109" s="212">
        <v>0.00022</v>
      </c>
      <c r="R109" s="212">
        <f>Q109*H109</f>
        <v>0.00022</v>
      </c>
      <c r="S109" s="212">
        <v>0</v>
      </c>
      <c r="T109" s="213">
        <f>S109*H109</f>
        <v>0</v>
      </c>
      <c r="AR109" s="16" t="s">
        <v>180</v>
      </c>
      <c r="AT109" s="16" t="s">
        <v>142</v>
      </c>
      <c r="AU109" s="16" t="s">
        <v>88</v>
      </c>
      <c r="AY109" s="16" t="s">
        <v>139</v>
      </c>
      <c r="BE109" s="214">
        <f>IF(N109="základní",J109,0)</f>
        <v>0</v>
      </c>
      <c r="BF109" s="214">
        <f>IF(N109="snížená",J109,0)</f>
        <v>0</v>
      </c>
      <c r="BG109" s="214">
        <f>IF(N109="zákl. přenesená",J109,0)</f>
        <v>0</v>
      </c>
      <c r="BH109" s="214">
        <f>IF(N109="sníž. přenesená",J109,0)</f>
        <v>0</v>
      </c>
      <c r="BI109" s="214">
        <f>IF(N109="nulová",J109,0)</f>
        <v>0</v>
      </c>
      <c r="BJ109" s="16" t="s">
        <v>86</v>
      </c>
      <c r="BK109" s="214">
        <f>ROUND(I109*H109,2)</f>
        <v>0</v>
      </c>
      <c r="BL109" s="16" t="s">
        <v>180</v>
      </c>
      <c r="BM109" s="16" t="s">
        <v>202</v>
      </c>
    </row>
    <row r="110" spans="2:47" s="1" customFormat="1" ht="12">
      <c r="B110" s="37"/>
      <c r="C110" s="38"/>
      <c r="D110" s="215" t="s">
        <v>155</v>
      </c>
      <c r="E110" s="38"/>
      <c r="F110" s="216" t="s">
        <v>198</v>
      </c>
      <c r="G110" s="38"/>
      <c r="H110" s="38"/>
      <c r="I110" s="129"/>
      <c r="J110" s="38"/>
      <c r="K110" s="38"/>
      <c r="L110" s="42"/>
      <c r="M110" s="217"/>
      <c r="N110" s="78"/>
      <c r="O110" s="78"/>
      <c r="P110" s="78"/>
      <c r="Q110" s="78"/>
      <c r="R110" s="78"/>
      <c r="S110" s="78"/>
      <c r="T110" s="79"/>
      <c r="AT110" s="16" t="s">
        <v>155</v>
      </c>
      <c r="AU110" s="16" t="s">
        <v>88</v>
      </c>
    </row>
    <row r="111" spans="2:65" s="1" customFormat="1" ht="16.5" customHeight="1">
      <c r="B111" s="37"/>
      <c r="C111" s="203" t="s">
        <v>203</v>
      </c>
      <c r="D111" s="203" t="s">
        <v>142</v>
      </c>
      <c r="E111" s="204" t="s">
        <v>204</v>
      </c>
      <c r="F111" s="205" t="s">
        <v>205</v>
      </c>
      <c r="G111" s="206" t="s">
        <v>179</v>
      </c>
      <c r="H111" s="207">
        <v>12</v>
      </c>
      <c r="I111" s="208"/>
      <c r="J111" s="209">
        <f>ROUND(I111*H111,2)</f>
        <v>0</v>
      </c>
      <c r="K111" s="205" t="s">
        <v>146</v>
      </c>
      <c r="L111" s="42"/>
      <c r="M111" s="210" t="s">
        <v>40</v>
      </c>
      <c r="N111" s="211" t="s">
        <v>49</v>
      </c>
      <c r="O111" s="78"/>
      <c r="P111" s="212">
        <f>O111*H111</f>
        <v>0</v>
      </c>
      <c r="Q111" s="212">
        <v>0</v>
      </c>
      <c r="R111" s="212">
        <f>Q111*H111</f>
        <v>0</v>
      </c>
      <c r="S111" s="212">
        <v>0</v>
      </c>
      <c r="T111" s="213">
        <f>S111*H111</f>
        <v>0</v>
      </c>
      <c r="AR111" s="16" t="s">
        <v>180</v>
      </c>
      <c r="AT111" s="16" t="s">
        <v>142</v>
      </c>
      <c r="AU111" s="16" t="s">
        <v>88</v>
      </c>
      <c r="AY111" s="16" t="s">
        <v>139</v>
      </c>
      <c r="BE111" s="214">
        <f>IF(N111="základní",J111,0)</f>
        <v>0</v>
      </c>
      <c r="BF111" s="214">
        <f>IF(N111="snížená",J111,0)</f>
        <v>0</v>
      </c>
      <c r="BG111" s="214">
        <f>IF(N111="zákl. přenesená",J111,0)</f>
        <v>0</v>
      </c>
      <c r="BH111" s="214">
        <f>IF(N111="sníž. přenesená",J111,0)</f>
        <v>0</v>
      </c>
      <c r="BI111" s="214">
        <f>IF(N111="nulová",J111,0)</f>
        <v>0</v>
      </c>
      <c r="BJ111" s="16" t="s">
        <v>86</v>
      </c>
      <c r="BK111" s="214">
        <f>ROUND(I111*H111,2)</f>
        <v>0</v>
      </c>
      <c r="BL111" s="16" t="s">
        <v>180</v>
      </c>
      <c r="BM111" s="16" t="s">
        <v>206</v>
      </c>
    </row>
    <row r="112" spans="2:47" s="1" customFormat="1" ht="12">
      <c r="B112" s="37"/>
      <c r="C112" s="38"/>
      <c r="D112" s="215" t="s">
        <v>155</v>
      </c>
      <c r="E112" s="38"/>
      <c r="F112" s="216" t="s">
        <v>207</v>
      </c>
      <c r="G112" s="38"/>
      <c r="H112" s="38"/>
      <c r="I112" s="129"/>
      <c r="J112" s="38"/>
      <c r="K112" s="38"/>
      <c r="L112" s="42"/>
      <c r="M112" s="217"/>
      <c r="N112" s="78"/>
      <c r="O112" s="78"/>
      <c r="P112" s="78"/>
      <c r="Q112" s="78"/>
      <c r="R112" s="78"/>
      <c r="S112" s="78"/>
      <c r="T112" s="79"/>
      <c r="AT112" s="16" t="s">
        <v>155</v>
      </c>
      <c r="AU112" s="16" t="s">
        <v>88</v>
      </c>
    </row>
    <row r="113" spans="2:65" s="1" customFormat="1" ht="16.5" customHeight="1">
      <c r="B113" s="37"/>
      <c r="C113" s="203" t="s">
        <v>208</v>
      </c>
      <c r="D113" s="203" t="s">
        <v>142</v>
      </c>
      <c r="E113" s="204" t="s">
        <v>209</v>
      </c>
      <c r="F113" s="205" t="s">
        <v>210</v>
      </c>
      <c r="G113" s="206" t="s">
        <v>145</v>
      </c>
      <c r="H113" s="207">
        <v>12</v>
      </c>
      <c r="I113" s="208"/>
      <c r="J113" s="209">
        <f>ROUND(I113*H113,2)</f>
        <v>0</v>
      </c>
      <c r="K113" s="205" t="s">
        <v>146</v>
      </c>
      <c r="L113" s="42"/>
      <c r="M113" s="210" t="s">
        <v>40</v>
      </c>
      <c r="N113" s="211" t="s">
        <v>49</v>
      </c>
      <c r="O113" s="78"/>
      <c r="P113" s="212">
        <f>O113*H113</f>
        <v>0</v>
      </c>
      <c r="Q113" s="212">
        <v>0</v>
      </c>
      <c r="R113" s="212">
        <f>Q113*H113</f>
        <v>0</v>
      </c>
      <c r="S113" s="212">
        <v>0</v>
      </c>
      <c r="T113" s="213">
        <f>S113*H113</f>
        <v>0</v>
      </c>
      <c r="AR113" s="16" t="s">
        <v>180</v>
      </c>
      <c r="AT113" s="16" t="s">
        <v>142</v>
      </c>
      <c r="AU113" s="16" t="s">
        <v>88</v>
      </c>
      <c r="AY113" s="16" t="s">
        <v>139</v>
      </c>
      <c r="BE113" s="214">
        <f>IF(N113="základní",J113,0)</f>
        <v>0</v>
      </c>
      <c r="BF113" s="214">
        <f>IF(N113="snížená",J113,0)</f>
        <v>0</v>
      </c>
      <c r="BG113" s="214">
        <f>IF(N113="zákl. přenesená",J113,0)</f>
        <v>0</v>
      </c>
      <c r="BH113" s="214">
        <f>IF(N113="sníž. přenesená",J113,0)</f>
        <v>0</v>
      </c>
      <c r="BI113" s="214">
        <f>IF(N113="nulová",J113,0)</f>
        <v>0</v>
      </c>
      <c r="BJ113" s="16" t="s">
        <v>86</v>
      </c>
      <c r="BK113" s="214">
        <f>ROUND(I113*H113,2)</f>
        <v>0</v>
      </c>
      <c r="BL113" s="16" t="s">
        <v>180</v>
      </c>
      <c r="BM113" s="16" t="s">
        <v>211</v>
      </c>
    </row>
    <row r="114" spans="2:47" s="1" customFormat="1" ht="12">
      <c r="B114" s="37"/>
      <c r="C114" s="38"/>
      <c r="D114" s="215" t="s">
        <v>155</v>
      </c>
      <c r="E114" s="38"/>
      <c r="F114" s="216" t="s">
        <v>207</v>
      </c>
      <c r="G114" s="38"/>
      <c r="H114" s="38"/>
      <c r="I114" s="129"/>
      <c r="J114" s="38"/>
      <c r="K114" s="38"/>
      <c r="L114" s="42"/>
      <c r="M114" s="217"/>
      <c r="N114" s="78"/>
      <c r="O114" s="78"/>
      <c r="P114" s="78"/>
      <c r="Q114" s="78"/>
      <c r="R114" s="78"/>
      <c r="S114" s="78"/>
      <c r="T114" s="79"/>
      <c r="AT114" s="16" t="s">
        <v>155</v>
      </c>
      <c r="AU114" s="16" t="s">
        <v>88</v>
      </c>
    </row>
    <row r="115" spans="2:65" s="1" customFormat="1" ht="16.5" customHeight="1">
      <c r="B115" s="37"/>
      <c r="C115" s="203" t="s">
        <v>212</v>
      </c>
      <c r="D115" s="203" t="s">
        <v>142</v>
      </c>
      <c r="E115" s="204" t="s">
        <v>213</v>
      </c>
      <c r="F115" s="205" t="s">
        <v>214</v>
      </c>
      <c r="G115" s="206" t="s">
        <v>145</v>
      </c>
      <c r="H115" s="207">
        <v>2</v>
      </c>
      <c r="I115" s="208"/>
      <c r="J115" s="209">
        <f>ROUND(I115*H115,2)</f>
        <v>0</v>
      </c>
      <c r="K115" s="205" t="s">
        <v>146</v>
      </c>
      <c r="L115" s="42"/>
      <c r="M115" s="210" t="s">
        <v>40</v>
      </c>
      <c r="N115" s="211" t="s">
        <v>49</v>
      </c>
      <c r="O115" s="78"/>
      <c r="P115" s="212">
        <f>O115*H115</f>
        <v>0</v>
      </c>
      <c r="Q115" s="212">
        <v>0.00024</v>
      </c>
      <c r="R115" s="212">
        <f>Q115*H115</f>
        <v>0.00048</v>
      </c>
      <c r="S115" s="212">
        <v>0</v>
      </c>
      <c r="T115" s="213">
        <f>S115*H115</f>
        <v>0</v>
      </c>
      <c r="AR115" s="16" t="s">
        <v>180</v>
      </c>
      <c r="AT115" s="16" t="s">
        <v>142</v>
      </c>
      <c r="AU115" s="16" t="s">
        <v>88</v>
      </c>
      <c r="AY115" s="16" t="s">
        <v>139</v>
      </c>
      <c r="BE115" s="214">
        <f>IF(N115="základní",J115,0)</f>
        <v>0</v>
      </c>
      <c r="BF115" s="214">
        <f>IF(N115="snížená",J115,0)</f>
        <v>0</v>
      </c>
      <c r="BG115" s="214">
        <f>IF(N115="zákl. přenesená",J115,0)</f>
        <v>0</v>
      </c>
      <c r="BH115" s="214">
        <f>IF(N115="sníž. přenesená",J115,0)</f>
        <v>0</v>
      </c>
      <c r="BI115" s="214">
        <f>IF(N115="nulová",J115,0)</f>
        <v>0</v>
      </c>
      <c r="BJ115" s="16" t="s">
        <v>86</v>
      </c>
      <c r="BK115" s="214">
        <f>ROUND(I115*H115,2)</f>
        <v>0</v>
      </c>
      <c r="BL115" s="16" t="s">
        <v>180</v>
      </c>
      <c r="BM115" s="16" t="s">
        <v>215</v>
      </c>
    </row>
    <row r="116" spans="2:47" s="1" customFormat="1" ht="12">
      <c r="B116" s="37"/>
      <c r="C116" s="38"/>
      <c r="D116" s="215" t="s">
        <v>155</v>
      </c>
      <c r="E116" s="38"/>
      <c r="F116" s="216" t="s">
        <v>216</v>
      </c>
      <c r="G116" s="38"/>
      <c r="H116" s="38"/>
      <c r="I116" s="129"/>
      <c r="J116" s="38"/>
      <c r="K116" s="38"/>
      <c r="L116" s="42"/>
      <c r="M116" s="217"/>
      <c r="N116" s="78"/>
      <c r="O116" s="78"/>
      <c r="P116" s="78"/>
      <c r="Q116" s="78"/>
      <c r="R116" s="78"/>
      <c r="S116" s="78"/>
      <c r="T116" s="79"/>
      <c r="AT116" s="16" t="s">
        <v>155</v>
      </c>
      <c r="AU116" s="16" t="s">
        <v>88</v>
      </c>
    </row>
    <row r="117" spans="2:65" s="1" customFormat="1" ht="22.5" customHeight="1">
      <c r="B117" s="37"/>
      <c r="C117" s="203" t="s">
        <v>8</v>
      </c>
      <c r="D117" s="203" t="s">
        <v>142</v>
      </c>
      <c r="E117" s="204" t="s">
        <v>217</v>
      </c>
      <c r="F117" s="205" t="s">
        <v>218</v>
      </c>
      <c r="G117" s="206" t="s">
        <v>145</v>
      </c>
      <c r="H117" s="207">
        <v>1</v>
      </c>
      <c r="I117" s="208"/>
      <c r="J117" s="209">
        <f>ROUND(I117*H117,2)</f>
        <v>0</v>
      </c>
      <c r="K117" s="205" t="s">
        <v>219</v>
      </c>
      <c r="L117" s="42"/>
      <c r="M117" s="210" t="s">
        <v>40</v>
      </c>
      <c r="N117" s="211" t="s">
        <v>49</v>
      </c>
      <c r="O117" s="78"/>
      <c r="P117" s="212">
        <f>O117*H117</f>
        <v>0</v>
      </c>
      <c r="Q117" s="212">
        <v>0</v>
      </c>
      <c r="R117" s="212">
        <f>Q117*H117</f>
        <v>0</v>
      </c>
      <c r="S117" s="212">
        <v>0</v>
      </c>
      <c r="T117" s="213">
        <f>S117*H117</f>
        <v>0</v>
      </c>
      <c r="AR117" s="16" t="s">
        <v>180</v>
      </c>
      <c r="AT117" s="16" t="s">
        <v>142</v>
      </c>
      <c r="AU117" s="16" t="s">
        <v>88</v>
      </c>
      <c r="AY117" s="16" t="s">
        <v>139</v>
      </c>
      <c r="BE117" s="214">
        <f>IF(N117="základní",J117,0)</f>
        <v>0</v>
      </c>
      <c r="BF117" s="214">
        <f>IF(N117="snížená",J117,0)</f>
        <v>0</v>
      </c>
      <c r="BG117" s="214">
        <f>IF(N117="zákl. přenesená",J117,0)</f>
        <v>0</v>
      </c>
      <c r="BH117" s="214">
        <f>IF(N117="sníž. přenesená",J117,0)</f>
        <v>0</v>
      </c>
      <c r="BI117" s="214">
        <f>IF(N117="nulová",J117,0)</f>
        <v>0</v>
      </c>
      <c r="BJ117" s="16" t="s">
        <v>86</v>
      </c>
      <c r="BK117" s="214">
        <f>ROUND(I117*H117,2)</f>
        <v>0</v>
      </c>
      <c r="BL117" s="16" t="s">
        <v>180</v>
      </c>
      <c r="BM117" s="16" t="s">
        <v>220</v>
      </c>
    </row>
    <row r="118" spans="2:65" s="1" customFormat="1" ht="22.5" customHeight="1">
      <c r="B118" s="37"/>
      <c r="C118" s="203" t="s">
        <v>180</v>
      </c>
      <c r="D118" s="203" t="s">
        <v>142</v>
      </c>
      <c r="E118" s="204" t="s">
        <v>221</v>
      </c>
      <c r="F118" s="205" t="s">
        <v>222</v>
      </c>
      <c r="G118" s="206" t="s">
        <v>145</v>
      </c>
      <c r="H118" s="207">
        <v>1</v>
      </c>
      <c r="I118" s="208"/>
      <c r="J118" s="209">
        <f>ROUND(I118*H118,2)</f>
        <v>0</v>
      </c>
      <c r="K118" s="205" t="s">
        <v>219</v>
      </c>
      <c r="L118" s="42"/>
      <c r="M118" s="210" t="s">
        <v>40</v>
      </c>
      <c r="N118" s="211" t="s">
        <v>49</v>
      </c>
      <c r="O118" s="78"/>
      <c r="P118" s="212">
        <f>O118*H118</f>
        <v>0</v>
      </c>
      <c r="Q118" s="212">
        <v>0</v>
      </c>
      <c r="R118" s="212">
        <f>Q118*H118</f>
        <v>0</v>
      </c>
      <c r="S118" s="212">
        <v>0</v>
      </c>
      <c r="T118" s="213">
        <f>S118*H118</f>
        <v>0</v>
      </c>
      <c r="AR118" s="16" t="s">
        <v>180</v>
      </c>
      <c r="AT118" s="16" t="s">
        <v>142</v>
      </c>
      <c r="AU118" s="16" t="s">
        <v>88</v>
      </c>
      <c r="AY118" s="16" t="s">
        <v>139</v>
      </c>
      <c r="BE118" s="214">
        <f>IF(N118="základní",J118,0)</f>
        <v>0</v>
      </c>
      <c r="BF118" s="214">
        <f>IF(N118="snížená",J118,0)</f>
        <v>0</v>
      </c>
      <c r="BG118" s="214">
        <f>IF(N118="zákl. přenesená",J118,0)</f>
        <v>0</v>
      </c>
      <c r="BH118" s="214">
        <f>IF(N118="sníž. přenesená",J118,0)</f>
        <v>0</v>
      </c>
      <c r="BI118" s="214">
        <f>IF(N118="nulová",J118,0)</f>
        <v>0</v>
      </c>
      <c r="BJ118" s="16" t="s">
        <v>86</v>
      </c>
      <c r="BK118" s="214">
        <f>ROUND(I118*H118,2)</f>
        <v>0</v>
      </c>
      <c r="BL118" s="16" t="s">
        <v>180</v>
      </c>
      <c r="BM118" s="16" t="s">
        <v>223</v>
      </c>
    </row>
    <row r="119" spans="2:47" s="1" customFormat="1" ht="12">
      <c r="B119" s="37"/>
      <c r="C119" s="38"/>
      <c r="D119" s="215" t="s">
        <v>224</v>
      </c>
      <c r="E119" s="38"/>
      <c r="F119" s="216" t="s">
        <v>225</v>
      </c>
      <c r="G119" s="38"/>
      <c r="H119" s="38"/>
      <c r="I119" s="129"/>
      <c r="J119" s="38"/>
      <c r="K119" s="38"/>
      <c r="L119" s="42"/>
      <c r="M119" s="217"/>
      <c r="N119" s="78"/>
      <c r="O119" s="78"/>
      <c r="P119" s="78"/>
      <c r="Q119" s="78"/>
      <c r="R119" s="78"/>
      <c r="S119" s="78"/>
      <c r="T119" s="79"/>
      <c r="AT119" s="16" t="s">
        <v>224</v>
      </c>
      <c r="AU119" s="16" t="s">
        <v>88</v>
      </c>
    </row>
    <row r="120" spans="2:65" s="1" customFormat="1" ht="16.5" customHeight="1">
      <c r="B120" s="37"/>
      <c r="C120" s="203" t="s">
        <v>226</v>
      </c>
      <c r="D120" s="203" t="s">
        <v>142</v>
      </c>
      <c r="E120" s="204" t="s">
        <v>227</v>
      </c>
      <c r="F120" s="205" t="s">
        <v>228</v>
      </c>
      <c r="G120" s="206" t="s">
        <v>145</v>
      </c>
      <c r="H120" s="207">
        <v>1</v>
      </c>
      <c r="I120" s="208"/>
      <c r="J120" s="209">
        <f>ROUND(I120*H120,2)</f>
        <v>0</v>
      </c>
      <c r="K120" s="205" t="s">
        <v>219</v>
      </c>
      <c r="L120" s="42"/>
      <c r="M120" s="210" t="s">
        <v>40</v>
      </c>
      <c r="N120" s="211" t="s">
        <v>49</v>
      </c>
      <c r="O120" s="78"/>
      <c r="P120" s="212">
        <f>O120*H120</f>
        <v>0</v>
      </c>
      <c r="Q120" s="212">
        <v>0</v>
      </c>
      <c r="R120" s="212">
        <f>Q120*H120</f>
        <v>0</v>
      </c>
      <c r="S120" s="212">
        <v>0</v>
      </c>
      <c r="T120" s="213">
        <f>S120*H120</f>
        <v>0</v>
      </c>
      <c r="AR120" s="16" t="s">
        <v>180</v>
      </c>
      <c r="AT120" s="16" t="s">
        <v>142</v>
      </c>
      <c r="AU120" s="16" t="s">
        <v>88</v>
      </c>
      <c r="AY120" s="16" t="s">
        <v>139</v>
      </c>
      <c r="BE120" s="214">
        <f>IF(N120="základní",J120,0)</f>
        <v>0</v>
      </c>
      <c r="BF120" s="214">
        <f>IF(N120="snížená",J120,0)</f>
        <v>0</v>
      </c>
      <c r="BG120" s="214">
        <f>IF(N120="zákl. přenesená",J120,0)</f>
        <v>0</v>
      </c>
      <c r="BH120" s="214">
        <f>IF(N120="sníž. přenesená",J120,0)</f>
        <v>0</v>
      </c>
      <c r="BI120" s="214">
        <f>IF(N120="nulová",J120,0)</f>
        <v>0</v>
      </c>
      <c r="BJ120" s="16" t="s">
        <v>86</v>
      </c>
      <c r="BK120" s="214">
        <f>ROUND(I120*H120,2)</f>
        <v>0</v>
      </c>
      <c r="BL120" s="16" t="s">
        <v>180</v>
      </c>
      <c r="BM120" s="16" t="s">
        <v>229</v>
      </c>
    </row>
    <row r="121" spans="2:47" s="1" customFormat="1" ht="12">
      <c r="B121" s="37"/>
      <c r="C121" s="38"/>
      <c r="D121" s="215" t="s">
        <v>224</v>
      </c>
      <c r="E121" s="38"/>
      <c r="F121" s="216" t="s">
        <v>230</v>
      </c>
      <c r="G121" s="38"/>
      <c r="H121" s="38"/>
      <c r="I121" s="129"/>
      <c r="J121" s="38"/>
      <c r="K121" s="38"/>
      <c r="L121" s="42"/>
      <c r="M121" s="217"/>
      <c r="N121" s="78"/>
      <c r="O121" s="78"/>
      <c r="P121" s="78"/>
      <c r="Q121" s="78"/>
      <c r="R121" s="78"/>
      <c r="S121" s="78"/>
      <c r="T121" s="79"/>
      <c r="AT121" s="16" t="s">
        <v>224</v>
      </c>
      <c r="AU121" s="16" t="s">
        <v>88</v>
      </c>
    </row>
    <row r="122" spans="2:65" s="1" customFormat="1" ht="16.5" customHeight="1">
      <c r="B122" s="37"/>
      <c r="C122" s="203" t="s">
        <v>231</v>
      </c>
      <c r="D122" s="203" t="s">
        <v>142</v>
      </c>
      <c r="E122" s="204" t="s">
        <v>232</v>
      </c>
      <c r="F122" s="205" t="s">
        <v>233</v>
      </c>
      <c r="G122" s="206" t="s">
        <v>145</v>
      </c>
      <c r="H122" s="207">
        <v>1</v>
      </c>
      <c r="I122" s="208"/>
      <c r="J122" s="209">
        <f>ROUND(I122*H122,2)</f>
        <v>0</v>
      </c>
      <c r="K122" s="205" t="s">
        <v>219</v>
      </c>
      <c r="L122" s="42"/>
      <c r="M122" s="210" t="s">
        <v>40</v>
      </c>
      <c r="N122" s="211" t="s">
        <v>49</v>
      </c>
      <c r="O122" s="78"/>
      <c r="P122" s="212">
        <f>O122*H122</f>
        <v>0</v>
      </c>
      <c r="Q122" s="212">
        <v>0</v>
      </c>
      <c r="R122" s="212">
        <f>Q122*H122</f>
        <v>0</v>
      </c>
      <c r="S122" s="212">
        <v>0</v>
      </c>
      <c r="T122" s="213">
        <f>S122*H122</f>
        <v>0</v>
      </c>
      <c r="AR122" s="16" t="s">
        <v>180</v>
      </c>
      <c r="AT122" s="16" t="s">
        <v>142</v>
      </c>
      <c r="AU122" s="16" t="s">
        <v>88</v>
      </c>
      <c r="AY122" s="16" t="s">
        <v>139</v>
      </c>
      <c r="BE122" s="214">
        <f>IF(N122="základní",J122,0)</f>
        <v>0</v>
      </c>
      <c r="BF122" s="214">
        <f>IF(N122="snížená",J122,0)</f>
        <v>0</v>
      </c>
      <c r="BG122" s="214">
        <f>IF(N122="zákl. přenesená",J122,0)</f>
        <v>0</v>
      </c>
      <c r="BH122" s="214">
        <f>IF(N122="sníž. přenesená",J122,0)</f>
        <v>0</v>
      </c>
      <c r="BI122" s="214">
        <f>IF(N122="nulová",J122,0)</f>
        <v>0</v>
      </c>
      <c r="BJ122" s="16" t="s">
        <v>86</v>
      </c>
      <c r="BK122" s="214">
        <f>ROUND(I122*H122,2)</f>
        <v>0</v>
      </c>
      <c r="BL122" s="16" t="s">
        <v>180</v>
      </c>
      <c r="BM122" s="16" t="s">
        <v>234</v>
      </c>
    </row>
    <row r="123" spans="2:65" s="1" customFormat="1" ht="16.5" customHeight="1">
      <c r="B123" s="37"/>
      <c r="C123" s="203" t="s">
        <v>235</v>
      </c>
      <c r="D123" s="203" t="s">
        <v>142</v>
      </c>
      <c r="E123" s="204" t="s">
        <v>236</v>
      </c>
      <c r="F123" s="205" t="s">
        <v>237</v>
      </c>
      <c r="G123" s="206" t="s">
        <v>145</v>
      </c>
      <c r="H123" s="207">
        <v>1</v>
      </c>
      <c r="I123" s="208"/>
      <c r="J123" s="209">
        <f>ROUND(I123*H123,2)</f>
        <v>0</v>
      </c>
      <c r="K123" s="205" t="s">
        <v>219</v>
      </c>
      <c r="L123" s="42"/>
      <c r="M123" s="210" t="s">
        <v>40</v>
      </c>
      <c r="N123" s="211" t="s">
        <v>49</v>
      </c>
      <c r="O123" s="78"/>
      <c r="P123" s="212">
        <f>O123*H123</f>
        <v>0</v>
      </c>
      <c r="Q123" s="212">
        <v>0</v>
      </c>
      <c r="R123" s="212">
        <f>Q123*H123</f>
        <v>0</v>
      </c>
      <c r="S123" s="212">
        <v>0</v>
      </c>
      <c r="T123" s="213">
        <f>S123*H123</f>
        <v>0</v>
      </c>
      <c r="AR123" s="16" t="s">
        <v>180</v>
      </c>
      <c r="AT123" s="16" t="s">
        <v>142</v>
      </c>
      <c r="AU123" s="16" t="s">
        <v>88</v>
      </c>
      <c r="AY123" s="16" t="s">
        <v>139</v>
      </c>
      <c r="BE123" s="214">
        <f>IF(N123="základní",J123,0)</f>
        <v>0</v>
      </c>
      <c r="BF123" s="214">
        <f>IF(N123="snížená",J123,0)</f>
        <v>0</v>
      </c>
      <c r="BG123" s="214">
        <f>IF(N123="zákl. přenesená",J123,0)</f>
        <v>0</v>
      </c>
      <c r="BH123" s="214">
        <f>IF(N123="sníž. přenesená",J123,0)</f>
        <v>0</v>
      </c>
      <c r="BI123" s="214">
        <f>IF(N123="nulová",J123,0)</f>
        <v>0</v>
      </c>
      <c r="BJ123" s="16" t="s">
        <v>86</v>
      </c>
      <c r="BK123" s="214">
        <f>ROUND(I123*H123,2)</f>
        <v>0</v>
      </c>
      <c r="BL123" s="16" t="s">
        <v>180</v>
      </c>
      <c r="BM123" s="16" t="s">
        <v>238</v>
      </c>
    </row>
    <row r="124" spans="2:65" s="1" customFormat="1" ht="22.5" customHeight="1">
      <c r="B124" s="37"/>
      <c r="C124" s="203" t="s">
        <v>239</v>
      </c>
      <c r="D124" s="203" t="s">
        <v>142</v>
      </c>
      <c r="E124" s="204" t="s">
        <v>240</v>
      </c>
      <c r="F124" s="205" t="s">
        <v>241</v>
      </c>
      <c r="G124" s="206" t="s">
        <v>242</v>
      </c>
      <c r="H124" s="228"/>
      <c r="I124" s="208"/>
      <c r="J124" s="209">
        <f>ROUND(I124*H124,2)</f>
        <v>0</v>
      </c>
      <c r="K124" s="205" t="s">
        <v>146</v>
      </c>
      <c r="L124" s="42"/>
      <c r="M124" s="210" t="s">
        <v>40</v>
      </c>
      <c r="N124" s="211" t="s">
        <v>49</v>
      </c>
      <c r="O124" s="78"/>
      <c r="P124" s="212">
        <f>O124*H124</f>
        <v>0</v>
      </c>
      <c r="Q124" s="212">
        <v>0</v>
      </c>
      <c r="R124" s="212">
        <f>Q124*H124</f>
        <v>0</v>
      </c>
      <c r="S124" s="212">
        <v>0</v>
      </c>
      <c r="T124" s="213">
        <f>S124*H124</f>
        <v>0</v>
      </c>
      <c r="AR124" s="16" t="s">
        <v>180</v>
      </c>
      <c r="AT124" s="16" t="s">
        <v>142</v>
      </c>
      <c r="AU124" s="16" t="s">
        <v>88</v>
      </c>
      <c r="AY124" s="16" t="s">
        <v>139</v>
      </c>
      <c r="BE124" s="214">
        <f>IF(N124="základní",J124,0)</f>
        <v>0</v>
      </c>
      <c r="BF124" s="214">
        <f>IF(N124="snížená",J124,0)</f>
        <v>0</v>
      </c>
      <c r="BG124" s="214">
        <f>IF(N124="zákl. přenesená",J124,0)</f>
        <v>0</v>
      </c>
      <c r="BH124" s="214">
        <f>IF(N124="sníž. přenesená",J124,0)</f>
        <v>0</v>
      </c>
      <c r="BI124" s="214">
        <f>IF(N124="nulová",J124,0)</f>
        <v>0</v>
      </c>
      <c r="BJ124" s="16" t="s">
        <v>86</v>
      </c>
      <c r="BK124" s="214">
        <f>ROUND(I124*H124,2)</f>
        <v>0</v>
      </c>
      <c r="BL124" s="16" t="s">
        <v>180</v>
      </c>
      <c r="BM124" s="16" t="s">
        <v>243</v>
      </c>
    </row>
    <row r="125" spans="2:47" s="1" customFormat="1" ht="12">
      <c r="B125" s="37"/>
      <c r="C125" s="38"/>
      <c r="D125" s="215" t="s">
        <v>155</v>
      </c>
      <c r="E125" s="38"/>
      <c r="F125" s="216" t="s">
        <v>244</v>
      </c>
      <c r="G125" s="38"/>
      <c r="H125" s="38"/>
      <c r="I125" s="129"/>
      <c r="J125" s="38"/>
      <c r="K125" s="38"/>
      <c r="L125" s="42"/>
      <c r="M125" s="217"/>
      <c r="N125" s="78"/>
      <c r="O125" s="78"/>
      <c r="P125" s="78"/>
      <c r="Q125" s="78"/>
      <c r="R125" s="78"/>
      <c r="S125" s="78"/>
      <c r="T125" s="79"/>
      <c r="AT125" s="16" t="s">
        <v>155</v>
      </c>
      <c r="AU125" s="16" t="s">
        <v>88</v>
      </c>
    </row>
    <row r="126" spans="2:63" s="10" customFormat="1" ht="22.8" customHeight="1">
      <c r="B126" s="187"/>
      <c r="C126" s="188"/>
      <c r="D126" s="189" t="s">
        <v>77</v>
      </c>
      <c r="E126" s="201" t="s">
        <v>245</v>
      </c>
      <c r="F126" s="201" t="s">
        <v>246</v>
      </c>
      <c r="G126" s="188"/>
      <c r="H126" s="188"/>
      <c r="I126" s="191"/>
      <c r="J126" s="202">
        <f>BK126</f>
        <v>0</v>
      </c>
      <c r="K126" s="188"/>
      <c r="L126" s="193"/>
      <c r="M126" s="194"/>
      <c r="N126" s="195"/>
      <c r="O126" s="195"/>
      <c r="P126" s="196">
        <f>SUM(P127:P128)</f>
        <v>0</v>
      </c>
      <c r="Q126" s="195"/>
      <c r="R126" s="196">
        <f>SUM(R127:R128)</f>
        <v>0.001</v>
      </c>
      <c r="S126" s="195"/>
      <c r="T126" s="197">
        <f>SUM(T127:T128)</f>
        <v>0</v>
      </c>
      <c r="AR126" s="198" t="s">
        <v>88</v>
      </c>
      <c r="AT126" s="199" t="s">
        <v>77</v>
      </c>
      <c r="AU126" s="199" t="s">
        <v>86</v>
      </c>
      <c r="AY126" s="198" t="s">
        <v>139</v>
      </c>
      <c r="BK126" s="200">
        <f>SUM(BK127:BK128)</f>
        <v>0</v>
      </c>
    </row>
    <row r="127" spans="2:65" s="1" customFormat="1" ht="16.5" customHeight="1">
      <c r="B127" s="37"/>
      <c r="C127" s="203" t="s">
        <v>7</v>
      </c>
      <c r="D127" s="203" t="s">
        <v>142</v>
      </c>
      <c r="E127" s="204" t="s">
        <v>247</v>
      </c>
      <c r="F127" s="205" t="s">
        <v>248</v>
      </c>
      <c r="G127" s="206" t="s">
        <v>179</v>
      </c>
      <c r="H127" s="207">
        <v>20</v>
      </c>
      <c r="I127" s="208"/>
      <c r="J127" s="209">
        <f>ROUND(I127*H127,2)</f>
        <v>0</v>
      </c>
      <c r="K127" s="205" t="s">
        <v>146</v>
      </c>
      <c r="L127" s="42"/>
      <c r="M127" s="210" t="s">
        <v>40</v>
      </c>
      <c r="N127" s="211" t="s">
        <v>49</v>
      </c>
      <c r="O127" s="78"/>
      <c r="P127" s="212">
        <f>O127*H127</f>
        <v>0</v>
      </c>
      <c r="Q127" s="212">
        <v>2E-05</v>
      </c>
      <c r="R127" s="212">
        <f>Q127*H127</f>
        <v>0.0004</v>
      </c>
      <c r="S127" s="212">
        <v>0</v>
      </c>
      <c r="T127" s="213">
        <f>S127*H127</f>
        <v>0</v>
      </c>
      <c r="AR127" s="16" t="s">
        <v>180</v>
      </c>
      <c r="AT127" s="16" t="s">
        <v>142</v>
      </c>
      <c r="AU127" s="16" t="s">
        <v>88</v>
      </c>
      <c r="AY127" s="16" t="s">
        <v>139</v>
      </c>
      <c r="BE127" s="214">
        <f>IF(N127="základní",J127,0)</f>
        <v>0</v>
      </c>
      <c r="BF127" s="214">
        <f>IF(N127="snížená",J127,0)</f>
        <v>0</v>
      </c>
      <c r="BG127" s="214">
        <f>IF(N127="zákl. přenesená",J127,0)</f>
        <v>0</v>
      </c>
      <c r="BH127" s="214">
        <f>IF(N127="sníž. přenesená",J127,0)</f>
        <v>0</v>
      </c>
      <c r="BI127" s="214">
        <f>IF(N127="nulová",J127,0)</f>
        <v>0</v>
      </c>
      <c r="BJ127" s="16" t="s">
        <v>86</v>
      </c>
      <c r="BK127" s="214">
        <f>ROUND(I127*H127,2)</f>
        <v>0</v>
      </c>
      <c r="BL127" s="16" t="s">
        <v>180</v>
      </c>
      <c r="BM127" s="16" t="s">
        <v>249</v>
      </c>
    </row>
    <row r="128" spans="2:65" s="1" customFormat="1" ht="16.5" customHeight="1">
      <c r="B128" s="37"/>
      <c r="C128" s="203" t="s">
        <v>250</v>
      </c>
      <c r="D128" s="203" t="s">
        <v>142</v>
      </c>
      <c r="E128" s="204" t="s">
        <v>251</v>
      </c>
      <c r="F128" s="205" t="s">
        <v>252</v>
      </c>
      <c r="G128" s="206" t="s">
        <v>179</v>
      </c>
      <c r="H128" s="207">
        <v>20</v>
      </c>
      <c r="I128" s="208"/>
      <c r="J128" s="209">
        <f>ROUND(I128*H128,2)</f>
        <v>0</v>
      </c>
      <c r="K128" s="205" t="s">
        <v>146</v>
      </c>
      <c r="L128" s="42"/>
      <c r="M128" s="210" t="s">
        <v>40</v>
      </c>
      <c r="N128" s="211" t="s">
        <v>49</v>
      </c>
      <c r="O128" s="78"/>
      <c r="P128" s="212">
        <f>O128*H128</f>
        <v>0</v>
      </c>
      <c r="Q128" s="212">
        <v>3E-05</v>
      </c>
      <c r="R128" s="212">
        <f>Q128*H128</f>
        <v>0.0006000000000000001</v>
      </c>
      <c r="S128" s="212">
        <v>0</v>
      </c>
      <c r="T128" s="213">
        <f>S128*H128</f>
        <v>0</v>
      </c>
      <c r="AR128" s="16" t="s">
        <v>180</v>
      </c>
      <c r="AT128" s="16" t="s">
        <v>142</v>
      </c>
      <c r="AU128" s="16" t="s">
        <v>88</v>
      </c>
      <c r="AY128" s="16" t="s">
        <v>139</v>
      </c>
      <c r="BE128" s="214">
        <f>IF(N128="základní",J128,0)</f>
        <v>0</v>
      </c>
      <c r="BF128" s="214">
        <f>IF(N128="snížená",J128,0)</f>
        <v>0</v>
      </c>
      <c r="BG128" s="214">
        <f>IF(N128="zákl. přenesená",J128,0)</f>
        <v>0</v>
      </c>
      <c r="BH128" s="214">
        <f>IF(N128="sníž. přenesená",J128,0)</f>
        <v>0</v>
      </c>
      <c r="BI128" s="214">
        <f>IF(N128="nulová",J128,0)</f>
        <v>0</v>
      </c>
      <c r="BJ128" s="16" t="s">
        <v>86</v>
      </c>
      <c r="BK128" s="214">
        <f>ROUND(I128*H128,2)</f>
        <v>0</v>
      </c>
      <c r="BL128" s="16" t="s">
        <v>180</v>
      </c>
      <c r="BM128" s="16" t="s">
        <v>253</v>
      </c>
    </row>
    <row r="129" spans="2:63" s="10" customFormat="1" ht="25.9" customHeight="1">
      <c r="B129" s="187"/>
      <c r="C129" s="188"/>
      <c r="D129" s="189" t="s">
        <v>77</v>
      </c>
      <c r="E129" s="190" t="s">
        <v>254</v>
      </c>
      <c r="F129" s="190" t="s">
        <v>255</v>
      </c>
      <c r="G129" s="188"/>
      <c r="H129" s="188"/>
      <c r="I129" s="191"/>
      <c r="J129" s="192">
        <f>BK129</f>
        <v>0</v>
      </c>
      <c r="K129" s="188"/>
      <c r="L129" s="193"/>
      <c r="M129" s="194"/>
      <c r="N129" s="195"/>
      <c r="O129" s="195"/>
      <c r="P129" s="196">
        <f>P130</f>
        <v>0</v>
      </c>
      <c r="Q129" s="195"/>
      <c r="R129" s="196">
        <f>R130</f>
        <v>0</v>
      </c>
      <c r="S129" s="195"/>
      <c r="T129" s="197">
        <f>T130</f>
        <v>0</v>
      </c>
      <c r="AR129" s="198" t="s">
        <v>157</v>
      </c>
      <c r="AT129" s="199" t="s">
        <v>77</v>
      </c>
      <c r="AU129" s="199" t="s">
        <v>78</v>
      </c>
      <c r="AY129" s="198" t="s">
        <v>139</v>
      </c>
      <c r="BK129" s="200">
        <f>BK130</f>
        <v>0</v>
      </c>
    </row>
    <row r="130" spans="2:63" s="10" customFormat="1" ht="22.8" customHeight="1">
      <c r="B130" s="187"/>
      <c r="C130" s="188"/>
      <c r="D130" s="189" t="s">
        <v>77</v>
      </c>
      <c r="E130" s="201" t="s">
        <v>256</v>
      </c>
      <c r="F130" s="201" t="s">
        <v>257</v>
      </c>
      <c r="G130" s="188"/>
      <c r="H130" s="188"/>
      <c r="I130" s="191"/>
      <c r="J130" s="202">
        <f>BK130</f>
        <v>0</v>
      </c>
      <c r="K130" s="188"/>
      <c r="L130" s="193"/>
      <c r="M130" s="194"/>
      <c r="N130" s="195"/>
      <c r="O130" s="195"/>
      <c r="P130" s="196">
        <f>SUM(P131:P134)</f>
        <v>0</v>
      </c>
      <c r="Q130" s="195"/>
      <c r="R130" s="196">
        <f>SUM(R131:R134)</f>
        <v>0</v>
      </c>
      <c r="S130" s="195"/>
      <c r="T130" s="197">
        <f>SUM(T131:T134)</f>
        <v>0</v>
      </c>
      <c r="AR130" s="198" t="s">
        <v>157</v>
      </c>
      <c r="AT130" s="199" t="s">
        <v>77</v>
      </c>
      <c r="AU130" s="199" t="s">
        <v>86</v>
      </c>
      <c r="AY130" s="198" t="s">
        <v>139</v>
      </c>
      <c r="BK130" s="200">
        <f>SUM(BK131:BK134)</f>
        <v>0</v>
      </c>
    </row>
    <row r="131" spans="2:65" s="1" customFormat="1" ht="16.5" customHeight="1">
      <c r="B131" s="37"/>
      <c r="C131" s="203" t="s">
        <v>258</v>
      </c>
      <c r="D131" s="203" t="s">
        <v>142</v>
      </c>
      <c r="E131" s="204" t="s">
        <v>259</v>
      </c>
      <c r="F131" s="205" t="s">
        <v>260</v>
      </c>
      <c r="G131" s="206" t="s">
        <v>145</v>
      </c>
      <c r="H131" s="207">
        <v>1</v>
      </c>
      <c r="I131" s="208"/>
      <c r="J131" s="209">
        <f>ROUND(I131*H131,2)</f>
        <v>0</v>
      </c>
      <c r="K131" s="205" t="s">
        <v>219</v>
      </c>
      <c r="L131" s="42"/>
      <c r="M131" s="210" t="s">
        <v>40</v>
      </c>
      <c r="N131" s="211" t="s">
        <v>49</v>
      </c>
      <c r="O131" s="78"/>
      <c r="P131" s="212">
        <f>O131*H131</f>
        <v>0</v>
      </c>
      <c r="Q131" s="212">
        <v>0</v>
      </c>
      <c r="R131" s="212">
        <f>Q131*H131</f>
        <v>0</v>
      </c>
      <c r="S131" s="212">
        <v>0</v>
      </c>
      <c r="T131" s="213">
        <f>S131*H131</f>
        <v>0</v>
      </c>
      <c r="AR131" s="16" t="s">
        <v>261</v>
      </c>
      <c r="AT131" s="16" t="s">
        <v>142</v>
      </c>
      <c r="AU131" s="16" t="s">
        <v>88</v>
      </c>
      <c r="AY131" s="16" t="s">
        <v>139</v>
      </c>
      <c r="BE131" s="214">
        <f>IF(N131="základní",J131,0)</f>
        <v>0</v>
      </c>
      <c r="BF131" s="214">
        <f>IF(N131="snížená",J131,0)</f>
        <v>0</v>
      </c>
      <c r="BG131" s="214">
        <f>IF(N131="zákl. přenesená",J131,0)</f>
        <v>0</v>
      </c>
      <c r="BH131" s="214">
        <f>IF(N131="sníž. přenesená",J131,0)</f>
        <v>0</v>
      </c>
      <c r="BI131" s="214">
        <f>IF(N131="nulová",J131,0)</f>
        <v>0</v>
      </c>
      <c r="BJ131" s="16" t="s">
        <v>86</v>
      </c>
      <c r="BK131" s="214">
        <f>ROUND(I131*H131,2)</f>
        <v>0</v>
      </c>
      <c r="BL131" s="16" t="s">
        <v>261</v>
      </c>
      <c r="BM131" s="16" t="s">
        <v>262</v>
      </c>
    </row>
    <row r="132" spans="2:65" s="1" customFormat="1" ht="16.5" customHeight="1">
      <c r="B132" s="37"/>
      <c r="C132" s="203" t="s">
        <v>263</v>
      </c>
      <c r="D132" s="203" t="s">
        <v>142</v>
      </c>
      <c r="E132" s="204" t="s">
        <v>264</v>
      </c>
      <c r="F132" s="205" t="s">
        <v>265</v>
      </c>
      <c r="G132" s="206" t="s">
        <v>145</v>
      </c>
      <c r="H132" s="207">
        <v>1</v>
      </c>
      <c r="I132" s="208"/>
      <c r="J132" s="209">
        <f>ROUND(I132*H132,2)</f>
        <v>0</v>
      </c>
      <c r="K132" s="205" t="s">
        <v>219</v>
      </c>
      <c r="L132" s="42"/>
      <c r="M132" s="210" t="s">
        <v>40</v>
      </c>
      <c r="N132" s="211" t="s">
        <v>49</v>
      </c>
      <c r="O132" s="78"/>
      <c r="P132" s="212">
        <f>O132*H132</f>
        <v>0</v>
      </c>
      <c r="Q132" s="212">
        <v>0</v>
      </c>
      <c r="R132" s="212">
        <f>Q132*H132</f>
        <v>0</v>
      </c>
      <c r="S132" s="212">
        <v>0</v>
      </c>
      <c r="T132" s="213">
        <f>S132*H132</f>
        <v>0</v>
      </c>
      <c r="AR132" s="16" t="s">
        <v>261</v>
      </c>
      <c r="AT132" s="16" t="s">
        <v>142</v>
      </c>
      <c r="AU132" s="16" t="s">
        <v>88</v>
      </c>
      <c r="AY132" s="16" t="s">
        <v>139</v>
      </c>
      <c r="BE132" s="214">
        <f>IF(N132="základní",J132,0)</f>
        <v>0</v>
      </c>
      <c r="BF132" s="214">
        <f>IF(N132="snížená",J132,0)</f>
        <v>0</v>
      </c>
      <c r="BG132" s="214">
        <f>IF(N132="zákl. přenesená",J132,0)</f>
        <v>0</v>
      </c>
      <c r="BH132" s="214">
        <f>IF(N132="sníž. přenesená",J132,0)</f>
        <v>0</v>
      </c>
      <c r="BI132" s="214">
        <f>IF(N132="nulová",J132,0)</f>
        <v>0</v>
      </c>
      <c r="BJ132" s="16" t="s">
        <v>86</v>
      </c>
      <c r="BK132" s="214">
        <f>ROUND(I132*H132,2)</f>
        <v>0</v>
      </c>
      <c r="BL132" s="16" t="s">
        <v>261</v>
      </c>
      <c r="BM132" s="16" t="s">
        <v>266</v>
      </c>
    </row>
    <row r="133" spans="2:65" s="1" customFormat="1" ht="16.5" customHeight="1">
      <c r="B133" s="37"/>
      <c r="C133" s="203" t="s">
        <v>267</v>
      </c>
      <c r="D133" s="203" t="s">
        <v>142</v>
      </c>
      <c r="E133" s="204" t="s">
        <v>268</v>
      </c>
      <c r="F133" s="205" t="s">
        <v>269</v>
      </c>
      <c r="G133" s="206" t="s">
        <v>145</v>
      </c>
      <c r="H133" s="207">
        <v>1</v>
      </c>
      <c r="I133" s="208"/>
      <c r="J133" s="209">
        <f>ROUND(I133*H133,2)</f>
        <v>0</v>
      </c>
      <c r="K133" s="205" t="s">
        <v>219</v>
      </c>
      <c r="L133" s="42"/>
      <c r="M133" s="210" t="s">
        <v>40</v>
      </c>
      <c r="N133" s="211" t="s">
        <v>49</v>
      </c>
      <c r="O133" s="78"/>
      <c r="P133" s="212">
        <f>O133*H133</f>
        <v>0</v>
      </c>
      <c r="Q133" s="212">
        <v>0</v>
      </c>
      <c r="R133" s="212">
        <f>Q133*H133</f>
        <v>0</v>
      </c>
      <c r="S133" s="212">
        <v>0</v>
      </c>
      <c r="T133" s="213">
        <f>S133*H133</f>
        <v>0</v>
      </c>
      <c r="AR133" s="16" t="s">
        <v>261</v>
      </c>
      <c r="AT133" s="16" t="s">
        <v>142</v>
      </c>
      <c r="AU133" s="16" t="s">
        <v>88</v>
      </c>
      <c r="AY133" s="16" t="s">
        <v>139</v>
      </c>
      <c r="BE133" s="214">
        <f>IF(N133="základní",J133,0)</f>
        <v>0</v>
      </c>
      <c r="BF133" s="214">
        <f>IF(N133="snížená",J133,0)</f>
        <v>0</v>
      </c>
      <c r="BG133" s="214">
        <f>IF(N133="zákl. přenesená",J133,0)</f>
        <v>0</v>
      </c>
      <c r="BH133" s="214">
        <f>IF(N133="sníž. přenesená",J133,0)</f>
        <v>0</v>
      </c>
      <c r="BI133" s="214">
        <f>IF(N133="nulová",J133,0)</f>
        <v>0</v>
      </c>
      <c r="BJ133" s="16" t="s">
        <v>86</v>
      </c>
      <c r="BK133" s="214">
        <f>ROUND(I133*H133,2)</f>
        <v>0</v>
      </c>
      <c r="BL133" s="16" t="s">
        <v>261</v>
      </c>
      <c r="BM133" s="16" t="s">
        <v>270</v>
      </c>
    </row>
    <row r="134" spans="2:65" s="1" customFormat="1" ht="16.5" customHeight="1">
      <c r="B134" s="37"/>
      <c r="C134" s="203" t="s">
        <v>271</v>
      </c>
      <c r="D134" s="203" t="s">
        <v>142</v>
      </c>
      <c r="E134" s="204" t="s">
        <v>272</v>
      </c>
      <c r="F134" s="205" t="s">
        <v>273</v>
      </c>
      <c r="G134" s="206" t="s">
        <v>145</v>
      </c>
      <c r="H134" s="207">
        <v>1</v>
      </c>
      <c r="I134" s="208"/>
      <c r="J134" s="209">
        <f>ROUND(I134*H134,2)</f>
        <v>0</v>
      </c>
      <c r="K134" s="205" t="s">
        <v>219</v>
      </c>
      <c r="L134" s="42"/>
      <c r="M134" s="229" t="s">
        <v>40</v>
      </c>
      <c r="N134" s="230" t="s">
        <v>49</v>
      </c>
      <c r="O134" s="231"/>
      <c r="P134" s="232">
        <f>O134*H134</f>
        <v>0</v>
      </c>
      <c r="Q134" s="232">
        <v>0</v>
      </c>
      <c r="R134" s="232">
        <f>Q134*H134</f>
        <v>0</v>
      </c>
      <c r="S134" s="232">
        <v>0</v>
      </c>
      <c r="T134" s="233">
        <f>S134*H134</f>
        <v>0</v>
      </c>
      <c r="AR134" s="16" t="s">
        <v>261</v>
      </c>
      <c r="AT134" s="16" t="s">
        <v>142</v>
      </c>
      <c r="AU134" s="16" t="s">
        <v>88</v>
      </c>
      <c r="AY134" s="16" t="s">
        <v>139</v>
      </c>
      <c r="BE134" s="214">
        <f>IF(N134="základní",J134,0)</f>
        <v>0</v>
      </c>
      <c r="BF134" s="214">
        <f>IF(N134="snížená",J134,0)</f>
        <v>0</v>
      </c>
      <c r="BG134" s="214">
        <f>IF(N134="zákl. přenesená",J134,0)</f>
        <v>0</v>
      </c>
      <c r="BH134" s="214">
        <f>IF(N134="sníž. přenesená",J134,0)</f>
        <v>0</v>
      </c>
      <c r="BI134" s="214">
        <f>IF(N134="nulová",J134,0)</f>
        <v>0</v>
      </c>
      <c r="BJ134" s="16" t="s">
        <v>86</v>
      </c>
      <c r="BK134" s="214">
        <f>ROUND(I134*H134,2)</f>
        <v>0</v>
      </c>
      <c r="BL134" s="16" t="s">
        <v>261</v>
      </c>
      <c r="BM134" s="16" t="s">
        <v>274</v>
      </c>
    </row>
    <row r="135" spans="2:12" s="1" customFormat="1" ht="6.95" customHeight="1">
      <c r="B135" s="56"/>
      <c r="C135" s="57"/>
      <c r="D135" s="57"/>
      <c r="E135" s="57"/>
      <c r="F135" s="57"/>
      <c r="G135" s="57"/>
      <c r="H135" s="57"/>
      <c r="I135" s="153"/>
      <c r="J135" s="57"/>
      <c r="K135" s="57"/>
      <c r="L135" s="42"/>
    </row>
  </sheetData>
  <sheetProtection password="CC35" sheet="1" objects="1" scenarios="1" formatColumns="0" formatRows="0" autoFilter="0"/>
  <autoFilter ref="C86:K134"/>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33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2"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91</v>
      </c>
    </row>
    <row r="3" spans="2:46" ht="6.95" customHeight="1">
      <c r="B3" s="123"/>
      <c r="C3" s="124"/>
      <c r="D3" s="124"/>
      <c r="E3" s="124"/>
      <c r="F3" s="124"/>
      <c r="G3" s="124"/>
      <c r="H3" s="124"/>
      <c r="I3" s="125"/>
      <c r="J3" s="124"/>
      <c r="K3" s="124"/>
      <c r="L3" s="19"/>
      <c r="AT3" s="16" t="s">
        <v>88</v>
      </c>
    </row>
    <row r="4" spans="2:46" ht="24.95" customHeight="1">
      <c r="B4" s="19"/>
      <c r="D4" s="126" t="s">
        <v>108</v>
      </c>
      <c r="L4" s="19"/>
      <c r="M4" s="23" t="s">
        <v>10</v>
      </c>
      <c r="AT4" s="16" t="s">
        <v>4</v>
      </c>
    </row>
    <row r="5" spans="2:12" ht="6.95" customHeight="1">
      <c r="B5" s="19"/>
      <c r="L5" s="19"/>
    </row>
    <row r="6" spans="2:12" ht="12" customHeight="1">
      <c r="B6" s="19"/>
      <c r="D6" s="127" t="s">
        <v>16</v>
      </c>
      <c r="L6" s="19"/>
    </row>
    <row r="7" spans="2:12" ht="16.5" customHeight="1">
      <c r="B7" s="19"/>
      <c r="E7" s="128" t="str">
        <f>'Rekapitulace stavby'!K6</f>
        <v>Změna způsobu vytápění a nové elektroinstalace na budově Muzea Cheb č. p. 492</v>
      </c>
      <c r="F7" s="127"/>
      <c r="G7" s="127"/>
      <c r="H7" s="127"/>
      <c r="L7" s="19"/>
    </row>
    <row r="8" spans="2:12" s="1" customFormat="1" ht="12" customHeight="1">
      <c r="B8" s="42"/>
      <c r="D8" s="127" t="s">
        <v>109</v>
      </c>
      <c r="I8" s="129"/>
      <c r="L8" s="42"/>
    </row>
    <row r="9" spans="2:12" s="1" customFormat="1" ht="36.95" customHeight="1">
      <c r="B9" s="42"/>
      <c r="E9" s="130" t="s">
        <v>275</v>
      </c>
      <c r="F9" s="1"/>
      <c r="G9" s="1"/>
      <c r="H9" s="1"/>
      <c r="I9" s="129"/>
      <c r="L9" s="42"/>
    </row>
    <row r="10" spans="2:12" s="1" customFormat="1" ht="12">
      <c r="B10" s="42"/>
      <c r="I10" s="129"/>
      <c r="L10" s="42"/>
    </row>
    <row r="11" spans="2:12" s="1" customFormat="1" ht="12" customHeight="1">
      <c r="B11" s="42"/>
      <c r="D11" s="127" t="s">
        <v>18</v>
      </c>
      <c r="F11" s="16" t="s">
        <v>19</v>
      </c>
      <c r="I11" s="131" t="s">
        <v>20</v>
      </c>
      <c r="J11" s="16" t="s">
        <v>21</v>
      </c>
      <c r="L11" s="42"/>
    </row>
    <row r="12" spans="2:12" s="1" customFormat="1" ht="12" customHeight="1">
      <c r="B12" s="42"/>
      <c r="D12" s="127" t="s">
        <v>22</v>
      </c>
      <c r="F12" s="16" t="s">
        <v>23</v>
      </c>
      <c r="I12" s="131" t="s">
        <v>24</v>
      </c>
      <c r="J12" s="132" t="str">
        <f>'Rekapitulace stavby'!AN8</f>
        <v>12. 2. 2019</v>
      </c>
      <c r="L12" s="42"/>
    </row>
    <row r="13" spans="2:12" s="1" customFormat="1" ht="10.8" customHeight="1">
      <c r="B13" s="42"/>
      <c r="I13" s="129"/>
      <c r="L13" s="42"/>
    </row>
    <row r="14" spans="2:12" s="1" customFormat="1" ht="12" customHeight="1">
      <c r="B14" s="42"/>
      <c r="D14" s="127" t="s">
        <v>26</v>
      </c>
      <c r="I14" s="131" t="s">
        <v>27</v>
      </c>
      <c r="J14" s="16" t="s">
        <v>28</v>
      </c>
      <c r="L14" s="42"/>
    </row>
    <row r="15" spans="2:12" s="1" customFormat="1" ht="18" customHeight="1">
      <c r="B15" s="42"/>
      <c r="E15" s="16" t="s">
        <v>29</v>
      </c>
      <c r="I15" s="131" t="s">
        <v>30</v>
      </c>
      <c r="J15" s="16" t="s">
        <v>31</v>
      </c>
      <c r="L15" s="42"/>
    </row>
    <row r="16" spans="2:12" s="1" customFormat="1" ht="6.95" customHeight="1">
      <c r="B16" s="42"/>
      <c r="I16" s="129"/>
      <c r="L16" s="42"/>
    </row>
    <row r="17" spans="2:12" s="1" customFormat="1" ht="12" customHeight="1">
      <c r="B17" s="42"/>
      <c r="D17" s="127" t="s">
        <v>32</v>
      </c>
      <c r="I17" s="131" t="s">
        <v>27</v>
      </c>
      <c r="J17" s="32" t="str">
        <f>'Rekapitulace stavby'!AN13</f>
        <v>Vyplň údaj</v>
      </c>
      <c r="L17" s="42"/>
    </row>
    <row r="18" spans="2:12" s="1" customFormat="1" ht="18" customHeight="1">
      <c r="B18" s="42"/>
      <c r="E18" s="32" t="str">
        <f>'Rekapitulace stavby'!E14</f>
        <v>Vyplň údaj</v>
      </c>
      <c r="F18" s="16"/>
      <c r="G18" s="16"/>
      <c r="H18" s="16"/>
      <c r="I18" s="131" t="s">
        <v>30</v>
      </c>
      <c r="J18" s="32" t="str">
        <f>'Rekapitulace stavby'!AN14</f>
        <v>Vyplň údaj</v>
      </c>
      <c r="L18" s="42"/>
    </row>
    <row r="19" spans="2:12" s="1" customFormat="1" ht="6.95" customHeight="1">
      <c r="B19" s="42"/>
      <c r="I19" s="129"/>
      <c r="L19" s="42"/>
    </row>
    <row r="20" spans="2:12" s="1" customFormat="1" ht="12" customHeight="1">
      <c r="B20" s="42"/>
      <c r="D20" s="127" t="s">
        <v>34</v>
      </c>
      <c r="I20" s="131" t="s">
        <v>27</v>
      </c>
      <c r="J20" s="16" t="s">
        <v>35</v>
      </c>
      <c r="L20" s="42"/>
    </row>
    <row r="21" spans="2:12" s="1" customFormat="1" ht="18" customHeight="1">
      <c r="B21" s="42"/>
      <c r="E21" s="16" t="s">
        <v>36</v>
      </c>
      <c r="I21" s="131" t="s">
        <v>30</v>
      </c>
      <c r="J21" s="16" t="s">
        <v>37</v>
      </c>
      <c r="L21" s="42"/>
    </row>
    <row r="22" spans="2:12" s="1" customFormat="1" ht="6.95" customHeight="1">
      <c r="B22" s="42"/>
      <c r="I22" s="129"/>
      <c r="L22" s="42"/>
    </row>
    <row r="23" spans="2:12" s="1" customFormat="1" ht="12" customHeight="1">
      <c r="B23" s="42"/>
      <c r="D23" s="127" t="s">
        <v>39</v>
      </c>
      <c r="I23" s="131" t="s">
        <v>27</v>
      </c>
      <c r="J23" s="16" t="str">
        <f>IF('Rekapitulace stavby'!AN19="","",'Rekapitulace stavby'!AN19)</f>
        <v/>
      </c>
      <c r="L23" s="42"/>
    </row>
    <row r="24" spans="2:12" s="1" customFormat="1" ht="18" customHeight="1">
      <c r="B24" s="42"/>
      <c r="E24" s="16" t="str">
        <f>IF('Rekapitulace stavby'!E20="","",'Rekapitulace stavby'!E20)</f>
        <v xml:space="preserve"> </v>
      </c>
      <c r="I24" s="131" t="s">
        <v>30</v>
      </c>
      <c r="J24" s="16" t="str">
        <f>IF('Rekapitulace stavby'!AN20="","",'Rekapitulace stavby'!AN20)</f>
        <v/>
      </c>
      <c r="L24" s="42"/>
    </row>
    <row r="25" spans="2:12" s="1" customFormat="1" ht="6.95" customHeight="1">
      <c r="B25" s="42"/>
      <c r="I25" s="129"/>
      <c r="L25" s="42"/>
    </row>
    <row r="26" spans="2:12" s="1" customFormat="1" ht="12" customHeight="1">
      <c r="B26" s="42"/>
      <c r="D26" s="127" t="s">
        <v>42</v>
      </c>
      <c r="I26" s="129"/>
      <c r="L26" s="42"/>
    </row>
    <row r="27" spans="2:12" s="6" customFormat="1" ht="67.5" customHeight="1">
      <c r="B27" s="133"/>
      <c r="E27" s="134" t="s">
        <v>111</v>
      </c>
      <c r="F27" s="134"/>
      <c r="G27" s="134"/>
      <c r="H27" s="134"/>
      <c r="I27" s="135"/>
      <c r="L27" s="133"/>
    </row>
    <row r="28" spans="2:12" s="1" customFormat="1" ht="6.95" customHeight="1">
      <c r="B28" s="42"/>
      <c r="I28" s="129"/>
      <c r="L28" s="42"/>
    </row>
    <row r="29" spans="2:12" s="1" customFormat="1" ht="6.95" customHeight="1">
      <c r="B29" s="42"/>
      <c r="D29" s="70"/>
      <c r="E29" s="70"/>
      <c r="F29" s="70"/>
      <c r="G29" s="70"/>
      <c r="H29" s="70"/>
      <c r="I29" s="136"/>
      <c r="J29" s="70"/>
      <c r="K29" s="70"/>
      <c r="L29" s="42"/>
    </row>
    <row r="30" spans="2:12" s="1" customFormat="1" ht="25.4" customHeight="1">
      <c r="B30" s="42"/>
      <c r="D30" s="137" t="s">
        <v>44</v>
      </c>
      <c r="I30" s="129"/>
      <c r="J30" s="138">
        <f>ROUND(J98,2)</f>
        <v>0</v>
      </c>
      <c r="L30" s="42"/>
    </row>
    <row r="31" spans="2:12" s="1" customFormat="1" ht="6.95" customHeight="1">
      <c r="B31" s="42"/>
      <c r="D31" s="70"/>
      <c r="E31" s="70"/>
      <c r="F31" s="70"/>
      <c r="G31" s="70"/>
      <c r="H31" s="70"/>
      <c r="I31" s="136"/>
      <c r="J31" s="70"/>
      <c r="K31" s="70"/>
      <c r="L31" s="42"/>
    </row>
    <row r="32" spans="2:12" s="1" customFormat="1" ht="14.4" customHeight="1">
      <c r="B32" s="42"/>
      <c r="F32" s="139" t="s">
        <v>46</v>
      </c>
      <c r="I32" s="140" t="s">
        <v>45</v>
      </c>
      <c r="J32" s="139" t="s">
        <v>47</v>
      </c>
      <c r="L32" s="42"/>
    </row>
    <row r="33" spans="2:12" s="1" customFormat="1" ht="14.4" customHeight="1">
      <c r="B33" s="42"/>
      <c r="D33" s="127" t="s">
        <v>48</v>
      </c>
      <c r="E33" s="127" t="s">
        <v>49</v>
      </c>
      <c r="F33" s="141">
        <f>ROUND((SUM(BE98:BE337)),2)</f>
        <v>0</v>
      </c>
      <c r="I33" s="142">
        <v>0.21</v>
      </c>
      <c r="J33" s="141">
        <f>ROUND(((SUM(BE98:BE337))*I33),2)</f>
        <v>0</v>
      </c>
      <c r="L33" s="42"/>
    </row>
    <row r="34" spans="2:12" s="1" customFormat="1" ht="14.4" customHeight="1">
      <c r="B34" s="42"/>
      <c r="E34" s="127" t="s">
        <v>50</v>
      </c>
      <c r="F34" s="141">
        <f>ROUND((SUM(BF98:BF337)),2)</f>
        <v>0</v>
      </c>
      <c r="I34" s="142">
        <v>0.15</v>
      </c>
      <c r="J34" s="141">
        <f>ROUND(((SUM(BF98:BF337))*I34),2)</f>
        <v>0</v>
      </c>
      <c r="L34" s="42"/>
    </row>
    <row r="35" spans="2:12" s="1" customFormat="1" ht="14.4" customHeight="1" hidden="1">
      <c r="B35" s="42"/>
      <c r="E35" s="127" t="s">
        <v>51</v>
      </c>
      <c r="F35" s="141">
        <f>ROUND((SUM(BG98:BG337)),2)</f>
        <v>0</v>
      </c>
      <c r="I35" s="142">
        <v>0.21</v>
      </c>
      <c r="J35" s="141">
        <f>0</f>
        <v>0</v>
      </c>
      <c r="L35" s="42"/>
    </row>
    <row r="36" spans="2:12" s="1" customFormat="1" ht="14.4" customHeight="1" hidden="1">
      <c r="B36" s="42"/>
      <c r="E36" s="127" t="s">
        <v>52</v>
      </c>
      <c r="F36" s="141">
        <f>ROUND((SUM(BH98:BH337)),2)</f>
        <v>0</v>
      </c>
      <c r="I36" s="142">
        <v>0.15</v>
      </c>
      <c r="J36" s="141">
        <f>0</f>
        <v>0</v>
      </c>
      <c r="L36" s="42"/>
    </row>
    <row r="37" spans="2:12" s="1" customFormat="1" ht="14.4" customHeight="1" hidden="1">
      <c r="B37" s="42"/>
      <c r="E37" s="127" t="s">
        <v>53</v>
      </c>
      <c r="F37" s="141">
        <f>ROUND((SUM(BI98:BI337)),2)</f>
        <v>0</v>
      </c>
      <c r="I37" s="142">
        <v>0</v>
      </c>
      <c r="J37" s="141">
        <f>0</f>
        <v>0</v>
      </c>
      <c r="L37" s="42"/>
    </row>
    <row r="38" spans="2:12" s="1" customFormat="1" ht="6.95" customHeight="1">
      <c r="B38" s="42"/>
      <c r="I38" s="129"/>
      <c r="L38" s="42"/>
    </row>
    <row r="39" spans="2:12" s="1" customFormat="1" ht="25.4" customHeight="1">
      <c r="B39" s="42"/>
      <c r="C39" s="143"/>
      <c r="D39" s="144" t="s">
        <v>54</v>
      </c>
      <c r="E39" s="145"/>
      <c r="F39" s="145"/>
      <c r="G39" s="146" t="s">
        <v>55</v>
      </c>
      <c r="H39" s="147" t="s">
        <v>56</v>
      </c>
      <c r="I39" s="148"/>
      <c r="J39" s="149">
        <f>SUM(J30:J37)</f>
        <v>0</v>
      </c>
      <c r="K39" s="150"/>
      <c r="L39" s="42"/>
    </row>
    <row r="40" spans="2:12" s="1" customFormat="1" ht="14.4" customHeight="1">
      <c r="B40" s="151"/>
      <c r="C40" s="152"/>
      <c r="D40" s="152"/>
      <c r="E40" s="152"/>
      <c r="F40" s="152"/>
      <c r="G40" s="152"/>
      <c r="H40" s="152"/>
      <c r="I40" s="153"/>
      <c r="J40" s="152"/>
      <c r="K40" s="152"/>
      <c r="L40" s="42"/>
    </row>
    <row r="44" spans="2:12" s="1" customFormat="1" ht="6.95" customHeight="1">
      <c r="B44" s="154"/>
      <c r="C44" s="155"/>
      <c r="D44" s="155"/>
      <c r="E44" s="155"/>
      <c r="F44" s="155"/>
      <c r="G44" s="155"/>
      <c r="H44" s="155"/>
      <c r="I44" s="156"/>
      <c r="J44" s="155"/>
      <c r="K44" s="155"/>
      <c r="L44" s="42"/>
    </row>
    <row r="45" spans="2:12" s="1" customFormat="1" ht="24.95" customHeight="1">
      <c r="B45" s="37"/>
      <c r="C45" s="22" t="s">
        <v>112</v>
      </c>
      <c r="D45" s="38"/>
      <c r="E45" s="38"/>
      <c r="F45" s="38"/>
      <c r="G45" s="38"/>
      <c r="H45" s="38"/>
      <c r="I45" s="129"/>
      <c r="J45" s="38"/>
      <c r="K45" s="38"/>
      <c r="L45" s="42"/>
    </row>
    <row r="46" spans="2:12" s="1" customFormat="1" ht="6.95" customHeight="1">
      <c r="B46" s="37"/>
      <c r="C46" s="38"/>
      <c r="D46" s="38"/>
      <c r="E46" s="38"/>
      <c r="F46" s="38"/>
      <c r="G46" s="38"/>
      <c r="H46" s="38"/>
      <c r="I46" s="129"/>
      <c r="J46" s="38"/>
      <c r="K46" s="38"/>
      <c r="L46" s="42"/>
    </row>
    <row r="47" spans="2:12" s="1" customFormat="1" ht="12" customHeight="1">
      <c r="B47" s="37"/>
      <c r="C47" s="31" t="s">
        <v>16</v>
      </c>
      <c r="D47" s="38"/>
      <c r="E47" s="38"/>
      <c r="F47" s="38"/>
      <c r="G47" s="38"/>
      <c r="H47" s="38"/>
      <c r="I47" s="129"/>
      <c r="J47" s="38"/>
      <c r="K47" s="38"/>
      <c r="L47" s="42"/>
    </row>
    <row r="48" spans="2:12" s="1" customFormat="1" ht="16.5" customHeight="1">
      <c r="B48" s="37"/>
      <c r="C48" s="38"/>
      <c r="D48" s="38"/>
      <c r="E48" s="157" t="str">
        <f>E7</f>
        <v>Změna způsobu vytápění a nové elektroinstalace na budově Muzea Cheb č. p. 492</v>
      </c>
      <c r="F48" s="31"/>
      <c r="G48" s="31"/>
      <c r="H48" s="31"/>
      <c r="I48" s="129"/>
      <c r="J48" s="38"/>
      <c r="K48" s="38"/>
      <c r="L48" s="42"/>
    </row>
    <row r="49" spans="2:12" s="1" customFormat="1" ht="12" customHeight="1">
      <c r="B49" s="37"/>
      <c r="C49" s="31" t="s">
        <v>109</v>
      </c>
      <c r="D49" s="38"/>
      <c r="E49" s="38"/>
      <c r="F49" s="38"/>
      <c r="G49" s="38"/>
      <c r="H49" s="38"/>
      <c r="I49" s="129"/>
      <c r="J49" s="38"/>
      <c r="K49" s="38"/>
      <c r="L49" s="42"/>
    </row>
    <row r="50" spans="2:12" s="1" customFormat="1" ht="16.5" customHeight="1">
      <c r="B50" s="37"/>
      <c r="C50" s="38"/>
      <c r="D50" s="38"/>
      <c r="E50" s="63" t="str">
        <f>E9</f>
        <v>02 - ÚT - kotelna</v>
      </c>
      <c r="F50" s="38"/>
      <c r="G50" s="38"/>
      <c r="H50" s="38"/>
      <c r="I50" s="129"/>
      <c r="J50" s="38"/>
      <c r="K50" s="38"/>
      <c r="L50" s="42"/>
    </row>
    <row r="51" spans="2:12" s="1" customFormat="1" ht="6.95" customHeight="1">
      <c r="B51" s="37"/>
      <c r="C51" s="38"/>
      <c r="D51" s="38"/>
      <c r="E51" s="38"/>
      <c r="F51" s="38"/>
      <c r="G51" s="38"/>
      <c r="H51" s="38"/>
      <c r="I51" s="129"/>
      <c r="J51" s="38"/>
      <c r="K51" s="38"/>
      <c r="L51" s="42"/>
    </row>
    <row r="52" spans="2:12" s="1" customFormat="1" ht="12" customHeight="1">
      <c r="B52" s="37"/>
      <c r="C52" s="31" t="s">
        <v>22</v>
      </c>
      <c r="D52" s="38"/>
      <c r="E52" s="38"/>
      <c r="F52" s="26" t="str">
        <f>F12</f>
        <v>Cheb, č.p. 492</v>
      </c>
      <c r="G52" s="38"/>
      <c r="H52" s="38"/>
      <c r="I52" s="131" t="s">
        <v>24</v>
      </c>
      <c r="J52" s="66" t="str">
        <f>IF(J12="","",J12)</f>
        <v>12. 2. 2019</v>
      </c>
      <c r="K52" s="38"/>
      <c r="L52" s="42"/>
    </row>
    <row r="53" spans="2:12" s="1" customFormat="1" ht="6.95" customHeight="1">
      <c r="B53" s="37"/>
      <c r="C53" s="38"/>
      <c r="D53" s="38"/>
      <c r="E53" s="38"/>
      <c r="F53" s="38"/>
      <c r="G53" s="38"/>
      <c r="H53" s="38"/>
      <c r="I53" s="129"/>
      <c r="J53" s="38"/>
      <c r="K53" s="38"/>
      <c r="L53" s="42"/>
    </row>
    <row r="54" spans="2:12" s="1" customFormat="1" ht="13.65" customHeight="1">
      <c r="B54" s="37"/>
      <c r="C54" s="31" t="s">
        <v>26</v>
      </c>
      <c r="D54" s="38"/>
      <c r="E54" s="38"/>
      <c r="F54" s="26" t="str">
        <f>E15</f>
        <v>Muzeum Cheb, p.o. Karlovarského kraje</v>
      </c>
      <c r="G54" s="38"/>
      <c r="H54" s="38"/>
      <c r="I54" s="131" t="s">
        <v>34</v>
      </c>
      <c r="J54" s="35" t="str">
        <f>E21</f>
        <v>Kaláb Milan, Ing.</v>
      </c>
      <c r="K54" s="38"/>
      <c r="L54" s="42"/>
    </row>
    <row r="55" spans="2:12" s="1" customFormat="1" ht="13.65" customHeight="1">
      <c r="B55" s="37"/>
      <c r="C55" s="31" t="s">
        <v>32</v>
      </c>
      <c r="D55" s="38"/>
      <c r="E55" s="38"/>
      <c r="F55" s="26" t="str">
        <f>IF(E18="","",E18)</f>
        <v>Vyplň údaj</v>
      </c>
      <c r="G55" s="38"/>
      <c r="H55" s="38"/>
      <c r="I55" s="131" t="s">
        <v>39</v>
      </c>
      <c r="J55" s="35" t="str">
        <f>E24</f>
        <v xml:space="preserve"> </v>
      </c>
      <c r="K55" s="38"/>
      <c r="L55" s="42"/>
    </row>
    <row r="56" spans="2:12" s="1" customFormat="1" ht="10.3" customHeight="1">
      <c r="B56" s="37"/>
      <c r="C56" s="38"/>
      <c r="D56" s="38"/>
      <c r="E56" s="38"/>
      <c r="F56" s="38"/>
      <c r="G56" s="38"/>
      <c r="H56" s="38"/>
      <c r="I56" s="129"/>
      <c r="J56" s="38"/>
      <c r="K56" s="38"/>
      <c r="L56" s="42"/>
    </row>
    <row r="57" spans="2:12" s="1" customFormat="1" ht="29.25" customHeight="1">
      <c r="B57" s="37"/>
      <c r="C57" s="158" t="s">
        <v>113</v>
      </c>
      <c r="D57" s="159"/>
      <c r="E57" s="159"/>
      <c r="F57" s="159"/>
      <c r="G57" s="159"/>
      <c r="H57" s="159"/>
      <c r="I57" s="160"/>
      <c r="J57" s="161" t="s">
        <v>114</v>
      </c>
      <c r="K57" s="159"/>
      <c r="L57" s="42"/>
    </row>
    <row r="58" spans="2:12" s="1" customFormat="1" ht="10.3" customHeight="1">
      <c r="B58" s="37"/>
      <c r="C58" s="38"/>
      <c r="D58" s="38"/>
      <c r="E58" s="38"/>
      <c r="F58" s="38"/>
      <c r="G58" s="38"/>
      <c r="H58" s="38"/>
      <c r="I58" s="129"/>
      <c r="J58" s="38"/>
      <c r="K58" s="38"/>
      <c r="L58" s="42"/>
    </row>
    <row r="59" spans="2:47" s="1" customFormat="1" ht="22.8" customHeight="1">
      <c r="B59" s="37"/>
      <c r="C59" s="162" t="s">
        <v>76</v>
      </c>
      <c r="D59" s="38"/>
      <c r="E59" s="38"/>
      <c r="F59" s="38"/>
      <c r="G59" s="38"/>
      <c r="H59" s="38"/>
      <c r="I59" s="129"/>
      <c r="J59" s="96">
        <f>J98</f>
        <v>0</v>
      </c>
      <c r="K59" s="38"/>
      <c r="L59" s="42"/>
      <c r="AU59" s="16" t="s">
        <v>115</v>
      </c>
    </row>
    <row r="60" spans="2:12" s="7" customFormat="1" ht="24.95" customHeight="1">
      <c r="B60" s="163"/>
      <c r="C60" s="164"/>
      <c r="D60" s="165" t="s">
        <v>116</v>
      </c>
      <c r="E60" s="166"/>
      <c r="F60" s="166"/>
      <c r="G60" s="166"/>
      <c r="H60" s="166"/>
      <c r="I60" s="167"/>
      <c r="J60" s="168">
        <f>J99</f>
        <v>0</v>
      </c>
      <c r="K60" s="164"/>
      <c r="L60" s="169"/>
    </row>
    <row r="61" spans="2:12" s="8" customFormat="1" ht="19.9" customHeight="1">
      <c r="B61" s="170"/>
      <c r="C61" s="171"/>
      <c r="D61" s="172" t="s">
        <v>117</v>
      </c>
      <c r="E61" s="173"/>
      <c r="F61" s="173"/>
      <c r="G61" s="173"/>
      <c r="H61" s="173"/>
      <c r="I61" s="174"/>
      <c r="J61" s="175">
        <f>J100</f>
        <v>0</v>
      </c>
      <c r="K61" s="171"/>
      <c r="L61" s="176"/>
    </row>
    <row r="62" spans="2:12" s="8" customFormat="1" ht="19.9" customHeight="1">
      <c r="B62" s="170"/>
      <c r="C62" s="171"/>
      <c r="D62" s="172" t="s">
        <v>118</v>
      </c>
      <c r="E62" s="173"/>
      <c r="F62" s="173"/>
      <c r="G62" s="173"/>
      <c r="H62" s="173"/>
      <c r="I62" s="174"/>
      <c r="J62" s="175">
        <f>J105</f>
        <v>0</v>
      </c>
      <c r="K62" s="171"/>
      <c r="L62" s="176"/>
    </row>
    <row r="63" spans="2:12" s="7" customFormat="1" ht="24.95" customHeight="1">
      <c r="B63" s="163"/>
      <c r="C63" s="164"/>
      <c r="D63" s="165" t="s">
        <v>276</v>
      </c>
      <c r="E63" s="166"/>
      <c r="F63" s="166"/>
      <c r="G63" s="166"/>
      <c r="H63" s="166"/>
      <c r="I63" s="167"/>
      <c r="J63" s="168">
        <f>J115</f>
        <v>0</v>
      </c>
      <c r="K63" s="164"/>
      <c r="L63" s="169"/>
    </row>
    <row r="64" spans="2:12" s="8" customFormat="1" ht="19.9" customHeight="1">
      <c r="B64" s="170"/>
      <c r="C64" s="171"/>
      <c r="D64" s="172" t="s">
        <v>277</v>
      </c>
      <c r="E64" s="173"/>
      <c r="F64" s="173"/>
      <c r="G64" s="173"/>
      <c r="H64" s="173"/>
      <c r="I64" s="174"/>
      <c r="J64" s="175">
        <f>J116</f>
        <v>0</v>
      </c>
      <c r="K64" s="171"/>
      <c r="L64" s="176"/>
    </row>
    <row r="65" spans="2:12" s="8" customFormat="1" ht="19.9" customHeight="1">
      <c r="B65" s="170"/>
      <c r="C65" s="171"/>
      <c r="D65" s="172" t="s">
        <v>278</v>
      </c>
      <c r="E65" s="173"/>
      <c r="F65" s="173"/>
      <c r="G65" s="173"/>
      <c r="H65" s="173"/>
      <c r="I65" s="174"/>
      <c r="J65" s="175">
        <f>J130</f>
        <v>0</v>
      </c>
      <c r="K65" s="171"/>
      <c r="L65" s="176"/>
    </row>
    <row r="66" spans="2:12" s="8" customFormat="1" ht="19.9" customHeight="1">
      <c r="B66" s="170"/>
      <c r="C66" s="171"/>
      <c r="D66" s="172" t="s">
        <v>279</v>
      </c>
      <c r="E66" s="173"/>
      <c r="F66" s="173"/>
      <c r="G66" s="173"/>
      <c r="H66" s="173"/>
      <c r="I66" s="174"/>
      <c r="J66" s="175">
        <f>J185</f>
        <v>0</v>
      </c>
      <c r="K66" s="171"/>
      <c r="L66" s="176"/>
    </row>
    <row r="67" spans="2:12" s="8" customFormat="1" ht="19.9" customHeight="1">
      <c r="B67" s="170"/>
      <c r="C67" s="171"/>
      <c r="D67" s="172" t="s">
        <v>280</v>
      </c>
      <c r="E67" s="173"/>
      <c r="F67" s="173"/>
      <c r="G67" s="173"/>
      <c r="H67" s="173"/>
      <c r="I67" s="174"/>
      <c r="J67" s="175">
        <f>J215</f>
        <v>0</v>
      </c>
      <c r="K67" s="171"/>
      <c r="L67" s="176"/>
    </row>
    <row r="68" spans="2:12" s="7" customFormat="1" ht="24.95" customHeight="1">
      <c r="B68" s="163"/>
      <c r="C68" s="164"/>
      <c r="D68" s="165" t="s">
        <v>119</v>
      </c>
      <c r="E68" s="166"/>
      <c r="F68" s="166"/>
      <c r="G68" s="166"/>
      <c r="H68" s="166"/>
      <c r="I68" s="167"/>
      <c r="J68" s="168">
        <f>J222</f>
        <v>0</v>
      </c>
      <c r="K68" s="164"/>
      <c r="L68" s="169"/>
    </row>
    <row r="69" spans="2:12" s="8" customFormat="1" ht="19.9" customHeight="1">
      <c r="B69" s="170"/>
      <c r="C69" s="171"/>
      <c r="D69" s="172" t="s">
        <v>281</v>
      </c>
      <c r="E69" s="173"/>
      <c r="F69" s="173"/>
      <c r="G69" s="173"/>
      <c r="H69" s="173"/>
      <c r="I69" s="174"/>
      <c r="J69" s="175">
        <f>J223</f>
        <v>0</v>
      </c>
      <c r="K69" s="171"/>
      <c r="L69" s="176"/>
    </row>
    <row r="70" spans="2:12" s="8" customFormat="1" ht="19.9" customHeight="1">
      <c r="B70" s="170"/>
      <c r="C70" s="171"/>
      <c r="D70" s="172" t="s">
        <v>282</v>
      </c>
      <c r="E70" s="173"/>
      <c r="F70" s="173"/>
      <c r="G70" s="173"/>
      <c r="H70" s="173"/>
      <c r="I70" s="174"/>
      <c r="J70" s="175">
        <f>J238</f>
        <v>0</v>
      </c>
      <c r="K70" s="171"/>
      <c r="L70" s="176"/>
    </row>
    <row r="71" spans="2:12" s="8" customFormat="1" ht="19.9" customHeight="1">
      <c r="B71" s="170"/>
      <c r="C71" s="171"/>
      <c r="D71" s="172" t="s">
        <v>283</v>
      </c>
      <c r="E71" s="173"/>
      <c r="F71" s="173"/>
      <c r="G71" s="173"/>
      <c r="H71" s="173"/>
      <c r="I71" s="174"/>
      <c r="J71" s="175">
        <f>J245</f>
        <v>0</v>
      </c>
      <c r="K71" s="171"/>
      <c r="L71" s="176"/>
    </row>
    <row r="72" spans="2:12" s="8" customFormat="1" ht="19.9" customHeight="1">
      <c r="B72" s="170"/>
      <c r="C72" s="171"/>
      <c r="D72" s="172" t="s">
        <v>284</v>
      </c>
      <c r="E72" s="173"/>
      <c r="F72" s="173"/>
      <c r="G72" s="173"/>
      <c r="H72" s="173"/>
      <c r="I72" s="174"/>
      <c r="J72" s="175">
        <f>J253</f>
        <v>0</v>
      </c>
      <c r="K72" s="171"/>
      <c r="L72" s="176"/>
    </row>
    <row r="73" spans="2:12" s="8" customFormat="1" ht="19.9" customHeight="1">
      <c r="B73" s="170"/>
      <c r="C73" s="171"/>
      <c r="D73" s="172" t="s">
        <v>285</v>
      </c>
      <c r="E73" s="173"/>
      <c r="F73" s="173"/>
      <c r="G73" s="173"/>
      <c r="H73" s="173"/>
      <c r="I73" s="174"/>
      <c r="J73" s="175">
        <f>J257</f>
        <v>0</v>
      </c>
      <c r="K73" s="171"/>
      <c r="L73" s="176"/>
    </row>
    <row r="74" spans="2:12" s="8" customFormat="1" ht="19.9" customHeight="1">
      <c r="B74" s="170"/>
      <c r="C74" s="171"/>
      <c r="D74" s="172" t="s">
        <v>286</v>
      </c>
      <c r="E74" s="173"/>
      <c r="F74" s="173"/>
      <c r="G74" s="173"/>
      <c r="H74" s="173"/>
      <c r="I74" s="174"/>
      <c r="J74" s="175">
        <f>J271</f>
        <v>0</v>
      </c>
      <c r="K74" s="171"/>
      <c r="L74" s="176"/>
    </row>
    <row r="75" spans="2:12" s="8" customFormat="1" ht="19.9" customHeight="1">
      <c r="B75" s="170"/>
      <c r="C75" s="171"/>
      <c r="D75" s="172" t="s">
        <v>287</v>
      </c>
      <c r="E75" s="173"/>
      <c r="F75" s="173"/>
      <c r="G75" s="173"/>
      <c r="H75" s="173"/>
      <c r="I75" s="174"/>
      <c r="J75" s="175">
        <f>J287</f>
        <v>0</v>
      </c>
      <c r="K75" s="171"/>
      <c r="L75" s="176"/>
    </row>
    <row r="76" spans="2:12" s="8" customFormat="1" ht="19.9" customHeight="1">
      <c r="B76" s="170"/>
      <c r="C76" s="171"/>
      <c r="D76" s="172" t="s">
        <v>288</v>
      </c>
      <c r="E76" s="173"/>
      <c r="F76" s="173"/>
      <c r="G76" s="173"/>
      <c r="H76" s="173"/>
      <c r="I76" s="174"/>
      <c r="J76" s="175">
        <f>J303</f>
        <v>0</v>
      </c>
      <c r="K76" s="171"/>
      <c r="L76" s="176"/>
    </row>
    <row r="77" spans="2:12" s="8" customFormat="1" ht="19.9" customHeight="1">
      <c r="B77" s="170"/>
      <c r="C77" s="171"/>
      <c r="D77" s="172" t="s">
        <v>121</v>
      </c>
      <c r="E77" s="173"/>
      <c r="F77" s="173"/>
      <c r="G77" s="173"/>
      <c r="H77" s="173"/>
      <c r="I77" s="174"/>
      <c r="J77" s="175">
        <f>J331</f>
        <v>0</v>
      </c>
      <c r="K77" s="171"/>
      <c r="L77" s="176"/>
    </row>
    <row r="78" spans="2:12" s="7" customFormat="1" ht="24.95" customHeight="1">
      <c r="B78" s="163"/>
      <c r="C78" s="164"/>
      <c r="D78" s="165" t="s">
        <v>289</v>
      </c>
      <c r="E78" s="166"/>
      <c r="F78" s="166"/>
      <c r="G78" s="166"/>
      <c r="H78" s="166"/>
      <c r="I78" s="167"/>
      <c r="J78" s="168">
        <f>J336</f>
        <v>0</v>
      </c>
      <c r="K78" s="164"/>
      <c r="L78" s="169"/>
    </row>
    <row r="79" spans="2:12" s="1" customFormat="1" ht="21.8" customHeight="1">
      <c r="B79" s="37"/>
      <c r="C79" s="38"/>
      <c r="D79" s="38"/>
      <c r="E79" s="38"/>
      <c r="F79" s="38"/>
      <c r="G79" s="38"/>
      <c r="H79" s="38"/>
      <c r="I79" s="129"/>
      <c r="J79" s="38"/>
      <c r="K79" s="38"/>
      <c r="L79" s="42"/>
    </row>
    <row r="80" spans="2:12" s="1" customFormat="1" ht="6.95" customHeight="1">
      <c r="B80" s="56"/>
      <c r="C80" s="57"/>
      <c r="D80" s="57"/>
      <c r="E80" s="57"/>
      <c r="F80" s="57"/>
      <c r="G80" s="57"/>
      <c r="H80" s="57"/>
      <c r="I80" s="153"/>
      <c r="J80" s="57"/>
      <c r="K80" s="57"/>
      <c r="L80" s="42"/>
    </row>
    <row r="84" spans="2:12" s="1" customFormat="1" ht="6.95" customHeight="1">
      <c r="B84" s="58"/>
      <c r="C84" s="59"/>
      <c r="D84" s="59"/>
      <c r="E84" s="59"/>
      <c r="F84" s="59"/>
      <c r="G84" s="59"/>
      <c r="H84" s="59"/>
      <c r="I84" s="156"/>
      <c r="J84" s="59"/>
      <c r="K84" s="59"/>
      <c r="L84" s="42"/>
    </row>
    <row r="85" spans="2:12" s="1" customFormat="1" ht="24.95" customHeight="1">
      <c r="B85" s="37"/>
      <c r="C85" s="22" t="s">
        <v>124</v>
      </c>
      <c r="D85" s="38"/>
      <c r="E85" s="38"/>
      <c r="F85" s="38"/>
      <c r="G85" s="38"/>
      <c r="H85" s="38"/>
      <c r="I85" s="129"/>
      <c r="J85" s="38"/>
      <c r="K85" s="38"/>
      <c r="L85" s="42"/>
    </row>
    <row r="86" spans="2:12" s="1" customFormat="1" ht="6.95" customHeight="1">
      <c r="B86" s="37"/>
      <c r="C86" s="38"/>
      <c r="D86" s="38"/>
      <c r="E86" s="38"/>
      <c r="F86" s="38"/>
      <c r="G86" s="38"/>
      <c r="H86" s="38"/>
      <c r="I86" s="129"/>
      <c r="J86" s="38"/>
      <c r="K86" s="38"/>
      <c r="L86" s="42"/>
    </row>
    <row r="87" spans="2:12" s="1" customFormat="1" ht="12" customHeight="1">
      <c r="B87" s="37"/>
      <c r="C87" s="31" t="s">
        <v>16</v>
      </c>
      <c r="D87" s="38"/>
      <c r="E87" s="38"/>
      <c r="F87" s="38"/>
      <c r="G87" s="38"/>
      <c r="H87" s="38"/>
      <c r="I87" s="129"/>
      <c r="J87" s="38"/>
      <c r="K87" s="38"/>
      <c r="L87" s="42"/>
    </row>
    <row r="88" spans="2:12" s="1" customFormat="1" ht="16.5" customHeight="1">
      <c r="B88" s="37"/>
      <c r="C88" s="38"/>
      <c r="D88" s="38"/>
      <c r="E88" s="157" t="str">
        <f>E7</f>
        <v>Změna způsobu vytápění a nové elektroinstalace na budově Muzea Cheb č. p. 492</v>
      </c>
      <c r="F88" s="31"/>
      <c r="G88" s="31"/>
      <c r="H88" s="31"/>
      <c r="I88" s="129"/>
      <c r="J88" s="38"/>
      <c r="K88" s="38"/>
      <c r="L88" s="42"/>
    </row>
    <row r="89" spans="2:12" s="1" customFormat="1" ht="12" customHeight="1">
      <c r="B89" s="37"/>
      <c r="C89" s="31" t="s">
        <v>109</v>
      </c>
      <c r="D89" s="38"/>
      <c r="E89" s="38"/>
      <c r="F89" s="38"/>
      <c r="G89" s="38"/>
      <c r="H89" s="38"/>
      <c r="I89" s="129"/>
      <c r="J89" s="38"/>
      <c r="K89" s="38"/>
      <c r="L89" s="42"/>
    </row>
    <row r="90" spans="2:12" s="1" customFormat="1" ht="16.5" customHeight="1">
      <c r="B90" s="37"/>
      <c r="C90" s="38"/>
      <c r="D90" s="38"/>
      <c r="E90" s="63" t="str">
        <f>E9</f>
        <v>02 - ÚT - kotelna</v>
      </c>
      <c r="F90" s="38"/>
      <c r="G90" s="38"/>
      <c r="H90" s="38"/>
      <c r="I90" s="129"/>
      <c r="J90" s="38"/>
      <c r="K90" s="38"/>
      <c r="L90" s="42"/>
    </row>
    <row r="91" spans="2:12" s="1" customFormat="1" ht="6.95" customHeight="1">
      <c r="B91" s="37"/>
      <c r="C91" s="38"/>
      <c r="D91" s="38"/>
      <c r="E91" s="38"/>
      <c r="F91" s="38"/>
      <c r="G91" s="38"/>
      <c r="H91" s="38"/>
      <c r="I91" s="129"/>
      <c r="J91" s="38"/>
      <c r="K91" s="38"/>
      <c r="L91" s="42"/>
    </row>
    <row r="92" spans="2:12" s="1" customFormat="1" ht="12" customHeight="1">
      <c r="B92" s="37"/>
      <c r="C92" s="31" t="s">
        <v>22</v>
      </c>
      <c r="D92" s="38"/>
      <c r="E92" s="38"/>
      <c r="F92" s="26" t="str">
        <f>F12</f>
        <v>Cheb, č.p. 492</v>
      </c>
      <c r="G92" s="38"/>
      <c r="H92" s="38"/>
      <c r="I92" s="131" t="s">
        <v>24</v>
      </c>
      <c r="J92" s="66" t="str">
        <f>IF(J12="","",J12)</f>
        <v>12. 2. 2019</v>
      </c>
      <c r="K92" s="38"/>
      <c r="L92" s="42"/>
    </row>
    <row r="93" spans="2:12" s="1" customFormat="1" ht="6.95" customHeight="1">
      <c r="B93" s="37"/>
      <c r="C93" s="38"/>
      <c r="D93" s="38"/>
      <c r="E93" s="38"/>
      <c r="F93" s="38"/>
      <c r="G93" s="38"/>
      <c r="H93" s="38"/>
      <c r="I93" s="129"/>
      <c r="J93" s="38"/>
      <c r="K93" s="38"/>
      <c r="L93" s="42"/>
    </row>
    <row r="94" spans="2:12" s="1" customFormat="1" ht="13.65" customHeight="1">
      <c r="B94" s="37"/>
      <c r="C94" s="31" t="s">
        <v>26</v>
      </c>
      <c r="D94" s="38"/>
      <c r="E94" s="38"/>
      <c r="F94" s="26" t="str">
        <f>E15</f>
        <v>Muzeum Cheb, p.o. Karlovarského kraje</v>
      </c>
      <c r="G94" s="38"/>
      <c r="H94" s="38"/>
      <c r="I94" s="131" t="s">
        <v>34</v>
      </c>
      <c r="J94" s="35" t="str">
        <f>E21</f>
        <v>Kaláb Milan, Ing.</v>
      </c>
      <c r="K94" s="38"/>
      <c r="L94" s="42"/>
    </row>
    <row r="95" spans="2:12" s="1" customFormat="1" ht="13.65" customHeight="1">
      <c r="B95" s="37"/>
      <c r="C95" s="31" t="s">
        <v>32</v>
      </c>
      <c r="D95" s="38"/>
      <c r="E95" s="38"/>
      <c r="F95" s="26" t="str">
        <f>IF(E18="","",E18)</f>
        <v>Vyplň údaj</v>
      </c>
      <c r="G95" s="38"/>
      <c r="H95" s="38"/>
      <c r="I95" s="131" t="s">
        <v>39</v>
      </c>
      <c r="J95" s="35" t="str">
        <f>E24</f>
        <v xml:space="preserve"> </v>
      </c>
      <c r="K95" s="38"/>
      <c r="L95" s="42"/>
    </row>
    <row r="96" spans="2:12" s="1" customFormat="1" ht="10.3" customHeight="1">
      <c r="B96" s="37"/>
      <c r="C96" s="38"/>
      <c r="D96" s="38"/>
      <c r="E96" s="38"/>
      <c r="F96" s="38"/>
      <c r="G96" s="38"/>
      <c r="H96" s="38"/>
      <c r="I96" s="129"/>
      <c r="J96" s="38"/>
      <c r="K96" s="38"/>
      <c r="L96" s="42"/>
    </row>
    <row r="97" spans="2:20" s="9" customFormat="1" ht="29.25" customHeight="1">
      <c r="B97" s="177"/>
      <c r="C97" s="178" t="s">
        <v>125</v>
      </c>
      <c r="D97" s="179" t="s">
        <v>63</v>
      </c>
      <c r="E97" s="179" t="s">
        <v>59</v>
      </c>
      <c r="F97" s="179" t="s">
        <v>60</v>
      </c>
      <c r="G97" s="179" t="s">
        <v>126</v>
      </c>
      <c r="H97" s="179" t="s">
        <v>127</v>
      </c>
      <c r="I97" s="180" t="s">
        <v>128</v>
      </c>
      <c r="J97" s="179" t="s">
        <v>114</v>
      </c>
      <c r="K97" s="181" t="s">
        <v>129</v>
      </c>
      <c r="L97" s="182"/>
      <c r="M97" s="86" t="s">
        <v>40</v>
      </c>
      <c r="N97" s="87" t="s">
        <v>48</v>
      </c>
      <c r="O97" s="87" t="s">
        <v>130</v>
      </c>
      <c r="P97" s="87" t="s">
        <v>131</v>
      </c>
      <c r="Q97" s="87" t="s">
        <v>132</v>
      </c>
      <c r="R97" s="87" t="s">
        <v>133</v>
      </c>
      <c r="S97" s="87" t="s">
        <v>134</v>
      </c>
      <c r="T97" s="88" t="s">
        <v>135</v>
      </c>
    </row>
    <row r="98" spans="2:63" s="1" customFormat="1" ht="22.8" customHeight="1">
      <c r="B98" s="37"/>
      <c r="C98" s="93" t="s">
        <v>136</v>
      </c>
      <c r="D98" s="38"/>
      <c r="E98" s="38"/>
      <c r="F98" s="38"/>
      <c r="G98" s="38"/>
      <c r="H98" s="38"/>
      <c r="I98" s="129"/>
      <c r="J98" s="183">
        <f>BK98</f>
        <v>0</v>
      </c>
      <c r="K98" s="38"/>
      <c r="L98" s="42"/>
      <c r="M98" s="89"/>
      <c r="N98" s="90"/>
      <c r="O98" s="90"/>
      <c r="P98" s="184">
        <f>P99+P115+P222+P336</f>
        <v>0</v>
      </c>
      <c r="Q98" s="90"/>
      <c r="R98" s="184">
        <f>R99+R115+R222+R336</f>
        <v>0.9686625000000001</v>
      </c>
      <c r="S98" s="90"/>
      <c r="T98" s="185">
        <f>T99+T115+T222+T336</f>
        <v>1.3316</v>
      </c>
      <c r="AT98" s="16" t="s">
        <v>77</v>
      </c>
      <c r="AU98" s="16" t="s">
        <v>115</v>
      </c>
      <c r="BK98" s="186">
        <f>BK99+BK115+BK222+BK336</f>
        <v>0</v>
      </c>
    </row>
    <row r="99" spans="2:63" s="10" customFormat="1" ht="25.9" customHeight="1">
      <c r="B99" s="187"/>
      <c r="C99" s="188"/>
      <c r="D99" s="189" t="s">
        <v>77</v>
      </c>
      <c r="E99" s="190" t="s">
        <v>137</v>
      </c>
      <c r="F99" s="190" t="s">
        <v>138</v>
      </c>
      <c r="G99" s="188"/>
      <c r="H99" s="188"/>
      <c r="I99" s="191"/>
      <c r="J99" s="192">
        <f>BK99</f>
        <v>0</v>
      </c>
      <c r="K99" s="188"/>
      <c r="L99" s="193"/>
      <c r="M99" s="194"/>
      <c r="N99" s="195"/>
      <c r="O99" s="195"/>
      <c r="P99" s="196">
        <f>P100+P105</f>
        <v>0</v>
      </c>
      <c r="Q99" s="195"/>
      <c r="R99" s="196">
        <f>R100+R105</f>
        <v>0.008136000000000001</v>
      </c>
      <c r="S99" s="195"/>
      <c r="T99" s="197">
        <f>T100+T105</f>
        <v>0.3316</v>
      </c>
      <c r="AR99" s="198" t="s">
        <v>86</v>
      </c>
      <c r="AT99" s="199" t="s">
        <v>77</v>
      </c>
      <c r="AU99" s="199" t="s">
        <v>78</v>
      </c>
      <c r="AY99" s="198" t="s">
        <v>139</v>
      </c>
      <c r="BK99" s="200">
        <f>BK100+BK105</f>
        <v>0</v>
      </c>
    </row>
    <row r="100" spans="2:63" s="10" customFormat="1" ht="22.8" customHeight="1">
      <c r="B100" s="187"/>
      <c r="C100" s="188"/>
      <c r="D100" s="189" t="s">
        <v>77</v>
      </c>
      <c r="E100" s="201" t="s">
        <v>140</v>
      </c>
      <c r="F100" s="201" t="s">
        <v>141</v>
      </c>
      <c r="G100" s="188"/>
      <c r="H100" s="188"/>
      <c r="I100" s="191"/>
      <c r="J100" s="202">
        <f>BK100</f>
        <v>0</v>
      </c>
      <c r="K100" s="188"/>
      <c r="L100" s="193"/>
      <c r="M100" s="194"/>
      <c r="N100" s="195"/>
      <c r="O100" s="195"/>
      <c r="P100" s="196">
        <f>SUM(P101:P104)</f>
        <v>0</v>
      </c>
      <c r="Q100" s="195"/>
      <c r="R100" s="196">
        <f>SUM(R101:R104)</f>
        <v>0.008136000000000001</v>
      </c>
      <c r="S100" s="195"/>
      <c r="T100" s="197">
        <f>SUM(T101:T104)</f>
        <v>0.3316</v>
      </c>
      <c r="AR100" s="198" t="s">
        <v>86</v>
      </c>
      <c r="AT100" s="199" t="s">
        <v>77</v>
      </c>
      <c r="AU100" s="199" t="s">
        <v>86</v>
      </c>
      <c r="AY100" s="198" t="s">
        <v>139</v>
      </c>
      <c r="BK100" s="200">
        <f>SUM(BK101:BK104)</f>
        <v>0</v>
      </c>
    </row>
    <row r="101" spans="2:65" s="1" customFormat="1" ht="22.5" customHeight="1">
      <c r="B101" s="37"/>
      <c r="C101" s="203" t="s">
        <v>86</v>
      </c>
      <c r="D101" s="203" t="s">
        <v>142</v>
      </c>
      <c r="E101" s="204" t="s">
        <v>290</v>
      </c>
      <c r="F101" s="205" t="s">
        <v>291</v>
      </c>
      <c r="G101" s="206" t="s">
        <v>179</v>
      </c>
      <c r="H101" s="207">
        <v>4.2</v>
      </c>
      <c r="I101" s="208"/>
      <c r="J101" s="209">
        <f>ROUND(I101*H101,2)</f>
        <v>0</v>
      </c>
      <c r="K101" s="205" t="s">
        <v>146</v>
      </c>
      <c r="L101" s="42"/>
      <c r="M101" s="210" t="s">
        <v>40</v>
      </c>
      <c r="N101" s="211" t="s">
        <v>49</v>
      </c>
      <c r="O101" s="78"/>
      <c r="P101" s="212">
        <f>O101*H101</f>
        <v>0</v>
      </c>
      <c r="Q101" s="212">
        <v>0.00096</v>
      </c>
      <c r="R101" s="212">
        <f>Q101*H101</f>
        <v>0.004032</v>
      </c>
      <c r="S101" s="212">
        <v>0.031</v>
      </c>
      <c r="T101" s="213">
        <f>S101*H101</f>
        <v>0.1302</v>
      </c>
      <c r="AR101" s="16" t="s">
        <v>147</v>
      </c>
      <c r="AT101" s="16" t="s">
        <v>142</v>
      </c>
      <c r="AU101" s="16" t="s">
        <v>88</v>
      </c>
      <c r="AY101" s="16" t="s">
        <v>139</v>
      </c>
      <c r="BE101" s="214">
        <f>IF(N101="základní",J101,0)</f>
        <v>0</v>
      </c>
      <c r="BF101" s="214">
        <f>IF(N101="snížená",J101,0)</f>
        <v>0</v>
      </c>
      <c r="BG101" s="214">
        <f>IF(N101="zákl. přenesená",J101,0)</f>
        <v>0</v>
      </c>
      <c r="BH101" s="214">
        <f>IF(N101="sníž. přenesená",J101,0)</f>
        <v>0</v>
      </c>
      <c r="BI101" s="214">
        <f>IF(N101="nulová",J101,0)</f>
        <v>0</v>
      </c>
      <c r="BJ101" s="16" t="s">
        <v>86</v>
      </c>
      <c r="BK101" s="214">
        <f>ROUND(I101*H101,2)</f>
        <v>0</v>
      </c>
      <c r="BL101" s="16" t="s">
        <v>147</v>
      </c>
      <c r="BM101" s="16" t="s">
        <v>292</v>
      </c>
    </row>
    <row r="102" spans="2:47" s="1" customFormat="1" ht="12">
      <c r="B102" s="37"/>
      <c r="C102" s="38"/>
      <c r="D102" s="215" t="s">
        <v>155</v>
      </c>
      <c r="E102" s="38"/>
      <c r="F102" s="216" t="s">
        <v>293</v>
      </c>
      <c r="G102" s="38"/>
      <c r="H102" s="38"/>
      <c r="I102" s="129"/>
      <c r="J102" s="38"/>
      <c r="K102" s="38"/>
      <c r="L102" s="42"/>
      <c r="M102" s="217"/>
      <c r="N102" s="78"/>
      <c r="O102" s="78"/>
      <c r="P102" s="78"/>
      <c r="Q102" s="78"/>
      <c r="R102" s="78"/>
      <c r="S102" s="78"/>
      <c r="T102" s="79"/>
      <c r="AT102" s="16" t="s">
        <v>155</v>
      </c>
      <c r="AU102" s="16" t="s">
        <v>88</v>
      </c>
    </row>
    <row r="103" spans="2:65" s="1" customFormat="1" ht="22.5" customHeight="1">
      <c r="B103" s="37"/>
      <c r="C103" s="203" t="s">
        <v>88</v>
      </c>
      <c r="D103" s="203" t="s">
        <v>142</v>
      </c>
      <c r="E103" s="204" t="s">
        <v>294</v>
      </c>
      <c r="F103" s="205" t="s">
        <v>295</v>
      </c>
      <c r="G103" s="206" t="s">
        <v>179</v>
      </c>
      <c r="H103" s="207">
        <v>3.8</v>
      </c>
      <c r="I103" s="208"/>
      <c r="J103" s="209">
        <f>ROUND(I103*H103,2)</f>
        <v>0</v>
      </c>
      <c r="K103" s="205" t="s">
        <v>146</v>
      </c>
      <c r="L103" s="42"/>
      <c r="M103" s="210" t="s">
        <v>40</v>
      </c>
      <c r="N103" s="211" t="s">
        <v>49</v>
      </c>
      <c r="O103" s="78"/>
      <c r="P103" s="212">
        <f>O103*H103</f>
        <v>0</v>
      </c>
      <c r="Q103" s="212">
        <v>0.00108</v>
      </c>
      <c r="R103" s="212">
        <f>Q103*H103</f>
        <v>0.004104</v>
      </c>
      <c r="S103" s="212">
        <v>0.053</v>
      </c>
      <c r="T103" s="213">
        <f>S103*H103</f>
        <v>0.2014</v>
      </c>
      <c r="AR103" s="16" t="s">
        <v>147</v>
      </c>
      <c r="AT103" s="16" t="s">
        <v>142</v>
      </c>
      <c r="AU103" s="16" t="s">
        <v>88</v>
      </c>
      <c r="AY103" s="16" t="s">
        <v>139</v>
      </c>
      <c r="BE103" s="214">
        <f>IF(N103="základní",J103,0)</f>
        <v>0</v>
      </c>
      <c r="BF103" s="214">
        <f>IF(N103="snížená",J103,0)</f>
        <v>0</v>
      </c>
      <c r="BG103" s="214">
        <f>IF(N103="zákl. přenesená",J103,0)</f>
        <v>0</v>
      </c>
      <c r="BH103" s="214">
        <f>IF(N103="sníž. přenesená",J103,0)</f>
        <v>0</v>
      </c>
      <c r="BI103" s="214">
        <f>IF(N103="nulová",J103,0)</f>
        <v>0</v>
      </c>
      <c r="BJ103" s="16" t="s">
        <v>86</v>
      </c>
      <c r="BK103" s="214">
        <f>ROUND(I103*H103,2)</f>
        <v>0</v>
      </c>
      <c r="BL103" s="16" t="s">
        <v>147</v>
      </c>
      <c r="BM103" s="16" t="s">
        <v>296</v>
      </c>
    </row>
    <row r="104" spans="2:47" s="1" customFormat="1" ht="12">
      <c r="B104" s="37"/>
      <c r="C104" s="38"/>
      <c r="D104" s="215" t="s">
        <v>155</v>
      </c>
      <c r="E104" s="38"/>
      <c r="F104" s="216" t="s">
        <v>293</v>
      </c>
      <c r="G104" s="38"/>
      <c r="H104" s="38"/>
      <c r="I104" s="129"/>
      <c r="J104" s="38"/>
      <c r="K104" s="38"/>
      <c r="L104" s="42"/>
      <c r="M104" s="217"/>
      <c r="N104" s="78"/>
      <c r="O104" s="78"/>
      <c r="P104" s="78"/>
      <c r="Q104" s="78"/>
      <c r="R104" s="78"/>
      <c r="S104" s="78"/>
      <c r="T104" s="79"/>
      <c r="AT104" s="16" t="s">
        <v>155</v>
      </c>
      <c r="AU104" s="16" t="s">
        <v>88</v>
      </c>
    </row>
    <row r="105" spans="2:63" s="10" customFormat="1" ht="22.8" customHeight="1">
      <c r="B105" s="187"/>
      <c r="C105" s="188"/>
      <c r="D105" s="189" t="s">
        <v>77</v>
      </c>
      <c r="E105" s="201" t="s">
        <v>149</v>
      </c>
      <c r="F105" s="201" t="s">
        <v>150</v>
      </c>
      <c r="G105" s="188"/>
      <c r="H105" s="188"/>
      <c r="I105" s="191"/>
      <c r="J105" s="202">
        <f>BK105</f>
        <v>0</v>
      </c>
      <c r="K105" s="188"/>
      <c r="L105" s="193"/>
      <c r="M105" s="194"/>
      <c r="N105" s="195"/>
      <c r="O105" s="195"/>
      <c r="P105" s="196">
        <f>SUM(P106:P114)</f>
        <v>0</v>
      </c>
      <c r="Q105" s="195"/>
      <c r="R105" s="196">
        <f>SUM(R106:R114)</f>
        <v>0</v>
      </c>
      <c r="S105" s="195"/>
      <c r="T105" s="197">
        <f>SUM(T106:T114)</f>
        <v>0</v>
      </c>
      <c r="AR105" s="198" t="s">
        <v>86</v>
      </c>
      <c r="AT105" s="199" t="s">
        <v>77</v>
      </c>
      <c r="AU105" s="199" t="s">
        <v>86</v>
      </c>
      <c r="AY105" s="198" t="s">
        <v>139</v>
      </c>
      <c r="BK105" s="200">
        <f>SUM(BK106:BK114)</f>
        <v>0</v>
      </c>
    </row>
    <row r="106" spans="2:65" s="1" customFormat="1" ht="22.5" customHeight="1">
      <c r="B106" s="37"/>
      <c r="C106" s="203" t="s">
        <v>157</v>
      </c>
      <c r="D106" s="203" t="s">
        <v>142</v>
      </c>
      <c r="E106" s="204" t="s">
        <v>151</v>
      </c>
      <c r="F106" s="205" t="s">
        <v>152</v>
      </c>
      <c r="G106" s="206" t="s">
        <v>153</v>
      </c>
      <c r="H106" s="207">
        <v>1.332</v>
      </c>
      <c r="I106" s="208"/>
      <c r="J106" s="209">
        <f>ROUND(I106*H106,2)</f>
        <v>0</v>
      </c>
      <c r="K106" s="205" t="s">
        <v>146</v>
      </c>
      <c r="L106" s="42"/>
      <c r="M106" s="210" t="s">
        <v>40</v>
      </c>
      <c r="N106" s="211" t="s">
        <v>49</v>
      </c>
      <c r="O106" s="78"/>
      <c r="P106" s="212">
        <f>O106*H106</f>
        <v>0</v>
      </c>
      <c r="Q106" s="212">
        <v>0</v>
      </c>
      <c r="R106" s="212">
        <f>Q106*H106</f>
        <v>0</v>
      </c>
      <c r="S106" s="212">
        <v>0</v>
      </c>
      <c r="T106" s="213">
        <f>S106*H106</f>
        <v>0</v>
      </c>
      <c r="AR106" s="16" t="s">
        <v>147</v>
      </c>
      <c r="AT106" s="16" t="s">
        <v>142</v>
      </c>
      <c r="AU106" s="16" t="s">
        <v>88</v>
      </c>
      <c r="AY106" s="16" t="s">
        <v>139</v>
      </c>
      <c r="BE106" s="214">
        <f>IF(N106="základní",J106,0)</f>
        <v>0</v>
      </c>
      <c r="BF106" s="214">
        <f>IF(N106="snížená",J106,0)</f>
        <v>0</v>
      </c>
      <c r="BG106" s="214">
        <f>IF(N106="zákl. přenesená",J106,0)</f>
        <v>0</v>
      </c>
      <c r="BH106" s="214">
        <f>IF(N106="sníž. přenesená",J106,0)</f>
        <v>0</v>
      </c>
      <c r="BI106" s="214">
        <f>IF(N106="nulová",J106,0)</f>
        <v>0</v>
      </c>
      <c r="BJ106" s="16" t="s">
        <v>86</v>
      </c>
      <c r="BK106" s="214">
        <f>ROUND(I106*H106,2)</f>
        <v>0</v>
      </c>
      <c r="BL106" s="16" t="s">
        <v>147</v>
      </c>
      <c r="BM106" s="16" t="s">
        <v>297</v>
      </c>
    </row>
    <row r="107" spans="2:47" s="1" customFormat="1" ht="12">
      <c r="B107" s="37"/>
      <c r="C107" s="38"/>
      <c r="D107" s="215" t="s">
        <v>155</v>
      </c>
      <c r="E107" s="38"/>
      <c r="F107" s="216" t="s">
        <v>156</v>
      </c>
      <c r="G107" s="38"/>
      <c r="H107" s="38"/>
      <c r="I107" s="129"/>
      <c r="J107" s="38"/>
      <c r="K107" s="38"/>
      <c r="L107" s="42"/>
      <c r="M107" s="217"/>
      <c r="N107" s="78"/>
      <c r="O107" s="78"/>
      <c r="P107" s="78"/>
      <c r="Q107" s="78"/>
      <c r="R107" s="78"/>
      <c r="S107" s="78"/>
      <c r="T107" s="79"/>
      <c r="AT107" s="16" t="s">
        <v>155</v>
      </c>
      <c r="AU107" s="16" t="s">
        <v>88</v>
      </c>
    </row>
    <row r="108" spans="2:65" s="1" customFormat="1" ht="16.5" customHeight="1">
      <c r="B108" s="37"/>
      <c r="C108" s="203" t="s">
        <v>147</v>
      </c>
      <c r="D108" s="203" t="s">
        <v>142</v>
      </c>
      <c r="E108" s="204" t="s">
        <v>158</v>
      </c>
      <c r="F108" s="205" t="s">
        <v>159</v>
      </c>
      <c r="G108" s="206" t="s">
        <v>153</v>
      </c>
      <c r="H108" s="207">
        <v>1.332</v>
      </c>
      <c r="I108" s="208"/>
      <c r="J108" s="209">
        <f>ROUND(I108*H108,2)</f>
        <v>0</v>
      </c>
      <c r="K108" s="205" t="s">
        <v>146</v>
      </c>
      <c r="L108" s="42"/>
      <c r="M108" s="210" t="s">
        <v>40</v>
      </c>
      <c r="N108" s="211" t="s">
        <v>49</v>
      </c>
      <c r="O108" s="78"/>
      <c r="P108" s="212">
        <f>O108*H108</f>
        <v>0</v>
      </c>
      <c r="Q108" s="212">
        <v>0</v>
      </c>
      <c r="R108" s="212">
        <f>Q108*H108</f>
        <v>0</v>
      </c>
      <c r="S108" s="212">
        <v>0</v>
      </c>
      <c r="T108" s="213">
        <f>S108*H108</f>
        <v>0</v>
      </c>
      <c r="AR108" s="16" t="s">
        <v>147</v>
      </c>
      <c r="AT108" s="16" t="s">
        <v>142</v>
      </c>
      <c r="AU108" s="16" t="s">
        <v>88</v>
      </c>
      <c r="AY108" s="16" t="s">
        <v>139</v>
      </c>
      <c r="BE108" s="214">
        <f>IF(N108="základní",J108,0)</f>
        <v>0</v>
      </c>
      <c r="BF108" s="214">
        <f>IF(N108="snížená",J108,0)</f>
        <v>0</v>
      </c>
      <c r="BG108" s="214">
        <f>IF(N108="zákl. přenesená",J108,0)</f>
        <v>0</v>
      </c>
      <c r="BH108" s="214">
        <f>IF(N108="sníž. přenesená",J108,0)</f>
        <v>0</v>
      </c>
      <c r="BI108" s="214">
        <f>IF(N108="nulová",J108,0)</f>
        <v>0</v>
      </c>
      <c r="BJ108" s="16" t="s">
        <v>86</v>
      </c>
      <c r="BK108" s="214">
        <f>ROUND(I108*H108,2)</f>
        <v>0</v>
      </c>
      <c r="BL108" s="16" t="s">
        <v>147</v>
      </c>
      <c r="BM108" s="16" t="s">
        <v>298</v>
      </c>
    </row>
    <row r="109" spans="2:47" s="1" customFormat="1" ht="12">
      <c r="B109" s="37"/>
      <c r="C109" s="38"/>
      <c r="D109" s="215" t="s">
        <v>155</v>
      </c>
      <c r="E109" s="38"/>
      <c r="F109" s="216" t="s">
        <v>161</v>
      </c>
      <c r="G109" s="38"/>
      <c r="H109" s="38"/>
      <c r="I109" s="129"/>
      <c r="J109" s="38"/>
      <c r="K109" s="38"/>
      <c r="L109" s="42"/>
      <c r="M109" s="217"/>
      <c r="N109" s="78"/>
      <c r="O109" s="78"/>
      <c r="P109" s="78"/>
      <c r="Q109" s="78"/>
      <c r="R109" s="78"/>
      <c r="S109" s="78"/>
      <c r="T109" s="79"/>
      <c r="AT109" s="16" t="s">
        <v>155</v>
      </c>
      <c r="AU109" s="16" t="s">
        <v>88</v>
      </c>
    </row>
    <row r="110" spans="2:65" s="1" customFormat="1" ht="22.5" customHeight="1">
      <c r="B110" s="37"/>
      <c r="C110" s="203" t="s">
        <v>167</v>
      </c>
      <c r="D110" s="203" t="s">
        <v>142</v>
      </c>
      <c r="E110" s="204" t="s">
        <v>162</v>
      </c>
      <c r="F110" s="205" t="s">
        <v>163</v>
      </c>
      <c r="G110" s="206" t="s">
        <v>153</v>
      </c>
      <c r="H110" s="207">
        <v>11.988</v>
      </c>
      <c r="I110" s="208"/>
      <c r="J110" s="209">
        <f>ROUND(I110*H110,2)</f>
        <v>0</v>
      </c>
      <c r="K110" s="205" t="s">
        <v>146</v>
      </c>
      <c r="L110" s="42"/>
      <c r="M110" s="210" t="s">
        <v>40</v>
      </c>
      <c r="N110" s="211" t="s">
        <v>49</v>
      </c>
      <c r="O110" s="78"/>
      <c r="P110" s="212">
        <f>O110*H110</f>
        <v>0</v>
      </c>
      <c r="Q110" s="212">
        <v>0</v>
      </c>
      <c r="R110" s="212">
        <f>Q110*H110</f>
        <v>0</v>
      </c>
      <c r="S110" s="212">
        <v>0</v>
      </c>
      <c r="T110" s="213">
        <f>S110*H110</f>
        <v>0</v>
      </c>
      <c r="AR110" s="16" t="s">
        <v>147</v>
      </c>
      <c r="AT110" s="16" t="s">
        <v>142</v>
      </c>
      <c r="AU110" s="16" t="s">
        <v>88</v>
      </c>
      <c r="AY110" s="16" t="s">
        <v>139</v>
      </c>
      <c r="BE110" s="214">
        <f>IF(N110="základní",J110,0)</f>
        <v>0</v>
      </c>
      <c r="BF110" s="214">
        <f>IF(N110="snížená",J110,0)</f>
        <v>0</v>
      </c>
      <c r="BG110" s="214">
        <f>IF(N110="zákl. přenesená",J110,0)</f>
        <v>0</v>
      </c>
      <c r="BH110" s="214">
        <f>IF(N110="sníž. přenesená",J110,0)</f>
        <v>0</v>
      </c>
      <c r="BI110" s="214">
        <f>IF(N110="nulová",J110,0)</f>
        <v>0</v>
      </c>
      <c r="BJ110" s="16" t="s">
        <v>86</v>
      </c>
      <c r="BK110" s="214">
        <f>ROUND(I110*H110,2)</f>
        <v>0</v>
      </c>
      <c r="BL110" s="16" t="s">
        <v>147</v>
      </c>
      <c r="BM110" s="16" t="s">
        <v>299</v>
      </c>
    </row>
    <row r="111" spans="2:47" s="1" customFormat="1" ht="12">
      <c r="B111" s="37"/>
      <c r="C111" s="38"/>
      <c r="D111" s="215" t="s">
        <v>155</v>
      </c>
      <c r="E111" s="38"/>
      <c r="F111" s="216" t="s">
        <v>161</v>
      </c>
      <c r="G111" s="38"/>
      <c r="H111" s="38"/>
      <c r="I111" s="129"/>
      <c r="J111" s="38"/>
      <c r="K111" s="38"/>
      <c r="L111" s="42"/>
      <c r="M111" s="217"/>
      <c r="N111" s="78"/>
      <c r="O111" s="78"/>
      <c r="P111" s="78"/>
      <c r="Q111" s="78"/>
      <c r="R111" s="78"/>
      <c r="S111" s="78"/>
      <c r="T111" s="79"/>
      <c r="AT111" s="16" t="s">
        <v>155</v>
      </c>
      <c r="AU111" s="16" t="s">
        <v>88</v>
      </c>
    </row>
    <row r="112" spans="2:51" s="11" customFormat="1" ht="12">
      <c r="B112" s="218"/>
      <c r="C112" s="219"/>
      <c r="D112" s="215" t="s">
        <v>165</v>
      </c>
      <c r="E112" s="219"/>
      <c r="F112" s="220" t="s">
        <v>300</v>
      </c>
      <c r="G112" s="219"/>
      <c r="H112" s="221">
        <v>11.988</v>
      </c>
      <c r="I112" s="222"/>
      <c r="J112" s="219"/>
      <c r="K112" s="219"/>
      <c r="L112" s="223"/>
      <c r="M112" s="224"/>
      <c r="N112" s="225"/>
      <c r="O112" s="225"/>
      <c r="P112" s="225"/>
      <c r="Q112" s="225"/>
      <c r="R112" s="225"/>
      <c r="S112" s="225"/>
      <c r="T112" s="226"/>
      <c r="AT112" s="227" t="s">
        <v>165</v>
      </c>
      <c r="AU112" s="227" t="s">
        <v>88</v>
      </c>
      <c r="AV112" s="11" t="s">
        <v>88</v>
      </c>
      <c r="AW112" s="11" t="s">
        <v>4</v>
      </c>
      <c r="AX112" s="11" t="s">
        <v>86</v>
      </c>
      <c r="AY112" s="227" t="s">
        <v>139</v>
      </c>
    </row>
    <row r="113" spans="2:65" s="1" customFormat="1" ht="22.5" customHeight="1">
      <c r="B113" s="37"/>
      <c r="C113" s="203" t="s">
        <v>176</v>
      </c>
      <c r="D113" s="203" t="s">
        <v>142</v>
      </c>
      <c r="E113" s="204" t="s">
        <v>168</v>
      </c>
      <c r="F113" s="205" t="s">
        <v>169</v>
      </c>
      <c r="G113" s="206" t="s">
        <v>153</v>
      </c>
      <c r="H113" s="207">
        <v>1.332</v>
      </c>
      <c r="I113" s="208"/>
      <c r="J113" s="209">
        <f>ROUND(I113*H113,2)</f>
        <v>0</v>
      </c>
      <c r="K113" s="205" t="s">
        <v>146</v>
      </c>
      <c r="L113" s="42"/>
      <c r="M113" s="210" t="s">
        <v>40</v>
      </c>
      <c r="N113" s="211" t="s">
        <v>49</v>
      </c>
      <c r="O113" s="78"/>
      <c r="P113" s="212">
        <f>O113*H113</f>
        <v>0</v>
      </c>
      <c r="Q113" s="212">
        <v>0</v>
      </c>
      <c r="R113" s="212">
        <f>Q113*H113</f>
        <v>0</v>
      </c>
      <c r="S113" s="212">
        <v>0</v>
      </c>
      <c r="T113" s="213">
        <f>S113*H113</f>
        <v>0</v>
      </c>
      <c r="AR113" s="16" t="s">
        <v>147</v>
      </c>
      <c r="AT113" s="16" t="s">
        <v>142</v>
      </c>
      <c r="AU113" s="16" t="s">
        <v>88</v>
      </c>
      <c r="AY113" s="16" t="s">
        <v>139</v>
      </c>
      <c r="BE113" s="214">
        <f>IF(N113="základní",J113,0)</f>
        <v>0</v>
      </c>
      <c r="BF113" s="214">
        <f>IF(N113="snížená",J113,0)</f>
        <v>0</v>
      </c>
      <c r="BG113" s="214">
        <f>IF(N113="zákl. přenesená",J113,0)</f>
        <v>0</v>
      </c>
      <c r="BH113" s="214">
        <f>IF(N113="sníž. přenesená",J113,0)</f>
        <v>0</v>
      </c>
      <c r="BI113" s="214">
        <f>IF(N113="nulová",J113,0)</f>
        <v>0</v>
      </c>
      <c r="BJ113" s="16" t="s">
        <v>86</v>
      </c>
      <c r="BK113" s="214">
        <f>ROUND(I113*H113,2)</f>
        <v>0</v>
      </c>
      <c r="BL113" s="16" t="s">
        <v>147</v>
      </c>
      <c r="BM113" s="16" t="s">
        <v>301</v>
      </c>
    </row>
    <row r="114" spans="2:47" s="1" customFormat="1" ht="12">
      <c r="B114" s="37"/>
      <c r="C114" s="38"/>
      <c r="D114" s="215" t="s">
        <v>155</v>
      </c>
      <c r="E114" s="38"/>
      <c r="F114" s="216" t="s">
        <v>171</v>
      </c>
      <c r="G114" s="38"/>
      <c r="H114" s="38"/>
      <c r="I114" s="129"/>
      <c r="J114" s="38"/>
      <c r="K114" s="38"/>
      <c r="L114" s="42"/>
      <c r="M114" s="217"/>
      <c r="N114" s="78"/>
      <c r="O114" s="78"/>
      <c r="P114" s="78"/>
      <c r="Q114" s="78"/>
      <c r="R114" s="78"/>
      <c r="S114" s="78"/>
      <c r="T114" s="79"/>
      <c r="AT114" s="16" t="s">
        <v>155</v>
      </c>
      <c r="AU114" s="16" t="s">
        <v>88</v>
      </c>
    </row>
    <row r="115" spans="2:63" s="10" customFormat="1" ht="25.9" customHeight="1">
      <c r="B115" s="187"/>
      <c r="C115" s="188"/>
      <c r="D115" s="189" t="s">
        <v>77</v>
      </c>
      <c r="E115" s="190" t="s">
        <v>254</v>
      </c>
      <c r="F115" s="190" t="s">
        <v>302</v>
      </c>
      <c r="G115" s="188"/>
      <c r="H115" s="188"/>
      <c r="I115" s="191"/>
      <c r="J115" s="192">
        <f>BK115</f>
        <v>0</v>
      </c>
      <c r="K115" s="188"/>
      <c r="L115" s="193"/>
      <c r="M115" s="194"/>
      <c r="N115" s="195"/>
      <c r="O115" s="195"/>
      <c r="P115" s="196">
        <f>P116+P130+P185+P215</f>
        <v>0</v>
      </c>
      <c r="Q115" s="195"/>
      <c r="R115" s="196">
        <f>R116+R130+R185+R215</f>
        <v>0.01728</v>
      </c>
      <c r="S115" s="195"/>
      <c r="T115" s="197">
        <f>T116+T130+T185+T215</f>
        <v>0</v>
      </c>
      <c r="AR115" s="198" t="s">
        <v>157</v>
      </c>
      <c r="AT115" s="199" t="s">
        <v>77</v>
      </c>
      <c r="AU115" s="199" t="s">
        <v>78</v>
      </c>
      <c r="AY115" s="198" t="s">
        <v>139</v>
      </c>
      <c r="BK115" s="200">
        <f>BK116+BK130+BK185+BK215</f>
        <v>0</v>
      </c>
    </row>
    <row r="116" spans="2:63" s="10" customFormat="1" ht="22.8" customHeight="1">
      <c r="B116" s="187"/>
      <c r="C116" s="188"/>
      <c r="D116" s="189" t="s">
        <v>77</v>
      </c>
      <c r="E116" s="201" t="s">
        <v>303</v>
      </c>
      <c r="F116" s="201" t="s">
        <v>304</v>
      </c>
      <c r="G116" s="188"/>
      <c r="H116" s="188"/>
      <c r="I116" s="191"/>
      <c r="J116" s="202">
        <f>BK116</f>
        <v>0</v>
      </c>
      <c r="K116" s="188"/>
      <c r="L116" s="193"/>
      <c r="M116" s="194"/>
      <c r="N116" s="195"/>
      <c r="O116" s="195"/>
      <c r="P116" s="196">
        <f>SUM(P117:P129)</f>
        <v>0</v>
      </c>
      <c r="Q116" s="195"/>
      <c r="R116" s="196">
        <f>SUM(R117:R129)</f>
        <v>0</v>
      </c>
      <c r="S116" s="195"/>
      <c r="T116" s="197">
        <f>SUM(T117:T129)</f>
        <v>0</v>
      </c>
      <c r="AR116" s="198" t="s">
        <v>157</v>
      </c>
      <c r="AT116" s="199" t="s">
        <v>77</v>
      </c>
      <c r="AU116" s="199" t="s">
        <v>86</v>
      </c>
      <c r="AY116" s="198" t="s">
        <v>139</v>
      </c>
      <c r="BK116" s="200">
        <f>SUM(BK117:BK129)</f>
        <v>0</v>
      </c>
    </row>
    <row r="117" spans="2:65" s="1" customFormat="1" ht="16.5" customHeight="1">
      <c r="B117" s="37"/>
      <c r="C117" s="203" t="s">
        <v>182</v>
      </c>
      <c r="D117" s="203" t="s">
        <v>142</v>
      </c>
      <c r="E117" s="204" t="s">
        <v>305</v>
      </c>
      <c r="F117" s="205" t="s">
        <v>306</v>
      </c>
      <c r="G117" s="206" t="s">
        <v>307</v>
      </c>
      <c r="H117" s="207">
        <v>1</v>
      </c>
      <c r="I117" s="208"/>
      <c r="J117" s="209">
        <f>ROUND(I117*H117,2)</f>
        <v>0</v>
      </c>
      <c r="K117" s="205" t="s">
        <v>219</v>
      </c>
      <c r="L117" s="42"/>
      <c r="M117" s="210" t="s">
        <v>40</v>
      </c>
      <c r="N117" s="211" t="s">
        <v>49</v>
      </c>
      <c r="O117" s="78"/>
      <c r="P117" s="212">
        <f>O117*H117</f>
        <v>0</v>
      </c>
      <c r="Q117" s="212">
        <v>0</v>
      </c>
      <c r="R117" s="212">
        <f>Q117*H117</f>
        <v>0</v>
      </c>
      <c r="S117" s="212">
        <v>0</v>
      </c>
      <c r="T117" s="213">
        <f>S117*H117</f>
        <v>0</v>
      </c>
      <c r="AR117" s="16" t="s">
        <v>261</v>
      </c>
      <c r="AT117" s="16" t="s">
        <v>142</v>
      </c>
      <c r="AU117" s="16" t="s">
        <v>88</v>
      </c>
      <c r="AY117" s="16" t="s">
        <v>139</v>
      </c>
      <c r="BE117" s="214">
        <f>IF(N117="základní",J117,0)</f>
        <v>0</v>
      </c>
      <c r="BF117" s="214">
        <f>IF(N117="snížená",J117,0)</f>
        <v>0</v>
      </c>
      <c r="BG117" s="214">
        <f>IF(N117="zákl. přenesená",J117,0)</f>
        <v>0</v>
      </c>
      <c r="BH117" s="214">
        <f>IF(N117="sníž. přenesená",J117,0)</f>
        <v>0</v>
      </c>
      <c r="BI117" s="214">
        <f>IF(N117="nulová",J117,0)</f>
        <v>0</v>
      </c>
      <c r="BJ117" s="16" t="s">
        <v>86</v>
      </c>
      <c r="BK117" s="214">
        <f>ROUND(I117*H117,2)</f>
        <v>0</v>
      </c>
      <c r="BL117" s="16" t="s">
        <v>261</v>
      </c>
      <c r="BM117" s="16" t="s">
        <v>308</v>
      </c>
    </row>
    <row r="118" spans="2:65" s="1" customFormat="1" ht="16.5" customHeight="1">
      <c r="B118" s="37"/>
      <c r="C118" s="203" t="s">
        <v>186</v>
      </c>
      <c r="D118" s="203" t="s">
        <v>142</v>
      </c>
      <c r="E118" s="204" t="s">
        <v>309</v>
      </c>
      <c r="F118" s="205" t="s">
        <v>310</v>
      </c>
      <c r="G118" s="206" t="s">
        <v>307</v>
      </c>
      <c r="H118" s="207">
        <v>1</v>
      </c>
      <c r="I118" s="208"/>
      <c r="J118" s="209">
        <f>ROUND(I118*H118,2)</f>
        <v>0</v>
      </c>
      <c r="K118" s="205" t="s">
        <v>219</v>
      </c>
      <c r="L118" s="42"/>
      <c r="M118" s="210" t="s">
        <v>40</v>
      </c>
      <c r="N118" s="211" t="s">
        <v>49</v>
      </c>
      <c r="O118" s="78"/>
      <c r="P118" s="212">
        <f>O118*H118</f>
        <v>0</v>
      </c>
      <c r="Q118" s="212">
        <v>0</v>
      </c>
      <c r="R118" s="212">
        <f>Q118*H118</f>
        <v>0</v>
      </c>
      <c r="S118" s="212">
        <v>0</v>
      </c>
      <c r="T118" s="213">
        <f>S118*H118</f>
        <v>0</v>
      </c>
      <c r="AR118" s="16" t="s">
        <v>261</v>
      </c>
      <c r="AT118" s="16" t="s">
        <v>142</v>
      </c>
      <c r="AU118" s="16" t="s">
        <v>88</v>
      </c>
      <c r="AY118" s="16" t="s">
        <v>139</v>
      </c>
      <c r="BE118" s="214">
        <f>IF(N118="základní",J118,0)</f>
        <v>0</v>
      </c>
      <c r="BF118" s="214">
        <f>IF(N118="snížená",J118,0)</f>
        <v>0</v>
      </c>
      <c r="BG118" s="214">
        <f>IF(N118="zákl. přenesená",J118,0)</f>
        <v>0</v>
      </c>
      <c r="BH118" s="214">
        <f>IF(N118="sníž. přenesená",J118,0)</f>
        <v>0</v>
      </c>
      <c r="BI118" s="214">
        <f>IF(N118="nulová",J118,0)</f>
        <v>0</v>
      </c>
      <c r="BJ118" s="16" t="s">
        <v>86</v>
      </c>
      <c r="BK118" s="214">
        <f>ROUND(I118*H118,2)</f>
        <v>0</v>
      </c>
      <c r="BL118" s="16" t="s">
        <v>261</v>
      </c>
      <c r="BM118" s="16" t="s">
        <v>311</v>
      </c>
    </row>
    <row r="119" spans="2:65" s="1" customFormat="1" ht="16.5" customHeight="1">
      <c r="B119" s="37"/>
      <c r="C119" s="203" t="s">
        <v>140</v>
      </c>
      <c r="D119" s="203" t="s">
        <v>142</v>
      </c>
      <c r="E119" s="204" t="s">
        <v>312</v>
      </c>
      <c r="F119" s="205" t="s">
        <v>313</v>
      </c>
      <c r="G119" s="206" t="s">
        <v>307</v>
      </c>
      <c r="H119" s="207">
        <v>1</v>
      </c>
      <c r="I119" s="208"/>
      <c r="J119" s="209">
        <f>ROUND(I119*H119,2)</f>
        <v>0</v>
      </c>
      <c r="K119" s="205" t="s">
        <v>219</v>
      </c>
      <c r="L119" s="42"/>
      <c r="M119" s="210" t="s">
        <v>40</v>
      </c>
      <c r="N119" s="211" t="s">
        <v>49</v>
      </c>
      <c r="O119" s="78"/>
      <c r="P119" s="212">
        <f>O119*H119</f>
        <v>0</v>
      </c>
      <c r="Q119" s="212">
        <v>0</v>
      </c>
      <c r="R119" s="212">
        <f>Q119*H119</f>
        <v>0</v>
      </c>
      <c r="S119" s="212">
        <v>0</v>
      </c>
      <c r="T119" s="213">
        <f>S119*H119</f>
        <v>0</v>
      </c>
      <c r="AR119" s="16" t="s">
        <v>261</v>
      </c>
      <c r="AT119" s="16" t="s">
        <v>142</v>
      </c>
      <c r="AU119" s="16" t="s">
        <v>88</v>
      </c>
      <c r="AY119" s="16" t="s">
        <v>139</v>
      </c>
      <c r="BE119" s="214">
        <f>IF(N119="základní",J119,0)</f>
        <v>0</v>
      </c>
      <c r="BF119" s="214">
        <f>IF(N119="snížená",J119,0)</f>
        <v>0</v>
      </c>
      <c r="BG119" s="214">
        <f>IF(N119="zákl. přenesená",J119,0)</f>
        <v>0</v>
      </c>
      <c r="BH119" s="214">
        <f>IF(N119="sníž. přenesená",J119,0)</f>
        <v>0</v>
      </c>
      <c r="BI119" s="214">
        <f>IF(N119="nulová",J119,0)</f>
        <v>0</v>
      </c>
      <c r="BJ119" s="16" t="s">
        <v>86</v>
      </c>
      <c r="BK119" s="214">
        <f>ROUND(I119*H119,2)</f>
        <v>0</v>
      </c>
      <c r="BL119" s="16" t="s">
        <v>261</v>
      </c>
      <c r="BM119" s="16" t="s">
        <v>314</v>
      </c>
    </row>
    <row r="120" spans="2:65" s="1" customFormat="1" ht="16.5" customHeight="1">
      <c r="B120" s="37"/>
      <c r="C120" s="203" t="s">
        <v>193</v>
      </c>
      <c r="D120" s="203" t="s">
        <v>142</v>
      </c>
      <c r="E120" s="204" t="s">
        <v>315</v>
      </c>
      <c r="F120" s="205" t="s">
        <v>316</v>
      </c>
      <c r="G120" s="206" t="s">
        <v>307</v>
      </c>
      <c r="H120" s="207">
        <v>1</v>
      </c>
      <c r="I120" s="208"/>
      <c r="J120" s="209">
        <f>ROUND(I120*H120,2)</f>
        <v>0</v>
      </c>
      <c r="K120" s="205" t="s">
        <v>219</v>
      </c>
      <c r="L120" s="42"/>
      <c r="M120" s="210" t="s">
        <v>40</v>
      </c>
      <c r="N120" s="211" t="s">
        <v>49</v>
      </c>
      <c r="O120" s="78"/>
      <c r="P120" s="212">
        <f>O120*H120</f>
        <v>0</v>
      </c>
      <c r="Q120" s="212">
        <v>0</v>
      </c>
      <c r="R120" s="212">
        <f>Q120*H120</f>
        <v>0</v>
      </c>
      <c r="S120" s="212">
        <v>0</v>
      </c>
      <c r="T120" s="213">
        <f>S120*H120</f>
        <v>0</v>
      </c>
      <c r="AR120" s="16" t="s">
        <v>261</v>
      </c>
      <c r="AT120" s="16" t="s">
        <v>142</v>
      </c>
      <c r="AU120" s="16" t="s">
        <v>88</v>
      </c>
      <c r="AY120" s="16" t="s">
        <v>139</v>
      </c>
      <c r="BE120" s="214">
        <f>IF(N120="základní",J120,0)</f>
        <v>0</v>
      </c>
      <c r="BF120" s="214">
        <f>IF(N120="snížená",J120,0)</f>
        <v>0</v>
      </c>
      <c r="BG120" s="214">
        <f>IF(N120="zákl. přenesená",J120,0)</f>
        <v>0</v>
      </c>
      <c r="BH120" s="214">
        <f>IF(N120="sníž. přenesená",J120,0)</f>
        <v>0</v>
      </c>
      <c r="BI120" s="214">
        <f>IF(N120="nulová",J120,0)</f>
        <v>0</v>
      </c>
      <c r="BJ120" s="16" t="s">
        <v>86</v>
      </c>
      <c r="BK120" s="214">
        <f>ROUND(I120*H120,2)</f>
        <v>0</v>
      </c>
      <c r="BL120" s="16" t="s">
        <v>261</v>
      </c>
      <c r="BM120" s="16" t="s">
        <v>317</v>
      </c>
    </row>
    <row r="121" spans="2:65" s="1" customFormat="1" ht="16.5" customHeight="1">
      <c r="B121" s="37"/>
      <c r="C121" s="203" t="s">
        <v>199</v>
      </c>
      <c r="D121" s="203" t="s">
        <v>142</v>
      </c>
      <c r="E121" s="204" t="s">
        <v>318</v>
      </c>
      <c r="F121" s="205" t="s">
        <v>319</v>
      </c>
      <c r="G121" s="206" t="s">
        <v>307</v>
      </c>
      <c r="H121" s="207">
        <v>1</v>
      </c>
      <c r="I121" s="208"/>
      <c r="J121" s="209">
        <f>ROUND(I121*H121,2)</f>
        <v>0</v>
      </c>
      <c r="K121" s="205" t="s">
        <v>219</v>
      </c>
      <c r="L121" s="42"/>
      <c r="M121" s="210" t="s">
        <v>40</v>
      </c>
      <c r="N121" s="211" t="s">
        <v>49</v>
      </c>
      <c r="O121" s="78"/>
      <c r="P121" s="212">
        <f>O121*H121</f>
        <v>0</v>
      </c>
      <c r="Q121" s="212">
        <v>0</v>
      </c>
      <c r="R121" s="212">
        <f>Q121*H121</f>
        <v>0</v>
      </c>
      <c r="S121" s="212">
        <v>0</v>
      </c>
      <c r="T121" s="213">
        <f>S121*H121</f>
        <v>0</v>
      </c>
      <c r="AR121" s="16" t="s">
        <v>261</v>
      </c>
      <c r="AT121" s="16" t="s">
        <v>142</v>
      </c>
      <c r="AU121" s="16" t="s">
        <v>88</v>
      </c>
      <c r="AY121" s="16" t="s">
        <v>139</v>
      </c>
      <c r="BE121" s="214">
        <f>IF(N121="základní",J121,0)</f>
        <v>0</v>
      </c>
      <c r="BF121" s="214">
        <f>IF(N121="snížená",J121,0)</f>
        <v>0</v>
      </c>
      <c r="BG121" s="214">
        <f>IF(N121="zákl. přenesená",J121,0)</f>
        <v>0</v>
      </c>
      <c r="BH121" s="214">
        <f>IF(N121="sníž. přenesená",J121,0)</f>
        <v>0</v>
      </c>
      <c r="BI121" s="214">
        <f>IF(N121="nulová",J121,0)</f>
        <v>0</v>
      </c>
      <c r="BJ121" s="16" t="s">
        <v>86</v>
      </c>
      <c r="BK121" s="214">
        <f>ROUND(I121*H121,2)</f>
        <v>0</v>
      </c>
      <c r="BL121" s="16" t="s">
        <v>261</v>
      </c>
      <c r="BM121" s="16" t="s">
        <v>320</v>
      </c>
    </row>
    <row r="122" spans="2:65" s="1" customFormat="1" ht="16.5" customHeight="1">
      <c r="B122" s="37"/>
      <c r="C122" s="203" t="s">
        <v>203</v>
      </c>
      <c r="D122" s="203" t="s">
        <v>142</v>
      </c>
      <c r="E122" s="204" t="s">
        <v>321</v>
      </c>
      <c r="F122" s="205" t="s">
        <v>322</v>
      </c>
      <c r="G122" s="206" t="s">
        <v>307</v>
      </c>
      <c r="H122" s="207">
        <v>1</v>
      </c>
      <c r="I122" s="208"/>
      <c r="J122" s="209">
        <f>ROUND(I122*H122,2)</f>
        <v>0</v>
      </c>
      <c r="K122" s="205" t="s">
        <v>219</v>
      </c>
      <c r="L122" s="42"/>
      <c r="M122" s="210" t="s">
        <v>40</v>
      </c>
      <c r="N122" s="211" t="s">
        <v>49</v>
      </c>
      <c r="O122" s="78"/>
      <c r="P122" s="212">
        <f>O122*H122</f>
        <v>0</v>
      </c>
      <c r="Q122" s="212">
        <v>0</v>
      </c>
      <c r="R122" s="212">
        <f>Q122*H122</f>
        <v>0</v>
      </c>
      <c r="S122" s="212">
        <v>0</v>
      </c>
      <c r="T122" s="213">
        <f>S122*H122</f>
        <v>0</v>
      </c>
      <c r="AR122" s="16" t="s">
        <v>261</v>
      </c>
      <c r="AT122" s="16" t="s">
        <v>142</v>
      </c>
      <c r="AU122" s="16" t="s">
        <v>88</v>
      </c>
      <c r="AY122" s="16" t="s">
        <v>139</v>
      </c>
      <c r="BE122" s="214">
        <f>IF(N122="základní",J122,0)</f>
        <v>0</v>
      </c>
      <c r="BF122" s="214">
        <f>IF(N122="snížená",J122,0)</f>
        <v>0</v>
      </c>
      <c r="BG122" s="214">
        <f>IF(N122="zákl. přenesená",J122,0)</f>
        <v>0</v>
      </c>
      <c r="BH122" s="214">
        <f>IF(N122="sníž. přenesená",J122,0)</f>
        <v>0</v>
      </c>
      <c r="BI122" s="214">
        <f>IF(N122="nulová",J122,0)</f>
        <v>0</v>
      </c>
      <c r="BJ122" s="16" t="s">
        <v>86</v>
      </c>
      <c r="BK122" s="214">
        <f>ROUND(I122*H122,2)</f>
        <v>0</v>
      </c>
      <c r="BL122" s="16" t="s">
        <v>261</v>
      </c>
      <c r="BM122" s="16" t="s">
        <v>323</v>
      </c>
    </row>
    <row r="123" spans="2:65" s="1" customFormat="1" ht="16.5" customHeight="1">
      <c r="B123" s="37"/>
      <c r="C123" s="203" t="s">
        <v>208</v>
      </c>
      <c r="D123" s="203" t="s">
        <v>142</v>
      </c>
      <c r="E123" s="204" t="s">
        <v>324</v>
      </c>
      <c r="F123" s="205" t="s">
        <v>325</v>
      </c>
      <c r="G123" s="206" t="s">
        <v>307</v>
      </c>
      <c r="H123" s="207">
        <v>1</v>
      </c>
      <c r="I123" s="208"/>
      <c r="J123" s="209">
        <f>ROUND(I123*H123,2)</f>
        <v>0</v>
      </c>
      <c r="K123" s="205" t="s">
        <v>219</v>
      </c>
      <c r="L123" s="42"/>
      <c r="M123" s="210" t="s">
        <v>40</v>
      </c>
      <c r="N123" s="211" t="s">
        <v>49</v>
      </c>
      <c r="O123" s="78"/>
      <c r="P123" s="212">
        <f>O123*H123</f>
        <v>0</v>
      </c>
      <c r="Q123" s="212">
        <v>0</v>
      </c>
      <c r="R123" s="212">
        <f>Q123*H123</f>
        <v>0</v>
      </c>
      <c r="S123" s="212">
        <v>0</v>
      </c>
      <c r="T123" s="213">
        <f>S123*H123</f>
        <v>0</v>
      </c>
      <c r="AR123" s="16" t="s">
        <v>261</v>
      </c>
      <c r="AT123" s="16" t="s">
        <v>142</v>
      </c>
      <c r="AU123" s="16" t="s">
        <v>88</v>
      </c>
      <c r="AY123" s="16" t="s">
        <v>139</v>
      </c>
      <c r="BE123" s="214">
        <f>IF(N123="základní",J123,0)</f>
        <v>0</v>
      </c>
      <c r="BF123" s="214">
        <f>IF(N123="snížená",J123,0)</f>
        <v>0</v>
      </c>
      <c r="BG123" s="214">
        <f>IF(N123="zákl. přenesená",J123,0)</f>
        <v>0</v>
      </c>
      <c r="BH123" s="214">
        <f>IF(N123="sníž. přenesená",J123,0)</f>
        <v>0</v>
      </c>
      <c r="BI123" s="214">
        <f>IF(N123="nulová",J123,0)</f>
        <v>0</v>
      </c>
      <c r="BJ123" s="16" t="s">
        <v>86</v>
      </c>
      <c r="BK123" s="214">
        <f>ROUND(I123*H123,2)</f>
        <v>0</v>
      </c>
      <c r="BL123" s="16" t="s">
        <v>261</v>
      </c>
      <c r="BM123" s="16" t="s">
        <v>326</v>
      </c>
    </row>
    <row r="124" spans="2:65" s="1" customFormat="1" ht="16.5" customHeight="1">
      <c r="B124" s="37"/>
      <c r="C124" s="203" t="s">
        <v>212</v>
      </c>
      <c r="D124" s="203" t="s">
        <v>142</v>
      </c>
      <c r="E124" s="204" t="s">
        <v>327</v>
      </c>
      <c r="F124" s="205" t="s">
        <v>328</v>
      </c>
      <c r="G124" s="206" t="s">
        <v>307</v>
      </c>
      <c r="H124" s="207">
        <v>1</v>
      </c>
      <c r="I124" s="208"/>
      <c r="J124" s="209">
        <f>ROUND(I124*H124,2)</f>
        <v>0</v>
      </c>
      <c r="K124" s="205" t="s">
        <v>219</v>
      </c>
      <c r="L124" s="42"/>
      <c r="M124" s="210" t="s">
        <v>40</v>
      </c>
      <c r="N124" s="211" t="s">
        <v>49</v>
      </c>
      <c r="O124" s="78"/>
      <c r="P124" s="212">
        <f>O124*H124</f>
        <v>0</v>
      </c>
      <c r="Q124" s="212">
        <v>0</v>
      </c>
      <c r="R124" s="212">
        <f>Q124*H124</f>
        <v>0</v>
      </c>
      <c r="S124" s="212">
        <v>0</v>
      </c>
      <c r="T124" s="213">
        <f>S124*H124</f>
        <v>0</v>
      </c>
      <c r="AR124" s="16" t="s">
        <v>261</v>
      </c>
      <c r="AT124" s="16" t="s">
        <v>142</v>
      </c>
      <c r="AU124" s="16" t="s">
        <v>88</v>
      </c>
      <c r="AY124" s="16" t="s">
        <v>139</v>
      </c>
      <c r="BE124" s="214">
        <f>IF(N124="základní",J124,0)</f>
        <v>0</v>
      </c>
      <c r="BF124" s="214">
        <f>IF(N124="snížená",J124,0)</f>
        <v>0</v>
      </c>
      <c r="BG124" s="214">
        <f>IF(N124="zákl. přenesená",J124,0)</f>
        <v>0</v>
      </c>
      <c r="BH124" s="214">
        <f>IF(N124="sníž. přenesená",J124,0)</f>
        <v>0</v>
      </c>
      <c r="BI124" s="214">
        <f>IF(N124="nulová",J124,0)</f>
        <v>0</v>
      </c>
      <c r="BJ124" s="16" t="s">
        <v>86</v>
      </c>
      <c r="BK124" s="214">
        <f>ROUND(I124*H124,2)</f>
        <v>0</v>
      </c>
      <c r="BL124" s="16" t="s">
        <v>261</v>
      </c>
      <c r="BM124" s="16" t="s">
        <v>329</v>
      </c>
    </row>
    <row r="125" spans="2:65" s="1" customFormat="1" ht="16.5" customHeight="1">
      <c r="B125" s="37"/>
      <c r="C125" s="203" t="s">
        <v>8</v>
      </c>
      <c r="D125" s="203" t="s">
        <v>142</v>
      </c>
      <c r="E125" s="204" t="s">
        <v>330</v>
      </c>
      <c r="F125" s="205" t="s">
        <v>331</v>
      </c>
      <c r="G125" s="206" t="s">
        <v>307</v>
      </c>
      <c r="H125" s="207">
        <v>8</v>
      </c>
      <c r="I125" s="208"/>
      <c r="J125" s="209">
        <f>ROUND(I125*H125,2)</f>
        <v>0</v>
      </c>
      <c r="K125" s="205" t="s">
        <v>219</v>
      </c>
      <c r="L125" s="42"/>
      <c r="M125" s="210" t="s">
        <v>40</v>
      </c>
      <c r="N125" s="211" t="s">
        <v>49</v>
      </c>
      <c r="O125" s="78"/>
      <c r="P125" s="212">
        <f>O125*H125</f>
        <v>0</v>
      </c>
      <c r="Q125" s="212">
        <v>0</v>
      </c>
      <c r="R125" s="212">
        <f>Q125*H125</f>
        <v>0</v>
      </c>
      <c r="S125" s="212">
        <v>0</v>
      </c>
      <c r="T125" s="213">
        <f>S125*H125</f>
        <v>0</v>
      </c>
      <c r="AR125" s="16" t="s">
        <v>261</v>
      </c>
      <c r="AT125" s="16" t="s">
        <v>142</v>
      </c>
      <c r="AU125" s="16" t="s">
        <v>88</v>
      </c>
      <c r="AY125" s="16" t="s">
        <v>139</v>
      </c>
      <c r="BE125" s="214">
        <f>IF(N125="základní",J125,0)</f>
        <v>0</v>
      </c>
      <c r="BF125" s="214">
        <f>IF(N125="snížená",J125,0)</f>
        <v>0</v>
      </c>
      <c r="BG125" s="214">
        <f>IF(N125="zákl. přenesená",J125,0)</f>
        <v>0</v>
      </c>
      <c r="BH125" s="214">
        <f>IF(N125="sníž. přenesená",J125,0)</f>
        <v>0</v>
      </c>
      <c r="BI125" s="214">
        <f>IF(N125="nulová",J125,0)</f>
        <v>0</v>
      </c>
      <c r="BJ125" s="16" t="s">
        <v>86</v>
      </c>
      <c r="BK125" s="214">
        <f>ROUND(I125*H125,2)</f>
        <v>0</v>
      </c>
      <c r="BL125" s="16" t="s">
        <v>261</v>
      </c>
      <c r="BM125" s="16" t="s">
        <v>332</v>
      </c>
    </row>
    <row r="126" spans="2:65" s="1" customFormat="1" ht="16.5" customHeight="1">
      <c r="B126" s="37"/>
      <c r="C126" s="203" t="s">
        <v>180</v>
      </c>
      <c r="D126" s="203" t="s">
        <v>142</v>
      </c>
      <c r="E126" s="204" t="s">
        <v>333</v>
      </c>
      <c r="F126" s="205" t="s">
        <v>334</v>
      </c>
      <c r="G126" s="206" t="s">
        <v>307</v>
      </c>
      <c r="H126" s="207">
        <v>1</v>
      </c>
      <c r="I126" s="208"/>
      <c r="J126" s="209">
        <f>ROUND(I126*H126,2)</f>
        <v>0</v>
      </c>
      <c r="K126" s="205" t="s">
        <v>219</v>
      </c>
      <c r="L126" s="42"/>
      <c r="M126" s="210" t="s">
        <v>40</v>
      </c>
      <c r="N126" s="211" t="s">
        <v>49</v>
      </c>
      <c r="O126" s="78"/>
      <c r="P126" s="212">
        <f>O126*H126</f>
        <v>0</v>
      </c>
      <c r="Q126" s="212">
        <v>0</v>
      </c>
      <c r="R126" s="212">
        <f>Q126*H126</f>
        <v>0</v>
      </c>
      <c r="S126" s="212">
        <v>0</v>
      </c>
      <c r="T126" s="213">
        <f>S126*H126</f>
        <v>0</v>
      </c>
      <c r="AR126" s="16" t="s">
        <v>261</v>
      </c>
      <c r="AT126" s="16" t="s">
        <v>142</v>
      </c>
      <c r="AU126" s="16" t="s">
        <v>88</v>
      </c>
      <c r="AY126" s="16" t="s">
        <v>139</v>
      </c>
      <c r="BE126" s="214">
        <f>IF(N126="základní",J126,0)</f>
        <v>0</v>
      </c>
      <c r="BF126" s="214">
        <f>IF(N126="snížená",J126,0)</f>
        <v>0</v>
      </c>
      <c r="BG126" s="214">
        <f>IF(N126="zákl. přenesená",J126,0)</f>
        <v>0</v>
      </c>
      <c r="BH126" s="214">
        <f>IF(N126="sníž. přenesená",J126,0)</f>
        <v>0</v>
      </c>
      <c r="BI126" s="214">
        <f>IF(N126="nulová",J126,0)</f>
        <v>0</v>
      </c>
      <c r="BJ126" s="16" t="s">
        <v>86</v>
      </c>
      <c r="BK126" s="214">
        <f>ROUND(I126*H126,2)</f>
        <v>0</v>
      </c>
      <c r="BL126" s="16" t="s">
        <v>261</v>
      </c>
      <c r="BM126" s="16" t="s">
        <v>335</v>
      </c>
    </row>
    <row r="127" spans="2:65" s="1" customFormat="1" ht="16.5" customHeight="1">
      <c r="B127" s="37"/>
      <c r="C127" s="203" t="s">
        <v>226</v>
      </c>
      <c r="D127" s="203" t="s">
        <v>142</v>
      </c>
      <c r="E127" s="204" t="s">
        <v>336</v>
      </c>
      <c r="F127" s="205" t="s">
        <v>337</v>
      </c>
      <c r="G127" s="206" t="s">
        <v>307</v>
      </c>
      <c r="H127" s="207">
        <v>1</v>
      </c>
      <c r="I127" s="208"/>
      <c r="J127" s="209">
        <f>ROUND(I127*H127,2)</f>
        <v>0</v>
      </c>
      <c r="K127" s="205" t="s">
        <v>219</v>
      </c>
      <c r="L127" s="42"/>
      <c r="M127" s="210" t="s">
        <v>40</v>
      </c>
      <c r="N127" s="211" t="s">
        <v>49</v>
      </c>
      <c r="O127" s="78"/>
      <c r="P127" s="212">
        <f>O127*H127</f>
        <v>0</v>
      </c>
      <c r="Q127" s="212">
        <v>0</v>
      </c>
      <c r="R127" s="212">
        <f>Q127*H127</f>
        <v>0</v>
      </c>
      <c r="S127" s="212">
        <v>0</v>
      </c>
      <c r="T127" s="213">
        <f>S127*H127</f>
        <v>0</v>
      </c>
      <c r="AR127" s="16" t="s">
        <v>261</v>
      </c>
      <c r="AT127" s="16" t="s">
        <v>142</v>
      </c>
      <c r="AU127" s="16" t="s">
        <v>88</v>
      </c>
      <c r="AY127" s="16" t="s">
        <v>139</v>
      </c>
      <c r="BE127" s="214">
        <f>IF(N127="základní",J127,0)</f>
        <v>0</v>
      </c>
      <c r="BF127" s="214">
        <f>IF(N127="snížená",J127,0)</f>
        <v>0</v>
      </c>
      <c r="BG127" s="214">
        <f>IF(N127="zákl. přenesená",J127,0)</f>
        <v>0</v>
      </c>
      <c r="BH127" s="214">
        <f>IF(N127="sníž. přenesená",J127,0)</f>
        <v>0</v>
      </c>
      <c r="BI127" s="214">
        <f>IF(N127="nulová",J127,0)</f>
        <v>0</v>
      </c>
      <c r="BJ127" s="16" t="s">
        <v>86</v>
      </c>
      <c r="BK127" s="214">
        <f>ROUND(I127*H127,2)</f>
        <v>0</v>
      </c>
      <c r="BL127" s="16" t="s">
        <v>261</v>
      </c>
      <c r="BM127" s="16" t="s">
        <v>338</v>
      </c>
    </row>
    <row r="128" spans="2:65" s="1" customFormat="1" ht="16.5" customHeight="1">
      <c r="B128" s="37"/>
      <c r="C128" s="203" t="s">
        <v>231</v>
      </c>
      <c r="D128" s="203" t="s">
        <v>142</v>
      </c>
      <c r="E128" s="204" t="s">
        <v>339</v>
      </c>
      <c r="F128" s="205" t="s">
        <v>340</v>
      </c>
      <c r="G128" s="206" t="s">
        <v>307</v>
      </c>
      <c r="H128" s="207">
        <v>1</v>
      </c>
      <c r="I128" s="208"/>
      <c r="J128" s="209">
        <f>ROUND(I128*H128,2)</f>
        <v>0</v>
      </c>
      <c r="K128" s="205" t="s">
        <v>219</v>
      </c>
      <c r="L128" s="42"/>
      <c r="M128" s="210" t="s">
        <v>40</v>
      </c>
      <c r="N128" s="211" t="s">
        <v>49</v>
      </c>
      <c r="O128" s="78"/>
      <c r="P128" s="212">
        <f>O128*H128</f>
        <v>0</v>
      </c>
      <c r="Q128" s="212">
        <v>0</v>
      </c>
      <c r="R128" s="212">
        <f>Q128*H128</f>
        <v>0</v>
      </c>
      <c r="S128" s="212">
        <v>0</v>
      </c>
      <c r="T128" s="213">
        <f>S128*H128</f>
        <v>0</v>
      </c>
      <c r="AR128" s="16" t="s">
        <v>261</v>
      </c>
      <c r="AT128" s="16" t="s">
        <v>142</v>
      </c>
      <c r="AU128" s="16" t="s">
        <v>88</v>
      </c>
      <c r="AY128" s="16" t="s">
        <v>139</v>
      </c>
      <c r="BE128" s="214">
        <f>IF(N128="základní",J128,0)</f>
        <v>0</v>
      </c>
      <c r="BF128" s="214">
        <f>IF(N128="snížená",J128,0)</f>
        <v>0</v>
      </c>
      <c r="BG128" s="214">
        <f>IF(N128="zákl. přenesená",J128,0)</f>
        <v>0</v>
      </c>
      <c r="BH128" s="214">
        <f>IF(N128="sníž. přenesená",J128,0)</f>
        <v>0</v>
      </c>
      <c r="BI128" s="214">
        <f>IF(N128="nulová",J128,0)</f>
        <v>0</v>
      </c>
      <c r="BJ128" s="16" t="s">
        <v>86</v>
      </c>
      <c r="BK128" s="214">
        <f>ROUND(I128*H128,2)</f>
        <v>0</v>
      </c>
      <c r="BL128" s="16" t="s">
        <v>261</v>
      </c>
      <c r="BM128" s="16" t="s">
        <v>341</v>
      </c>
    </row>
    <row r="129" spans="2:65" s="1" customFormat="1" ht="16.5" customHeight="1">
      <c r="B129" s="37"/>
      <c r="C129" s="203" t="s">
        <v>235</v>
      </c>
      <c r="D129" s="203" t="s">
        <v>142</v>
      </c>
      <c r="E129" s="204" t="s">
        <v>342</v>
      </c>
      <c r="F129" s="205" t="s">
        <v>343</v>
      </c>
      <c r="G129" s="206" t="s">
        <v>307</v>
      </c>
      <c r="H129" s="207">
        <v>1</v>
      </c>
      <c r="I129" s="208"/>
      <c r="J129" s="209">
        <f>ROUND(I129*H129,2)</f>
        <v>0</v>
      </c>
      <c r="K129" s="205" t="s">
        <v>219</v>
      </c>
      <c r="L129" s="42"/>
      <c r="M129" s="210" t="s">
        <v>40</v>
      </c>
      <c r="N129" s="211" t="s">
        <v>49</v>
      </c>
      <c r="O129" s="78"/>
      <c r="P129" s="212">
        <f>O129*H129</f>
        <v>0</v>
      </c>
      <c r="Q129" s="212">
        <v>0</v>
      </c>
      <c r="R129" s="212">
        <f>Q129*H129</f>
        <v>0</v>
      </c>
      <c r="S129" s="212">
        <v>0</v>
      </c>
      <c r="T129" s="213">
        <f>S129*H129</f>
        <v>0</v>
      </c>
      <c r="AR129" s="16" t="s">
        <v>261</v>
      </c>
      <c r="AT129" s="16" t="s">
        <v>142</v>
      </c>
      <c r="AU129" s="16" t="s">
        <v>88</v>
      </c>
      <c r="AY129" s="16" t="s">
        <v>139</v>
      </c>
      <c r="BE129" s="214">
        <f>IF(N129="základní",J129,0)</f>
        <v>0</v>
      </c>
      <c r="BF129" s="214">
        <f>IF(N129="snížená",J129,0)</f>
        <v>0</v>
      </c>
      <c r="BG129" s="214">
        <f>IF(N129="zákl. přenesená",J129,0)</f>
        <v>0</v>
      </c>
      <c r="BH129" s="214">
        <f>IF(N129="sníž. přenesená",J129,0)</f>
        <v>0</v>
      </c>
      <c r="BI129" s="214">
        <f>IF(N129="nulová",J129,0)</f>
        <v>0</v>
      </c>
      <c r="BJ129" s="16" t="s">
        <v>86</v>
      </c>
      <c r="BK129" s="214">
        <f>ROUND(I129*H129,2)</f>
        <v>0</v>
      </c>
      <c r="BL129" s="16" t="s">
        <v>261</v>
      </c>
      <c r="BM129" s="16" t="s">
        <v>344</v>
      </c>
    </row>
    <row r="130" spans="2:63" s="10" customFormat="1" ht="22.8" customHeight="1">
      <c r="B130" s="187"/>
      <c r="C130" s="188"/>
      <c r="D130" s="189" t="s">
        <v>77</v>
      </c>
      <c r="E130" s="201" t="s">
        <v>345</v>
      </c>
      <c r="F130" s="201" t="s">
        <v>346</v>
      </c>
      <c r="G130" s="188"/>
      <c r="H130" s="188"/>
      <c r="I130" s="191"/>
      <c r="J130" s="202">
        <f>BK130</f>
        <v>0</v>
      </c>
      <c r="K130" s="188"/>
      <c r="L130" s="193"/>
      <c r="M130" s="194"/>
      <c r="N130" s="195"/>
      <c r="O130" s="195"/>
      <c r="P130" s="196">
        <f>SUM(P131:P184)</f>
        <v>0</v>
      </c>
      <c r="Q130" s="195"/>
      <c r="R130" s="196">
        <f>SUM(R131:R184)</f>
        <v>0.01728</v>
      </c>
      <c r="S130" s="195"/>
      <c r="T130" s="197">
        <f>SUM(T131:T184)</f>
        <v>0</v>
      </c>
      <c r="AR130" s="198" t="s">
        <v>157</v>
      </c>
      <c r="AT130" s="199" t="s">
        <v>77</v>
      </c>
      <c r="AU130" s="199" t="s">
        <v>86</v>
      </c>
      <c r="AY130" s="198" t="s">
        <v>139</v>
      </c>
      <c r="BK130" s="200">
        <f>SUM(BK131:BK184)</f>
        <v>0</v>
      </c>
    </row>
    <row r="131" spans="2:65" s="1" customFormat="1" ht="22.5" customHeight="1">
      <c r="B131" s="37"/>
      <c r="C131" s="203" t="s">
        <v>239</v>
      </c>
      <c r="D131" s="203" t="s">
        <v>142</v>
      </c>
      <c r="E131" s="204" t="s">
        <v>347</v>
      </c>
      <c r="F131" s="205" t="s">
        <v>348</v>
      </c>
      <c r="G131" s="206" t="s">
        <v>179</v>
      </c>
      <c r="H131" s="207">
        <v>90</v>
      </c>
      <c r="I131" s="208"/>
      <c r="J131" s="209">
        <f>ROUND(I131*H131,2)</f>
        <v>0</v>
      </c>
      <c r="K131" s="205" t="s">
        <v>146</v>
      </c>
      <c r="L131" s="42"/>
      <c r="M131" s="210" t="s">
        <v>40</v>
      </c>
      <c r="N131" s="211" t="s">
        <v>49</v>
      </c>
      <c r="O131" s="78"/>
      <c r="P131" s="212">
        <f>O131*H131</f>
        <v>0</v>
      </c>
      <c r="Q131" s="212">
        <v>0</v>
      </c>
      <c r="R131" s="212">
        <f>Q131*H131</f>
        <v>0</v>
      </c>
      <c r="S131" s="212">
        <v>0</v>
      </c>
      <c r="T131" s="213">
        <f>S131*H131</f>
        <v>0</v>
      </c>
      <c r="AR131" s="16" t="s">
        <v>180</v>
      </c>
      <c r="AT131" s="16" t="s">
        <v>142</v>
      </c>
      <c r="AU131" s="16" t="s">
        <v>88</v>
      </c>
      <c r="AY131" s="16" t="s">
        <v>139</v>
      </c>
      <c r="BE131" s="214">
        <f>IF(N131="základní",J131,0)</f>
        <v>0</v>
      </c>
      <c r="BF131" s="214">
        <f>IF(N131="snížená",J131,0)</f>
        <v>0</v>
      </c>
      <c r="BG131" s="214">
        <f>IF(N131="zákl. přenesená",J131,0)</f>
        <v>0</v>
      </c>
      <c r="BH131" s="214">
        <f>IF(N131="sníž. přenesená",J131,0)</f>
        <v>0</v>
      </c>
      <c r="BI131" s="214">
        <f>IF(N131="nulová",J131,0)</f>
        <v>0</v>
      </c>
      <c r="BJ131" s="16" t="s">
        <v>86</v>
      </c>
      <c r="BK131" s="214">
        <f>ROUND(I131*H131,2)</f>
        <v>0</v>
      </c>
      <c r="BL131" s="16" t="s">
        <v>180</v>
      </c>
      <c r="BM131" s="16" t="s">
        <v>349</v>
      </c>
    </row>
    <row r="132" spans="2:51" s="11" customFormat="1" ht="12">
      <c r="B132" s="218"/>
      <c r="C132" s="219"/>
      <c r="D132" s="215" t="s">
        <v>165</v>
      </c>
      <c r="E132" s="234" t="s">
        <v>40</v>
      </c>
      <c r="F132" s="220" t="s">
        <v>350</v>
      </c>
      <c r="G132" s="219"/>
      <c r="H132" s="221">
        <v>10</v>
      </c>
      <c r="I132" s="222"/>
      <c r="J132" s="219"/>
      <c r="K132" s="219"/>
      <c r="L132" s="223"/>
      <c r="M132" s="224"/>
      <c r="N132" s="225"/>
      <c r="O132" s="225"/>
      <c r="P132" s="225"/>
      <c r="Q132" s="225"/>
      <c r="R132" s="225"/>
      <c r="S132" s="225"/>
      <c r="T132" s="226"/>
      <c r="AT132" s="227" t="s">
        <v>165</v>
      </c>
      <c r="AU132" s="227" t="s">
        <v>88</v>
      </c>
      <c r="AV132" s="11" t="s">
        <v>88</v>
      </c>
      <c r="AW132" s="11" t="s">
        <v>38</v>
      </c>
      <c r="AX132" s="11" t="s">
        <v>78</v>
      </c>
      <c r="AY132" s="227" t="s">
        <v>139</v>
      </c>
    </row>
    <row r="133" spans="2:51" s="11" customFormat="1" ht="12">
      <c r="B133" s="218"/>
      <c r="C133" s="219"/>
      <c r="D133" s="215" t="s">
        <v>165</v>
      </c>
      <c r="E133" s="234" t="s">
        <v>40</v>
      </c>
      <c r="F133" s="220" t="s">
        <v>351</v>
      </c>
      <c r="G133" s="219"/>
      <c r="H133" s="221">
        <v>10</v>
      </c>
      <c r="I133" s="222"/>
      <c r="J133" s="219"/>
      <c r="K133" s="219"/>
      <c r="L133" s="223"/>
      <c r="M133" s="224"/>
      <c r="N133" s="225"/>
      <c r="O133" s="225"/>
      <c r="P133" s="225"/>
      <c r="Q133" s="225"/>
      <c r="R133" s="225"/>
      <c r="S133" s="225"/>
      <c r="T133" s="226"/>
      <c r="AT133" s="227" t="s">
        <v>165</v>
      </c>
      <c r="AU133" s="227" t="s">
        <v>88</v>
      </c>
      <c r="AV133" s="11" t="s">
        <v>88</v>
      </c>
      <c r="AW133" s="11" t="s">
        <v>38</v>
      </c>
      <c r="AX133" s="11" t="s">
        <v>78</v>
      </c>
      <c r="AY133" s="227" t="s">
        <v>139</v>
      </c>
    </row>
    <row r="134" spans="2:51" s="11" customFormat="1" ht="12">
      <c r="B134" s="218"/>
      <c r="C134" s="219"/>
      <c r="D134" s="215" t="s">
        <v>165</v>
      </c>
      <c r="E134" s="234" t="s">
        <v>40</v>
      </c>
      <c r="F134" s="220" t="s">
        <v>352</v>
      </c>
      <c r="G134" s="219"/>
      <c r="H134" s="221">
        <v>10</v>
      </c>
      <c r="I134" s="222"/>
      <c r="J134" s="219"/>
      <c r="K134" s="219"/>
      <c r="L134" s="223"/>
      <c r="M134" s="224"/>
      <c r="N134" s="225"/>
      <c r="O134" s="225"/>
      <c r="P134" s="225"/>
      <c r="Q134" s="225"/>
      <c r="R134" s="225"/>
      <c r="S134" s="225"/>
      <c r="T134" s="226"/>
      <c r="AT134" s="227" t="s">
        <v>165</v>
      </c>
      <c r="AU134" s="227" t="s">
        <v>88</v>
      </c>
      <c r="AV134" s="11" t="s">
        <v>88</v>
      </c>
      <c r="AW134" s="11" t="s">
        <v>38</v>
      </c>
      <c r="AX134" s="11" t="s">
        <v>78</v>
      </c>
      <c r="AY134" s="227" t="s">
        <v>139</v>
      </c>
    </row>
    <row r="135" spans="2:51" s="11" customFormat="1" ht="12">
      <c r="B135" s="218"/>
      <c r="C135" s="219"/>
      <c r="D135" s="215" t="s">
        <v>165</v>
      </c>
      <c r="E135" s="234" t="s">
        <v>40</v>
      </c>
      <c r="F135" s="220" t="s">
        <v>353</v>
      </c>
      <c r="G135" s="219"/>
      <c r="H135" s="221">
        <v>30</v>
      </c>
      <c r="I135" s="222"/>
      <c r="J135" s="219"/>
      <c r="K135" s="219"/>
      <c r="L135" s="223"/>
      <c r="M135" s="224"/>
      <c r="N135" s="225"/>
      <c r="O135" s="225"/>
      <c r="P135" s="225"/>
      <c r="Q135" s="225"/>
      <c r="R135" s="225"/>
      <c r="S135" s="225"/>
      <c r="T135" s="226"/>
      <c r="AT135" s="227" t="s">
        <v>165</v>
      </c>
      <c r="AU135" s="227" t="s">
        <v>88</v>
      </c>
      <c r="AV135" s="11" t="s">
        <v>88</v>
      </c>
      <c r="AW135" s="11" t="s">
        <v>38</v>
      </c>
      <c r="AX135" s="11" t="s">
        <v>78</v>
      </c>
      <c r="AY135" s="227" t="s">
        <v>139</v>
      </c>
    </row>
    <row r="136" spans="2:51" s="11" customFormat="1" ht="12">
      <c r="B136" s="218"/>
      <c r="C136" s="219"/>
      <c r="D136" s="215" t="s">
        <v>165</v>
      </c>
      <c r="E136" s="234" t="s">
        <v>40</v>
      </c>
      <c r="F136" s="220" t="s">
        <v>354</v>
      </c>
      <c r="G136" s="219"/>
      <c r="H136" s="221">
        <v>30</v>
      </c>
      <c r="I136" s="222"/>
      <c r="J136" s="219"/>
      <c r="K136" s="219"/>
      <c r="L136" s="223"/>
      <c r="M136" s="224"/>
      <c r="N136" s="225"/>
      <c r="O136" s="225"/>
      <c r="P136" s="225"/>
      <c r="Q136" s="225"/>
      <c r="R136" s="225"/>
      <c r="S136" s="225"/>
      <c r="T136" s="226"/>
      <c r="AT136" s="227" t="s">
        <v>165</v>
      </c>
      <c r="AU136" s="227" t="s">
        <v>88</v>
      </c>
      <c r="AV136" s="11" t="s">
        <v>88</v>
      </c>
      <c r="AW136" s="11" t="s">
        <v>38</v>
      </c>
      <c r="AX136" s="11" t="s">
        <v>78</v>
      </c>
      <c r="AY136" s="227" t="s">
        <v>139</v>
      </c>
    </row>
    <row r="137" spans="2:51" s="12" customFormat="1" ht="12">
      <c r="B137" s="235"/>
      <c r="C137" s="236"/>
      <c r="D137" s="215" t="s">
        <v>165</v>
      </c>
      <c r="E137" s="237" t="s">
        <v>40</v>
      </c>
      <c r="F137" s="238" t="s">
        <v>355</v>
      </c>
      <c r="G137" s="236"/>
      <c r="H137" s="239">
        <v>90</v>
      </c>
      <c r="I137" s="240"/>
      <c r="J137" s="236"/>
      <c r="K137" s="236"/>
      <c r="L137" s="241"/>
      <c r="M137" s="242"/>
      <c r="N137" s="243"/>
      <c r="O137" s="243"/>
      <c r="P137" s="243"/>
      <c r="Q137" s="243"/>
      <c r="R137" s="243"/>
      <c r="S137" s="243"/>
      <c r="T137" s="244"/>
      <c r="AT137" s="245" t="s">
        <v>165</v>
      </c>
      <c r="AU137" s="245" t="s">
        <v>88</v>
      </c>
      <c r="AV137" s="12" t="s">
        <v>147</v>
      </c>
      <c r="AW137" s="12" t="s">
        <v>38</v>
      </c>
      <c r="AX137" s="12" t="s">
        <v>86</v>
      </c>
      <c r="AY137" s="245" t="s">
        <v>139</v>
      </c>
    </row>
    <row r="138" spans="2:65" s="1" customFormat="1" ht="16.5" customHeight="1">
      <c r="B138" s="37"/>
      <c r="C138" s="246" t="s">
        <v>7</v>
      </c>
      <c r="D138" s="246" t="s">
        <v>254</v>
      </c>
      <c r="E138" s="247" t="s">
        <v>356</v>
      </c>
      <c r="F138" s="248" t="s">
        <v>357</v>
      </c>
      <c r="G138" s="249" t="s">
        <v>179</v>
      </c>
      <c r="H138" s="250">
        <v>72</v>
      </c>
      <c r="I138" s="251"/>
      <c r="J138" s="252">
        <f>ROUND(I138*H138,2)</f>
        <v>0</v>
      </c>
      <c r="K138" s="248" t="s">
        <v>146</v>
      </c>
      <c r="L138" s="253"/>
      <c r="M138" s="254" t="s">
        <v>40</v>
      </c>
      <c r="N138" s="255" t="s">
        <v>49</v>
      </c>
      <c r="O138" s="78"/>
      <c r="P138" s="212">
        <f>O138*H138</f>
        <v>0</v>
      </c>
      <c r="Q138" s="212">
        <v>0.00012</v>
      </c>
      <c r="R138" s="212">
        <f>Q138*H138</f>
        <v>0.00864</v>
      </c>
      <c r="S138" s="212">
        <v>0</v>
      </c>
      <c r="T138" s="213">
        <f>S138*H138</f>
        <v>0</v>
      </c>
      <c r="AR138" s="16" t="s">
        <v>358</v>
      </c>
      <c r="AT138" s="16" t="s">
        <v>254</v>
      </c>
      <c r="AU138" s="16" t="s">
        <v>88</v>
      </c>
      <c r="AY138" s="16" t="s">
        <v>139</v>
      </c>
      <c r="BE138" s="214">
        <f>IF(N138="základní",J138,0)</f>
        <v>0</v>
      </c>
      <c r="BF138" s="214">
        <f>IF(N138="snížená",J138,0)</f>
        <v>0</v>
      </c>
      <c r="BG138" s="214">
        <f>IF(N138="zákl. přenesená",J138,0)</f>
        <v>0</v>
      </c>
      <c r="BH138" s="214">
        <f>IF(N138="sníž. přenesená",J138,0)</f>
        <v>0</v>
      </c>
      <c r="BI138" s="214">
        <f>IF(N138="nulová",J138,0)</f>
        <v>0</v>
      </c>
      <c r="BJ138" s="16" t="s">
        <v>86</v>
      </c>
      <c r="BK138" s="214">
        <f>ROUND(I138*H138,2)</f>
        <v>0</v>
      </c>
      <c r="BL138" s="16" t="s">
        <v>180</v>
      </c>
      <c r="BM138" s="16" t="s">
        <v>359</v>
      </c>
    </row>
    <row r="139" spans="2:51" s="11" customFormat="1" ht="12">
      <c r="B139" s="218"/>
      <c r="C139" s="219"/>
      <c r="D139" s="215" t="s">
        <v>165</v>
      </c>
      <c r="E139" s="234" t="s">
        <v>40</v>
      </c>
      <c r="F139" s="220" t="s">
        <v>350</v>
      </c>
      <c r="G139" s="219"/>
      <c r="H139" s="221">
        <v>10</v>
      </c>
      <c r="I139" s="222"/>
      <c r="J139" s="219"/>
      <c r="K139" s="219"/>
      <c r="L139" s="223"/>
      <c r="M139" s="224"/>
      <c r="N139" s="225"/>
      <c r="O139" s="225"/>
      <c r="P139" s="225"/>
      <c r="Q139" s="225"/>
      <c r="R139" s="225"/>
      <c r="S139" s="225"/>
      <c r="T139" s="226"/>
      <c r="AT139" s="227" t="s">
        <v>165</v>
      </c>
      <c r="AU139" s="227" t="s">
        <v>88</v>
      </c>
      <c r="AV139" s="11" t="s">
        <v>88</v>
      </c>
      <c r="AW139" s="11" t="s">
        <v>38</v>
      </c>
      <c r="AX139" s="11" t="s">
        <v>78</v>
      </c>
      <c r="AY139" s="227" t="s">
        <v>139</v>
      </c>
    </row>
    <row r="140" spans="2:51" s="11" customFormat="1" ht="12">
      <c r="B140" s="218"/>
      <c r="C140" s="219"/>
      <c r="D140" s="215" t="s">
        <v>165</v>
      </c>
      <c r="E140" s="234" t="s">
        <v>40</v>
      </c>
      <c r="F140" s="220" t="s">
        <v>351</v>
      </c>
      <c r="G140" s="219"/>
      <c r="H140" s="221">
        <v>10</v>
      </c>
      <c r="I140" s="222"/>
      <c r="J140" s="219"/>
      <c r="K140" s="219"/>
      <c r="L140" s="223"/>
      <c r="M140" s="224"/>
      <c r="N140" s="225"/>
      <c r="O140" s="225"/>
      <c r="P140" s="225"/>
      <c r="Q140" s="225"/>
      <c r="R140" s="225"/>
      <c r="S140" s="225"/>
      <c r="T140" s="226"/>
      <c r="AT140" s="227" t="s">
        <v>165</v>
      </c>
      <c r="AU140" s="227" t="s">
        <v>88</v>
      </c>
      <c r="AV140" s="11" t="s">
        <v>88</v>
      </c>
      <c r="AW140" s="11" t="s">
        <v>38</v>
      </c>
      <c r="AX140" s="11" t="s">
        <v>78</v>
      </c>
      <c r="AY140" s="227" t="s">
        <v>139</v>
      </c>
    </row>
    <row r="141" spans="2:51" s="11" customFormat="1" ht="12">
      <c r="B141" s="218"/>
      <c r="C141" s="219"/>
      <c r="D141" s="215" t="s">
        <v>165</v>
      </c>
      <c r="E141" s="234" t="s">
        <v>40</v>
      </c>
      <c r="F141" s="220" t="s">
        <v>352</v>
      </c>
      <c r="G141" s="219"/>
      <c r="H141" s="221">
        <v>10</v>
      </c>
      <c r="I141" s="222"/>
      <c r="J141" s="219"/>
      <c r="K141" s="219"/>
      <c r="L141" s="223"/>
      <c r="M141" s="224"/>
      <c r="N141" s="225"/>
      <c r="O141" s="225"/>
      <c r="P141" s="225"/>
      <c r="Q141" s="225"/>
      <c r="R141" s="225"/>
      <c r="S141" s="225"/>
      <c r="T141" s="226"/>
      <c r="AT141" s="227" t="s">
        <v>165</v>
      </c>
      <c r="AU141" s="227" t="s">
        <v>88</v>
      </c>
      <c r="AV141" s="11" t="s">
        <v>88</v>
      </c>
      <c r="AW141" s="11" t="s">
        <v>38</v>
      </c>
      <c r="AX141" s="11" t="s">
        <v>78</v>
      </c>
      <c r="AY141" s="227" t="s">
        <v>139</v>
      </c>
    </row>
    <row r="142" spans="2:51" s="11" customFormat="1" ht="12">
      <c r="B142" s="218"/>
      <c r="C142" s="219"/>
      <c r="D142" s="215" t="s">
        <v>165</v>
      </c>
      <c r="E142" s="234" t="s">
        <v>40</v>
      </c>
      <c r="F142" s="220" t="s">
        <v>353</v>
      </c>
      <c r="G142" s="219"/>
      <c r="H142" s="221">
        <v>30</v>
      </c>
      <c r="I142" s="222"/>
      <c r="J142" s="219"/>
      <c r="K142" s="219"/>
      <c r="L142" s="223"/>
      <c r="M142" s="224"/>
      <c r="N142" s="225"/>
      <c r="O142" s="225"/>
      <c r="P142" s="225"/>
      <c r="Q142" s="225"/>
      <c r="R142" s="225"/>
      <c r="S142" s="225"/>
      <c r="T142" s="226"/>
      <c r="AT142" s="227" t="s">
        <v>165</v>
      </c>
      <c r="AU142" s="227" t="s">
        <v>88</v>
      </c>
      <c r="AV142" s="11" t="s">
        <v>88</v>
      </c>
      <c r="AW142" s="11" t="s">
        <v>38</v>
      </c>
      <c r="AX142" s="11" t="s">
        <v>78</v>
      </c>
      <c r="AY142" s="227" t="s">
        <v>139</v>
      </c>
    </row>
    <row r="143" spans="2:51" s="12" customFormat="1" ht="12">
      <c r="B143" s="235"/>
      <c r="C143" s="236"/>
      <c r="D143" s="215" t="s">
        <v>165</v>
      </c>
      <c r="E143" s="237" t="s">
        <v>40</v>
      </c>
      <c r="F143" s="238" t="s">
        <v>355</v>
      </c>
      <c r="G143" s="236"/>
      <c r="H143" s="239">
        <v>60</v>
      </c>
      <c r="I143" s="240"/>
      <c r="J143" s="236"/>
      <c r="K143" s="236"/>
      <c r="L143" s="241"/>
      <c r="M143" s="242"/>
      <c r="N143" s="243"/>
      <c r="O143" s="243"/>
      <c r="P143" s="243"/>
      <c r="Q143" s="243"/>
      <c r="R143" s="243"/>
      <c r="S143" s="243"/>
      <c r="T143" s="244"/>
      <c r="AT143" s="245" t="s">
        <v>165</v>
      </c>
      <c r="AU143" s="245" t="s">
        <v>88</v>
      </c>
      <c r="AV143" s="12" t="s">
        <v>147</v>
      </c>
      <c r="AW143" s="12" t="s">
        <v>38</v>
      </c>
      <c r="AX143" s="12" t="s">
        <v>86</v>
      </c>
      <c r="AY143" s="245" t="s">
        <v>139</v>
      </c>
    </row>
    <row r="144" spans="2:51" s="11" customFormat="1" ht="12">
      <c r="B144" s="218"/>
      <c r="C144" s="219"/>
      <c r="D144" s="215" t="s">
        <v>165</v>
      </c>
      <c r="E144" s="219"/>
      <c r="F144" s="220" t="s">
        <v>360</v>
      </c>
      <c r="G144" s="219"/>
      <c r="H144" s="221">
        <v>72</v>
      </c>
      <c r="I144" s="222"/>
      <c r="J144" s="219"/>
      <c r="K144" s="219"/>
      <c r="L144" s="223"/>
      <c r="M144" s="224"/>
      <c r="N144" s="225"/>
      <c r="O144" s="225"/>
      <c r="P144" s="225"/>
      <c r="Q144" s="225"/>
      <c r="R144" s="225"/>
      <c r="S144" s="225"/>
      <c r="T144" s="226"/>
      <c r="AT144" s="227" t="s">
        <v>165</v>
      </c>
      <c r="AU144" s="227" t="s">
        <v>88</v>
      </c>
      <c r="AV144" s="11" t="s">
        <v>88</v>
      </c>
      <c r="AW144" s="11" t="s">
        <v>4</v>
      </c>
      <c r="AX144" s="11" t="s">
        <v>86</v>
      </c>
      <c r="AY144" s="227" t="s">
        <v>139</v>
      </c>
    </row>
    <row r="145" spans="2:65" s="1" customFormat="1" ht="16.5" customHeight="1">
      <c r="B145" s="37"/>
      <c r="C145" s="246" t="s">
        <v>250</v>
      </c>
      <c r="D145" s="246" t="s">
        <v>254</v>
      </c>
      <c r="E145" s="247" t="s">
        <v>361</v>
      </c>
      <c r="F145" s="248" t="s">
        <v>362</v>
      </c>
      <c r="G145" s="249" t="s">
        <v>179</v>
      </c>
      <c r="H145" s="250">
        <v>36</v>
      </c>
      <c r="I145" s="251"/>
      <c r="J145" s="252">
        <f>ROUND(I145*H145,2)</f>
        <v>0</v>
      </c>
      <c r="K145" s="248" t="s">
        <v>146</v>
      </c>
      <c r="L145" s="253"/>
      <c r="M145" s="254" t="s">
        <v>40</v>
      </c>
      <c r="N145" s="255" t="s">
        <v>49</v>
      </c>
      <c r="O145" s="78"/>
      <c r="P145" s="212">
        <f>O145*H145</f>
        <v>0</v>
      </c>
      <c r="Q145" s="212">
        <v>0.00017</v>
      </c>
      <c r="R145" s="212">
        <f>Q145*H145</f>
        <v>0.0061200000000000004</v>
      </c>
      <c r="S145" s="212">
        <v>0</v>
      </c>
      <c r="T145" s="213">
        <f>S145*H145</f>
        <v>0</v>
      </c>
      <c r="AR145" s="16" t="s">
        <v>358</v>
      </c>
      <c r="AT145" s="16" t="s">
        <v>254</v>
      </c>
      <c r="AU145" s="16" t="s">
        <v>88</v>
      </c>
      <c r="AY145" s="16" t="s">
        <v>139</v>
      </c>
      <c r="BE145" s="214">
        <f>IF(N145="základní",J145,0)</f>
        <v>0</v>
      </c>
      <c r="BF145" s="214">
        <f>IF(N145="snížená",J145,0)</f>
        <v>0</v>
      </c>
      <c r="BG145" s="214">
        <f>IF(N145="zákl. přenesená",J145,0)</f>
        <v>0</v>
      </c>
      <c r="BH145" s="214">
        <f>IF(N145="sníž. přenesená",J145,0)</f>
        <v>0</v>
      </c>
      <c r="BI145" s="214">
        <f>IF(N145="nulová",J145,0)</f>
        <v>0</v>
      </c>
      <c r="BJ145" s="16" t="s">
        <v>86</v>
      </c>
      <c r="BK145" s="214">
        <f>ROUND(I145*H145,2)</f>
        <v>0</v>
      </c>
      <c r="BL145" s="16" t="s">
        <v>180</v>
      </c>
      <c r="BM145" s="16" t="s">
        <v>363</v>
      </c>
    </row>
    <row r="146" spans="2:51" s="11" customFormat="1" ht="12">
      <c r="B146" s="218"/>
      <c r="C146" s="219"/>
      <c r="D146" s="215" t="s">
        <v>165</v>
      </c>
      <c r="E146" s="234" t="s">
        <v>40</v>
      </c>
      <c r="F146" s="220" t="s">
        <v>354</v>
      </c>
      <c r="G146" s="219"/>
      <c r="H146" s="221">
        <v>30</v>
      </c>
      <c r="I146" s="222"/>
      <c r="J146" s="219"/>
      <c r="K146" s="219"/>
      <c r="L146" s="223"/>
      <c r="M146" s="224"/>
      <c r="N146" s="225"/>
      <c r="O146" s="225"/>
      <c r="P146" s="225"/>
      <c r="Q146" s="225"/>
      <c r="R146" s="225"/>
      <c r="S146" s="225"/>
      <c r="T146" s="226"/>
      <c r="AT146" s="227" t="s">
        <v>165</v>
      </c>
      <c r="AU146" s="227" t="s">
        <v>88</v>
      </c>
      <c r="AV146" s="11" t="s">
        <v>88</v>
      </c>
      <c r="AW146" s="11" t="s">
        <v>38</v>
      </c>
      <c r="AX146" s="11" t="s">
        <v>86</v>
      </c>
      <c r="AY146" s="227" t="s">
        <v>139</v>
      </c>
    </row>
    <row r="147" spans="2:51" s="11" customFormat="1" ht="12">
      <c r="B147" s="218"/>
      <c r="C147" s="219"/>
      <c r="D147" s="215" t="s">
        <v>165</v>
      </c>
      <c r="E147" s="219"/>
      <c r="F147" s="220" t="s">
        <v>364</v>
      </c>
      <c r="G147" s="219"/>
      <c r="H147" s="221">
        <v>36</v>
      </c>
      <c r="I147" s="222"/>
      <c r="J147" s="219"/>
      <c r="K147" s="219"/>
      <c r="L147" s="223"/>
      <c r="M147" s="224"/>
      <c r="N147" s="225"/>
      <c r="O147" s="225"/>
      <c r="P147" s="225"/>
      <c r="Q147" s="225"/>
      <c r="R147" s="225"/>
      <c r="S147" s="225"/>
      <c r="T147" s="226"/>
      <c r="AT147" s="227" t="s">
        <v>165</v>
      </c>
      <c r="AU147" s="227" t="s">
        <v>88</v>
      </c>
      <c r="AV147" s="11" t="s">
        <v>88</v>
      </c>
      <c r="AW147" s="11" t="s">
        <v>4</v>
      </c>
      <c r="AX147" s="11" t="s">
        <v>86</v>
      </c>
      <c r="AY147" s="227" t="s">
        <v>139</v>
      </c>
    </row>
    <row r="148" spans="2:65" s="1" customFormat="1" ht="22.5" customHeight="1">
      <c r="B148" s="37"/>
      <c r="C148" s="203" t="s">
        <v>258</v>
      </c>
      <c r="D148" s="203" t="s">
        <v>142</v>
      </c>
      <c r="E148" s="204" t="s">
        <v>365</v>
      </c>
      <c r="F148" s="205" t="s">
        <v>366</v>
      </c>
      <c r="G148" s="206" t="s">
        <v>179</v>
      </c>
      <c r="H148" s="207">
        <v>10</v>
      </c>
      <c r="I148" s="208"/>
      <c r="J148" s="209">
        <f>ROUND(I148*H148,2)</f>
        <v>0</v>
      </c>
      <c r="K148" s="205" t="s">
        <v>146</v>
      </c>
      <c r="L148" s="42"/>
      <c r="M148" s="210" t="s">
        <v>40</v>
      </c>
      <c r="N148" s="211" t="s">
        <v>49</v>
      </c>
      <c r="O148" s="78"/>
      <c r="P148" s="212">
        <f>O148*H148</f>
        <v>0</v>
      </c>
      <c r="Q148" s="212">
        <v>0</v>
      </c>
      <c r="R148" s="212">
        <f>Q148*H148</f>
        <v>0</v>
      </c>
      <c r="S148" s="212">
        <v>0</v>
      </c>
      <c r="T148" s="213">
        <f>S148*H148</f>
        <v>0</v>
      </c>
      <c r="AR148" s="16" t="s">
        <v>180</v>
      </c>
      <c r="AT148" s="16" t="s">
        <v>142</v>
      </c>
      <c r="AU148" s="16" t="s">
        <v>88</v>
      </c>
      <c r="AY148" s="16" t="s">
        <v>139</v>
      </c>
      <c r="BE148" s="214">
        <f>IF(N148="základní",J148,0)</f>
        <v>0</v>
      </c>
      <c r="BF148" s="214">
        <f>IF(N148="snížená",J148,0)</f>
        <v>0</v>
      </c>
      <c r="BG148" s="214">
        <f>IF(N148="zákl. přenesená",J148,0)</f>
        <v>0</v>
      </c>
      <c r="BH148" s="214">
        <f>IF(N148="sníž. přenesená",J148,0)</f>
        <v>0</v>
      </c>
      <c r="BI148" s="214">
        <f>IF(N148="nulová",J148,0)</f>
        <v>0</v>
      </c>
      <c r="BJ148" s="16" t="s">
        <v>86</v>
      </c>
      <c r="BK148" s="214">
        <f>ROUND(I148*H148,2)</f>
        <v>0</v>
      </c>
      <c r="BL148" s="16" t="s">
        <v>180</v>
      </c>
      <c r="BM148" s="16" t="s">
        <v>367</v>
      </c>
    </row>
    <row r="149" spans="2:51" s="11" customFormat="1" ht="12">
      <c r="B149" s="218"/>
      <c r="C149" s="219"/>
      <c r="D149" s="215" t="s">
        <v>165</v>
      </c>
      <c r="E149" s="234" t="s">
        <v>40</v>
      </c>
      <c r="F149" s="220" t="s">
        <v>368</v>
      </c>
      <c r="G149" s="219"/>
      <c r="H149" s="221">
        <v>10</v>
      </c>
      <c r="I149" s="222"/>
      <c r="J149" s="219"/>
      <c r="K149" s="219"/>
      <c r="L149" s="223"/>
      <c r="M149" s="224"/>
      <c r="N149" s="225"/>
      <c r="O149" s="225"/>
      <c r="P149" s="225"/>
      <c r="Q149" s="225"/>
      <c r="R149" s="225"/>
      <c r="S149" s="225"/>
      <c r="T149" s="226"/>
      <c r="AT149" s="227" t="s">
        <v>165</v>
      </c>
      <c r="AU149" s="227" t="s">
        <v>88</v>
      </c>
      <c r="AV149" s="11" t="s">
        <v>88</v>
      </c>
      <c r="AW149" s="11" t="s">
        <v>38</v>
      </c>
      <c r="AX149" s="11" t="s">
        <v>78</v>
      </c>
      <c r="AY149" s="227" t="s">
        <v>139</v>
      </c>
    </row>
    <row r="150" spans="2:51" s="11" customFormat="1" ht="12">
      <c r="B150" s="218"/>
      <c r="C150" s="219"/>
      <c r="D150" s="215" t="s">
        <v>165</v>
      </c>
      <c r="E150" s="234" t="s">
        <v>40</v>
      </c>
      <c r="F150" s="220" t="s">
        <v>369</v>
      </c>
      <c r="G150" s="219"/>
      <c r="H150" s="221">
        <v>10</v>
      </c>
      <c r="I150" s="222"/>
      <c r="J150" s="219"/>
      <c r="K150" s="219"/>
      <c r="L150" s="223"/>
      <c r="M150" s="224"/>
      <c r="N150" s="225"/>
      <c r="O150" s="225"/>
      <c r="P150" s="225"/>
      <c r="Q150" s="225"/>
      <c r="R150" s="225"/>
      <c r="S150" s="225"/>
      <c r="T150" s="226"/>
      <c r="AT150" s="227" t="s">
        <v>165</v>
      </c>
      <c r="AU150" s="227" t="s">
        <v>88</v>
      </c>
      <c r="AV150" s="11" t="s">
        <v>88</v>
      </c>
      <c r="AW150" s="11" t="s">
        <v>38</v>
      </c>
      <c r="AX150" s="11" t="s">
        <v>86</v>
      </c>
      <c r="AY150" s="227" t="s">
        <v>139</v>
      </c>
    </row>
    <row r="151" spans="2:65" s="1" customFormat="1" ht="16.5" customHeight="1">
      <c r="B151" s="37"/>
      <c r="C151" s="246" t="s">
        <v>263</v>
      </c>
      <c r="D151" s="246" t="s">
        <v>254</v>
      </c>
      <c r="E151" s="247" t="s">
        <v>370</v>
      </c>
      <c r="F151" s="248" t="s">
        <v>371</v>
      </c>
      <c r="G151" s="249" t="s">
        <v>179</v>
      </c>
      <c r="H151" s="250">
        <v>12</v>
      </c>
      <c r="I151" s="251"/>
      <c r="J151" s="252">
        <f>ROUND(I151*H151,2)</f>
        <v>0</v>
      </c>
      <c r="K151" s="248" t="s">
        <v>146</v>
      </c>
      <c r="L151" s="253"/>
      <c r="M151" s="254" t="s">
        <v>40</v>
      </c>
      <c r="N151" s="255" t="s">
        <v>49</v>
      </c>
      <c r="O151" s="78"/>
      <c r="P151" s="212">
        <f>O151*H151</f>
        <v>0</v>
      </c>
      <c r="Q151" s="212">
        <v>0.00021</v>
      </c>
      <c r="R151" s="212">
        <f>Q151*H151</f>
        <v>0.00252</v>
      </c>
      <c r="S151" s="212">
        <v>0</v>
      </c>
      <c r="T151" s="213">
        <f>S151*H151</f>
        <v>0</v>
      </c>
      <c r="AR151" s="16" t="s">
        <v>358</v>
      </c>
      <c r="AT151" s="16" t="s">
        <v>254</v>
      </c>
      <c r="AU151" s="16" t="s">
        <v>88</v>
      </c>
      <c r="AY151" s="16" t="s">
        <v>139</v>
      </c>
      <c r="BE151" s="214">
        <f>IF(N151="základní",J151,0)</f>
        <v>0</v>
      </c>
      <c r="BF151" s="214">
        <f>IF(N151="snížená",J151,0)</f>
        <v>0</v>
      </c>
      <c r="BG151" s="214">
        <f>IF(N151="zákl. přenesená",J151,0)</f>
        <v>0</v>
      </c>
      <c r="BH151" s="214">
        <f>IF(N151="sníž. přenesená",J151,0)</f>
        <v>0</v>
      </c>
      <c r="BI151" s="214">
        <f>IF(N151="nulová",J151,0)</f>
        <v>0</v>
      </c>
      <c r="BJ151" s="16" t="s">
        <v>86</v>
      </c>
      <c r="BK151" s="214">
        <f>ROUND(I151*H151,2)</f>
        <v>0</v>
      </c>
      <c r="BL151" s="16" t="s">
        <v>180</v>
      </c>
      <c r="BM151" s="16" t="s">
        <v>372</v>
      </c>
    </row>
    <row r="152" spans="2:51" s="11" customFormat="1" ht="12">
      <c r="B152" s="218"/>
      <c r="C152" s="219"/>
      <c r="D152" s="215" t="s">
        <v>165</v>
      </c>
      <c r="E152" s="219"/>
      <c r="F152" s="220" t="s">
        <v>373</v>
      </c>
      <c r="G152" s="219"/>
      <c r="H152" s="221">
        <v>12</v>
      </c>
      <c r="I152" s="222"/>
      <c r="J152" s="219"/>
      <c r="K152" s="219"/>
      <c r="L152" s="223"/>
      <c r="M152" s="224"/>
      <c r="N152" s="225"/>
      <c r="O152" s="225"/>
      <c r="P152" s="225"/>
      <c r="Q152" s="225"/>
      <c r="R152" s="225"/>
      <c r="S152" s="225"/>
      <c r="T152" s="226"/>
      <c r="AT152" s="227" t="s">
        <v>165</v>
      </c>
      <c r="AU152" s="227" t="s">
        <v>88</v>
      </c>
      <c r="AV152" s="11" t="s">
        <v>88</v>
      </c>
      <c r="AW152" s="11" t="s">
        <v>4</v>
      </c>
      <c r="AX152" s="11" t="s">
        <v>86</v>
      </c>
      <c r="AY152" s="227" t="s">
        <v>139</v>
      </c>
    </row>
    <row r="153" spans="2:65" s="1" customFormat="1" ht="16.5" customHeight="1">
      <c r="B153" s="37"/>
      <c r="C153" s="203" t="s">
        <v>267</v>
      </c>
      <c r="D153" s="203" t="s">
        <v>142</v>
      </c>
      <c r="E153" s="204" t="s">
        <v>374</v>
      </c>
      <c r="F153" s="205" t="s">
        <v>375</v>
      </c>
      <c r="G153" s="206" t="s">
        <v>179</v>
      </c>
      <c r="H153" s="207">
        <v>10</v>
      </c>
      <c r="I153" s="208"/>
      <c r="J153" s="209">
        <f>ROUND(I153*H153,2)</f>
        <v>0</v>
      </c>
      <c r="K153" s="205" t="s">
        <v>219</v>
      </c>
      <c r="L153" s="42"/>
      <c r="M153" s="210" t="s">
        <v>40</v>
      </c>
      <c r="N153" s="211" t="s">
        <v>49</v>
      </c>
      <c r="O153" s="78"/>
      <c r="P153" s="212">
        <f>O153*H153</f>
        <v>0</v>
      </c>
      <c r="Q153" s="212">
        <v>0</v>
      </c>
      <c r="R153" s="212">
        <f>Q153*H153</f>
        <v>0</v>
      </c>
      <c r="S153" s="212">
        <v>0</v>
      </c>
      <c r="T153" s="213">
        <f>S153*H153</f>
        <v>0</v>
      </c>
      <c r="AR153" s="16" t="s">
        <v>261</v>
      </c>
      <c r="AT153" s="16" t="s">
        <v>142</v>
      </c>
      <c r="AU153" s="16" t="s">
        <v>88</v>
      </c>
      <c r="AY153" s="16" t="s">
        <v>139</v>
      </c>
      <c r="BE153" s="214">
        <f>IF(N153="základní",J153,0)</f>
        <v>0</v>
      </c>
      <c r="BF153" s="214">
        <f>IF(N153="snížená",J153,0)</f>
        <v>0</v>
      </c>
      <c r="BG153" s="214">
        <f>IF(N153="zákl. přenesená",J153,0)</f>
        <v>0</v>
      </c>
      <c r="BH153" s="214">
        <f>IF(N153="sníž. přenesená",J153,0)</f>
        <v>0</v>
      </c>
      <c r="BI153" s="214">
        <f>IF(N153="nulová",J153,0)</f>
        <v>0</v>
      </c>
      <c r="BJ153" s="16" t="s">
        <v>86</v>
      </c>
      <c r="BK153" s="214">
        <f>ROUND(I153*H153,2)</f>
        <v>0</v>
      </c>
      <c r="BL153" s="16" t="s">
        <v>261</v>
      </c>
      <c r="BM153" s="16" t="s">
        <v>376</v>
      </c>
    </row>
    <row r="154" spans="2:65" s="1" customFormat="1" ht="16.5" customHeight="1">
      <c r="B154" s="37"/>
      <c r="C154" s="203" t="s">
        <v>271</v>
      </c>
      <c r="D154" s="203" t="s">
        <v>142</v>
      </c>
      <c r="E154" s="204" t="s">
        <v>377</v>
      </c>
      <c r="F154" s="205" t="s">
        <v>378</v>
      </c>
      <c r="G154" s="206" t="s">
        <v>179</v>
      </c>
      <c r="H154" s="207">
        <v>5</v>
      </c>
      <c r="I154" s="208"/>
      <c r="J154" s="209">
        <f>ROUND(I154*H154,2)</f>
        <v>0</v>
      </c>
      <c r="K154" s="205" t="s">
        <v>219</v>
      </c>
      <c r="L154" s="42"/>
      <c r="M154" s="210" t="s">
        <v>40</v>
      </c>
      <c r="N154" s="211" t="s">
        <v>49</v>
      </c>
      <c r="O154" s="78"/>
      <c r="P154" s="212">
        <f>O154*H154</f>
        <v>0</v>
      </c>
      <c r="Q154" s="212">
        <v>0</v>
      </c>
      <c r="R154" s="212">
        <f>Q154*H154</f>
        <v>0</v>
      </c>
      <c r="S154" s="212">
        <v>0</v>
      </c>
      <c r="T154" s="213">
        <f>S154*H154</f>
        <v>0</v>
      </c>
      <c r="AR154" s="16" t="s">
        <v>261</v>
      </c>
      <c r="AT154" s="16" t="s">
        <v>142</v>
      </c>
      <c r="AU154" s="16" t="s">
        <v>88</v>
      </c>
      <c r="AY154" s="16" t="s">
        <v>139</v>
      </c>
      <c r="BE154" s="214">
        <f>IF(N154="základní",J154,0)</f>
        <v>0</v>
      </c>
      <c r="BF154" s="214">
        <f>IF(N154="snížená",J154,0)</f>
        <v>0</v>
      </c>
      <c r="BG154" s="214">
        <f>IF(N154="zákl. přenesená",J154,0)</f>
        <v>0</v>
      </c>
      <c r="BH154" s="214">
        <f>IF(N154="sníž. přenesená",J154,0)</f>
        <v>0</v>
      </c>
      <c r="BI154" s="214">
        <f>IF(N154="nulová",J154,0)</f>
        <v>0</v>
      </c>
      <c r="BJ154" s="16" t="s">
        <v>86</v>
      </c>
      <c r="BK154" s="214">
        <f>ROUND(I154*H154,2)</f>
        <v>0</v>
      </c>
      <c r="BL154" s="16" t="s">
        <v>261</v>
      </c>
      <c r="BM154" s="16" t="s">
        <v>379</v>
      </c>
    </row>
    <row r="155" spans="2:65" s="1" customFormat="1" ht="16.5" customHeight="1">
      <c r="B155" s="37"/>
      <c r="C155" s="203" t="s">
        <v>380</v>
      </c>
      <c r="D155" s="203" t="s">
        <v>142</v>
      </c>
      <c r="E155" s="204" t="s">
        <v>381</v>
      </c>
      <c r="F155" s="205" t="s">
        <v>382</v>
      </c>
      <c r="G155" s="206" t="s">
        <v>179</v>
      </c>
      <c r="H155" s="207">
        <v>10</v>
      </c>
      <c r="I155" s="208"/>
      <c r="J155" s="209">
        <f>ROUND(I155*H155,2)</f>
        <v>0</v>
      </c>
      <c r="K155" s="205" t="s">
        <v>219</v>
      </c>
      <c r="L155" s="42"/>
      <c r="M155" s="210" t="s">
        <v>40</v>
      </c>
      <c r="N155" s="211" t="s">
        <v>49</v>
      </c>
      <c r="O155" s="78"/>
      <c r="P155" s="212">
        <f>O155*H155</f>
        <v>0</v>
      </c>
      <c r="Q155" s="212">
        <v>0</v>
      </c>
      <c r="R155" s="212">
        <f>Q155*H155</f>
        <v>0</v>
      </c>
      <c r="S155" s="212">
        <v>0</v>
      </c>
      <c r="T155" s="213">
        <f>S155*H155</f>
        <v>0</v>
      </c>
      <c r="AR155" s="16" t="s">
        <v>261</v>
      </c>
      <c r="AT155" s="16" t="s">
        <v>142</v>
      </c>
      <c r="AU155" s="16" t="s">
        <v>88</v>
      </c>
      <c r="AY155" s="16" t="s">
        <v>139</v>
      </c>
      <c r="BE155" s="214">
        <f>IF(N155="základní",J155,0)</f>
        <v>0</v>
      </c>
      <c r="BF155" s="214">
        <f>IF(N155="snížená",J155,0)</f>
        <v>0</v>
      </c>
      <c r="BG155" s="214">
        <f>IF(N155="zákl. přenesená",J155,0)</f>
        <v>0</v>
      </c>
      <c r="BH155" s="214">
        <f>IF(N155="sníž. přenesená",J155,0)</f>
        <v>0</v>
      </c>
      <c r="BI155" s="214">
        <f>IF(N155="nulová",J155,0)</f>
        <v>0</v>
      </c>
      <c r="BJ155" s="16" t="s">
        <v>86</v>
      </c>
      <c r="BK155" s="214">
        <f>ROUND(I155*H155,2)</f>
        <v>0</v>
      </c>
      <c r="BL155" s="16" t="s">
        <v>261</v>
      </c>
      <c r="BM155" s="16" t="s">
        <v>383</v>
      </c>
    </row>
    <row r="156" spans="2:65" s="1" customFormat="1" ht="16.5" customHeight="1">
      <c r="B156" s="37"/>
      <c r="C156" s="203" t="s">
        <v>384</v>
      </c>
      <c r="D156" s="203" t="s">
        <v>142</v>
      </c>
      <c r="E156" s="204" t="s">
        <v>385</v>
      </c>
      <c r="F156" s="205" t="s">
        <v>386</v>
      </c>
      <c r="G156" s="206" t="s">
        <v>179</v>
      </c>
      <c r="H156" s="207">
        <v>5</v>
      </c>
      <c r="I156" s="208"/>
      <c r="J156" s="209">
        <f>ROUND(I156*H156,2)</f>
        <v>0</v>
      </c>
      <c r="K156" s="205" t="s">
        <v>219</v>
      </c>
      <c r="L156" s="42"/>
      <c r="M156" s="210" t="s">
        <v>40</v>
      </c>
      <c r="N156" s="211" t="s">
        <v>49</v>
      </c>
      <c r="O156" s="78"/>
      <c r="P156" s="212">
        <f>O156*H156</f>
        <v>0</v>
      </c>
      <c r="Q156" s="212">
        <v>0</v>
      </c>
      <c r="R156" s="212">
        <f>Q156*H156</f>
        <v>0</v>
      </c>
      <c r="S156" s="212">
        <v>0</v>
      </c>
      <c r="T156" s="213">
        <f>S156*H156</f>
        <v>0</v>
      </c>
      <c r="AR156" s="16" t="s">
        <v>261</v>
      </c>
      <c r="AT156" s="16" t="s">
        <v>142</v>
      </c>
      <c r="AU156" s="16" t="s">
        <v>88</v>
      </c>
      <c r="AY156" s="16" t="s">
        <v>139</v>
      </c>
      <c r="BE156" s="214">
        <f>IF(N156="základní",J156,0)</f>
        <v>0</v>
      </c>
      <c r="BF156" s="214">
        <f>IF(N156="snížená",J156,0)</f>
        <v>0</v>
      </c>
      <c r="BG156" s="214">
        <f>IF(N156="zákl. přenesená",J156,0)</f>
        <v>0</v>
      </c>
      <c r="BH156" s="214">
        <f>IF(N156="sníž. přenesená",J156,0)</f>
        <v>0</v>
      </c>
      <c r="BI156" s="214">
        <f>IF(N156="nulová",J156,0)</f>
        <v>0</v>
      </c>
      <c r="BJ156" s="16" t="s">
        <v>86</v>
      </c>
      <c r="BK156" s="214">
        <f>ROUND(I156*H156,2)</f>
        <v>0</v>
      </c>
      <c r="BL156" s="16" t="s">
        <v>261</v>
      </c>
      <c r="BM156" s="16" t="s">
        <v>387</v>
      </c>
    </row>
    <row r="157" spans="2:65" s="1" customFormat="1" ht="16.5" customHeight="1">
      <c r="B157" s="37"/>
      <c r="C157" s="203" t="s">
        <v>388</v>
      </c>
      <c r="D157" s="203" t="s">
        <v>142</v>
      </c>
      <c r="E157" s="204" t="s">
        <v>389</v>
      </c>
      <c r="F157" s="205" t="s">
        <v>390</v>
      </c>
      <c r="G157" s="206" t="s">
        <v>179</v>
      </c>
      <c r="H157" s="207">
        <v>12</v>
      </c>
      <c r="I157" s="208"/>
      <c r="J157" s="209">
        <f>ROUND(I157*H157,2)</f>
        <v>0</v>
      </c>
      <c r="K157" s="205" t="s">
        <v>219</v>
      </c>
      <c r="L157" s="42"/>
      <c r="M157" s="210" t="s">
        <v>40</v>
      </c>
      <c r="N157" s="211" t="s">
        <v>49</v>
      </c>
      <c r="O157" s="78"/>
      <c r="P157" s="212">
        <f>O157*H157</f>
        <v>0</v>
      </c>
      <c r="Q157" s="212">
        <v>0</v>
      </c>
      <c r="R157" s="212">
        <f>Q157*H157</f>
        <v>0</v>
      </c>
      <c r="S157" s="212">
        <v>0</v>
      </c>
      <c r="T157" s="213">
        <f>S157*H157</f>
        <v>0</v>
      </c>
      <c r="AR157" s="16" t="s">
        <v>261</v>
      </c>
      <c r="AT157" s="16" t="s">
        <v>142</v>
      </c>
      <c r="AU157" s="16" t="s">
        <v>88</v>
      </c>
      <c r="AY157" s="16" t="s">
        <v>139</v>
      </c>
      <c r="BE157" s="214">
        <f>IF(N157="základní",J157,0)</f>
        <v>0</v>
      </c>
      <c r="BF157" s="214">
        <f>IF(N157="snížená",J157,0)</f>
        <v>0</v>
      </c>
      <c r="BG157" s="214">
        <f>IF(N157="zákl. přenesená",J157,0)</f>
        <v>0</v>
      </c>
      <c r="BH157" s="214">
        <f>IF(N157="sníž. přenesená",J157,0)</f>
        <v>0</v>
      </c>
      <c r="BI157" s="214">
        <f>IF(N157="nulová",J157,0)</f>
        <v>0</v>
      </c>
      <c r="BJ157" s="16" t="s">
        <v>86</v>
      </c>
      <c r="BK157" s="214">
        <f>ROUND(I157*H157,2)</f>
        <v>0</v>
      </c>
      <c r="BL157" s="16" t="s">
        <v>261</v>
      </c>
      <c r="BM157" s="16" t="s">
        <v>391</v>
      </c>
    </row>
    <row r="158" spans="2:65" s="1" customFormat="1" ht="16.5" customHeight="1">
      <c r="B158" s="37"/>
      <c r="C158" s="203" t="s">
        <v>392</v>
      </c>
      <c r="D158" s="203" t="s">
        <v>142</v>
      </c>
      <c r="E158" s="204" t="s">
        <v>393</v>
      </c>
      <c r="F158" s="205" t="s">
        <v>394</v>
      </c>
      <c r="G158" s="206" t="s">
        <v>179</v>
      </c>
      <c r="H158" s="207">
        <v>13</v>
      </c>
      <c r="I158" s="208"/>
      <c r="J158" s="209">
        <f>ROUND(I158*H158,2)</f>
        <v>0</v>
      </c>
      <c r="K158" s="205" t="s">
        <v>219</v>
      </c>
      <c r="L158" s="42"/>
      <c r="M158" s="210" t="s">
        <v>40</v>
      </c>
      <c r="N158" s="211" t="s">
        <v>49</v>
      </c>
      <c r="O158" s="78"/>
      <c r="P158" s="212">
        <f>O158*H158</f>
        <v>0</v>
      </c>
      <c r="Q158" s="212">
        <v>0</v>
      </c>
      <c r="R158" s="212">
        <f>Q158*H158</f>
        <v>0</v>
      </c>
      <c r="S158" s="212">
        <v>0</v>
      </c>
      <c r="T158" s="213">
        <f>S158*H158</f>
        <v>0</v>
      </c>
      <c r="AR158" s="16" t="s">
        <v>261</v>
      </c>
      <c r="AT158" s="16" t="s">
        <v>142</v>
      </c>
      <c r="AU158" s="16" t="s">
        <v>88</v>
      </c>
      <c r="AY158" s="16" t="s">
        <v>139</v>
      </c>
      <c r="BE158" s="214">
        <f>IF(N158="základní",J158,0)</f>
        <v>0</v>
      </c>
      <c r="BF158" s="214">
        <f>IF(N158="snížená",J158,0)</f>
        <v>0</v>
      </c>
      <c r="BG158" s="214">
        <f>IF(N158="zákl. přenesená",J158,0)</f>
        <v>0</v>
      </c>
      <c r="BH158" s="214">
        <f>IF(N158="sníž. přenesená",J158,0)</f>
        <v>0</v>
      </c>
      <c r="BI158" s="214">
        <f>IF(N158="nulová",J158,0)</f>
        <v>0</v>
      </c>
      <c r="BJ158" s="16" t="s">
        <v>86</v>
      </c>
      <c r="BK158" s="214">
        <f>ROUND(I158*H158,2)</f>
        <v>0</v>
      </c>
      <c r="BL158" s="16" t="s">
        <v>261</v>
      </c>
      <c r="BM158" s="16" t="s">
        <v>395</v>
      </c>
    </row>
    <row r="159" spans="2:65" s="1" customFormat="1" ht="16.5" customHeight="1">
      <c r="B159" s="37"/>
      <c r="C159" s="203" t="s">
        <v>396</v>
      </c>
      <c r="D159" s="203" t="s">
        <v>142</v>
      </c>
      <c r="E159" s="204" t="s">
        <v>397</v>
      </c>
      <c r="F159" s="205" t="s">
        <v>398</v>
      </c>
      <c r="G159" s="206" t="s">
        <v>179</v>
      </c>
      <c r="H159" s="207">
        <v>10</v>
      </c>
      <c r="I159" s="208"/>
      <c r="J159" s="209">
        <f>ROUND(I159*H159,2)</f>
        <v>0</v>
      </c>
      <c r="K159" s="205" t="s">
        <v>219</v>
      </c>
      <c r="L159" s="42"/>
      <c r="M159" s="210" t="s">
        <v>40</v>
      </c>
      <c r="N159" s="211" t="s">
        <v>49</v>
      </c>
      <c r="O159" s="78"/>
      <c r="P159" s="212">
        <f>O159*H159</f>
        <v>0</v>
      </c>
      <c r="Q159" s="212">
        <v>0</v>
      </c>
      <c r="R159" s="212">
        <f>Q159*H159</f>
        <v>0</v>
      </c>
      <c r="S159" s="212">
        <v>0</v>
      </c>
      <c r="T159" s="213">
        <f>S159*H159</f>
        <v>0</v>
      </c>
      <c r="AR159" s="16" t="s">
        <v>261</v>
      </c>
      <c r="AT159" s="16" t="s">
        <v>142</v>
      </c>
      <c r="AU159" s="16" t="s">
        <v>88</v>
      </c>
      <c r="AY159" s="16" t="s">
        <v>139</v>
      </c>
      <c r="BE159" s="214">
        <f>IF(N159="základní",J159,0)</f>
        <v>0</v>
      </c>
      <c r="BF159" s="214">
        <f>IF(N159="snížená",J159,0)</f>
        <v>0</v>
      </c>
      <c r="BG159" s="214">
        <f>IF(N159="zákl. přenesená",J159,0)</f>
        <v>0</v>
      </c>
      <c r="BH159" s="214">
        <f>IF(N159="sníž. přenesená",J159,0)</f>
        <v>0</v>
      </c>
      <c r="BI159" s="214">
        <f>IF(N159="nulová",J159,0)</f>
        <v>0</v>
      </c>
      <c r="BJ159" s="16" t="s">
        <v>86</v>
      </c>
      <c r="BK159" s="214">
        <f>ROUND(I159*H159,2)</f>
        <v>0</v>
      </c>
      <c r="BL159" s="16" t="s">
        <v>261</v>
      </c>
      <c r="BM159" s="16" t="s">
        <v>399</v>
      </c>
    </row>
    <row r="160" spans="2:65" s="1" customFormat="1" ht="16.5" customHeight="1">
      <c r="B160" s="37"/>
      <c r="C160" s="203" t="s">
        <v>358</v>
      </c>
      <c r="D160" s="203" t="s">
        <v>142</v>
      </c>
      <c r="E160" s="204" t="s">
        <v>400</v>
      </c>
      <c r="F160" s="205" t="s">
        <v>401</v>
      </c>
      <c r="G160" s="206" t="s">
        <v>179</v>
      </c>
      <c r="H160" s="207">
        <v>11</v>
      </c>
      <c r="I160" s="208"/>
      <c r="J160" s="209">
        <f>ROUND(I160*H160,2)</f>
        <v>0</v>
      </c>
      <c r="K160" s="205" t="s">
        <v>219</v>
      </c>
      <c r="L160" s="42"/>
      <c r="M160" s="210" t="s">
        <v>40</v>
      </c>
      <c r="N160" s="211" t="s">
        <v>49</v>
      </c>
      <c r="O160" s="78"/>
      <c r="P160" s="212">
        <f>O160*H160</f>
        <v>0</v>
      </c>
      <c r="Q160" s="212">
        <v>0</v>
      </c>
      <c r="R160" s="212">
        <f>Q160*H160</f>
        <v>0</v>
      </c>
      <c r="S160" s="212">
        <v>0</v>
      </c>
      <c r="T160" s="213">
        <f>S160*H160</f>
        <v>0</v>
      </c>
      <c r="AR160" s="16" t="s">
        <v>261</v>
      </c>
      <c r="AT160" s="16" t="s">
        <v>142</v>
      </c>
      <c r="AU160" s="16" t="s">
        <v>88</v>
      </c>
      <c r="AY160" s="16" t="s">
        <v>139</v>
      </c>
      <c r="BE160" s="214">
        <f>IF(N160="základní",J160,0)</f>
        <v>0</v>
      </c>
      <c r="BF160" s="214">
        <f>IF(N160="snížená",J160,0)</f>
        <v>0</v>
      </c>
      <c r="BG160" s="214">
        <f>IF(N160="zákl. přenesená",J160,0)</f>
        <v>0</v>
      </c>
      <c r="BH160" s="214">
        <f>IF(N160="sníž. přenesená",J160,0)</f>
        <v>0</v>
      </c>
      <c r="BI160" s="214">
        <f>IF(N160="nulová",J160,0)</f>
        <v>0</v>
      </c>
      <c r="BJ160" s="16" t="s">
        <v>86</v>
      </c>
      <c r="BK160" s="214">
        <f>ROUND(I160*H160,2)</f>
        <v>0</v>
      </c>
      <c r="BL160" s="16" t="s">
        <v>261</v>
      </c>
      <c r="BM160" s="16" t="s">
        <v>402</v>
      </c>
    </row>
    <row r="161" spans="2:65" s="1" customFormat="1" ht="16.5" customHeight="1">
      <c r="B161" s="37"/>
      <c r="C161" s="203" t="s">
        <v>403</v>
      </c>
      <c r="D161" s="203" t="s">
        <v>142</v>
      </c>
      <c r="E161" s="204" t="s">
        <v>404</v>
      </c>
      <c r="F161" s="205" t="s">
        <v>405</v>
      </c>
      <c r="G161" s="206" t="s">
        <v>179</v>
      </c>
      <c r="H161" s="207">
        <v>14</v>
      </c>
      <c r="I161" s="208"/>
      <c r="J161" s="209">
        <f>ROUND(I161*H161,2)</f>
        <v>0</v>
      </c>
      <c r="K161" s="205" t="s">
        <v>219</v>
      </c>
      <c r="L161" s="42"/>
      <c r="M161" s="210" t="s">
        <v>40</v>
      </c>
      <c r="N161" s="211" t="s">
        <v>49</v>
      </c>
      <c r="O161" s="78"/>
      <c r="P161" s="212">
        <f>O161*H161</f>
        <v>0</v>
      </c>
      <c r="Q161" s="212">
        <v>0</v>
      </c>
      <c r="R161" s="212">
        <f>Q161*H161</f>
        <v>0</v>
      </c>
      <c r="S161" s="212">
        <v>0</v>
      </c>
      <c r="T161" s="213">
        <f>S161*H161</f>
        <v>0</v>
      </c>
      <c r="AR161" s="16" t="s">
        <v>261</v>
      </c>
      <c r="AT161" s="16" t="s">
        <v>142</v>
      </c>
      <c r="AU161" s="16" t="s">
        <v>88</v>
      </c>
      <c r="AY161" s="16" t="s">
        <v>139</v>
      </c>
      <c r="BE161" s="214">
        <f>IF(N161="základní",J161,0)</f>
        <v>0</v>
      </c>
      <c r="BF161" s="214">
        <f>IF(N161="snížená",J161,0)</f>
        <v>0</v>
      </c>
      <c r="BG161" s="214">
        <f>IF(N161="zákl. přenesená",J161,0)</f>
        <v>0</v>
      </c>
      <c r="BH161" s="214">
        <f>IF(N161="sníž. přenesená",J161,0)</f>
        <v>0</v>
      </c>
      <c r="BI161" s="214">
        <f>IF(N161="nulová",J161,0)</f>
        <v>0</v>
      </c>
      <c r="BJ161" s="16" t="s">
        <v>86</v>
      </c>
      <c r="BK161" s="214">
        <f>ROUND(I161*H161,2)</f>
        <v>0</v>
      </c>
      <c r="BL161" s="16" t="s">
        <v>261</v>
      </c>
      <c r="BM161" s="16" t="s">
        <v>406</v>
      </c>
    </row>
    <row r="162" spans="2:65" s="1" customFormat="1" ht="16.5" customHeight="1">
      <c r="B162" s="37"/>
      <c r="C162" s="203" t="s">
        <v>407</v>
      </c>
      <c r="D162" s="203" t="s">
        <v>142</v>
      </c>
      <c r="E162" s="204" t="s">
        <v>408</v>
      </c>
      <c r="F162" s="205" t="s">
        <v>409</v>
      </c>
      <c r="G162" s="206" t="s">
        <v>179</v>
      </c>
      <c r="H162" s="207">
        <v>15</v>
      </c>
      <c r="I162" s="208"/>
      <c r="J162" s="209">
        <f>ROUND(I162*H162,2)</f>
        <v>0</v>
      </c>
      <c r="K162" s="205" t="s">
        <v>219</v>
      </c>
      <c r="L162" s="42"/>
      <c r="M162" s="210" t="s">
        <v>40</v>
      </c>
      <c r="N162" s="211" t="s">
        <v>49</v>
      </c>
      <c r="O162" s="78"/>
      <c r="P162" s="212">
        <f>O162*H162</f>
        <v>0</v>
      </c>
      <c r="Q162" s="212">
        <v>0</v>
      </c>
      <c r="R162" s="212">
        <f>Q162*H162</f>
        <v>0</v>
      </c>
      <c r="S162" s="212">
        <v>0</v>
      </c>
      <c r="T162" s="213">
        <f>S162*H162</f>
        <v>0</v>
      </c>
      <c r="AR162" s="16" t="s">
        <v>261</v>
      </c>
      <c r="AT162" s="16" t="s">
        <v>142</v>
      </c>
      <c r="AU162" s="16" t="s">
        <v>88</v>
      </c>
      <c r="AY162" s="16" t="s">
        <v>139</v>
      </c>
      <c r="BE162" s="214">
        <f>IF(N162="základní",J162,0)</f>
        <v>0</v>
      </c>
      <c r="BF162" s="214">
        <f>IF(N162="snížená",J162,0)</f>
        <v>0</v>
      </c>
      <c r="BG162" s="214">
        <f>IF(N162="zákl. přenesená",J162,0)</f>
        <v>0</v>
      </c>
      <c r="BH162" s="214">
        <f>IF(N162="sníž. přenesená",J162,0)</f>
        <v>0</v>
      </c>
      <c r="BI162" s="214">
        <f>IF(N162="nulová",J162,0)</f>
        <v>0</v>
      </c>
      <c r="BJ162" s="16" t="s">
        <v>86</v>
      </c>
      <c r="BK162" s="214">
        <f>ROUND(I162*H162,2)</f>
        <v>0</v>
      </c>
      <c r="BL162" s="16" t="s">
        <v>261</v>
      </c>
      <c r="BM162" s="16" t="s">
        <v>410</v>
      </c>
    </row>
    <row r="163" spans="2:65" s="1" customFormat="1" ht="16.5" customHeight="1">
      <c r="B163" s="37"/>
      <c r="C163" s="203" t="s">
        <v>411</v>
      </c>
      <c r="D163" s="203" t="s">
        <v>142</v>
      </c>
      <c r="E163" s="204" t="s">
        <v>412</v>
      </c>
      <c r="F163" s="205" t="s">
        <v>413</v>
      </c>
      <c r="G163" s="206" t="s">
        <v>179</v>
      </c>
      <c r="H163" s="207">
        <v>16</v>
      </c>
      <c r="I163" s="208"/>
      <c r="J163" s="209">
        <f>ROUND(I163*H163,2)</f>
        <v>0</v>
      </c>
      <c r="K163" s="205" t="s">
        <v>219</v>
      </c>
      <c r="L163" s="42"/>
      <c r="M163" s="210" t="s">
        <v>40</v>
      </c>
      <c r="N163" s="211" t="s">
        <v>49</v>
      </c>
      <c r="O163" s="78"/>
      <c r="P163" s="212">
        <f>O163*H163</f>
        <v>0</v>
      </c>
      <c r="Q163" s="212">
        <v>0</v>
      </c>
      <c r="R163" s="212">
        <f>Q163*H163</f>
        <v>0</v>
      </c>
      <c r="S163" s="212">
        <v>0</v>
      </c>
      <c r="T163" s="213">
        <f>S163*H163</f>
        <v>0</v>
      </c>
      <c r="AR163" s="16" t="s">
        <v>261</v>
      </c>
      <c r="AT163" s="16" t="s">
        <v>142</v>
      </c>
      <c r="AU163" s="16" t="s">
        <v>88</v>
      </c>
      <c r="AY163" s="16" t="s">
        <v>139</v>
      </c>
      <c r="BE163" s="214">
        <f>IF(N163="základní",J163,0)</f>
        <v>0</v>
      </c>
      <c r="BF163" s="214">
        <f>IF(N163="snížená",J163,0)</f>
        <v>0</v>
      </c>
      <c r="BG163" s="214">
        <f>IF(N163="zákl. přenesená",J163,0)</f>
        <v>0</v>
      </c>
      <c r="BH163" s="214">
        <f>IF(N163="sníž. přenesená",J163,0)</f>
        <v>0</v>
      </c>
      <c r="BI163" s="214">
        <f>IF(N163="nulová",J163,0)</f>
        <v>0</v>
      </c>
      <c r="BJ163" s="16" t="s">
        <v>86</v>
      </c>
      <c r="BK163" s="214">
        <f>ROUND(I163*H163,2)</f>
        <v>0</v>
      </c>
      <c r="BL163" s="16" t="s">
        <v>261</v>
      </c>
      <c r="BM163" s="16" t="s">
        <v>414</v>
      </c>
    </row>
    <row r="164" spans="2:65" s="1" customFormat="1" ht="16.5" customHeight="1">
      <c r="B164" s="37"/>
      <c r="C164" s="203" t="s">
        <v>415</v>
      </c>
      <c r="D164" s="203" t="s">
        <v>142</v>
      </c>
      <c r="E164" s="204" t="s">
        <v>416</v>
      </c>
      <c r="F164" s="205" t="s">
        <v>417</v>
      </c>
      <c r="G164" s="206" t="s">
        <v>179</v>
      </c>
      <c r="H164" s="207">
        <v>17</v>
      </c>
      <c r="I164" s="208"/>
      <c r="J164" s="209">
        <f>ROUND(I164*H164,2)</f>
        <v>0</v>
      </c>
      <c r="K164" s="205" t="s">
        <v>219</v>
      </c>
      <c r="L164" s="42"/>
      <c r="M164" s="210" t="s">
        <v>40</v>
      </c>
      <c r="N164" s="211" t="s">
        <v>49</v>
      </c>
      <c r="O164" s="78"/>
      <c r="P164" s="212">
        <f>O164*H164</f>
        <v>0</v>
      </c>
      <c r="Q164" s="212">
        <v>0</v>
      </c>
      <c r="R164" s="212">
        <f>Q164*H164</f>
        <v>0</v>
      </c>
      <c r="S164" s="212">
        <v>0</v>
      </c>
      <c r="T164" s="213">
        <f>S164*H164</f>
        <v>0</v>
      </c>
      <c r="AR164" s="16" t="s">
        <v>261</v>
      </c>
      <c r="AT164" s="16" t="s">
        <v>142</v>
      </c>
      <c r="AU164" s="16" t="s">
        <v>88</v>
      </c>
      <c r="AY164" s="16" t="s">
        <v>139</v>
      </c>
      <c r="BE164" s="214">
        <f>IF(N164="základní",J164,0)</f>
        <v>0</v>
      </c>
      <c r="BF164" s="214">
        <f>IF(N164="snížená",J164,0)</f>
        <v>0</v>
      </c>
      <c r="BG164" s="214">
        <f>IF(N164="zákl. přenesená",J164,0)</f>
        <v>0</v>
      </c>
      <c r="BH164" s="214">
        <f>IF(N164="sníž. přenesená",J164,0)</f>
        <v>0</v>
      </c>
      <c r="BI164" s="214">
        <f>IF(N164="nulová",J164,0)</f>
        <v>0</v>
      </c>
      <c r="BJ164" s="16" t="s">
        <v>86</v>
      </c>
      <c r="BK164" s="214">
        <f>ROUND(I164*H164,2)</f>
        <v>0</v>
      </c>
      <c r="BL164" s="16" t="s">
        <v>261</v>
      </c>
      <c r="BM164" s="16" t="s">
        <v>418</v>
      </c>
    </row>
    <row r="165" spans="2:65" s="1" customFormat="1" ht="16.5" customHeight="1">
      <c r="B165" s="37"/>
      <c r="C165" s="203" t="s">
        <v>419</v>
      </c>
      <c r="D165" s="203" t="s">
        <v>142</v>
      </c>
      <c r="E165" s="204" t="s">
        <v>420</v>
      </c>
      <c r="F165" s="205" t="s">
        <v>421</v>
      </c>
      <c r="G165" s="206" t="s">
        <v>179</v>
      </c>
      <c r="H165" s="207">
        <v>9</v>
      </c>
      <c r="I165" s="208"/>
      <c r="J165" s="209">
        <f>ROUND(I165*H165,2)</f>
        <v>0</v>
      </c>
      <c r="K165" s="205" t="s">
        <v>219</v>
      </c>
      <c r="L165" s="42"/>
      <c r="M165" s="210" t="s">
        <v>40</v>
      </c>
      <c r="N165" s="211" t="s">
        <v>49</v>
      </c>
      <c r="O165" s="78"/>
      <c r="P165" s="212">
        <f>O165*H165</f>
        <v>0</v>
      </c>
      <c r="Q165" s="212">
        <v>0</v>
      </c>
      <c r="R165" s="212">
        <f>Q165*H165</f>
        <v>0</v>
      </c>
      <c r="S165" s="212">
        <v>0</v>
      </c>
      <c r="T165" s="213">
        <f>S165*H165</f>
        <v>0</v>
      </c>
      <c r="AR165" s="16" t="s">
        <v>261</v>
      </c>
      <c r="AT165" s="16" t="s">
        <v>142</v>
      </c>
      <c r="AU165" s="16" t="s">
        <v>88</v>
      </c>
      <c r="AY165" s="16" t="s">
        <v>139</v>
      </c>
      <c r="BE165" s="214">
        <f>IF(N165="základní",J165,0)</f>
        <v>0</v>
      </c>
      <c r="BF165" s="214">
        <f>IF(N165="snížená",J165,0)</f>
        <v>0</v>
      </c>
      <c r="BG165" s="214">
        <f>IF(N165="zákl. přenesená",J165,0)</f>
        <v>0</v>
      </c>
      <c r="BH165" s="214">
        <f>IF(N165="sníž. přenesená",J165,0)</f>
        <v>0</v>
      </c>
      <c r="BI165" s="214">
        <f>IF(N165="nulová",J165,0)</f>
        <v>0</v>
      </c>
      <c r="BJ165" s="16" t="s">
        <v>86</v>
      </c>
      <c r="BK165" s="214">
        <f>ROUND(I165*H165,2)</f>
        <v>0</v>
      </c>
      <c r="BL165" s="16" t="s">
        <v>261</v>
      </c>
      <c r="BM165" s="16" t="s">
        <v>422</v>
      </c>
    </row>
    <row r="166" spans="2:65" s="1" customFormat="1" ht="16.5" customHeight="1">
      <c r="B166" s="37"/>
      <c r="C166" s="203" t="s">
        <v>423</v>
      </c>
      <c r="D166" s="203" t="s">
        <v>142</v>
      </c>
      <c r="E166" s="204" t="s">
        <v>424</v>
      </c>
      <c r="F166" s="205" t="s">
        <v>425</v>
      </c>
      <c r="G166" s="206" t="s">
        <v>179</v>
      </c>
      <c r="H166" s="207">
        <v>5</v>
      </c>
      <c r="I166" s="208"/>
      <c r="J166" s="209">
        <f>ROUND(I166*H166,2)</f>
        <v>0</v>
      </c>
      <c r="K166" s="205" t="s">
        <v>219</v>
      </c>
      <c r="L166" s="42"/>
      <c r="M166" s="210" t="s">
        <v>40</v>
      </c>
      <c r="N166" s="211" t="s">
        <v>49</v>
      </c>
      <c r="O166" s="78"/>
      <c r="P166" s="212">
        <f>O166*H166</f>
        <v>0</v>
      </c>
      <c r="Q166" s="212">
        <v>0</v>
      </c>
      <c r="R166" s="212">
        <f>Q166*H166</f>
        <v>0</v>
      </c>
      <c r="S166" s="212">
        <v>0</v>
      </c>
      <c r="T166" s="213">
        <f>S166*H166</f>
        <v>0</v>
      </c>
      <c r="AR166" s="16" t="s">
        <v>261</v>
      </c>
      <c r="AT166" s="16" t="s">
        <v>142</v>
      </c>
      <c r="AU166" s="16" t="s">
        <v>88</v>
      </c>
      <c r="AY166" s="16" t="s">
        <v>139</v>
      </c>
      <c r="BE166" s="214">
        <f>IF(N166="základní",J166,0)</f>
        <v>0</v>
      </c>
      <c r="BF166" s="214">
        <f>IF(N166="snížená",J166,0)</f>
        <v>0</v>
      </c>
      <c r="BG166" s="214">
        <f>IF(N166="zákl. přenesená",J166,0)</f>
        <v>0</v>
      </c>
      <c r="BH166" s="214">
        <f>IF(N166="sníž. přenesená",J166,0)</f>
        <v>0</v>
      </c>
      <c r="BI166" s="214">
        <f>IF(N166="nulová",J166,0)</f>
        <v>0</v>
      </c>
      <c r="BJ166" s="16" t="s">
        <v>86</v>
      </c>
      <c r="BK166" s="214">
        <f>ROUND(I166*H166,2)</f>
        <v>0</v>
      </c>
      <c r="BL166" s="16" t="s">
        <v>261</v>
      </c>
      <c r="BM166" s="16" t="s">
        <v>426</v>
      </c>
    </row>
    <row r="167" spans="2:65" s="1" customFormat="1" ht="16.5" customHeight="1">
      <c r="B167" s="37"/>
      <c r="C167" s="203" t="s">
        <v>427</v>
      </c>
      <c r="D167" s="203" t="s">
        <v>142</v>
      </c>
      <c r="E167" s="204" t="s">
        <v>428</v>
      </c>
      <c r="F167" s="205" t="s">
        <v>429</v>
      </c>
      <c r="G167" s="206" t="s">
        <v>179</v>
      </c>
      <c r="H167" s="207">
        <v>20</v>
      </c>
      <c r="I167" s="208"/>
      <c r="J167" s="209">
        <f>ROUND(I167*H167,2)</f>
        <v>0</v>
      </c>
      <c r="K167" s="205" t="s">
        <v>219</v>
      </c>
      <c r="L167" s="42"/>
      <c r="M167" s="210" t="s">
        <v>40</v>
      </c>
      <c r="N167" s="211" t="s">
        <v>49</v>
      </c>
      <c r="O167" s="78"/>
      <c r="P167" s="212">
        <f>O167*H167</f>
        <v>0</v>
      </c>
      <c r="Q167" s="212">
        <v>0</v>
      </c>
      <c r="R167" s="212">
        <f>Q167*H167</f>
        <v>0</v>
      </c>
      <c r="S167" s="212">
        <v>0</v>
      </c>
      <c r="T167" s="213">
        <f>S167*H167</f>
        <v>0</v>
      </c>
      <c r="AR167" s="16" t="s">
        <v>261</v>
      </c>
      <c r="AT167" s="16" t="s">
        <v>142</v>
      </c>
      <c r="AU167" s="16" t="s">
        <v>88</v>
      </c>
      <c r="AY167" s="16" t="s">
        <v>139</v>
      </c>
      <c r="BE167" s="214">
        <f>IF(N167="základní",J167,0)</f>
        <v>0</v>
      </c>
      <c r="BF167" s="214">
        <f>IF(N167="snížená",J167,0)</f>
        <v>0</v>
      </c>
      <c r="BG167" s="214">
        <f>IF(N167="zákl. přenesená",J167,0)</f>
        <v>0</v>
      </c>
      <c r="BH167" s="214">
        <f>IF(N167="sníž. přenesená",J167,0)</f>
        <v>0</v>
      </c>
      <c r="BI167" s="214">
        <f>IF(N167="nulová",J167,0)</f>
        <v>0</v>
      </c>
      <c r="BJ167" s="16" t="s">
        <v>86</v>
      </c>
      <c r="BK167" s="214">
        <f>ROUND(I167*H167,2)</f>
        <v>0</v>
      </c>
      <c r="BL167" s="16" t="s">
        <v>261</v>
      </c>
      <c r="BM167" s="16" t="s">
        <v>430</v>
      </c>
    </row>
    <row r="168" spans="2:65" s="1" customFormat="1" ht="16.5" customHeight="1">
      <c r="B168" s="37"/>
      <c r="C168" s="203" t="s">
        <v>431</v>
      </c>
      <c r="D168" s="203" t="s">
        <v>142</v>
      </c>
      <c r="E168" s="204" t="s">
        <v>432</v>
      </c>
      <c r="F168" s="205" t="s">
        <v>433</v>
      </c>
      <c r="G168" s="206" t="s">
        <v>179</v>
      </c>
      <c r="H168" s="207">
        <v>28</v>
      </c>
      <c r="I168" s="208"/>
      <c r="J168" s="209">
        <f>ROUND(I168*H168,2)</f>
        <v>0</v>
      </c>
      <c r="K168" s="205" t="s">
        <v>219</v>
      </c>
      <c r="L168" s="42"/>
      <c r="M168" s="210" t="s">
        <v>40</v>
      </c>
      <c r="N168" s="211" t="s">
        <v>49</v>
      </c>
      <c r="O168" s="78"/>
      <c r="P168" s="212">
        <f>O168*H168</f>
        <v>0</v>
      </c>
      <c r="Q168" s="212">
        <v>0</v>
      </c>
      <c r="R168" s="212">
        <f>Q168*H168</f>
        <v>0</v>
      </c>
      <c r="S168" s="212">
        <v>0</v>
      </c>
      <c r="T168" s="213">
        <f>S168*H168</f>
        <v>0</v>
      </c>
      <c r="AR168" s="16" t="s">
        <v>261</v>
      </c>
      <c r="AT168" s="16" t="s">
        <v>142</v>
      </c>
      <c r="AU168" s="16" t="s">
        <v>88</v>
      </c>
      <c r="AY168" s="16" t="s">
        <v>139</v>
      </c>
      <c r="BE168" s="214">
        <f>IF(N168="základní",J168,0)</f>
        <v>0</v>
      </c>
      <c r="BF168" s="214">
        <f>IF(N168="snížená",J168,0)</f>
        <v>0</v>
      </c>
      <c r="BG168" s="214">
        <f>IF(N168="zákl. přenesená",J168,0)</f>
        <v>0</v>
      </c>
      <c r="BH168" s="214">
        <f>IF(N168="sníž. přenesená",J168,0)</f>
        <v>0</v>
      </c>
      <c r="BI168" s="214">
        <f>IF(N168="nulová",J168,0)</f>
        <v>0</v>
      </c>
      <c r="BJ168" s="16" t="s">
        <v>86</v>
      </c>
      <c r="BK168" s="214">
        <f>ROUND(I168*H168,2)</f>
        <v>0</v>
      </c>
      <c r="BL168" s="16" t="s">
        <v>261</v>
      </c>
      <c r="BM168" s="16" t="s">
        <v>434</v>
      </c>
    </row>
    <row r="169" spans="2:65" s="1" customFormat="1" ht="16.5" customHeight="1">
      <c r="B169" s="37"/>
      <c r="C169" s="203" t="s">
        <v>435</v>
      </c>
      <c r="D169" s="203" t="s">
        <v>142</v>
      </c>
      <c r="E169" s="204" t="s">
        <v>436</v>
      </c>
      <c r="F169" s="205" t="s">
        <v>437</v>
      </c>
      <c r="G169" s="206" t="s">
        <v>179</v>
      </c>
      <c r="H169" s="207">
        <v>10</v>
      </c>
      <c r="I169" s="208"/>
      <c r="J169" s="209">
        <f>ROUND(I169*H169,2)</f>
        <v>0</v>
      </c>
      <c r="K169" s="205" t="s">
        <v>219</v>
      </c>
      <c r="L169" s="42"/>
      <c r="M169" s="210" t="s">
        <v>40</v>
      </c>
      <c r="N169" s="211" t="s">
        <v>49</v>
      </c>
      <c r="O169" s="78"/>
      <c r="P169" s="212">
        <f>O169*H169</f>
        <v>0</v>
      </c>
      <c r="Q169" s="212">
        <v>0</v>
      </c>
      <c r="R169" s="212">
        <f>Q169*H169</f>
        <v>0</v>
      </c>
      <c r="S169" s="212">
        <v>0</v>
      </c>
      <c r="T169" s="213">
        <f>S169*H169</f>
        <v>0</v>
      </c>
      <c r="AR169" s="16" t="s">
        <v>261</v>
      </c>
      <c r="AT169" s="16" t="s">
        <v>142</v>
      </c>
      <c r="AU169" s="16" t="s">
        <v>88</v>
      </c>
      <c r="AY169" s="16" t="s">
        <v>139</v>
      </c>
      <c r="BE169" s="214">
        <f>IF(N169="základní",J169,0)</f>
        <v>0</v>
      </c>
      <c r="BF169" s="214">
        <f>IF(N169="snížená",J169,0)</f>
        <v>0</v>
      </c>
      <c r="BG169" s="214">
        <f>IF(N169="zákl. přenesená",J169,0)</f>
        <v>0</v>
      </c>
      <c r="BH169" s="214">
        <f>IF(N169="sníž. přenesená",J169,0)</f>
        <v>0</v>
      </c>
      <c r="BI169" s="214">
        <f>IF(N169="nulová",J169,0)</f>
        <v>0</v>
      </c>
      <c r="BJ169" s="16" t="s">
        <v>86</v>
      </c>
      <c r="BK169" s="214">
        <f>ROUND(I169*H169,2)</f>
        <v>0</v>
      </c>
      <c r="BL169" s="16" t="s">
        <v>261</v>
      </c>
      <c r="BM169" s="16" t="s">
        <v>438</v>
      </c>
    </row>
    <row r="170" spans="2:65" s="1" customFormat="1" ht="16.5" customHeight="1">
      <c r="B170" s="37"/>
      <c r="C170" s="203" t="s">
        <v>439</v>
      </c>
      <c r="D170" s="203" t="s">
        <v>142</v>
      </c>
      <c r="E170" s="204" t="s">
        <v>440</v>
      </c>
      <c r="F170" s="205" t="s">
        <v>441</v>
      </c>
      <c r="G170" s="206" t="s">
        <v>179</v>
      </c>
      <c r="H170" s="207">
        <v>10</v>
      </c>
      <c r="I170" s="208"/>
      <c r="J170" s="209">
        <f>ROUND(I170*H170,2)</f>
        <v>0</v>
      </c>
      <c r="K170" s="205" t="s">
        <v>219</v>
      </c>
      <c r="L170" s="42"/>
      <c r="M170" s="210" t="s">
        <v>40</v>
      </c>
      <c r="N170" s="211" t="s">
        <v>49</v>
      </c>
      <c r="O170" s="78"/>
      <c r="P170" s="212">
        <f>O170*H170</f>
        <v>0</v>
      </c>
      <c r="Q170" s="212">
        <v>0</v>
      </c>
      <c r="R170" s="212">
        <f>Q170*H170</f>
        <v>0</v>
      </c>
      <c r="S170" s="212">
        <v>0</v>
      </c>
      <c r="T170" s="213">
        <f>S170*H170</f>
        <v>0</v>
      </c>
      <c r="AR170" s="16" t="s">
        <v>261</v>
      </c>
      <c r="AT170" s="16" t="s">
        <v>142</v>
      </c>
      <c r="AU170" s="16" t="s">
        <v>88</v>
      </c>
      <c r="AY170" s="16" t="s">
        <v>139</v>
      </c>
      <c r="BE170" s="214">
        <f>IF(N170="základní",J170,0)</f>
        <v>0</v>
      </c>
      <c r="BF170" s="214">
        <f>IF(N170="snížená",J170,0)</f>
        <v>0</v>
      </c>
      <c r="BG170" s="214">
        <f>IF(N170="zákl. přenesená",J170,0)</f>
        <v>0</v>
      </c>
      <c r="BH170" s="214">
        <f>IF(N170="sníž. přenesená",J170,0)</f>
        <v>0</v>
      </c>
      <c r="BI170" s="214">
        <f>IF(N170="nulová",J170,0)</f>
        <v>0</v>
      </c>
      <c r="BJ170" s="16" t="s">
        <v>86</v>
      </c>
      <c r="BK170" s="214">
        <f>ROUND(I170*H170,2)</f>
        <v>0</v>
      </c>
      <c r="BL170" s="16" t="s">
        <v>261</v>
      </c>
      <c r="BM170" s="16" t="s">
        <v>442</v>
      </c>
    </row>
    <row r="171" spans="2:65" s="1" customFormat="1" ht="16.5" customHeight="1">
      <c r="B171" s="37"/>
      <c r="C171" s="203" t="s">
        <v>443</v>
      </c>
      <c r="D171" s="203" t="s">
        <v>142</v>
      </c>
      <c r="E171" s="204" t="s">
        <v>444</v>
      </c>
      <c r="F171" s="205" t="s">
        <v>445</v>
      </c>
      <c r="G171" s="206" t="s">
        <v>179</v>
      </c>
      <c r="H171" s="207">
        <v>15</v>
      </c>
      <c r="I171" s="208"/>
      <c r="J171" s="209">
        <f>ROUND(I171*H171,2)</f>
        <v>0</v>
      </c>
      <c r="K171" s="205" t="s">
        <v>219</v>
      </c>
      <c r="L171" s="42"/>
      <c r="M171" s="210" t="s">
        <v>40</v>
      </c>
      <c r="N171" s="211" t="s">
        <v>49</v>
      </c>
      <c r="O171" s="78"/>
      <c r="P171" s="212">
        <f>O171*H171</f>
        <v>0</v>
      </c>
      <c r="Q171" s="212">
        <v>0</v>
      </c>
      <c r="R171" s="212">
        <f>Q171*H171</f>
        <v>0</v>
      </c>
      <c r="S171" s="212">
        <v>0</v>
      </c>
      <c r="T171" s="213">
        <f>S171*H171</f>
        <v>0</v>
      </c>
      <c r="AR171" s="16" t="s">
        <v>261</v>
      </c>
      <c r="AT171" s="16" t="s">
        <v>142</v>
      </c>
      <c r="AU171" s="16" t="s">
        <v>88</v>
      </c>
      <c r="AY171" s="16" t="s">
        <v>139</v>
      </c>
      <c r="BE171" s="214">
        <f>IF(N171="základní",J171,0)</f>
        <v>0</v>
      </c>
      <c r="BF171" s="214">
        <f>IF(N171="snížená",J171,0)</f>
        <v>0</v>
      </c>
      <c r="BG171" s="214">
        <f>IF(N171="zákl. přenesená",J171,0)</f>
        <v>0</v>
      </c>
      <c r="BH171" s="214">
        <f>IF(N171="sníž. přenesená",J171,0)</f>
        <v>0</v>
      </c>
      <c r="BI171" s="214">
        <f>IF(N171="nulová",J171,0)</f>
        <v>0</v>
      </c>
      <c r="BJ171" s="16" t="s">
        <v>86</v>
      </c>
      <c r="BK171" s="214">
        <f>ROUND(I171*H171,2)</f>
        <v>0</v>
      </c>
      <c r="BL171" s="16" t="s">
        <v>261</v>
      </c>
      <c r="BM171" s="16" t="s">
        <v>446</v>
      </c>
    </row>
    <row r="172" spans="2:65" s="1" customFormat="1" ht="16.5" customHeight="1">
      <c r="B172" s="37"/>
      <c r="C172" s="203" t="s">
        <v>447</v>
      </c>
      <c r="D172" s="203" t="s">
        <v>142</v>
      </c>
      <c r="E172" s="204" t="s">
        <v>448</v>
      </c>
      <c r="F172" s="205" t="s">
        <v>449</v>
      </c>
      <c r="G172" s="206" t="s">
        <v>179</v>
      </c>
      <c r="H172" s="207">
        <v>10</v>
      </c>
      <c r="I172" s="208"/>
      <c r="J172" s="209">
        <f>ROUND(I172*H172,2)</f>
        <v>0</v>
      </c>
      <c r="K172" s="205" t="s">
        <v>219</v>
      </c>
      <c r="L172" s="42"/>
      <c r="M172" s="210" t="s">
        <v>40</v>
      </c>
      <c r="N172" s="211" t="s">
        <v>49</v>
      </c>
      <c r="O172" s="78"/>
      <c r="P172" s="212">
        <f>O172*H172</f>
        <v>0</v>
      </c>
      <c r="Q172" s="212">
        <v>0</v>
      </c>
      <c r="R172" s="212">
        <f>Q172*H172</f>
        <v>0</v>
      </c>
      <c r="S172" s="212">
        <v>0</v>
      </c>
      <c r="T172" s="213">
        <f>S172*H172</f>
        <v>0</v>
      </c>
      <c r="AR172" s="16" t="s">
        <v>261</v>
      </c>
      <c r="AT172" s="16" t="s">
        <v>142</v>
      </c>
      <c r="AU172" s="16" t="s">
        <v>88</v>
      </c>
      <c r="AY172" s="16" t="s">
        <v>139</v>
      </c>
      <c r="BE172" s="214">
        <f>IF(N172="základní",J172,0)</f>
        <v>0</v>
      </c>
      <c r="BF172" s="214">
        <f>IF(N172="snížená",J172,0)</f>
        <v>0</v>
      </c>
      <c r="BG172" s="214">
        <f>IF(N172="zákl. přenesená",J172,0)</f>
        <v>0</v>
      </c>
      <c r="BH172" s="214">
        <f>IF(N172="sníž. přenesená",J172,0)</f>
        <v>0</v>
      </c>
      <c r="BI172" s="214">
        <f>IF(N172="nulová",J172,0)</f>
        <v>0</v>
      </c>
      <c r="BJ172" s="16" t="s">
        <v>86</v>
      </c>
      <c r="BK172" s="214">
        <f>ROUND(I172*H172,2)</f>
        <v>0</v>
      </c>
      <c r="BL172" s="16" t="s">
        <v>261</v>
      </c>
      <c r="BM172" s="16" t="s">
        <v>450</v>
      </c>
    </row>
    <row r="173" spans="2:65" s="1" customFormat="1" ht="16.5" customHeight="1">
      <c r="B173" s="37"/>
      <c r="C173" s="203" t="s">
        <v>451</v>
      </c>
      <c r="D173" s="203" t="s">
        <v>142</v>
      </c>
      <c r="E173" s="204" t="s">
        <v>452</v>
      </c>
      <c r="F173" s="205" t="s">
        <v>453</v>
      </c>
      <c r="G173" s="206" t="s">
        <v>179</v>
      </c>
      <c r="H173" s="207">
        <v>12</v>
      </c>
      <c r="I173" s="208"/>
      <c r="J173" s="209">
        <f>ROUND(I173*H173,2)</f>
        <v>0</v>
      </c>
      <c r="K173" s="205" t="s">
        <v>219</v>
      </c>
      <c r="L173" s="42"/>
      <c r="M173" s="210" t="s">
        <v>40</v>
      </c>
      <c r="N173" s="211" t="s">
        <v>49</v>
      </c>
      <c r="O173" s="78"/>
      <c r="P173" s="212">
        <f>O173*H173</f>
        <v>0</v>
      </c>
      <c r="Q173" s="212">
        <v>0</v>
      </c>
      <c r="R173" s="212">
        <f>Q173*H173</f>
        <v>0</v>
      </c>
      <c r="S173" s="212">
        <v>0</v>
      </c>
      <c r="T173" s="213">
        <f>S173*H173</f>
        <v>0</v>
      </c>
      <c r="AR173" s="16" t="s">
        <v>261</v>
      </c>
      <c r="AT173" s="16" t="s">
        <v>142</v>
      </c>
      <c r="AU173" s="16" t="s">
        <v>88</v>
      </c>
      <c r="AY173" s="16" t="s">
        <v>139</v>
      </c>
      <c r="BE173" s="214">
        <f>IF(N173="základní",J173,0)</f>
        <v>0</v>
      </c>
      <c r="BF173" s="214">
        <f>IF(N173="snížená",J173,0)</f>
        <v>0</v>
      </c>
      <c r="BG173" s="214">
        <f>IF(N173="zákl. přenesená",J173,0)</f>
        <v>0</v>
      </c>
      <c r="BH173" s="214">
        <f>IF(N173="sníž. přenesená",J173,0)</f>
        <v>0</v>
      </c>
      <c r="BI173" s="214">
        <f>IF(N173="nulová",J173,0)</f>
        <v>0</v>
      </c>
      <c r="BJ173" s="16" t="s">
        <v>86</v>
      </c>
      <c r="BK173" s="214">
        <f>ROUND(I173*H173,2)</f>
        <v>0</v>
      </c>
      <c r="BL173" s="16" t="s">
        <v>261</v>
      </c>
      <c r="BM173" s="16" t="s">
        <v>454</v>
      </c>
    </row>
    <row r="174" spans="2:65" s="1" customFormat="1" ht="16.5" customHeight="1">
      <c r="B174" s="37"/>
      <c r="C174" s="203" t="s">
        <v>455</v>
      </c>
      <c r="D174" s="203" t="s">
        <v>142</v>
      </c>
      <c r="E174" s="204" t="s">
        <v>456</v>
      </c>
      <c r="F174" s="205" t="s">
        <v>457</v>
      </c>
      <c r="G174" s="206" t="s">
        <v>179</v>
      </c>
      <c r="H174" s="207">
        <v>13</v>
      </c>
      <c r="I174" s="208"/>
      <c r="J174" s="209">
        <f>ROUND(I174*H174,2)</f>
        <v>0</v>
      </c>
      <c r="K174" s="205" t="s">
        <v>219</v>
      </c>
      <c r="L174" s="42"/>
      <c r="M174" s="210" t="s">
        <v>40</v>
      </c>
      <c r="N174" s="211" t="s">
        <v>49</v>
      </c>
      <c r="O174" s="78"/>
      <c r="P174" s="212">
        <f>O174*H174</f>
        <v>0</v>
      </c>
      <c r="Q174" s="212">
        <v>0</v>
      </c>
      <c r="R174" s="212">
        <f>Q174*H174</f>
        <v>0</v>
      </c>
      <c r="S174" s="212">
        <v>0</v>
      </c>
      <c r="T174" s="213">
        <f>S174*H174</f>
        <v>0</v>
      </c>
      <c r="AR174" s="16" t="s">
        <v>261</v>
      </c>
      <c r="AT174" s="16" t="s">
        <v>142</v>
      </c>
      <c r="AU174" s="16" t="s">
        <v>88</v>
      </c>
      <c r="AY174" s="16" t="s">
        <v>139</v>
      </c>
      <c r="BE174" s="214">
        <f>IF(N174="základní",J174,0)</f>
        <v>0</v>
      </c>
      <c r="BF174" s="214">
        <f>IF(N174="snížená",J174,0)</f>
        <v>0</v>
      </c>
      <c r="BG174" s="214">
        <f>IF(N174="zákl. přenesená",J174,0)</f>
        <v>0</v>
      </c>
      <c r="BH174" s="214">
        <f>IF(N174="sníž. přenesená",J174,0)</f>
        <v>0</v>
      </c>
      <c r="BI174" s="214">
        <f>IF(N174="nulová",J174,0)</f>
        <v>0</v>
      </c>
      <c r="BJ174" s="16" t="s">
        <v>86</v>
      </c>
      <c r="BK174" s="214">
        <f>ROUND(I174*H174,2)</f>
        <v>0</v>
      </c>
      <c r="BL174" s="16" t="s">
        <v>261</v>
      </c>
      <c r="BM174" s="16" t="s">
        <v>458</v>
      </c>
    </row>
    <row r="175" spans="2:65" s="1" customFormat="1" ht="16.5" customHeight="1">
      <c r="B175" s="37"/>
      <c r="C175" s="203" t="s">
        <v>459</v>
      </c>
      <c r="D175" s="203" t="s">
        <v>142</v>
      </c>
      <c r="E175" s="204" t="s">
        <v>460</v>
      </c>
      <c r="F175" s="205" t="s">
        <v>461</v>
      </c>
      <c r="G175" s="206" t="s">
        <v>179</v>
      </c>
      <c r="H175" s="207">
        <v>10</v>
      </c>
      <c r="I175" s="208"/>
      <c r="J175" s="209">
        <f>ROUND(I175*H175,2)</f>
        <v>0</v>
      </c>
      <c r="K175" s="205" t="s">
        <v>219</v>
      </c>
      <c r="L175" s="42"/>
      <c r="M175" s="210" t="s">
        <v>40</v>
      </c>
      <c r="N175" s="211" t="s">
        <v>49</v>
      </c>
      <c r="O175" s="78"/>
      <c r="P175" s="212">
        <f>O175*H175</f>
        <v>0</v>
      </c>
      <c r="Q175" s="212">
        <v>0</v>
      </c>
      <c r="R175" s="212">
        <f>Q175*H175</f>
        <v>0</v>
      </c>
      <c r="S175" s="212">
        <v>0</v>
      </c>
      <c r="T175" s="213">
        <f>S175*H175</f>
        <v>0</v>
      </c>
      <c r="AR175" s="16" t="s">
        <v>261</v>
      </c>
      <c r="AT175" s="16" t="s">
        <v>142</v>
      </c>
      <c r="AU175" s="16" t="s">
        <v>88</v>
      </c>
      <c r="AY175" s="16" t="s">
        <v>139</v>
      </c>
      <c r="BE175" s="214">
        <f>IF(N175="základní",J175,0)</f>
        <v>0</v>
      </c>
      <c r="BF175" s="214">
        <f>IF(N175="snížená",J175,0)</f>
        <v>0</v>
      </c>
      <c r="BG175" s="214">
        <f>IF(N175="zákl. přenesená",J175,0)</f>
        <v>0</v>
      </c>
      <c r="BH175" s="214">
        <f>IF(N175="sníž. přenesená",J175,0)</f>
        <v>0</v>
      </c>
      <c r="BI175" s="214">
        <f>IF(N175="nulová",J175,0)</f>
        <v>0</v>
      </c>
      <c r="BJ175" s="16" t="s">
        <v>86</v>
      </c>
      <c r="BK175" s="214">
        <f>ROUND(I175*H175,2)</f>
        <v>0</v>
      </c>
      <c r="BL175" s="16" t="s">
        <v>261</v>
      </c>
      <c r="BM175" s="16" t="s">
        <v>462</v>
      </c>
    </row>
    <row r="176" spans="2:65" s="1" customFormat="1" ht="16.5" customHeight="1">
      <c r="B176" s="37"/>
      <c r="C176" s="203" t="s">
        <v>463</v>
      </c>
      <c r="D176" s="203" t="s">
        <v>142</v>
      </c>
      <c r="E176" s="204" t="s">
        <v>464</v>
      </c>
      <c r="F176" s="205" t="s">
        <v>465</v>
      </c>
      <c r="G176" s="206" t="s">
        <v>179</v>
      </c>
      <c r="H176" s="207">
        <v>11</v>
      </c>
      <c r="I176" s="208"/>
      <c r="J176" s="209">
        <f>ROUND(I176*H176,2)</f>
        <v>0</v>
      </c>
      <c r="K176" s="205" t="s">
        <v>219</v>
      </c>
      <c r="L176" s="42"/>
      <c r="M176" s="210" t="s">
        <v>40</v>
      </c>
      <c r="N176" s="211" t="s">
        <v>49</v>
      </c>
      <c r="O176" s="78"/>
      <c r="P176" s="212">
        <f>O176*H176</f>
        <v>0</v>
      </c>
      <c r="Q176" s="212">
        <v>0</v>
      </c>
      <c r="R176" s="212">
        <f>Q176*H176</f>
        <v>0</v>
      </c>
      <c r="S176" s="212">
        <v>0</v>
      </c>
      <c r="T176" s="213">
        <f>S176*H176</f>
        <v>0</v>
      </c>
      <c r="AR176" s="16" t="s">
        <v>261</v>
      </c>
      <c r="AT176" s="16" t="s">
        <v>142</v>
      </c>
      <c r="AU176" s="16" t="s">
        <v>88</v>
      </c>
      <c r="AY176" s="16" t="s">
        <v>139</v>
      </c>
      <c r="BE176" s="214">
        <f>IF(N176="základní",J176,0)</f>
        <v>0</v>
      </c>
      <c r="BF176" s="214">
        <f>IF(N176="snížená",J176,0)</f>
        <v>0</v>
      </c>
      <c r="BG176" s="214">
        <f>IF(N176="zákl. přenesená",J176,0)</f>
        <v>0</v>
      </c>
      <c r="BH176" s="214">
        <f>IF(N176="sníž. přenesená",J176,0)</f>
        <v>0</v>
      </c>
      <c r="BI176" s="214">
        <f>IF(N176="nulová",J176,0)</f>
        <v>0</v>
      </c>
      <c r="BJ176" s="16" t="s">
        <v>86</v>
      </c>
      <c r="BK176" s="214">
        <f>ROUND(I176*H176,2)</f>
        <v>0</v>
      </c>
      <c r="BL176" s="16" t="s">
        <v>261</v>
      </c>
      <c r="BM176" s="16" t="s">
        <v>466</v>
      </c>
    </row>
    <row r="177" spans="2:65" s="1" customFormat="1" ht="16.5" customHeight="1">
      <c r="B177" s="37"/>
      <c r="C177" s="203" t="s">
        <v>467</v>
      </c>
      <c r="D177" s="203" t="s">
        <v>142</v>
      </c>
      <c r="E177" s="204" t="s">
        <v>468</v>
      </c>
      <c r="F177" s="205" t="s">
        <v>469</v>
      </c>
      <c r="G177" s="206" t="s">
        <v>179</v>
      </c>
      <c r="H177" s="207">
        <v>14</v>
      </c>
      <c r="I177" s="208"/>
      <c r="J177" s="209">
        <f>ROUND(I177*H177,2)</f>
        <v>0</v>
      </c>
      <c r="K177" s="205" t="s">
        <v>219</v>
      </c>
      <c r="L177" s="42"/>
      <c r="M177" s="210" t="s">
        <v>40</v>
      </c>
      <c r="N177" s="211" t="s">
        <v>49</v>
      </c>
      <c r="O177" s="78"/>
      <c r="P177" s="212">
        <f>O177*H177</f>
        <v>0</v>
      </c>
      <c r="Q177" s="212">
        <v>0</v>
      </c>
      <c r="R177" s="212">
        <f>Q177*H177</f>
        <v>0</v>
      </c>
      <c r="S177" s="212">
        <v>0</v>
      </c>
      <c r="T177" s="213">
        <f>S177*H177</f>
        <v>0</v>
      </c>
      <c r="AR177" s="16" t="s">
        <v>261</v>
      </c>
      <c r="AT177" s="16" t="s">
        <v>142</v>
      </c>
      <c r="AU177" s="16" t="s">
        <v>88</v>
      </c>
      <c r="AY177" s="16" t="s">
        <v>139</v>
      </c>
      <c r="BE177" s="214">
        <f>IF(N177="základní",J177,0)</f>
        <v>0</v>
      </c>
      <c r="BF177" s="214">
        <f>IF(N177="snížená",J177,0)</f>
        <v>0</v>
      </c>
      <c r="BG177" s="214">
        <f>IF(N177="zákl. přenesená",J177,0)</f>
        <v>0</v>
      </c>
      <c r="BH177" s="214">
        <f>IF(N177="sníž. přenesená",J177,0)</f>
        <v>0</v>
      </c>
      <c r="BI177" s="214">
        <f>IF(N177="nulová",J177,0)</f>
        <v>0</v>
      </c>
      <c r="BJ177" s="16" t="s">
        <v>86</v>
      </c>
      <c r="BK177" s="214">
        <f>ROUND(I177*H177,2)</f>
        <v>0</v>
      </c>
      <c r="BL177" s="16" t="s">
        <v>261</v>
      </c>
      <c r="BM177" s="16" t="s">
        <v>470</v>
      </c>
    </row>
    <row r="178" spans="2:65" s="1" customFormat="1" ht="16.5" customHeight="1">
      <c r="B178" s="37"/>
      <c r="C178" s="203" t="s">
        <v>471</v>
      </c>
      <c r="D178" s="203" t="s">
        <v>142</v>
      </c>
      <c r="E178" s="204" t="s">
        <v>472</v>
      </c>
      <c r="F178" s="205" t="s">
        <v>473</v>
      </c>
      <c r="G178" s="206" t="s">
        <v>179</v>
      </c>
      <c r="H178" s="207">
        <v>15</v>
      </c>
      <c r="I178" s="208"/>
      <c r="J178" s="209">
        <f>ROUND(I178*H178,2)</f>
        <v>0</v>
      </c>
      <c r="K178" s="205" t="s">
        <v>219</v>
      </c>
      <c r="L178" s="42"/>
      <c r="M178" s="210" t="s">
        <v>40</v>
      </c>
      <c r="N178" s="211" t="s">
        <v>49</v>
      </c>
      <c r="O178" s="78"/>
      <c r="P178" s="212">
        <f>O178*H178</f>
        <v>0</v>
      </c>
      <c r="Q178" s="212">
        <v>0</v>
      </c>
      <c r="R178" s="212">
        <f>Q178*H178</f>
        <v>0</v>
      </c>
      <c r="S178" s="212">
        <v>0</v>
      </c>
      <c r="T178" s="213">
        <f>S178*H178</f>
        <v>0</v>
      </c>
      <c r="AR178" s="16" t="s">
        <v>261</v>
      </c>
      <c r="AT178" s="16" t="s">
        <v>142</v>
      </c>
      <c r="AU178" s="16" t="s">
        <v>88</v>
      </c>
      <c r="AY178" s="16" t="s">
        <v>139</v>
      </c>
      <c r="BE178" s="214">
        <f>IF(N178="základní",J178,0)</f>
        <v>0</v>
      </c>
      <c r="BF178" s="214">
        <f>IF(N178="snížená",J178,0)</f>
        <v>0</v>
      </c>
      <c r="BG178" s="214">
        <f>IF(N178="zákl. přenesená",J178,0)</f>
        <v>0</v>
      </c>
      <c r="BH178" s="214">
        <f>IF(N178="sníž. přenesená",J178,0)</f>
        <v>0</v>
      </c>
      <c r="BI178" s="214">
        <f>IF(N178="nulová",J178,0)</f>
        <v>0</v>
      </c>
      <c r="BJ178" s="16" t="s">
        <v>86</v>
      </c>
      <c r="BK178" s="214">
        <f>ROUND(I178*H178,2)</f>
        <v>0</v>
      </c>
      <c r="BL178" s="16" t="s">
        <v>261</v>
      </c>
      <c r="BM178" s="16" t="s">
        <v>474</v>
      </c>
    </row>
    <row r="179" spans="2:65" s="1" customFormat="1" ht="16.5" customHeight="1">
      <c r="B179" s="37"/>
      <c r="C179" s="203" t="s">
        <v>475</v>
      </c>
      <c r="D179" s="203" t="s">
        <v>142</v>
      </c>
      <c r="E179" s="204" t="s">
        <v>476</v>
      </c>
      <c r="F179" s="205" t="s">
        <v>477</v>
      </c>
      <c r="G179" s="206" t="s">
        <v>179</v>
      </c>
      <c r="H179" s="207">
        <v>16</v>
      </c>
      <c r="I179" s="208"/>
      <c r="J179" s="209">
        <f>ROUND(I179*H179,2)</f>
        <v>0</v>
      </c>
      <c r="K179" s="205" t="s">
        <v>219</v>
      </c>
      <c r="L179" s="42"/>
      <c r="M179" s="210" t="s">
        <v>40</v>
      </c>
      <c r="N179" s="211" t="s">
        <v>49</v>
      </c>
      <c r="O179" s="78"/>
      <c r="P179" s="212">
        <f>O179*H179</f>
        <v>0</v>
      </c>
      <c r="Q179" s="212">
        <v>0</v>
      </c>
      <c r="R179" s="212">
        <f>Q179*H179</f>
        <v>0</v>
      </c>
      <c r="S179" s="212">
        <v>0</v>
      </c>
      <c r="T179" s="213">
        <f>S179*H179</f>
        <v>0</v>
      </c>
      <c r="AR179" s="16" t="s">
        <v>261</v>
      </c>
      <c r="AT179" s="16" t="s">
        <v>142</v>
      </c>
      <c r="AU179" s="16" t="s">
        <v>88</v>
      </c>
      <c r="AY179" s="16" t="s">
        <v>139</v>
      </c>
      <c r="BE179" s="214">
        <f>IF(N179="základní",J179,0)</f>
        <v>0</v>
      </c>
      <c r="BF179" s="214">
        <f>IF(N179="snížená",J179,0)</f>
        <v>0</v>
      </c>
      <c r="BG179" s="214">
        <f>IF(N179="zákl. přenesená",J179,0)</f>
        <v>0</v>
      </c>
      <c r="BH179" s="214">
        <f>IF(N179="sníž. přenesená",J179,0)</f>
        <v>0</v>
      </c>
      <c r="BI179" s="214">
        <f>IF(N179="nulová",J179,0)</f>
        <v>0</v>
      </c>
      <c r="BJ179" s="16" t="s">
        <v>86</v>
      </c>
      <c r="BK179" s="214">
        <f>ROUND(I179*H179,2)</f>
        <v>0</v>
      </c>
      <c r="BL179" s="16" t="s">
        <v>261</v>
      </c>
      <c r="BM179" s="16" t="s">
        <v>478</v>
      </c>
    </row>
    <row r="180" spans="2:65" s="1" customFormat="1" ht="16.5" customHeight="1">
      <c r="B180" s="37"/>
      <c r="C180" s="203" t="s">
        <v>479</v>
      </c>
      <c r="D180" s="203" t="s">
        <v>142</v>
      </c>
      <c r="E180" s="204" t="s">
        <v>480</v>
      </c>
      <c r="F180" s="205" t="s">
        <v>481</v>
      </c>
      <c r="G180" s="206" t="s">
        <v>179</v>
      </c>
      <c r="H180" s="207">
        <v>17</v>
      </c>
      <c r="I180" s="208"/>
      <c r="J180" s="209">
        <f>ROUND(I180*H180,2)</f>
        <v>0</v>
      </c>
      <c r="K180" s="205" t="s">
        <v>219</v>
      </c>
      <c r="L180" s="42"/>
      <c r="M180" s="210" t="s">
        <v>40</v>
      </c>
      <c r="N180" s="211" t="s">
        <v>49</v>
      </c>
      <c r="O180" s="78"/>
      <c r="P180" s="212">
        <f>O180*H180</f>
        <v>0</v>
      </c>
      <c r="Q180" s="212">
        <v>0</v>
      </c>
      <c r="R180" s="212">
        <f>Q180*H180</f>
        <v>0</v>
      </c>
      <c r="S180" s="212">
        <v>0</v>
      </c>
      <c r="T180" s="213">
        <f>S180*H180</f>
        <v>0</v>
      </c>
      <c r="AR180" s="16" t="s">
        <v>261</v>
      </c>
      <c r="AT180" s="16" t="s">
        <v>142</v>
      </c>
      <c r="AU180" s="16" t="s">
        <v>88</v>
      </c>
      <c r="AY180" s="16" t="s">
        <v>139</v>
      </c>
      <c r="BE180" s="214">
        <f>IF(N180="základní",J180,0)</f>
        <v>0</v>
      </c>
      <c r="BF180" s="214">
        <f>IF(N180="snížená",J180,0)</f>
        <v>0</v>
      </c>
      <c r="BG180" s="214">
        <f>IF(N180="zákl. přenesená",J180,0)</f>
        <v>0</v>
      </c>
      <c r="BH180" s="214">
        <f>IF(N180="sníž. přenesená",J180,0)</f>
        <v>0</v>
      </c>
      <c r="BI180" s="214">
        <f>IF(N180="nulová",J180,0)</f>
        <v>0</v>
      </c>
      <c r="BJ180" s="16" t="s">
        <v>86</v>
      </c>
      <c r="BK180" s="214">
        <f>ROUND(I180*H180,2)</f>
        <v>0</v>
      </c>
      <c r="BL180" s="16" t="s">
        <v>261</v>
      </c>
      <c r="BM180" s="16" t="s">
        <v>482</v>
      </c>
    </row>
    <row r="181" spans="2:65" s="1" customFormat="1" ht="16.5" customHeight="1">
      <c r="B181" s="37"/>
      <c r="C181" s="203" t="s">
        <v>483</v>
      </c>
      <c r="D181" s="203" t="s">
        <v>142</v>
      </c>
      <c r="E181" s="204" t="s">
        <v>484</v>
      </c>
      <c r="F181" s="205" t="s">
        <v>485</v>
      </c>
      <c r="G181" s="206" t="s">
        <v>179</v>
      </c>
      <c r="H181" s="207">
        <v>50</v>
      </c>
      <c r="I181" s="208"/>
      <c r="J181" s="209">
        <f>ROUND(I181*H181,2)</f>
        <v>0</v>
      </c>
      <c r="K181" s="205" t="s">
        <v>219</v>
      </c>
      <c r="L181" s="42"/>
      <c r="M181" s="210" t="s">
        <v>40</v>
      </c>
      <c r="N181" s="211" t="s">
        <v>49</v>
      </c>
      <c r="O181" s="78"/>
      <c r="P181" s="212">
        <f>O181*H181</f>
        <v>0</v>
      </c>
      <c r="Q181" s="212">
        <v>0</v>
      </c>
      <c r="R181" s="212">
        <f>Q181*H181</f>
        <v>0</v>
      </c>
      <c r="S181" s="212">
        <v>0</v>
      </c>
      <c r="T181" s="213">
        <f>S181*H181</f>
        <v>0</v>
      </c>
      <c r="AR181" s="16" t="s">
        <v>261</v>
      </c>
      <c r="AT181" s="16" t="s">
        <v>142</v>
      </c>
      <c r="AU181" s="16" t="s">
        <v>88</v>
      </c>
      <c r="AY181" s="16" t="s">
        <v>139</v>
      </c>
      <c r="BE181" s="214">
        <f>IF(N181="základní",J181,0)</f>
        <v>0</v>
      </c>
      <c r="BF181" s="214">
        <f>IF(N181="snížená",J181,0)</f>
        <v>0</v>
      </c>
      <c r="BG181" s="214">
        <f>IF(N181="zákl. přenesená",J181,0)</f>
        <v>0</v>
      </c>
      <c r="BH181" s="214">
        <f>IF(N181="sníž. přenesená",J181,0)</f>
        <v>0</v>
      </c>
      <c r="BI181" s="214">
        <f>IF(N181="nulová",J181,0)</f>
        <v>0</v>
      </c>
      <c r="BJ181" s="16" t="s">
        <v>86</v>
      </c>
      <c r="BK181" s="214">
        <f>ROUND(I181*H181,2)</f>
        <v>0</v>
      </c>
      <c r="BL181" s="16" t="s">
        <v>261</v>
      </c>
      <c r="BM181" s="16" t="s">
        <v>486</v>
      </c>
    </row>
    <row r="182" spans="2:65" s="1" customFormat="1" ht="16.5" customHeight="1">
      <c r="B182" s="37"/>
      <c r="C182" s="203" t="s">
        <v>487</v>
      </c>
      <c r="D182" s="203" t="s">
        <v>142</v>
      </c>
      <c r="E182" s="204" t="s">
        <v>488</v>
      </c>
      <c r="F182" s="205" t="s">
        <v>489</v>
      </c>
      <c r="G182" s="206" t="s">
        <v>179</v>
      </c>
      <c r="H182" s="207">
        <v>9</v>
      </c>
      <c r="I182" s="208"/>
      <c r="J182" s="209">
        <f>ROUND(I182*H182,2)</f>
        <v>0</v>
      </c>
      <c r="K182" s="205" t="s">
        <v>219</v>
      </c>
      <c r="L182" s="42"/>
      <c r="M182" s="210" t="s">
        <v>40</v>
      </c>
      <c r="N182" s="211" t="s">
        <v>49</v>
      </c>
      <c r="O182" s="78"/>
      <c r="P182" s="212">
        <f>O182*H182</f>
        <v>0</v>
      </c>
      <c r="Q182" s="212">
        <v>0</v>
      </c>
      <c r="R182" s="212">
        <f>Q182*H182</f>
        <v>0</v>
      </c>
      <c r="S182" s="212">
        <v>0</v>
      </c>
      <c r="T182" s="213">
        <f>S182*H182</f>
        <v>0</v>
      </c>
      <c r="AR182" s="16" t="s">
        <v>261</v>
      </c>
      <c r="AT182" s="16" t="s">
        <v>142</v>
      </c>
      <c r="AU182" s="16" t="s">
        <v>88</v>
      </c>
      <c r="AY182" s="16" t="s">
        <v>139</v>
      </c>
      <c r="BE182" s="214">
        <f>IF(N182="základní",J182,0)</f>
        <v>0</v>
      </c>
      <c r="BF182" s="214">
        <f>IF(N182="snížená",J182,0)</f>
        <v>0</v>
      </c>
      <c r="BG182" s="214">
        <f>IF(N182="zákl. přenesená",J182,0)</f>
        <v>0</v>
      </c>
      <c r="BH182" s="214">
        <f>IF(N182="sníž. přenesená",J182,0)</f>
        <v>0</v>
      </c>
      <c r="BI182" s="214">
        <f>IF(N182="nulová",J182,0)</f>
        <v>0</v>
      </c>
      <c r="BJ182" s="16" t="s">
        <v>86</v>
      </c>
      <c r="BK182" s="214">
        <f>ROUND(I182*H182,2)</f>
        <v>0</v>
      </c>
      <c r="BL182" s="16" t="s">
        <v>261</v>
      </c>
      <c r="BM182" s="16" t="s">
        <v>490</v>
      </c>
    </row>
    <row r="183" spans="2:65" s="1" customFormat="1" ht="16.5" customHeight="1">
      <c r="B183" s="37"/>
      <c r="C183" s="203" t="s">
        <v>491</v>
      </c>
      <c r="D183" s="203" t="s">
        <v>142</v>
      </c>
      <c r="E183" s="204" t="s">
        <v>492</v>
      </c>
      <c r="F183" s="205" t="s">
        <v>493</v>
      </c>
      <c r="G183" s="206" t="s">
        <v>179</v>
      </c>
      <c r="H183" s="207">
        <v>30</v>
      </c>
      <c r="I183" s="208"/>
      <c r="J183" s="209">
        <f>ROUND(I183*H183,2)</f>
        <v>0</v>
      </c>
      <c r="K183" s="205" t="s">
        <v>219</v>
      </c>
      <c r="L183" s="42"/>
      <c r="M183" s="210" t="s">
        <v>40</v>
      </c>
      <c r="N183" s="211" t="s">
        <v>49</v>
      </c>
      <c r="O183" s="78"/>
      <c r="P183" s="212">
        <f>O183*H183</f>
        <v>0</v>
      </c>
      <c r="Q183" s="212">
        <v>0</v>
      </c>
      <c r="R183" s="212">
        <f>Q183*H183</f>
        <v>0</v>
      </c>
      <c r="S183" s="212">
        <v>0</v>
      </c>
      <c r="T183" s="213">
        <f>S183*H183</f>
        <v>0</v>
      </c>
      <c r="AR183" s="16" t="s">
        <v>261</v>
      </c>
      <c r="AT183" s="16" t="s">
        <v>142</v>
      </c>
      <c r="AU183" s="16" t="s">
        <v>88</v>
      </c>
      <c r="AY183" s="16" t="s">
        <v>139</v>
      </c>
      <c r="BE183" s="214">
        <f>IF(N183="základní",J183,0)</f>
        <v>0</v>
      </c>
      <c r="BF183" s="214">
        <f>IF(N183="snížená",J183,0)</f>
        <v>0</v>
      </c>
      <c r="BG183" s="214">
        <f>IF(N183="zákl. přenesená",J183,0)</f>
        <v>0</v>
      </c>
      <c r="BH183" s="214">
        <f>IF(N183="sníž. přenesená",J183,0)</f>
        <v>0</v>
      </c>
      <c r="BI183" s="214">
        <f>IF(N183="nulová",J183,0)</f>
        <v>0</v>
      </c>
      <c r="BJ183" s="16" t="s">
        <v>86</v>
      </c>
      <c r="BK183" s="214">
        <f>ROUND(I183*H183,2)</f>
        <v>0</v>
      </c>
      <c r="BL183" s="16" t="s">
        <v>261</v>
      </c>
      <c r="BM183" s="16" t="s">
        <v>494</v>
      </c>
    </row>
    <row r="184" spans="2:65" s="1" customFormat="1" ht="16.5" customHeight="1">
      <c r="B184" s="37"/>
      <c r="C184" s="203" t="s">
        <v>495</v>
      </c>
      <c r="D184" s="203" t="s">
        <v>142</v>
      </c>
      <c r="E184" s="204" t="s">
        <v>496</v>
      </c>
      <c r="F184" s="205" t="s">
        <v>497</v>
      </c>
      <c r="G184" s="206" t="s">
        <v>307</v>
      </c>
      <c r="H184" s="207">
        <v>20</v>
      </c>
      <c r="I184" s="208"/>
      <c r="J184" s="209">
        <f>ROUND(I184*H184,2)</f>
        <v>0</v>
      </c>
      <c r="K184" s="205" t="s">
        <v>219</v>
      </c>
      <c r="L184" s="42"/>
      <c r="M184" s="210" t="s">
        <v>40</v>
      </c>
      <c r="N184" s="211" t="s">
        <v>49</v>
      </c>
      <c r="O184" s="78"/>
      <c r="P184" s="212">
        <f>O184*H184</f>
        <v>0</v>
      </c>
      <c r="Q184" s="212">
        <v>0</v>
      </c>
      <c r="R184" s="212">
        <f>Q184*H184</f>
        <v>0</v>
      </c>
      <c r="S184" s="212">
        <v>0</v>
      </c>
      <c r="T184" s="213">
        <f>S184*H184</f>
        <v>0</v>
      </c>
      <c r="AR184" s="16" t="s">
        <v>261</v>
      </c>
      <c r="AT184" s="16" t="s">
        <v>142</v>
      </c>
      <c r="AU184" s="16" t="s">
        <v>88</v>
      </c>
      <c r="AY184" s="16" t="s">
        <v>139</v>
      </c>
      <c r="BE184" s="214">
        <f>IF(N184="základní",J184,0)</f>
        <v>0</v>
      </c>
      <c r="BF184" s="214">
        <f>IF(N184="snížená",J184,0)</f>
        <v>0</v>
      </c>
      <c r="BG184" s="214">
        <f>IF(N184="zákl. přenesená",J184,0)</f>
        <v>0</v>
      </c>
      <c r="BH184" s="214">
        <f>IF(N184="sníž. přenesená",J184,0)</f>
        <v>0</v>
      </c>
      <c r="BI184" s="214">
        <f>IF(N184="nulová",J184,0)</f>
        <v>0</v>
      </c>
      <c r="BJ184" s="16" t="s">
        <v>86</v>
      </c>
      <c r="BK184" s="214">
        <f>ROUND(I184*H184,2)</f>
        <v>0</v>
      </c>
      <c r="BL184" s="16" t="s">
        <v>261</v>
      </c>
      <c r="BM184" s="16" t="s">
        <v>498</v>
      </c>
    </row>
    <row r="185" spans="2:63" s="10" customFormat="1" ht="22.8" customHeight="1">
      <c r="B185" s="187"/>
      <c r="C185" s="188"/>
      <c r="D185" s="189" t="s">
        <v>77</v>
      </c>
      <c r="E185" s="201" t="s">
        <v>499</v>
      </c>
      <c r="F185" s="201" t="s">
        <v>500</v>
      </c>
      <c r="G185" s="188"/>
      <c r="H185" s="188"/>
      <c r="I185" s="191"/>
      <c r="J185" s="202">
        <f>BK185</f>
        <v>0</v>
      </c>
      <c r="K185" s="188"/>
      <c r="L185" s="193"/>
      <c r="M185" s="194"/>
      <c r="N185" s="195"/>
      <c r="O185" s="195"/>
      <c r="P185" s="196">
        <f>SUM(P186:P214)</f>
        <v>0</v>
      </c>
      <c r="Q185" s="195"/>
      <c r="R185" s="196">
        <f>SUM(R186:R214)</f>
        <v>0</v>
      </c>
      <c r="S185" s="195"/>
      <c r="T185" s="197">
        <f>SUM(T186:T214)</f>
        <v>0</v>
      </c>
      <c r="AR185" s="198" t="s">
        <v>157</v>
      </c>
      <c r="AT185" s="199" t="s">
        <v>77</v>
      </c>
      <c r="AU185" s="199" t="s">
        <v>86</v>
      </c>
      <c r="AY185" s="198" t="s">
        <v>139</v>
      </c>
      <c r="BK185" s="200">
        <f>SUM(BK186:BK214)</f>
        <v>0</v>
      </c>
    </row>
    <row r="186" spans="2:65" s="1" customFormat="1" ht="16.5" customHeight="1">
      <c r="B186" s="37"/>
      <c r="C186" s="203" t="s">
        <v>501</v>
      </c>
      <c r="D186" s="203" t="s">
        <v>142</v>
      </c>
      <c r="E186" s="204" t="s">
        <v>502</v>
      </c>
      <c r="F186" s="205" t="s">
        <v>503</v>
      </c>
      <c r="G186" s="206" t="s">
        <v>307</v>
      </c>
      <c r="H186" s="207">
        <v>1</v>
      </c>
      <c r="I186" s="208"/>
      <c r="J186" s="209">
        <f>ROUND(I186*H186,2)</f>
        <v>0</v>
      </c>
      <c r="K186" s="205" t="s">
        <v>219</v>
      </c>
      <c r="L186" s="42"/>
      <c r="M186" s="210" t="s">
        <v>40</v>
      </c>
      <c r="N186" s="211" t="s">
        <v>49</v>
      </c>
      <c r="O186" s="78"/>
      <c r="P186" s="212">
        <f>O186*H186</f>
        <v>0</v>
      </c>
      <c r="Q186" s="212">
        <v>0</v>
      </c>
      <c r="R186" s="212">
        <f>Q186*H186</f>
        <v>0</v>
      </c>
      <c r="S186" s="212">
        <v>0</v>
      </c>
      <c r="T186" s="213">
        <f>S186*H186</f>
        <v>0</v>
      </c>
      <c r="AR186" s="16" t="s">
        <v>261</v>
      </c>
      <c r="AT186" s="16" t="s">
        <v>142</v>
      </c>
      <c r="AU186" s="16" t="s">
        <v>88</v>
      </c>
      <c r="AY186" s="16" t="s">
        <v>139</v>
      </c>
      <c r="BE186" s="214">
        <f>IF(N186="základní",J186,0)</f>
        <v>0</v>
      </c>
      <c r="BF186" s="214">
        <f>IF(N186="snížená",J186,0)</f>
        <v>0</v>
      </c>
      <c r="BG186" s="214">
        <f>IF(N186="zákl. přenesená",J186,0)</f>
        <v>0</v>
      </c>
      <c r="BH186" s="214">
        <f>IF(N186="sníž. přenesená",J186,0)</f>
        <v>0</v>
      </c>
      <c r="BI186" s="214">
        <f>IF(N186="nulová",J186,0)</f>
        <v>0</v>
      </c>
      <c r="BJ186" s="16" t="s">
        <v>86</v>
      </c>
      <c r="BK186" s="214">
        <f>ROUND(I186*H186,2)</f>
        <v>0</v>
      </c>
      <c r="BL186" s="16" t="s">
        <v>261</v>
      </c>
      <c r="BM186" s="16" t="s">
        <v>504</v>
      </c>
    </row>
    <row r="187" spans="2:65" s="1" customFormat="1" ht="16.5" customHeight="1">
      <c r="B187" s="37"/>
      <c r="C187" s="203" t="s">
        <v>505</v>
      </c>
      <c r="D187" s="203" t="s">
        <v>142</v>
      </c>
      <c r="E187" s="204" t="s">
        <v>506</v>
      </c>
      <c r="F187" s="205" t="s">
        <v>507</v>
      </c>
      <c r="G187" s="206" t="s">
        <v>307</v>
      </c>
      <c r="H187" s="207">
        <v>1</v>
      </c>
      <c r="I187" s="208"/>
      <c r="J187" s="209">
        <f>ROUND(I187*H187,2)</f>
        <v>0</v>
      </c>
      <c r="K187" s="205" t="s">
        <v>219</v>
      </c>
      <c r="L187" s="42"/>
      <c r="M187" s="210" t="s">
        <v>40</v>
      </c>
      <c r="N187" s="211" t="s">
        <v>49</v>
      </c>
      <c r="O187" s="78"/>
      <c r="P187" s="212">
        <f>O187*H187</f>
        <v>0</v>
      </c>
      <c r="Q187" s="212">
        <v>0</v>
      </c>
      <c r="R187" s="212">
        <f>Q187*H187</f>
        <v>0</v>
      </c>
      <c r="S187" s="212">
        <v>0</v>
      </c>
      <c r="T187" s="213">
        <f>S187*H187</f>
        <v>0</v>
      </c>
      <c r="AR187" s="16" t="s">
        <v>261</v>
      </c>
      <c r="AT187" s="16" t="s">
        <v>142</v>
      </c>
      <c r="AU187" s="16" t="s">
        <v>88</v>
      </c>
      <c r="AY187" s="16" t="s">
        <v>139</v>
      </c>
      <c r="BE187" s="214">
        <f>IF(N187="základní",J187,0)</f>
        <v>0</v>
      </c>
      <c r="BF187" s="214">
        <f>IF(N187="snížená",J187,0)</f>
        <v>0</v>
      </c>
      <c r="BG187" s="214">
        <f>IF(N187="zákl. přenesená",J187,0)</f>
        <v>0</v>
      </c>
      <c r="BH187" s="214">
        <f>IF(N187="sníž. přenesená",J187,0)</f>
        <v>0</v>
      </c>
      <c r="BI187" s="214">
        <f>IF(N187="nulová",J187,0)</f>
        <v>0</v>
      </c>
      <c r="BJ187" s="16" t="s">
        <v>86</v>
      </c>
      <c r="BK187" s="214">
        <f>ROUND(I187*H187,2)</f>
        <v>0</v>
      </c>
      <c r="BL187" s="16" t="s">
        <v>261</v>
      </c>
      <c r="BM187" s="16" t="s">
        <v>508</v>
      </c>
    </row>
    <row r="188" spans="2:65" s="1" customFormat="1" ht="16.5" customHeight="1">
      <c r="B188" s="37"/>
      <c r="C188" s="203" t="s">
        <v>509</v>
      </c>
      <c r="D188" s="203" t="s">
        <v>142</v>
      </c>
      <c r="E188" s="204" t="s">
        <v>510</v>
      </c>
      <c r="F188" s="205" t="s">
        <v>511</v>
      </c>
      <c r="G188" s="206" t="s">
        <v>307</v>
      </c>
      <c r="H188" s="207">
        <v>1</v>
      </c>
      <c r="I188" s="208"/>
      <c r="J188" s="209">
        <f>ROUND(I188*H188,2)</f>
        <v>0</v>
      </c>
      <c r="K188" s="205" t="s">
        <v>219</v>
      </c>
      <c r="L188" s="42"/>
      <c r="M188" s="210" t="s">
        <v>40</v>
      </c>
      <c r="N188" s="211" t="s">
        <v>49</v>
      </c>
      <c r="O188" s="78"/>
      <c r="P188" s="212">
        <f>O188*H188</f>
        <v>0</v>
      </c>
      <c r="Q188" s="212">
        <v>0</v>
      </c>
      <c r="R188" s="212">
        <f>Q188*H188</f>
        <v>0</v>
      </c>
      <c r="S188" s="212">
        <v>0</v>
      </c>
      <c r="T188" s="213">
        <f>S188*H188</f>
        <v>0</v>
      </c>
      <c r="AR188" s="16" t="s">
        <v>261</v>
      </c>
      <c r="AT188" s="16" t="s">
        <v>142</v>
      </c>
      <c r="AU188" s="16" t="s">
        <v>88</v>
      </c>
      <c r="AY188" s="16" t="s">
        <v>139</v>
      </c>
      <c r="BE188" s="214">
        <f>IF(N188="základní",J188,0)</f>
        <v>0</v>
      </c>
      <c r="BF188" s="214">
        <f>IF(N188="snížená",J188,0)</f>
        <v>0</v>
      </c>
      <c r="BG188" s="214">
        <f>IF(N188="zákl. přenesená",J188,0)</f>
        <v>0</v>
      </c>
      <c r="BH188" s="214">
        <f>IF(N188="sníž. přenesená",J188,0)</f>
        <v>0</v>
      </c>
      <c r="BI188" s="214">
        <f>IF(N188="nulová",J188,0)</f>
        <v>0</v>
      </c>
      <c r="BJ188" s="16" t="s">
        <v>86</v>
      </c>
      <c r="BK188" s="214">
        <f>ROUND(I188*H188,2)</f>
        <v>0</v>
      </c>
      <c r="BL188" s="16" t="s">
        <v>261</v>
      </c>
      <c r="BM188" s="16" t="s">
        <v>512</v>
      </c>
    </row>
    <row r="189" spans="2:65" s="1" customFormat="1" ht="16.5" customHeight="1">
      <c r="B189" s="37"/>
      <c r="C189" s="203" t="s">
        <v>513</v>
      </c>
      <c r="D189" s="203" t="s">
        <v>142</v>
      </c>
      <c r="E189" s="204" t="s">
        <v>514</v>
      </c>
      <c r="F189" s="205" t="s">
        <v>515</v>
      </c>
      <c r="G189" s="206" t="s">
        <v>307</v>
      </c>
      <c r="H189" s="207">
        <v>3</v>
      </c>
      <c r="I189" s="208"/>
      <c r="J189" s="209">
        <f>ROUND(I189*H189,2)</f>
        <v>0</v>
      </c>
      <c r="K189" s="205" t="s">
        <v>219</v>
      </c>
      <c r="L189" s="42"/>
      <c r="M189" s="210" t="s">
        <v>40</v>
      </c>
      <c r="N189" s="211" t="s">
        <v>49</v>
      </c>
      <c r="O189" s="78"/>
      <c r="P189" s="212">
        <f>O189*H189</f>
        <v>0</v>
      </c>
      <c r="Q189" s="212">
        <v>0</v>
      </c>
      <c r="R189" s="212">
        <f>Q189*H189</f>
        <v>0</v>
      </c>
      <c r="S189" s="212">
        <v>0</v>
      </c>
      <c r="T189" s="213">
        <f>S189*H189</f>
        <v>0</v>
      </c>
      <c r="AR189" s="16" t="s">
        <v>261</v>
      </c>
      <c r="AT189" s="16" t="s">
        <v>142</v>
      </c>
      <c r="AU189" s="16" t="s">
        <v>88</v>
      </c>
      <c r="AY189" s="16" t="s">
        <v>139</v>
      </c>
      <c r="BE189" s="214">
        <f>IF(N189="základní",J189,0)</f>
        <v>0</v>
      </c>
      <c r="BF189" s="214">
        <f>IF(N189="snížená",J189,0)</f>
        <v>0</v>
      </c>
      <c r="BG189" s="214">
        <f>IF(N189="zákl. přenesená",J189,0)</f>
        <v>0</v>
      </c>
      <c r="BH189" s="214">
        <f>IF(N189="sníž. přenesená",J189,0)</f>
        <v>0</v>
      </c>
      <c r="BI189" s="214">
        <f>IF(N189="nulová",J189,0)</f>
        <v>0</v>
      </c>
      <c r="BJ189" s="16" t="s">
        <v>86</v>
      </c>
      <c r="BK189" s="214">
        <f>ROUND(I189*H189,2)</f>
        <v>0</v>
      </c>
      <c r="BL189" s="16" t="s">
        <v>261</v>
      </c>
      <c r="BM189" s="16" t="s">
        <v>516</v>
      </c>
    </row>
    <row r="190" spans="2:65" s="1" customFormat="1" ht="16.5" customHeight="1">
      <c r="B190" s="37"/>
      <c r="C190" s="203" t="s">
        <v>517</v>
      </c>
      <c r="D190" s="203" t="s">
        <v>142</v>
      </c>
      <c r="E190" s="204" t="s">
        <v>518</v>
      </c>
      <c r="F190" s="205" t="s">
        <v>519</v>
      </c>
      <c r="G190" s="206" t="s">
        <v>307</v>
      </c>
      <c r="H190" s="207">
        <v>3</v>
      </c>
      <c r="I190" s="208"/>
      <c r="J190" s="209">
        <f>ROUND(I190*H190,2)</f>
        <v>0</v>
      </c>
      <c r="K190" s="205" t="s">
        <v>219</v>
      </c>
      <c r="L190" s="42"/>
      <c r="M190" s="210" t="s">
        <v>40</v>
      </c>
      <c r="N190" s="211" t="s">
        <v>49</v>
      </c>
      <c r="O190" s="78"/>
      <c r="P190" s="212">
        <f>O190*H190</f>
        <v>0</v>
      </c>
      <c r="Q190" s="212">
        <v>0</v>
      </c>
      <c r="R190" s="212">
        <f>Q190*H190</f>
        <v>0</v>
      </c>
      <c r="S190" s="212">
        <v>0</v>
      </c>
      <c r="T190" s="213">
        <f>S190*H190</f>
        <v>0</v>
      </c>
      <c r="AR190" s="16" t="s">
        <v>261</v>
      </c>
      <c r="AT190" s="16" t="s">
        <v>142</v>
      </c>
      <c r="AU190" s="16" t="s">
        <v>88</v>
      </c>
      <c r="AY190" s="16" t="s">
        <v>139</v>
      </c>
      <c r="BE190" s="214">
        <f>IF(N190="základní",J190,0)</f>
        <v>0</v>
      </c>
      <c r="BF190" s="214">
        <f>IF(N190="snížená",J190,0)</f>
        <v>0</v>
      </c>
      <c r="BG190" s="214">
        <f>IF(N190="zákl. přenesená",J190,0)</f>
        <v>0</v>
      </c>
      <c r="BH190" s="214">
        <f>IF(N190="sníž. přenesená",J190,0)</f>
        <v>0</v>
      </c>
      <c r="BI190" s="214">
        <f>IF(N190="nulová",J190,0)</f>
        <v>0</v>
      </c>
      <c r="BJ190" s="16" t="s">
        <v>86</v>
      </c>
      <c r="BK190" s="214">
        <f>ROUND(I190*H190,2)</f>
        <v>0</v>
      </c>
      <c r="BL190" s="16" t="s">
        <v>261</v>
      </c>
      <c r="BM190" s="16" t="s">
        <v>520</v>
      </c>
    </row>
    <row r="191" spans="2:65" s="1" customFormat="1" ht="16.5" customHeight="1">
      <c r="B191" s="37"/>
      <c r="C191" s="203" t="s">
        <v>521</v>
      </c>
      <c r="D191" s="203" t="s">
        <v>142</v>
      </c>
      <c r="E191" s="204" t="s">
        <v>522</v>
      </c>
      <c r="F191" s="205" t="s">
        <v>523</v>
      </c>
      <c r="G191" s="206" t="s">
        <v>307</v>
      </c>
      <c r="H191" s="207">
        <v>3</v>
      </c>
      <c r="I191" s="208"/>
      <c r="J191" s="209">
        <f>ROUND(I191*H191,2)</f>
        <v>0</v>
      </c>
      <c r="K191" s="205" t="s">
        <v>219</v>
      </c>
      <c r="L191" s="42"/>
      <c r="M191" s="210" t="s">
        <v>40</v>
      </c>
      <c r="N191" s="211" t="s">
        <v>49</v>
      </c>
      <c r="O191" s="78"/>
      <c r="P191" s="212">
        <f>O191*H191</f>
        <v>0</v>
      </c>
      <c r="Q191" s="212">
        <v>0</v>
      </c>
      <c r="R191" s="212">
        <f>Q191*H191</f>
        <v>0</v>
      </c>
      <c r="S191" s="212">
        <v>0</v>
      </c>
      <c r="T191" s="213">
        <f>S191*H191</f>
        <v>0</v>
      </c>
      <c r="AR191" s="16" t="s">
        <v>261</v>
      </c>
      <c r="AT191" s="16" t="s">
        <v>142</v>
      </c>
      <c r="AU191" s="16" t="s">
        <v>88</v>
      </c>
      <c r="AY191" s="16" t="s">
        <v>139</v>
      </c>
      <c r="BE191" s="214">
        <f>IF(N191="základní",J191,0)</f>
        <v>0</v>
      </c>
      <c r="BF191" s="214">
        <f>IF(N191="snížená",J191,0)</f>
        <v>0</v>
      </c>
      <c r="BG191" s="214">
        <f>IF(N191="zákl. přenesená",J191,0)</f>
        <v>0</v>
      </c>
      <c r="BH191" s="214">
        <f>IF(N191="sníž. přenesená",J191,0)</f>
        <v>0</v>
      </c>
      <c r="BI191" s="214">
        <f>IF(N191="nulová",J191,0)</f>
        <v>0</v>
      </c>
      <c r="BJ191" s="16" t="s">
        <v>86</v>
      </c>
      <c r="BK191" s="214">
        <f>ROUND(I191*H191,2)</f>
        <v>0</v>
      </c>
      <c r="BL191" s="16" t="s">
        <v>261</v>
      </c>
      <c r="BM191" s="16" t="s">
        <v>524</v>
      </c>
    </row>
    <row r="192" spans="2:65" s="1" customFormat="1" ht="16.5" customHeight="1">
      <c r="B192" s="37"/>
      <c r="C192" s="203" t="s">
        <v>525</v>
      </c>
      <c r="D192" s="203" t="s">
        <v>142</v>
      </c>
      <c r="E192" s="204" t="s">
        <v>526</v>
      </c>
      <c r="F192" s="205" t="s">
        <v>527</v>
      </c>
      <c r="G192" s="206" t="s">
        <v>307</v>
      </c>
      <c r="H192" s="207">
        <v>1</v>
      </c>
      <c r="I192" s="208"/>
      <c r="J192" s="209">
        <f>ROUND(I192*H192,2)</f>
        <v>0</v>
      </c>
      <c r="K192" s="205" t="s">
        <v>219</v>
      </c>
      <c r="L192" s="42"/>
      <c r="M192" s="210" t="s">
        <v>40</v>
      </c>
      <c r="N192" s="211" t="s">
        <v>49</v>
      </c>
      <c r="O192" s="78"/>
      <c r="P192" s="212">
        <f>O192*H192</f>
        <v>0</v>
      </c>
      <c r="Q192" s="212">
        <v>0</v>
      </c>
      <c r="R192" s="212">
        <f>Q192*H192</f>
        <v>0</v>
      </c>
      <c r="S192" s="212">
        <v>0</v>
      </c>
      <c r="T192" s="213">
        <f>S192*H192</f>
        <v>0</v>
      </c>
      <c r="AR192" s="16" t="s">
        <v>261</v>
      </c>
      <c r="AT192" s="16" t="s">
        <v>142</v>
      </c>
      <c r="AU192" s="16" t="s">
        <v>88</v>
      </c>
      <c r="AY192" s="16" t="s">
        <v>139</v>
      </c>
      <c r="BE192" s="214">
        <f>IF(N192="základní",J192,0)</f>
        <v>0</v>
      </c>
      <c r="BF192" s="214">
        <f>IF(N192="snížená",J192,0)</f>
        <v>0</v>
      </c>
      <c r="BG192" s="214">
        <f>IF(N192="zákl. přenesená",J192,0)</f>
        <v>0</v>
      </c>
      <c r="BH192" s="214">
        <f>IF(N192="sníž. přenesená",J192,0)</f>
        <v>0</v>
      </c>
      <c r="BI192" s="214">
        <f>IF(N192="nulová",J192,0)</f>
        <v>0</v>
      </c>
      <c r="BJ192" s="16" t="s">
        <v>86</v>
      </c>
      <c r="BK192" s="214">
        <f>ROUND(I192*H192,2)</f>
        <v>0</v>
      </c>
      <c r="BL192" s="16" t="s">
        <v>261</v>
      </c>
      <c r="BM192" s="16" t="s">
        <v>528</v>
      </c>
    </row>
    <row r="193" spans="2:65" s="1" customFormat="1" ht="16.5" customHeight="1">
      <c r="B193" s="37"/>
      <c r="C193" s="203" t="s">
        <v>261</v>
      </c>
      <c r="D193" s="203" t="s">
        <v>142</v>
      </c>
      <c r="E193" s="204" t="s">
        <v>529</v>
      </c>
      <c r="F193" s="205" t="s">
        <v>530</v>
      </c>
      <c r="G193" s="206" t="s">
        <v>307</v>
      </c>
      <c r="H193" s="207">
        <v>1</v>
      </c>
      <c r="I193" s="208"/>
      <c r="J193" s="209">
        <f>ROUND(I193*H193,2)</f>
        <v>0</v>
      </c>
      <c r="K193" s="205" t="s">
        <v>219</v>
      </c>
      <c r="L193" s="42"/>
      <c r="M193" s="210" t="s">
        <v>40</v>
      </c>
      <c r="N193" s="211" t="s">
        <v>49</v>
      </c>
      <c r="O193" s="78"/>
      <c r="P193" s="212">
        <f>O193*H193</f>
        <v>0</v>
      </c>
      <c r="Q193" s="212">
        <v>0</v>
      </c>
      <c r="R193" s="212">
        <f>Q193*H193</f>
        <v>0</v>
      </c>
      <c r="S193" s="212">
        <v>0</v>
      </c>
      <c r="T193" s="213">
        <f>S193*H193</f>
        <v>0</v>
      </c>
      <c r="AR193" s="16" t="s">
        <v>261</v>
      </c>
      <c r="AT193" s="16" t="s">
        <v>142</v>
      </c>
      <c r="AU193" s="16" t="s">
        <v>88</v>
      </c>
      <c r="AY193" s="16" t="s">
        <v>139</v>
      </c>
      <c r="BE193" s="214">
        <f>IF(N193="základní",J193,0)</f>
        <v>0</v>
      </c>
      <c r="BF193" s="214">
        <f>IF(N193="snížená",J193,0)</f>
        <v>0</v>
      </c>
      <c r="BG193" s="214">
        <f>IF(N193="zákl. přenesená",J193,0)</f>
        <v>0</v>
      </c>
      <c r="BH193" s="214">
        <f>IF(N193="sníž. přenesená",J193,0)</f>
        <v>0</v>
      </c>
      <c r="BI193" s="214">
        <f>IF(N193="nulová",J193,0)</f>
        <v>0</v>
      </c>
      <c r="BJ193" s="16" t="s">
        <v>86</v>
      </c>
      <c r="BK193" s="214">
        <f>ROUND(I193*H193,2)</f>
        <v>0</v>
      </c>
      <c r="BL193" s="16" t="s">
        <v>261</v>
      </c>
      <c r="BM193" s="16" t="s">
        <v>531</v>
      </c>
    </row>
    <row r="194" spans="2:65" s="1" customFormat="1" ht="16.5" customHeight="1">
      <c r="B194" s="37"/>
      <c r="C194" s="203" t="s">
        <v>532</v>
      </c>
      <c r="D194" s="203" t="s">
        <v>142</v>
      </c>
      <c r="E194" s="204" t="s">
        <v>533</v>
      </c>
      <c r="F194" s="205" t="s">
        <v>534</v>
      </c>
      <c r="G194" s="206" t="s">
        <v>307</v>
      </c>
      <c r="H194" s="207">
        <v>8</v>
      </c>
      <c r="I194" s="208"/>
      <c r="J194" s="209">
        <f>ROUND(I194*H194,2)</f>
        <v>0</v>
      </c>
      <c r="K194" s="205" t="s">
        <v>219</v>
      </c>
      <c r="L194" s="42"/>
      <c r="M194" s="210" t="s">
        <v>40</v>
      </c>
      <c r="N194" s="211" t="s">
        <v>49</v>
      </c>
      <c r="O194" s="78"/>
      <c r="P194" s="212">
        <f>O194*H194</f>
        <v>0</v>
      </c>
      <c r="Q194" s="212">
        <v>0</v>
      </c>
      <c r="R194" s="212">
        <f>Q194*H194</f>
        <v>0</v>
      </c>
      <c r="S194" s="212">
        <v>0</v>
      </c>
      <c r="T194" s="213">
        <f>S194*H194</f>
        <v>0</v>
      </c>
      <c r="AR194" s="16" t="s">
        <v>261</v>
      </c>
      <c r="AT194" s="16" t="s">
        <v>142</v>
      </c>
      <c r="AU194" s="16" t="s">
        <v>88</v>
      </c>
      <c r="AY194" s="16" t="s">
        <v>139</v>
      </c>
      <c r="BE194" s="214">
        <f>IF(N194="základní",J194,0)</f>
        <v>0</v>
      </c>
      <c r="BF194" s="214">
        <f>IF(N194="snížená",J194,0)</f>
        <v>0</v>
      </c>
      <c r="BG194" s="214">
        <f>IF(N194="zákl. přenesená",J194,0)</f>
        <v>0</v>
      </c>
      <c r="BH194" s="214">
        <f>IF(N194="sníž. přenesená",J194,0)</f>
        <v>0</v>
      </c>
      <c r="BI194" s="214">
        <f>IF(N194="nulová",J194,0)</f>
        <v>0</v>
      </c>
      <c r="BJ194" s="16" t="s">
        <v>86</v>
      </c>
      <c r="BK194" s="214">
        <f>ROUND(I194*H194,2)</f>
        <v>0</v>
      </c>
      <c r="BL194" s="16" t="s">
        <v>261</v>
      </c>
      <c r="BM194" s="16" t="s">
        <v>535</v>
      </c>
    </row>
    <row r="195" spans="2:65" s="1" customFormat="1" ht="16.5" customHeight="1">
      <c r="B195" s="37"/>
      <c r="C195" s="203" t="s">
        <v>536</v>
      </c>
      <c r="D195" s="203" t="s">
        <v>142</v>
      </c>
      <c r="E195" s="204" t="s">
        <v>537</v>
      </c>
      <c r="F195" s="205" t="s">
        <v>538</v>
      </c>
      <c r="G195" s="206" t="s">
        <v>307</v>
      </c>
      <c r="H195" s="207">
        <v>1</v>
      </c>
      <c r="I195" s="208"/>
      <c r="J195" s="209">
        <f>ROUND(I195*H195,2)</f>
        <v>0</v>
      </c>
      <c r="K195" s="205" t="s">
        <v>219</v>
      </c>
      <c r="L195" s="42"/>
      <c r="M195" s="210" t="s">
        <v>40</v>
      </c>
      <c r="N195" s="211" t="s">
        <v>49</v>
      </c>
      <c r="O195" s="78"/>
      <c r="P195" s="212">
        <f>O195*H195</f>
        <v>0</v>
      </c>
      <c r="Q195" s="212">
        <v>0</v>
      </c>
      <c r="R195" s="212">
        <f>Q195*H195</f>
        <v>0</v>
      </c>
      <c r="S195" s="212">
        <v>0</v>
      </c>
      <c r="T195" s="213">
        <f>S195*H195</f>
        <v>0</v>
      </c>
      <c r="AR195" s="16" t="s">
        <v>261</v>
      </c>
      <c r="AT195" s="16" t="s">
        <v>142</v>
      </c>
      <c r="AU195" s="16" t="s">
        <v>88</v>
      </c>
      <c r="AY195" s="16" t="s">
        <v>139</v>
      </c>
      <c r="BE195" s="214">
        <f>IF(N195="základní",J195,0)</f>
        <v>0</v>
      </c>
      <c r="BF195" s="214">
        <f>IF(N195="snížená",J195,0)</f>
        <v>0</v>
      </c>
      <c r="BG195" s="214">
        <f>IF(N195="zákl. přenesená",J195,0)</f>
        <v>0</v>
      </c>
      <c r="BH195" s="214">
        <f>IF(N195="sníž. přenesená",J195,0)</f>
        <v>0</v>
      </c>
      <c r="BI195" s="214">
        <f>IF(N195="nulová",J195,0)</f>
        <v>0</v>
      </c>
      <c r="BJ195" s="16" t="s">
        <v>86</v>
      </c>
      <c r="BK195" s="214">
        <f>ROUND(I195*H195,2)</f>
        <v>0</v>
      </c>
      <c r="BL195" s="16" t="s">
        <v>261</v>
      </c>
      <c r="BM195" s="16" t="s">
        <v>539</v>
      </c>
    </row>
    <row r="196" spans="2:65" s="1" customFormat="1" ht="16.5" customHeight="1">
      <c r="B196" s="37"/>
      <c r="C196" s="203" t="s">
        <v>540</v>
      </c>
      <c r="D196" s="203" t="s">
        <v>142</v>
      </c>
      <c r="E196" s="204" t="s">
        <v>541</v>
      </c>
      <c r="F196" s="205" t="s">
        <v>542</v>
      </c>
      <c r="G196" s="206" t="s">
        <v>307</v>
      </c>
      <c r="H196" s="207">
        <v>2</v>
      </c>
      <c r="I196" s="208"/>
      <c r="J196" s="209">
        <f>ROUND(I196*H196,2)</f>
        <v>0</v>
      </c>
      <c r="K196" s="205" t="s">
        <v>219</v>
      </c>
      <c r="L196" s="42"/>
      <c r="M196" s="210" t="s">
        <v>40</v>
      </c>
      <c r="N196" s="211" t="s">
        <v>49</v>
      </c>
      <c r="O196" s="78"/>
      <c r="P196" s="212">
        <f>O196*H196</f>
        <v>0</v>
      </c>
      <c r="Q196" s="212">
        <v>0</v>
      </c>
      <c r="R196" s="212">
        <f>Q196*H196</f>
        <v>0</v>
      </c>
      <c r="S196" s="212">
        <v>0</v>
      </c>
      <c r="T196" s="213">
        <f>S196*H196</f>
        <v>0</v>
      </c>
      <c r="AR196" s="16" t="s">
        <v>261</v>
      </c>
      <c r="AT196" s="16" t="s">
        <v>142</v>
      </c>
      <c r="AU196" s="16" t="s">
        <v>88</v>
      </c>
      <c r="AY196" s="16" t="s">
        <v>139</v>
      </c>
      <c r="BE196" s="214">
        <f>IF(N196="základní",J196,0)</f>
        <v>0</v>
      </c>
      <c r="BF196" s="214">
        <f>IF(N196="snížená",J196,0)</f>
        <v>0</v>
      </c>
      <c r="BG196" s="214">
        <f>IF(N196="zákl. přenesená",J196,0)</f>
        <v>0</v>
      </c>
      <c r="BH196" s="214">
        <f>IF(N196="sníž. přenesená",J196,0)</f>
        <v>0</v>
      </c>
      <c r="BI196" s="214">
        <f>IF(N196="nulová",J196,0)</f>
        <v>0</v>
      </c>
      <c r="BJ196" s="16" t="s">
        <v>86</v>
      </c>
      <c r="BK196" s="214">
        <f>ROUND(I196*H196,2)</f>
        <v>0</v>
      </c>
      <c r="BL196" s="16" t="s">
        <v>261</v>
      </c>
      <c r="BM196" s="16" t="s">
        <v>543</v>
      </c>
    </row>
    <row r="197" spans="2:65" s="1" customFormat="1" ht="16.5" customHeight="1">
      <c r="B197" s="37"/>
      <c r="C197" s="203" t="s">
        <v>544</v>
      </c>
      <c r="D197" s="203" t="s">
        <v>142</v>
      </c>
      <c r="E197" s="204" t="s">
        <v>545</v>
      </c>
      <c r="F197" s="205" t="s">
        <v>546</v>
      </c>
      <c r="G197" s="206" t="s">
        <v>307</v>
      </c>
      <c r="H197" s="207">
        <v>3</v>
      </c>
      <c r="I197" s="208"/>
      <c r="J197" s="209">
        <f>ROUND(I197*H197,2)</f>
        <v>0</v>
      </c>
      <c r="K197" s="205" t="s">
        <v>219</v>
      </c>
      <c r="L197" s="42"/>
      <c r="M197" s="210" t="s">
        <v>40</v>
      </c>
      <c r="N197" s="211" t="s">
        <v>49</v>
      </c>
      <c r="O197" s="78"/>
      <c r="P197" s="212">
        <f>O197*H197</f>
        <v>0</v>
      </c>
      <c r="Q197" s="212">
        <v>0</v>
      </c>
      <c r="R197" s="212">
        <f>Q197*H197</f>
        <v>0</v>
      </c>
      <c r="S197" s="212">
        <v>0</v>
      </c>
      <c r="T197" s="213">
        <f>S197*H197</f>
        <v>0</v>
      </c>
      <c r="AR197" s="16" t="s">
        <v>261</v>
      </c>
      <c r="AT197" s="16" t="s">
        <v>142</v>
      </c>
      <c r="AU197" s="16" t="s">
        <v>88</v>
      </c>
      <c r="AY197" s="16" t="s">
        <v>139</v>
      </c>
      <c r="BE197" s="214">
        <f>IF(N197="základní",J197,0)</f>
        <v>0</v>
      </c>
      <c r="BF197" s="214">
        <f>IF(N197="snížená",J197,0)</f>
        <v>0</v>
      </c>
      <c r="BG197" s="214">
        <f>IF(N197="zákl. přenesená",J197,0)</f>
        <v>0</v>
      </c>
      <c r="BH197" s="214">
        <f>IF(N197="sníž. přenesená",J197,0)</f>
        <v>0</v>
      </c>
      <c r="BI197" s="214">
        <f>IF(N197="nulová",J197,0)</f>
        <v>0</v>
      </c>
      <c r="BJ197" s="16" t="s">
        <v>86</v>
      </c>
      <c r="BK197" s="214">
        <f>ROUND(I197*H197,2)</f>
        <v>0</v>
      </c>
      <c r="BL197" s="16" t="s">
        <v>261</v>
      </c>
      <c r="BM197" s="16" t="s">
        <v>547</v>
      </c>
    </row>
    <row r="198" spans="2:65" s="1" customFormat="1" ht="16.5" customHeight="1">
      <c r="B198" s="37"/>
      <c r="C198" s="203" t="s">
        <v>548</v>
      </c>
      <c r="D198" s="203" t="s">
        <v>142</v>
      </c>
      <c r="E198" s="204" t="s">
        <v>549</v>
      </c>
      <c r="F198" s="205" t="s">
        <v>550</v>
      </c>
      <c r="G198" s="206" t="s">
        <v>307</v>
      </c>
      <c r="H198" s="207">
        <v>1</v>
      </c>
      <c r="I198" s="208"/>
      <c r="J198" s="209">
        <f>ROUND(I198*H198,2)</f>
        <v>0</v>
      </c>
      <c r="K198" s="205" t="s">
        <v>219</v>
      </c>
      <c r="L198" s="42"/>
      <c r="M198" s="210" t="s">
        <v>40</v>
      </c>
      <c r="N198" s="211" t="s">
        <v>49</v>
      </c>
      <c r="O198" s="78"/>
      <c r="P198" s="212">
        <f>O198*H198</f>
        <v>0</v>
      </c>
      <c r="Q198" s="212">
        <v>0</v>
      </c>
      <c r="R198" s="212">
        <f>Q198*H198</f>
        <v>0</v>
      </c>
      <c r="S198" s="212">
        <v>0</v>
      </c>
      <c r="T198" s="213">
        <f>S198*H198</f>
        <v>0</v>
      </c>
      <c r="AR198" s="16" t="s">
        <v>261</v>
      </c>
      <c r="AT198" s="16" t="s">
        <v>142</v>
      </c>
      <c r="AU198" s="16" t="s">
        <v>88</v>
      </c>
      <c r="AY198" s="16" t="s">
        <v>139</v>
      </c>
      <c r="BE198" s="214">
        <f>IF(N198="základní",J198,0)</f>
        <v>0</v>
      </c>
      <c r="BF198" s="214">
        <f>IF(N198="snížená",J198,0)</f>
        <v>0</v>
      </c>
      <c r="BG198" s="214">
        <f>IF(N198="zákl. přenesená",J198,0)</f>
        <v>0</v>
      </c>
      <c r="BH198" s="214">
        <f>IF(N198="sníž. přenesená",J198,0)</f>
        <v>0</v>
      </c>
      <c r="BI198" s="214">
        <f>IF(N198="nulová",J198,0)</f>
        <v>0</v>
      </c>
      <c r="BJ198" s="16" t="s">
        <v>86</v>
      </c>
      <c r="BK198" s="214">
        <f>ROUND(I198*H198,2)</f>
        <v>0</v>
      </c>
      <c r="BL198" s="16" t="s">
        <v>261</v>
      </c>
      <c r="BM198" s="16" t="s">
        <v>551</v>
      </c>
    </row>
    <row r="199" spans="2:65" s="1" customFormat="1" ht="16.5" customHeight="1">
      <c r="B199" s="37"/>
      <c r="C199" s="203" t="s">
        <v>552</v>
      </c>
      <c r="D199" s="203" t="s">
        <v>142</v>
      </c>
      <c r="E199" s="204" t="s">
        <v>553</v>
      </c>
      <c r="F199" s="205" t="s">
        <v>554</v>
      </c>
      <c r="G199" s="206" t="s">
        <v>307</v>
      </c>
      <c r="H199" s="207">
        <v>8</v>
      </c>
      <c r="I199" s="208"/>
      <c r="J199" s="209">
        <f>ROUND(I199*H199,2)</f>
        <v>0</v>
      </c>
      <c r="K199" s="205" t="s">
        <v>219</v>
      </c>
      <c r="L199" s="42"/>
      <c r="M199" s="210" t="s">
        <v>40</v>
      </c>
      <c r="N199" s="211" t="s">
        <v>49</v>
      </c>
      <c r="O199" s="78"/>
      <c r="P199" s="212">
        <f>O199*H199</f>
        <v>0</v>
      </c>
      <c r="Q199" s="212">
        <v>0</v>
      </c>
      <c r="R199" s="212">
        <f>Q199*H199</f>
        <v>0</v>
      </c>
      <c r="S199" s="212">
        <v>0</v>
      </c>
      <c r="T199" s="213">
        <f>S199*H199</f>
        <v>0</v>
      </c>
      <c r="AR199" s="16" t="s">
        <v>261</v>
      </c>
      <c r="AT199" s="16" t="s">
        <v>142</v>
      </c>
      <c r="AU199" s="16" t="s">
        <v>88</v>
      </c>
      <c r="AY199" s="16" t="s">
        <v>139</v>
      </c>
      <c r="BE199" s="214">
        <f>IF(N199="základní",J199,0)</f>
        <v>0</v>
      </c>
      <c r="BF199" s="214">
        <f>IF(N199="snížená",J199,0)</f>
        <v>0</v>
      </c>
      <c r="BG199" s="214">
        <f>IF(N199="zákl. přenesená",J199,0)</f>
        <v>0</v>
      </c>
      <c r="BH199" s="214">
        <f>IF(N199="sníž. přenesená",J199,0)</f>
        <v>0</v>
      </c>
      <c r="BI199" s="214">
        <f>IF(N199="nulová",J199,0)</f>
        <v>0</v>
      </c>
      <c r="BJ199" s="16" t="s">
        <v>86</v>
      </c>
      <c r="BK199" s="214">
        <f>ROUND(I199*H199,2)</f>
        <v>0</v>
      </c>
      <c r="BL199" s="16" t="s">
        <v>261</v>
      </c>
      <c r="BM199" s="16" t="s">
        <v>555</v>
      </c>
    </row>
    <row r="200" spans="2:65" s="1" customFormat="1" ht="16.5" customHeight="1">
      <c r="B200" s="37"/>
      <c r="C200" s="203" t="s">
        <v>556</v>
      </c>
      <c r="D200" s="203" t="s">
        <v>142</v>
      </c>
      <c r="E200" s="204" t="s">
        <v>557</v>
      </c>
      <c r="F200" s="205" t="s">
        <v>558</v>
      </c>
      <c r="G200" s="206" t="s">
        <v>307</v>
      </c>
      <c r="H200" s="207">
        <v>2</v>
      </c>
      <c r="I200" s="208"/>
      <c r="J200" s="209">
        <f>ROUND(I200*H200,2)</f>
        <v>0</v>
      </c>
      <c r="K200" s="205" t="s">
        <v>219</v>
      </c>
      <c r="L200" s="42"/>
      <c r="M200" s="210" t="s">
        <v>40</v>
      </c>
      <c r="N200" s="211" t="s">
        <v>49</v>
      </c>
      <c r="O200" s="78"/>
      <c r="P200" s="212">
        <f>O200*H200</f>
        <v>0</v>
      </c>
      <c r="Q200" s="212">
        <v>0</v>
      </c>
      <c r="R200" s="212">
        <f>Q200*H200</f>
        <v>0</v>
      </c>
      <c r="S200" s="212">
        <v>0</v>
      </c>
      <c r="T200" s="213">
        <f>S200*H200</f>
        <v>0</v>
      </c>
      <c r="AR200" s="16" t="s">
        <v>261</v>
      </c>
      <c r="AT200" s="16" t="s">
        <v>142</v>
      </c>
      <c r="AU200" s="16" t="s">
        <v>88</v>
      </c>
      <c r="AY200" s="16" t="s">
        <v>139</v>
      </c>
      <c r="BE200" s="214">
        <f>IF(N200="základní",J200,0)</f>
        <v>0</v>
      </c>
      <c r="BF200" s="214">
        <f>IF(N200="snížená",J200,0)</f>
        <v>0</v>
      </c>
      <c r="BG200" s="214">
        <f>IF(N200="zákl. přenesená",J200,0)</f>
        <v>0</v>
      </c>
      <c r="BH200" s="214">
        <f>IF(N200="sníž. přenesená",J200,0)</f>
        <v>0</v>
      </c>
      <c r="BI200" s="214">
        <f>IF(N200="nulová",J200,0)</f>
        <v>0</v>
      </c>
      <c r="BJ200" s="16" t="s">
        <v>86</v>
      </c>
      <c r="BK200" s="214">
        <f>ROUND(I200*H200,2)</f>
        <v>0</v>
      </c>
      <c r="BL200" s="16" t="s">
        <v>261</v>
      </c>
      <c r="BM200" s="16" t="s">
        <v>559</v>
      </c>
    </row>
    <row r="201" spans="2:65" s="1" customFormat="1" ht="16.5" customHeight="1">
      <c r="B201" s="37"/>
      <c r="C201" s="203" t="s">
        <v>560</v>
      </c>
      <c r="D201" s="203" t="s">
        <v>142</v>
      </c>
      <c r="E201" s="204" t="s">
        <v>561</v>
      </c>
      <c r="F201" s="205" t="s">
        <v>562</v>
      </c>
      <c r="G201" s="206" t="s">
        <v>307</v>
      </c>
      <c r="H201" s="207">
        <v>11</v>
      </c>
      <c r="I201" s="208"/>
      <c r="J201" s="209">
        <f>ROUND(I201*H201,2)</f>
        <v>0</v>
      </c>
      <c r="K201" s="205" t="s">
        <v>219</v>
      </c>
      <c r="L201" s="42"/>
      <c r="M201" s="210" t="s">
        <v>40</v>
      </c>
      <c r="N201" s="211" t="s">
        <v>49</v>
      </c>
      <c r="O201" s="78"/>
      <c r="P201" s="212">
        <f>O201*H201</f>
        <v>0</v>
      </c>
      <c r="Q201" s="212">
        <v>0</v>
      </c>
      <c r="R201" s="212">
        <f>Q201*H201</f>
        <v>0</v>
      </c>
      <c r="S201" s="212">
        <v>0</v>
      </c>
      <c r="T201" s="213">
        <f>S201*H201</f>
        <v>0</v>
      </c>
      <c r="AR201" s="16" t="s">
        <v>261</v>
      </c>
      <c r="AT201" s="16" t="s">
        <v>142</v>
      </c>
      <c r="AU201" s="16" t="s">
        <v>88</v>
      </c>
      <c r="AY201" s="16" t="s">
        <v>139</v>
      </c>
      <c r="BE201" s="214">
        <f>IF(N201="základní",J201,0)</f>
        <v>0</v>
      </c>
      <c r="BF201" s="214">
        <f>IF(N201="snížená",J201,0)</f>
        <v>0</v>
      </c>
      <c r="BG201" s="214">
        <f>IF(N201="zákl. přenesená",J201,0)</f>
        <v>0</v>
      </c>
      <c r="BH201" s="214">
        <f>IF(N201="sníž. přenesená",J201,0)</f>
        <v>0</v>
      </c>
      <c r="BI201" s="214">
        <f>IF(N201="nulová",J201,0)</f>
        <v>0</v>
      </c>
      <c r="BJ201" s="16" t="s">
        <v>86</v>
      </c>
      <c r="BK201" s="214">
        <f>ROUND(I201*H201,2)</f>
        <v>0</v>
      </c>
      <c r="BL201" s="16" t="s">
        <v>261</v>
      </c>
      <c r="BM201" s="16" t="s">
        <v>563</v>
      </c>
    </row>
    <row r="202" spans="2:65" s="1" customFormat="1" ht="16.5" customHeight="1">
      <c r="B202" s="37"/>
      <c r="C202" s="203" t="s">
        <v>564</v>
      </c>
      <c r="D202" s="203" t="s">
        <v>142</v>
      </c>
      <c r="E202" s="204" t="s">
        <v>565</v>
      </c>
      <c r="F202" s="205" t="s">
        <v>566</v>
      </c>
      <c r="G202" s="206" t="s">
        <v>307</v>
      </c>
      <c r="H202" s="207">
        <v>5</v>
      </c>
      <c r="I202" s="208"/>
      <c r="J202" s="209">
        <f>ROUND(I202*H202,2)</f>
        <v>0</v>
      </c>
      <c r="K202" s="205" t="s">
        <v>219</v>
      </c>
      <c r="L202" s="42"/>
      <c r="M202" s="210" t="s">
        <v>40</v>
      </c>
      <c r="N202" s="211" t="s">
        <v>49</v>
      </c>
      <c r="O202" s="78"/>
      <c r="P202" s="212">
        <f>O202*H202</f>
        <v>0</v>
      </c>
      <c r="Q202" s="212">
        <v>0</v>
      </c>
      <c r="R202" s="212">
        <f>Q202*H202</f>
        <v>0</v>
      </c>
      <c r="S202" s="212">
        <v>0</v>
      </c>
      <c r="T202" s="213">
        <f>S202*H202</f>
        <v>0</v>
      </c>
      <c r="AR202" s="16" t="s">
        <v>261</v>
      </c>
      <c r="AT202" s="16" t="s">
        <v>142</v>
      </c>
      <c r="AU202" s="16" t="s">
        <v>88</v>
      </c>
      <c r="AY202" s="16" t="s">
        <v>139</v>
      </c>
      <c r="BE202" s="214">
        <f>IF(N202="základní",J202,0)</f>
        <v>0</v>
      </c>
      <c r="BF202" s="214">
        <f>IF(N202="snížená",J202,0)</f>
        <v>0</v>
      </c>
      <c r="BG202" s="214">
        <f>IF(N202="zákl. přenesená",J202,0)</f>
        <v>0</v>
      </c>
      <c r="BH202" s="214">
        <f>IF(N202="sníž. přenesená",J202,0)</f>
        <v>0</v>
      </c>
      <c r="BI202" s="214">
        <f>IF(N202="nulová",J202,0)</f>
        <v>0</v>
      </c>
      <c r="BJ202" s="16" t="s">
        <v>86</v>
      </c>
      <c r="BK202" s="214">
        <f>ROUND(I202*H202,2)</f>
        <v>0</v>
      </c>
      <c r="BL202" s="16" t="s">
        <v>261</v>
      </c>
      <c r="BM202" s="16" t="s">
        <v>567</v>
      </c>
    </row>
    <row r="203" spans="2:65" s="1" customFormat="1" ht="16.5" customHeight="1">
      <c r="B203" s="37"/>
      <c r="C203" s="203" t="s">
        <v>568</v>
      </c>
      <c r="D203" s="203" t="s">
        <v>142</v>
      </c>
      <c r="E203" s="204" t="s">
        <v>569</v>
      </c>
      <c r="F203" s="205" t="s">
        <v>570</v>
      </c>
      <c r="G203" s="206" t="s">
        <v>307</v>
      </c>
      <c r="H203" s="207">
        <v>1</v>
      </c>
      <c r="I203" s="208"/>
      <c r="J203" s="209">
        <f>ROUND(I203*H203,2)</f>
        <v>0</v>
      </c>
      <c r="K203" s="205" t="s">
        <v>219</v>
      </c>
      <c r="L203" s="42"/>
      <c r="M203" s="210" t="s">
        <v>40</v>
      </c>
      <c r="N203" s="211" t="s">
        <v>49</v>
      </c>
      <c r="O203" s="78"/>
      <c r="P203" s="212">
        <f>O203*H203</f>
        <v>0</v>
      </c>
      <c r="Q203" s="212">
        <v>0</v>
      </c>
      <c r="R203" s="212">
        <f>Q203*H203</f>
        <v>0</v>
      </c>
      <c r="S203" s="212">
        <v>0</v>
      </c>
      <c r="T203" s="213">
        <f>S203*H203</f>
        <v>0</v>
      </c>
      <c r="AR203" s="16" t="s">
        <v>261</v>
      </c>
      <c r="AT203" s="16" t="s">
        <v>142</v>
      </c>
      <c r="AU203" s="16" t="s">
        <v>88</v>
      </c>
      <c r="AY203" s="16" t="s">
        <v>139</v>
      </c>
      <c r="BE203" s="214">
        <f>IF(N203="základní",J203,0)</f>
        <v>0</v>
      </c>
      <c r="BF203" s="214">
        <f>IF(N203="snížená",J203,0)</f>
        <v>0</v>
      </c>
      <c r="BG203" s="214">
        <f>IF(N203="zákl. přenesená",J203,0)</f>
        <v>0</v>
      </c>
      <c r="BH203" s="214">
        <f>IF(N203="sníž. přenesená",J203,0)</f>
        <v>0</v>
      </c>
      <c r="BI203" s="214">
        <f>IF(N203="nulová",J203,0)</f>
        <v>0</v>
      </c>
      <c r="BJ203" s="16" t="s">
        <v>86</v>
      </c>
      <c r="BK203" s="214">
        <f>ROUND(I203*H203,2)</f>
        <v>0</v>
      </c>
      <c r="BL203" s="16" t="s">
        <v>261</v>
      </c>
      <c r="BM203" s="16" t="s">
        <v>571</v>
      </c>
    </row>
    <row r="204" spans="2:65" s="1" customFormat="1" ht="16.5" customHeight="1">
      <c r="B204" s="37"/>
      <c r="C204" s="203" t="s">
        <v>572</v>
      </c>
      <c r="D204" s="203" t="s">
        <v>142</v>
      </c>
      <c r="E204" s="204" t="s">
        <v>573</v>
      </c>
      <c r="F204" s="205" t="s">
        <v>574</v>
      </c>
      <c r="G204" s="206" t="s">
        <v>307</v>
      </c>
      <c r="H204" s="207">
        <v>7</v>
      </c>
      <c r="I204" s="208"/>
      <c r="J204" s="209">
        <f>ROUND(I204*H204,2)</f>
        <v>0</v>
      </c>
      <c r="K204" s="205" t="s">
        <v>219</v>
      </c>
      <c r="L204" s="42"/>
      <c r="M204" s="210" t="s">
        <v>40</v>
      </c>
      <c r="N204" s="211" t="s">
        <v>49</v>
      </c>
      <c r="O204" s="78"/>
      <c r="P204" s="212">
        <f>O204*H204</f>
        <v>0</v>
      </c>
      <c r="Q204" s="212">
        <v>0</v>
      </c>
      <c r="R204" s="212">
        <f>Q204*H204</f>
        <v>0</v>
      </c>
      <c r="S204" s="212">
        <v>0</v>
      </c>
      <c r="T204" s="213">
        <f>S204*H204</f>
        <v>0</v>
      </c>
      <c r="AR204" s="16" t="s">
        <v>261</v>
      </c>
      <c r="AT204" s="16" t="s">
        <v>142</v>
      </c>
      <c r="AU204" s="16" t="s">
        <v>88</v>
      </c>
      <c r="AY204" s="16" t="s">
        <v>139</v>
      </c>
      <c r="BE204" s="214">
        <f>IF(N204="základní",J204,0)</f>
        <v>0</v>
      </c>
      <c r="BF204" s="214">
        <f>IF(N204="snížená",J204,0)</f>
        <v>0</v>
      </c>
      <c r="BG204" s="214">
        <f>IF(N204="zákl. přenesená",J204,0)</f>
        <v>0</v>
      </c>
      <c r="BH204" s="214">
        <f>IF(N204="sníž. přenesená",J204,0)</f>
        <v>0</v>
      </c>
      <c r="BI204" s="214">
        <f>IF(N204="nulová",J204,0)</f>
        <v>0</v>
      </c>
      <c r="BJ204" s="16" t="s">
        <v>86</v>
      </c>
      <c r="BK204" s="214">
        <f>ROUND(I204*H204,2)</f>
        <v>0</v>
      </c>
      <c r="BL204" s="16" t="s">
        <v>261</v>
      </c>
      <c r="BM204" s="16" t="s">
        <v>575</v>
      </c>
    </row>
    <row r="205" spans="2:65" s="1" customFormat="1" ht="16.5" customHeight="1">
      <c r="B205" s="37"/>
      <c r="C205" s="203" t="s">
        <v>576</v>
      </c>
      <c r="D205" s="203" t="s">
        <v>142</v>
      </c>
      <c r="E205" s="204" t="s">
        <v>577</v>
      </c>
      <c r="F205" s="205" t="s">
        <v>578</v>
      </c>
      <c r="G205" s="206" t="s">
        <v>307</v>
      </c>
      <c r="H205" s="207">
        <v>3</v>
      </c>
      <c r="I205" s="208"/>
      <c r="J205" s="209">
        <f>ROUND(I205*H205,2)</f>
        <v>0</v>
      </c>
      <c r="K205" s="205" t="s">
        <v>219</v>
      </c>
      <c r="L205" s="42"/>
      <c r="M205" s="210" t="s">
        <v>40</v>
      </c>
      <c r="N205" s="211" t="s">
        <v>49</v>
      </c>
      <c r="O205" s="78"/>
      <c r="P205" s="212">
        <f>O205*H205</f>
        <v>0</v>
      </c>
      <c r="Q205" s="212">
        <v>0</v>
      </c>
      <c r="R205" s="212">
        <f>Q205*H205</f>
        <v>0</v>
      </c>
      <c r="S205" s="212">
        <v>0</v>
      </c>
      <c r="T205" s="213">
        <f>S205*H205</f>
        <v>0</v>
      </c>
      <c r="AR205" s="16" t="s">
        <v>261</v>
      </c>
      <c r="AT205" s="16" t="s">
        <v>142</v>
      </c>
      <c r="AU205" s="16" t="s">
        <v>88</v>
      </c>
      <c r="AY205" s="16" t="s">
        <v>139</v>
      </c>
      <c r="BE205" s="214">
        <f>IF(N205="základní",J205,0)</f>
        <v>0</v>
      </c>
      <c r="BF205" s="214">
        <f>IF(N205="snížená",J205,0)</f>
        <v>0</v>
      </c>
      <c r="BG205" s="214">
        <f>IF(N205="zákl. přenesená",J205,0)</f>
        <v>0</v>
      </c>
      <c r="BH205" s="214">
        <f>IF(N205="sníž. přenesená",J205,0)</f>
        <v>0</v>
      </c>
      <c r="BI205" s="214">
        <f>IF(N205="nulová",J205,0)</f>
        <v>0</v>
      </c>
      <c r="BJ205" s="16" t="s">
        <v>86</v>
      </c>
      <c r="BK205" s="214">
        <f>ROUND(I205*H205,2)</f>
        <v>0</v>
      </c>
      <c r="BL205" s="16" t="s">
        <v>261</v>
      </c>
      <c r="BM205" s="16" t="s">
        <v>579</v>
      </c>
    </row>
    <row r="206" spans="2:65" s="1" customFormat="1" ht="16.5" customHeight="1">
      <c r="B206" s="37"/>
      <c r="C206" s="203" t="s">
        <v>580</v>
      </c>
      <c r="D206" s="203" t="s">
        <v>142</v>
      </c>
      <c r="E206" s="204" t="s">
        <v>581</v>
      </c>
      <c r="F206" s="205" t="s">
        <v>582</v>
      </c>
      <c r="G206" s="206" t="s">
        <v>307</v>
      </c>
      <c r="H206" s="207">
        <v>3</v>
      </c>
      <c r="I206" s="208"/>
      <c r="J206" s="209">
        <f>ROUND(I206*H206,2)</f>
        <v>0</v>
      </c>
      <c r="K206" s="205" t="s">
        <v>219</v>
      </c>
      <c r="L206" s="42"/>
      <c r="M206" s="210" t="s">
        <v>40</v>
      </c>
      <c r="N206" s="211" t="s">
        <v>49</v>
      </c>
      <c r="O206" s="78"/>
      <c r="P206" s="212">
        <f>O206*H206</f>
        <v>0</v>
      </c>
      <c r="Q206" s="212">
        <v>0</v>
      </c>
      <c r="R206" s="212">
        <f>Q206*H206</f>
        <v>0</v>
      </c>
      <c r="S206" s="212">
        <v>0</v>
      </c>
      <c r="T206" s="213">
        <f>S206*H206</f>
        <v>0</v>
      </c>
      <c r="AR206" s="16" t="s">
        <v>261</v>
      </c>
      <c r="AT206" s="16" t="s">
        <v>142</v>
      </c>
      <c r="AU206" s="16" t="s">
        <v>88</v>
      </c>
      <c r="AY206" s="16" t="s">
        <v>139</v>
      </c>
      <c r="BE206" s="214">
        <f>IF(N206="základní",J206,0)</f>
        <v>0</v>
      </c>
      <c r="BF206" s="214">
        <f>IF(N206="snížená",J206,0)</f>
        <v>0</v>
      </c>
      <c r="BG206" s="214">
        <f>IF(N206="zákl. přenesená",J206,0)</f>
        <v>0</v>
      </c>
      <c r="BH206" s="214">
        <f>IF(N206="sníž. přenesená",J206,0)</f>
        <v>0</v>
      </c>
      <c r="BI206" s="214">
        <f>IF(N206="nulová",J206,0)</f>
        <v>0</v>
      </c>
      <c r="BJ206" s="16" t="s">
        <v>86</v>
      </c>
      <c r="BK206" s="214">
        <f>ROUND(I206*H206,2)</f>
        <v>0</v>
      </c>
      <c r="BL206" s="16" t="s">
        <v>261</v>
      </c>
      <c r="BM206" s="16" t="s">
        <v>583</v>
      </c>
    </row>
    <row r="207" spans="2:65" s="1" customFormat="1" ht="16.5" customHeight="1">
      <c r="B207" s="37"/>
      <c r="C207" s="203" t="s">
        <v>584</v>
      </c>
      <c r="D207" s="203" t="s">
        <v>142</v>
      </c>
      <c r="E207" s="204" t="s">
        <v>585</v>
      </c>
      <c r="F207" s="205" t="s">
        <v>586</v>
      </c>
      <c r="G207" s="206" t="s">
        <v>307</v>
      </c>
      <c r="H207" s="207">
        <v>5</v>
      </c>
      <c r="I207" s="208"/>
      <c r="J207" s="209">
        <f>ROUND(I207*H207,2)</f>
        <v>0</v>
      </c>
      <c r="K207" s="205" t="s">
        <v>219</v>
      </c>
      <c r="L207" s="42"/>
      <c r="M207" s="210" t="s">
        <v>40</v>
      </c>
      <c r="N207" s="211" t="s">
        <v>49</v>
      </c>
      <c r="O207" s="78"/>
      <c r="P207" s="212">
        <f>O207*H207</f>
        <v>0</v>
      </c>
      <c r="Q207" s="212">
        <v>0</v>
      </c>
      <c r="R207" s="212">
        <f>Q207*H207</f>
        <v>0</v>
      </c>
      <c r="S207" s="212">
        <v>0</v>
      </c>
      <c r="T207" s="213">
        <f>S207*H207</f>
        <v>0</v>
      </c>
      <c r="AR207" s="16" t="s">
        <v>261</v>
      </c>
      <c r="AT207" s="16" t="s">
        <v>142</v>
      </c>
      <c r="AU207" s="16" t="s">
        <v>88</v>
      </c>
      <c r="AY207" s="16" t="s">
        <v>139</v>
      </c>
      <c r="BE207" s="214">
        <f>IF(N207="základní",J207,0)</f>
        <v>0</v>
      </c>
      <c r="BF207" s="214">
        <f>IF(N207="snížená",J207,0)</f>
        <v>0</v>
      </c>
      <c r="BG207" s="214">
        <f>IF(N207="zákl. přenesená",J207,0)</f>
        <v>0</v>
      </c>
      <c r="BH207" s="214">
        <f>IF(N207="sníž. přenesená",J207,0)</f>
        <v>0</v>
      </c>
      <c r="BI207" s="214">
        <f>IF(N207="nulová",J207,0)</f>
        <v>0</v>
      </c>
      <c r="BJ207" s="16" t="s">
        <v>86</v>
      </c>
      <c r="BK207" s="214">
        <f>ROUND(I207*H207,2)</f>
        <v>0</v>
      </c>
      <c r="BL207" s="16" t="s">
        <v>261</v>
      </c>
      <c r="BM207" s="16" t="s">
        <v>587</v>
      </c>
    </row>
    <row r="208" spans="2:65" s="1" customFormat="1" ht="16.5" customHeight="1">
      <c r="B208" s="37"/>
      <c r="C208" s="203" t="s">
        <v>588</v>
      </c>
      <c r="D208" s="203" t="s">
        <v>142</v>
      </c>
      <c r="E208" s="204" t="s">
        <v>589</v>
      </c>
      <c r="F208" s="205" t="s">
        <v>590</v>
      </c>
      <c r="G208" s="206" t="s">
        <v>307</v>
      </c>
      <c r="H208" s="207">
        <v>5</v>
      </c>
      <c r="I208" s="208"/>
      <c r="J208" s="209">
        <f>ROUND(I208*H208,2)</f>
        <v>0</v>
      </c>
      <c r="K208" s="205" t="s">
        <v>219</v>
      </c>
      <c r="L208" s="42"/>
      <c r="M208" s="210" t="s">
        <v>40</v>
      </c>
      <c r="N208" s="211" t="s">
        <v>49</v>
      </c>
      <c r="O208" s="78"/>
      <c r="P208" s="212">
        <f>O208*H208</f>
        <v>0</v>
      </c>
      <c r="Q208" s="212">
        <v>0</v>
      </c>
      <c r="R208" s="212">
        <f>Q208*H208</f>
        <v>0</v>
      </c>
      <c r="S208" s="212">
        <v>0</v>
      </c>
      <c r="T208" s="213">
        <f>S208*H208</f>
        <v>0</v>
      </c>
      <c r="AR208" s="16" t="s">
        <v>261</v>
      </c>
      <c r="AT208" s="16" t="s">
        <v>142</v>
      </c>
      <c r="AU208" s="16" t="s">
        <v>88</v>
      </c>
      <c r="AY208" s="16" t="s">
        <v>139</v>
      </c>
      <c r="BE208" s="214">
        <f>IF(N208="základní",J208,0)</f>
        <v>0</v>
      </c>
      <c r="BF208" s="214">
        <f>IF(N208="snížená",J208,0)</f>
        <v>0</v>
      </c>
      <c r="BG208" s="214">
        <f>IF(N208="zákl. přenesená",J208,0)</f>
        <v>0</v>
      </c>
      <c r="BH208" s="214">
        <f>IF(N208="sníž. přenesená",J208,0)</f>
        <v>0</v>
      </c>
      <c r="BI208" s="214">
        <f>IF(N208="nulová",J208,0)</f>
        <v>0</v>
      </c>
      <c r="BJ208" s="16" t="s">
        <v>86</v>
      </c>
      <c r="BK208" s="214">
        <f>ROUND(I208*H208,2)</f>
        <v>0</v>
      </c>
      <c r="BL208" s="16" t="s">
        <v>261</v>
      </c>
      <c r="BM208" s="16" t="s">
        <v>591</v>
      </c>
    </row>
    <row r="209" spans="2:65" s="1" customFormat="1" ht="16.5" customHeight="1">
      <c r="B209" s="37"/>
      <c r="C209" s="203" t="s">
        <v>592</v>
      </c>
      <c r="D209" s="203" t="s">
        <v>142</v>
      </c>
      <c r="E209" s="204" t="s">
        <v>593</v>
      </c>
      <c r="F209" s="205" t="s">
        <v>594</v>
      </c>
      <c r="G209" s="206" t="s">
        <v>307</v>
      </c>
      <c r="H209" s="207">
        <v>1</v>
      </c>
      <c r="I209" s="208"/>
      <c r="J209" s="209">
        <f>ROUND(I209*H209,2)</f>
        <v>0</v>
      </c>
      <c r="K209" s="205" t="s">
        <v>219</v>
      </c>
      <c r="L209" s="42"/>
      <c r="M209" s="210" t="s">
        <v>40</v>
      </c>
      <c r="N209" s="211" t="s">
        <v>49</v>
      </c>
      <c r="O209" s="78"/>
      <c r="P209" s="212">
        <f>O209*H209</f>
        <v>0</v>
      </c>
      <c r="Q209" s="212">
        <v>0</v>
      </c>
      <c r="R209" s="212">
        <f>Q209*H209</f>
        <v>0</v>
      </c>
      <c r="S209" s="212">
        <v>0</v>
      </c>
      <c r="T209" s="213">
        <f>S209*H209</f>
        <v>0</v>
      </c>
      <c r="AR209" s="16" t="s">
        <v>261</v>
      </c>
      <c r="AT209" s="16" t="s">
        <v>142</v>
      </c>
      <c r="AU209" s="16" t="s">
        <v>88</v>
      </c>
      <c r="AY209" s="16" t="s">
        <v>139</v>
      </c>
      <c r="BE209" s="214">
        <f>IF(N209="základní",J209,0)</f>
        <v>0</v>
      </c>
      <c r="BF209" s="214">
        <f>IF(N209="snížená",J209,0)</f>
        <v>0</v>
      </c>
      <c r="BG209" s="214">
        <f>IF(N209="zákl. přenesená",J209,0)</f>
        <v>0</v>
      </c>
      <c r="BH209" s="214">
        <f>IF(N209="sníž. přenesená",J209,0)</f>
        <v>0</v>
      </c>
      <c r="BI209" s="214">
        <f>IF(N209="nulová",J209,0)</f>
        <v>0</v>
      </c>
      <c r="BJ209" s="16" t="s">
        <v>86</v>
      </c>
      <c r="BK209" s="214">
        <f>ROUND(I209*H209,2)</f>
        <v>0</v>
      </c>
      <c r="BL209" s="16" t="s">
        <v>261</v>
      </c>
      <c r="BM209" s="16" t="s">
        <v>595</v>
      </c>
    </row>
    <row r="210" spans="2:65" s="1" customFormat="1" ht="16.5" customHeight="1">
      <c r="B210" s="37"/>
      <c r="C210" s="203" t="s">
        <v>596</v>
      </c>
      <c r="D210" s="203" t="s">
        <v>142</v>
      </c>
      <c r="E210" s="204" t="s">
        <v>597</v>
      </c>
      <c r="F210" s="205" t="s">
        <v>598</v>
      </c>
      <c r="G210" s="206" t="s">
        <v>307</v>
      </c>
      <c r="H210" s="207">
        <v>1</v>
      </c>
      <c r="I210" s="208"/>
      <c r="J210" s="209">
        <f>ROUND(I210*H210,2)</f>
        <v>0</v>
      </c>
      <c r="K210" s="205" t="s">
        <v>219</v>
      </c>
      <c r="L210" s="42"/>
      <c r="M210" s="210" t="s">
        <v>40</v>
      </c>
      <c r="N210" s="211" t="s">
        <v>49</v>
      </c>
      <c r="O210" s="78"/>
      <c r="P210" s="212">
        <f>O210*H210</f>
        <v>0</v>
      </c>
      <c r="Q210" s="212">
        <v>0</v>
      </c>
      <c r="R210" s="212">
        <f>Q210*H210</f>
        <v>0</v>
      </c>
      <c r="S210" s="212">
        <v>0</v>
      </c>
      <c r="T210" s="213">
        <f>S210*H210</f>
        <v>0</v>
      </c>
      <c r="AR210" s="16" t="s">
        <v>261</v>
      </c>
      <c r="AT210" s="16" t="s">
        <v>142</v>
      </c>
      <c r="AU210" s="16" t="s">
        <v>88</v>
      </c>
      <c r="AY210" s="16" t="s">
        <v>139</v>
      </c>
      <c r="BE210" s="214">
        <f>IF(N210="základní",J210,0)</f>
        <v>0</v>
      </c>
      <c r="BF210" s="214">
        <f>IF(N210="snížená",J210,0)</f>
        <v>0</v>
      </c>
      <c r="BG210" s="214">
        <f>IF(N210="zákl. přenesená",J210,0)</f>
        <v>0</v>
      </c>
      <c r="BH210" s="214">
        <f>IF(N210="sníž. přenesená",J210,0)</f>
        <v>0</v>
      </c>
      <c r="BI210" s="214">
        <f>IF(N210="nulová",J210,0)</f>
        <v>0</v>
      </c>
      <c r="BJ210" s="16" t="s">
        <v>86</v>
      </c>
      <c r="BK210" s="214">
        <f>ROUND(I210*H210,2)</f>
        <v>0</v>
      </c>
      <c r="BL210" s="16" t="s">
        <v>261</v>
      </c>
      <c r="BM210" s="16" t="s">
        <v>599</v>
      </c>
    </row>
    <row r="211" spans="2:65" s="1" customFormat="1" ht="16.5" customHeight="1">
      <c r="B211" s="37"/>
      <c r="C211" s="203" t="s">
        <v>600</v>
      </c>
      <c r="D211" s="203" t="s">
        <v>142</v>
      </c>
      <c r="E211" s="204" t="s">
        <v>601</v>
      </c>
      <c r="F211" s="205" t="s">
        <v>602</v>
      </c>
      <c r="G211" s="206" t="s">
        <v>307</v>
      </c>
      <c r="H211" s="207">
        <v>2</v>
      </c>
      <c r="I211" s="208"/>
      <c r="J211" s="209">
        <f>ROUND(I211*H211,2)</f>
        <v>0</v>
      </c>
      <c r="K211" s="205" t="s">
        <v>219</v>
      </c>
      <c r="L211" s="42"/>
      <c r="M211" s="210" t="s">
        <v>40</v>
      </c>
      <c r="N211" s="211" t="s">
        <v>49</v>
      </c>
      <c r="O211" s="78"/>
      <c r="P211" s="212">
        <f>O211*H211</f>
        <v>0</v>
      </c>
      <c r="Q211" s="212">
        <v>0</v>
      </c>
      <c r="R211" s="212">
        <f>Q211*H211</f>
        <v>0</v>
      </c>
      <c r="S211" s="212">
        <v>0</v>
      </c>
      <c r="T211" s="213">
        <f>S211*H211</f>
        <v>0</v>
      </c>
      <c r="AR211" s="16" t="s">
        <v>261</v>
      </c>
      <c r="AT211" s="16" t="s">
        <v>142</v>
      </c>
      <c r="AU211" s="16" t="s">
        <v>88</v>
      </c>
      <c r="AY211" s="16" t="s">
        <v>139</v>
      </c>
      <c r="BE211" s="214">
        <f>IF(N211="základní",J211,0)</f>
        <v>0</v>
      </c>
      <c r="BF211" s="214">
        <f>IF(N211="snížená",J211,0)</f>
        <v>0</v>
      </c>
      <c r="BG211" s="214">
        <f>IF(N211="zákl. přenesená",J211,0)</f>
        <v>0</v>
      </c>
      <c r="BH211" s="214">
        <f>IF(N211="sníž. přenesená",J211,0)</f>
        <v>0</v>
      </c>
      <c r="BI211" s="214">
        <f>IF(N211="nulová",J211,0)</f>
        <v>0</v>
      </c>
      <c r="BJ211" s="16" t="s">
        <v>86</v>
      </c>
      <c r="BK211" s="214">
        <f>ROUND(I211*H211,2)</f>
        <v>0</v>
      </c>
      <c r="BL211" s="16" t="s">
        <v>261</v>
      </c>
      <c r="BM211" s="16" t="s">
        <v>603</v>
      </c>
    </row>
    <row r="212" spans="2:65" s="1" customFormat="1" ht="16.5" customHeight="1">
      <c r="B212" s="37"/>
      <c r="C212" s="203" t="s">
        <v>604</v>
      </c>
      <c r="D212" s="203" t="s">
        <v>142</v>
      </c>
      <c r="E212" s="204" t="s">
        <v>605</v>
      </c>
      <c r="F212" s="205" t="s">
        <v>606</v>
      </c>
      <c r="G212" s="206" t="s">
        <v>307</v>
      </c>
      <c r="H212" s="207">
        <v>1</v>
      </c>
      <c r="I212" s="208"/>
      <c r="J212" s="209">
        <f>ROUND(I212*H212,2)</f>
        <v>0</v>
      </c>
      <c r="K212" s="205" t="s">
        <v>219</v>
      </c>
      <c r="L212" s="42"/>
      <c r="M212" s="210" t="s">
        <v>40</v>
      </c>
      <c r="N212" s="211" t="s">
        <v>49</v>
      </c>
      <c r="O212" s="78"/>
      <c r="P212" s="212">
        <f>O212*H212</f>
        <v>0</v>
      </c>
      <c r="Q212" s="212">
        <v>0</v>
      </c>
      <c r="R212" s="212">
        <f>Q212*H212</f>
        <v>0</v>
      </c>
      <c r="S212" s="212">
        <v>0</v>
      </c>
      <c r="T212" s="213">
        <f>S212*H212</f>
        <v>0</v>
      </c>
      <c r="AR212" s="16" t="s">
        <v>261</v>
      </c>
      <c r="AT212" s="16" t="s">
        <v>142</v>
      </c>
      <c r="AU212" s="16" t="s">
        <v>88</v>
      </c>
      <c r="AY212" s="16" t="s">
        <v>139</v>
      </c>
      <c r="BE212" s="214">
        <f>IF(N212="základní",J212,0)</f>
        <v>0</v>
      </c>
      <c r="BF212" s="214">
        <f>IF(N212="snížená",J212,0)</f>
        <v>0</v>
      </c>
      <c r="BG212" s="214">
        <f>IF(N212="zákl. přenesená",J212,0)</f>
        <v>0</v>
      </c>
      <c r="BH212" s="214">
        <f>IF(N212="sníž. přenesená",J212,0)</f>
        <v>0</v>
      </c>
      <c r="BI212" s="214">
        <f>IF(N212="nulová",J212,0)</f>
        <v>0</v>
      </c>
      <c r="BJ212" s="16" t="s">
        <v>86</v>
      </c>
      <c r="BK212" s="214">
        <f>ROUND(I212*H212,2)</f>
        <v>0</v>
      </c>
      <c r="BL212" s="16" t="s">
        <v>261</v>
      </c>
      <c r="BM212" s="16" t="s">
        <v>607</v>
      </c>
    </row>
    <row r="213" spans="2:65" s="1" customFormat="1" ht="16.5" customHeight="1">
      <c r="B213" s="37"/>
      <c r="C213" s="203" t="s">
        <v>608</v>
      </c>
      <c r="D213" s="203" t="s">
        <v>142</v>
      </c>
      <c r="E213" s="204" t="s">
        <v>609</v>
      </c>
      <c r="F213" s="205" t="s">
        <v>610</v>
      </c>
      <c r="G213" s="206" t="s">
        <v>307</v>
      </c>
      <c r="H213" s="207">
        <v>1</v>
      </c>
      <c r="I213" s="208"/>
      <c r="J213" s="209">
        <f>ROUND(I213*H213,2)</f>
        <v>0</v>
      </c>
      <c r="K213" s="205" t="s">
        <v>219</v>
      </c>
      <c r="L213" s="42"/>
      <c r="M213" s="210" t="s">
        <v>40</v>
      </c>
      <c r="N213" s="211" t="s">
        <v>49</v>
      </c>
      <c r="O213" s="78"/>
      <c r="P213" s="212">
        <f>O213*H213</f>
        <v>0</v>
      </c>
      <c r="Q213" s="212">
        <v>0</v>
      </c>
      <c r="R213" s="212">
        <f>Q213*H213</f>
        <v>0</v>
      </c>
      <c r="S213" s="212">
        <v>0</v>
      </c>
      <c r="T213" s="213">
        <f>S213*H213</f>
        <v>0</v>
      </c>
      <c r="AR213" s="16" t="s">
        <v>261</v>
      </c>
      <c r="AT213" s="16" t="s">
        <v>142</v>
      </c>
      <c r="AU213" s="16" t="s">
        <v>88</v>
      </c>
      <c r="AY213" s="16" t="s">
        <v>139</v>
      </c>
      <c r="BE213" s="214">
        <f>IF(N213="základní",J213,0)</f>
        <v>0</v>
      </c>
      <c r="BF213" s="214">
        <f>IF(N213="snížená",J213,0)</f>
        <v>0</v>
      </c>
      <c r="BG213" s="214">
        <f>IF(N213="zákl. přenesená",J213,0)</f>
        <v>0</v>
      </c>
      <c r="BH213" s="214">
        <f>IF(N213="sníž. přenesená",J213,0)</f>
        <v>0</v>
      </c>
      <c r="BI213" s="214">
        <f>IF(N213="nulová",J213,0)</f>
        <v>0</v>
      </c>
      <c r="BJ213" s="16" t="s">
        <v>86</v>
      </c>
      <c r="BK213" s="214">
        <f>ROUND(I213*H213,2)</f>
        <v>0</v>
      </c>
      <c r="BL213" s="16" t="s">
        <v>261</v>
      </c>
      <c r="BM213" s="16" t="s">
        <v>611</v>
      </c>
    </row>
    <row r="214" spans="2:65" s="1" customFormat="1" ht="16.5" customHeight="1">
      <c r="B214" s="37"/>
      <c r="C214" s="203" t="s">
        <v>612</v>
      </c>
      <c r="D214" s="203" t="s">
        <v>142</v>
      </c>
      <c r="E214" s="204" t="s">
        <v>613</v>
      </c>
      <c r="F214" s="205" t="s">
        <v>614</v>
      </c>
      <c r="G214" s="206" t="s">
        <v>196</v>
      </c>
      <c r="H214" s="207">
        <v>1</v>
      </c>
      <c r="I214" s="208"/>
      <c r="J214" s="209">
        <f>ROUND(I214*H214,2)</f>
        <v>0</v>
      </c>
      <c r="K214" s="205" t="s">
        <v>219</v>
      </c>
      <c r="L214" s="42"/>
      <c r="M214" s="210" t="s">
        <v>40</v>
      </c>
      <c r="N214" s="211" t="s">
        <v>49</v>
      </c>
      <c r="O214" s="78"/>
      <c r="P214" s="212">
        <f>O214*H214</f>
        <v>0</v>
      </c>
      <c r="Q214" s="212">
        <v>0</v>
      </c>
      <c r="R214" s="212">
        <f>Q214*H214</f>
        <v>0</v>
      </c>
      <c r="S214" s="212">
        <v>0</v>
      </c>
      <c r="T214" s="213">
        <f>S214*H214</f>
        <v>0</v>
      </c>
      <c r="AR214" s="16" t="s">
        <v>261</v>
      </c>
      <c r="AT214" s="16" t="s">
        <v>142</v>
      </c>
      <c r="AU214" s="16" t="s">
        <v>88</v>
      </c>
      <c r="AY214" s="16" t="s">
        <v>139</v>
      </c>
      <c r="BE214" s="214">
        <f>IF(N214="základní",J214,0)</f>
        <v>0</v>
      </c>
      <c r="BF214" s="214">
        <f>IF(N214="snížená",J214,0)</f>
        <v>0</v>
      </c>
      <c r="BG214" s="214">
        <f>IF(N214="zákl. přenesená",J214,0)</f>
        <v>0</v>
      </c>
      <c r="BH214" s="214">
        <f>IF(N214="sníž. přenesená",J214,0)</f>
        <v>0</v>
      </c>
      <c r="BI214" s="214">
        <f>IF(N214="nulová",J214,0)</f>
        <v>0</v>
      </c>
      <c r="BJ214" s="16" t="s">
        <v>86</v>
      </c>
      <c r="BK214" s="214">
        <f>ROUND(I214*H214,2)</f>
        <v>0</v>
      </c>
      <c r="BL214" s="16" t="s">
        <v>261</v>
      </c>
      <c r="BM214" s="16" t="s">
        <v>615</v>
      </c>
    </row>
    <row r="215" spans="2:63" s="10" customFormat="1" ht="22.8" customHeight="1">
      <c r="B215" s="187"/>
      <c r="C215" s="188"/>
      <c r="D215" s="189" t="s">
        <v>77</v>
      </c>
      <c r="E215" s="201" t="s">
        <v>616</v>
      </c>
      <c r="F215" s="201" t="s">
        <v>617</v>
      </c>
      <c r="G215" s="188"/>
      <c r="H215" s="188"/>
      <c r="I215" s="191"/>
      <c r="J215" s="202">
        <f>BK215</f>
        <v>0</v>
      </c>
      <c r="K215" s="188"/>
      <c r="L215" s="193"/>
      <c r="M215" s="194"/>
      <c r="N215" s="195"/>
      <c r="O215" s="195"/>
      <c r="P215" s="196">
        <f>SUM(P216:P221)</f>
        <v>0</v>
      </c>
      <c r="Q215" s="195"/>
      <c r="R215" s="196">
        <f>SUM(R216:R221)</f>
        <v>0</v>
      </c>
      <c r="S215" s="195"/>
      <c r="T215" s="197">
        <f>SUM(T216:T221)</f>
        <v>0</v>
      </c>
      <c r="AR215" s="198" t="s">
        <v>157</v>
      </c>
      <c r="AT215" s="199" t="s">
        <v>77</v>
      </c>
      <c r="AU215" s="199" t="s">
        <v>86</v>
      </c>
      <c r="AY215" s="198" t="s">
        <v>139</v>
      </c>
      <c r="BK215" s="200">
        <f>SUM(BK216:BK221)</f>
        <v>0</v>
      </c>
    </row>
    <row r="216" spans="2:65" s="1" customFormat="1" ht="16.5" customHeight="1">
      <c r="B216" s="37"/>
      <c r="C216" s="203" t="s">
        <v>618</v>
      </c>
      <c r="D216" s="203" t="s">
        <v>142</v>
      </c>
      <c r="E216" s="204" t="s">
        <v>619</v>
      </c>
      <c r="F216" s="205" t="s">
        <v>620</v>
      </c>
      <c r="G216" s="206" t="s">
        <v>196</v>
      </c>
      <c r="H216" s="207">
        <v>1</v>
      </c>
      <c r="I216" s="208"/>
      <c r="J216" s="209">
        <f>ROUND(I216*H216,2)</f>
        <v>0</v>
      </c>
      <c r="K216" s="205" t="s">
        <v>219</v>
      </c>
      <c r="L216" s="42"/>
      <c r="M216" s="210" t="s">
        <v>40</v>
      </c>
      <c r="N216" s="211" t="s">
        <v>49</v>
      </c>
      <c r="O216" s="78"/>
      <c r="P216" s="212">
        <f>O216*H216</f>
        <v>0</v>
      </c>
      <c r="Q216" s="212">
        <v>0</v>
      </c>
      <c r="R216" s="212">
        <f>Q216*H216</f>
        <v>0</v>
      </c>
      <c r="S216" s="212">
        <v>0</v>
      </c>
      <c r="T216" s="213">
        <f>S216*H216</f>
        <v>0</v>
      </c>
      <c r="AR216" s="16" t="s">
        <v>261</v>
      </c>
      <c r="AT216" s="16" t="s">
        <v>142</v>
      </c>
      <c r="AU216" s="16" t="s">
        <v>88</v>
      </c>
      <c r="AY216" s="16" t="s">
        <v>139</v>
      </c>
      <c r="BE216" s="214">
        <f>IF(N216="základní",J216,0)</f>
        <v>0</v>
      </c>
      <c r="BF216" s="214">
        <f>IF(N216="snížená",J216,0)</f>
        <v>0</v>
      </c>
      <c r="BG216" s="214">
        <f>IF(N216="zákl. přenesená",J216,0)</f>
        <v>0</v>
      </c>
      <c r="BH216" s="214">
        <f>IF(N216="sníž. přenesená",J216,0)</f>
        <v>0</v>
      </c>
      <c r="BI216" s="214">
        <f>IF(N216="nulová",J216,0)</f>
        <v>0</v>
      </c>
      <c r="BJ216" s="16" t="s">
        <v>86</v>
      </c>
      <c r="BK216" s="214">
        <f>ROUND(I216*H216,2)</f>
        <v>0</v>
      </c>
      <c r="BL216" s="16" t="s">
        <v>261</v>
      </c>
      <c r="BM216" s="16" t="s">
        <v>621</v>
      </c>
    </row>
    <row r="217" spans="2:65" s="1" customFormat="1" ht="16.5" customHeight="1">
      <c r="B217" s="37"/>
      <c r="C217" s="203" t="s">
        <v>622</v>
      </c>
      <c r="D217" s="203" t="s">
        <v>142</v>
      </c>
      <c r="E217" s="204" t="s">
        <v>623</v>
      </c>
      <c r="F217" s="205" t="s">
        <v>624</v>
      </c>
      <c r="G217" s="206" t="s">
        <v>196</v>
      </c>
      <c r="H217" s="207">
        <v>1</v>
      </c>
      <c r="I217" s="208"/>
      <c r="J217" s="209">
        <f>ROUND(I217*H217,2)</f>
        <v>0</v>
      </c>
      <c r="K217" s="205" t="s">
        <v>219</v>
      </c>
      <c r="L217" s="42"/>
      <c r="M217" s="210" t="s">
        <v>40</v>
      </c>
      <c r="N217" s="211" t="s">
        <v>49</v>
      </c>
      <c r="O217" s="78"/>
      <c r="P217" s="212">
        <f>O217*H217</f>
        <v>0</v>
      </c>
      <c r="Q217" s="212">
        <v>0</v>
      </c>
      <c r="R217" s="212">
        <f>Q217*H217</f>
        <v>0</v>
      </c>
      <c r="S217" s="212">
        <v>0</v>
      </c>
      <c r="T217" s="213">
        <f>S217*H217</f>
        <v>0</v>
      </c>
      <c r="AR217" s="16" t="s">
        <v>261</v>
      </c>
      <c r="AT217" s="16" t="s">
        <v>142</v>
      </c>
      <c r="AU217" s="16" t="s">
        <v>88</v>
      </c>
      <c r="AY217" s="16" t="s">
        <v>139</v>
      </c>
      <c r="BE217" s="214">
        <f>IF(N217="základní",J217,0)</f>
        <v>0</v>
      </c>
      <c r="BF217" s="214">
        <f>IF(N217="snížená",J217,0)</f>
        <v>0</v>
      </c>
      <c r="BG217" s="214">
        <f>IF(N217="zákl. přenesená",J217,0)</f>
        <v>0</v>
      </c>
      <c r="BH217" s="214">
        <f>IF(N217="sníž. přenesená",J217,0)</f>
        <v>0</v>
      </c>
      <c r="BI217" s="214">
        <f>IF(N217="nulová",J217,0)</f>
        <v>0</v>
      </c>
      <c r="BJ217" s="16" t="s">
        <v>86</v>
      </c>
      <c r="BK217" s="214">
        <f>ROUND(I217*H217,2)</f>
        <v>0</v>
      </c>
      <c r="BL217" s="16" t="s">
        <v>261</v>
      </c>
      <c r="BM217" s="16" t="s">
        <v>625</v>
      </c>
    </row>
    <row r="218" spans="2:65" s="1" customFormat="1" ht="16.5" customHeight="1">
      <c r="B218" s="37"/>
      <c r="C218" s="203" t="s">
        <v>626</v>
      </c>
      <c r="D218" s="203" t="s">
        <v>142</v>
      </c>
      <c r="E218" s="204" t="s">
        <v>627</v>
      </c>
      <c r="F218" s="205" t="s">
        <v>628</v>
      </c>
      <c r="G218" s="206" t="s">
        <v>196</v>
      </c>
      <c r="H218" s="207">
        <v>1</v>
      </c>
      <c r="I218" s="208"/>
      <c r="J218" s="209">
        <f>ROUND(I218*H218,2)</f>
        <v>0</v>
      </c>
      <c r="K218" s="205" t="s">
        <v>219</v>
      </c>
      <c r="L218" s="42"/>
      <c r="M218" s="210" t="s">
        <v>40</v>
      </c>
      <c r="N218" s="211" t="s">
        <v>49</v>
      </c>
      <c r="O218" s="78"/>
      <c r="P218" s="212">
        <f>O218*H218</f>
        <v>0</v>
      </c>
      <c r="Q218" s="212">
        <v>0</v>
      </c>
      <c r="R218" s="212">
        <f>Q218*H218</f>
        <v>0</v>
      </c>
      <c r="S218" s="212">
        <v>0</v>
      </c>
      <c r="T218" s="213">
        <f>S218*H218</f>
        <v>0</v>
      </c>
      <c r="AR218" s="16" t="s">
        <v>261</v>
      </c>
      <c r="AT218" s="16" t="s">
        <v>142</v>
      </c>
      <c r="AU218" s="16" t="s">
        <v>88</v>
      </c>
      <c r="AY218" s="16" t="s">
        <v>139</v>
      </c>
      <c r="BE218" s="214">
        <f>IF(N218="základní",J218,0)</f>
        <v>0</v>
      </c>
      <c r="BF218" s="214">
        <f>IF(N218="snížená",J218,0)</f>
        <v>0</v>
      </c>
      <c r="BG218" s="214">
        <f>IF(N218="zákl. přenesená",J218,0)</f>
        <v>0</v>
      </c>
      <c r="BH218" s="214">
        <f>IF(N218="sníž. přenesená",J218,0)</f>
        <v>0</v>
      </c>
      <c r="BI218" s="214">
        <f>IF(N218="nulová",J218,0)</f>
        <v>0</v>
      </c>
      <c r="BJ218" s="16" t="s">
        <v>86</v>
      </c>
      <c r="BK218" s="214">
        <f>ROUND(I218*H218,2)</f>
        <v>0</v>
      </c>
      <c r="BL218" s="16" t="s">
        <v>261</v>
      </c>
      <c r="BM218" s="16" t="s">
        <v>629</v>
      </c>
    </row>
    <row r="219" spans="2:65" s="1" customFormat="1" ht="16.5" customHeight="1">
      <c r="B219" s="37"/>
      <c r="C219" s="203" t="s">
        <v>630</v>
      </c>
      <c r="D219" s="203" t="s">
        <v>142</v>
      </c>
      <c r="E219" s="204" t="s">
        <v>631</v>
      </c>
      <c r="F219" s="205" t="s">
        <v>632</v>
      </c>
      <c r="G219" s="206" t="s">
        <v>196</v>
      </c>
      <c r="H219" s="207">
        <v>1</v>
      </c>
      <c r="I219" s="208"/>
      <c r="J219" s="209">
        <f>ROUND(I219*H219,2)</f>
        <v>0</v>
      </c>
      <c r="K219" s="205" t="s">
        <v>219</v>
      </c>
      <c r="L219" s="42"/>
      <c r="M219" s="210" t="s">
        <v>40</v>
      </c>
      <c r="N219" s="211" t="s">
        <v>49</v>
      </c>
      <c r="O219" s="78"/>
      <c r="P219" s="212">
        <f>O219*H219</f>
        <v>0</v>
      </c>
      <c r="Q219" s="212">
        <v>0</v>
      </c>
      <c r="R219" s="212">
        <f>Q219*H219</f>
        <v>0</v>
      </c>
      <c r="S219" s="212">
        <v>0</v>
      </c>
      <c r="T219" s="213">
        <f>S219*H219</f>
        <v>0</v>
      </c>
      <c r="AR219" s="16" t="s">
        <v>261</v>
      </c>
      <c r="AT219" s="16" t="s">
        <v>142</v>
      </c>
      <c r="AU219" s="16" t="s">
        <v>88</v>
      </c>
      <c r="AY219" s="16" t="s">
        <v>139</v>
      </c>
      <c r="BE219" s="214">
        <f>IF(N219="základní",J219,0)</f>
        <v>0</v>
      </c>
      <c r="BF219" s="214">
        <f>IF(N219="snížená",J219,0)</f>
        <v>0</v>
      </c>
      <c r="BG219" s="214">
        <f>IF(N219="zákl. přenesená",J219,0)</f>
        <v>0</v>
      </c>
      <c r="BH219" s="214">
        <f>IF(N219="sníž. přenesená",J219,0)</f>
        <v>0</v>
      </c>
      <c r="BI219" s="214">
        <f>IF(N219="nulová",J219,0)</f>
        <v>0</v>
      </c>
      <c r="BJ219" s="16" t="s">
        <v>86</v>
      </c>
      <c r="BK219" s="214">
        <f>ROUND(I219*H219,2)</f>
        <v>0</v>
      </c>
      <c r="BL219" s="16" t="s">
        <v>261</v>
      </c>
      <c r="BM219" s="16" t="s">
        <v>633</v>
      </c>
    </row>
    <row r="220" spans="2:65" s="1" customFormat="1" ht="16.5" customHeight="1">
      <c r="B220" s="37"/>
      <c r="C220" s="203" t="s">
        <v>634</v>
      </c>
      <c r="D220" s="203" t="s">
        <v>142</v>
      </c>
      <c r="E220" s="204" t="s">
        <v>635</v>
      </c>
      <c r="F220" s="205" t="s">
        <v>636</v>
      </c>
      <c r="G220" s="206" t="s">
        <v>196</v>
      </c>
      <c r="H220" s="207">
        <v>1</v>
      </c>
      <c r="I220" s="208"/>
      <c r="J220" s="209">
        <f>ROUND(I220*H220,2)</f>
        <v>0</v>
      </c>
      <c r="K220" s="205" t="s">
        <v>219</v>
      </c>
      <c r="L220" s="42"/>
      <c r="M220" s="210" t="s">
        <v>40</v>
      </c>
      <c r="N220" s="211" t="s">
        <v>49</v>
      </c>
      <c r="O220" s="78"/>
      <c r="P220" s="212">
        <f>O220*H220</f>
        <v>0</v>
      </c>
      <c r="Q220" s="212">
        <v>0</v>
      </c>
      <c r="R220" s="212">
        <f>Q220*H220</f>
        <v>0</v>
      </c>
      <c r="S220" s="212">
        <v>0</v>
      </c>
      <c r="T220" s="213">
        <f>S220*H220</f>
        <v>0</v>
      </c>
      <c r="AR220" s="16" t="s">
        <v>261</v>
      </c>
      <c r="AT220" s="16" t="s">
        <v>142</v>
      </c>
      <c r="AU220" s="16" t="s">
        <v>88</v>
      </c>
      <c r="AY220" s="16" t="s">
        <v>139</v>
      </c>
      <c r="BE220" s="214">
        <f>IF(N220="základní",J220,0)</f>
        <v>0</v>
      </c>
      <c r="BF220" s="214">
        <f>IF(N220="snížená",J220,0)</f>
        <v>0</v>
      </c>
      <c r="BG220" s="214">
        <f>IF(N220="zákl. přenesená",J220,0)</f>
        <v>0</v>
      </c>
      <c r="BH220" s="214">
        <f>IF(N220="sníž. přenesená",J220,0)</f>
        <v>0</v>
      </c>
      <c r="BI220" s="214">
        <f>IF(N220="nulová",J220,0)</f>
        <v>0</v>
      </c>
      <c r="BJ220" s="16" t="s">
        <v>86</v>
      </c>
      <c r="BK220" s="214">
        <f>ROUND(I220*H220,2)</f>
        <v>0</v>
      </c>
      <c r="BL220" s="16" t="s">
        <v>261</v>
      </c>
      <c r="BM220" s="16" t="s">
        <v>637</v>
      </c>
    </row>
    <row r="221" spans="2:65" s="1" customFormat="1" ht="16.5" customHeight="1">
      <c r="B221" s="37"/>
      <c r="C221" s="203" t="s">
        <v>638</v>
      </c>
      <c r="D221" s="203" t="s">
        <v>142</v>
      </c>
      <c r="E221" s="204" t="s">
        <v>639</v>
      </c>
      <c r="F221" s="205" t="s">
        <v>640</v>
      </c>
      <c r="G221" s="206" t="s">
        <v>196</v>
      </c>
      <c r="H221" s="207">
        <v>1</v>
      </c>
      <c r="I221" s="208"/>
      <c r="J221" s="209">
        <f>ROUND(I221*H221,2)</f>
        <v>0</v>
      </c>
      <c r="K221" s="205" t="s">
        <v>219</v>
      </c>
      <c r="L221" s="42"/>
      <c r="M221" s="210" t="s">
        <v>40</v>
      </c>
      <c r="N221" s="211" t="s">
        <v>49</v>
      </c>
      <c r="O221" s="78"/>
      <c r="P221" s="212">
        <f>O221*H221</f>
        <v>0</v>
      </c>
      <c r="Q221" s="212">
        <v>0</v>
      </c>
      <c r="R221" s="212">
        <f>Q221*H221</f>
        <v>0</v>
      </c>
      <c r="S221" s="212">
        <v>0</v>
      </c>
      <c r="T221" s="213">
        <f>S221*H221</f>
        <v>0</v>
      </c>
      <c r="AR221" s="16" t="s">
        <v>261</v>
      </c>
      <c r="AT221" s="16" t="s">
        <v>142</v>
      </c>
      <c r="AU221" s="16" t="s">
        <v>88</v>
      </c>
      <c r="AY221" s="16" t="s">
        <v>139</v>
      </c>
      <c r="BE221" s="214">
        <f>IF(N221="základní",J221,0)</f>
        <v>0</v>
      </c>
      <c r="BF221" s="214">
        <f>IF(N221="snížená",J221,0)</f>
        <v>0</v>
      </c>
      <c r="BG221" s="214">
        <f>IF(N221="zákl. přenesená",J221,0)</f>
        <v>0</v>
      </c>
      <c r="BH221" s="214">
        <f>IF(N221="sníž. přenesená",J221,0)</f>
        <v>0</v>
      </c>
      <c r="BI221" s="214">
        <f>IF(N221="nulová",J221,0)</f>
        <v>0</v>
      </c>
      <c r="BJ221" s="16" t="s">
        <v>86</v>
      </c>
      <c r="BK221" s="214">
        <f>ROUND(I221*H221,2)</f>
        <v>0</v>
      </c>
      <c r="BL221" s="16" t="s">
        <v>261</v>
      </c>
      <c r="BM221" s="16" t="s">
        <v>641</v>
      </c>
    </row>
    <row r="222" spans="2:63" s="10" customFormat="1" ht="25.9" customHeight="1">
      <c r="B222" s="187"/>
      <c r="C222" s="188"/>
      <c r="D222" s="189" t="s">
        <v>77</v>
      </c>
      <c r="E222" s="190" t="s">
        <v>172</v>
      </c>
      <c r="F222" s="190" t="s">
        <v>173</v>
      </c>
      <c r="G222" s="188"/>
      <c r="H222" s="188"/>
      <c r="I222" s="191"/>
      <c r="J222" s="192">
        <f>BK222</f>
        <v>0</v>
      </c>
      <c r="K222" s="188"/>
      <c r="L222" s="193"/>
      <c r="M222" s="194"/>
      <c r="N222" s="195"/>
      <c r="O222" s="195"/>
      <c r="P222" s="196">
        <f>P223+P238+P245+P253+P257+P271+P287+P303+P331</f>
        <v>0</v>
      </c>
      <c r="Q222" s="195"/>
      <c r="R222" s="196">
        <f>R223+R238+R245+R253+R257+R271+R287+R303+R331</f>
        <v>0.9432465000000001</v>
      </c>
      <c r="S222" s="195"/>
      <c r="T222" s="197">
        <f>T223+T238+T245+T253+T257+T271+T287+T303+T331</f>
        <v>0</v>
      </c>
      <c r="AR222" s="198" t="s">
        <v>88</v>
      </c>
      <c r="AT222" s="199" t="s">
        <v>77</v>
      </c>
      <c r="AU222" s="199" t="s">
        <v>78</v>
      </c>
      <c r="AY222" s="198" t="s">
        <v>139</v>
      </c>
      <c r="BK222" s="200">
        <f>BK223+BK238+BK245+BK253+BK257+BK271+BK287+BK303+BK331</f>
        <v>0</v>
      </c>
    </row>
    <row r="223" spans="2:63" s="10" customFormat="1" ht="22.8" customHeight="1">
      <c r="B223" s="187"/>
      <c r="C223" s="188"/>
      <c r="D223" s="189" t="s">
        <v>77</v>
      </c>
      <c r="E223" s="201" t="s">
        <v>642</v>
      </c>
      <c r="F223" s="201" t="s">
        <v>643</v>
      </c>
      <c r="G223" s="188"/>
      <c r="H223" s="188"/>
      <c r="I223" s="191"/>
      <c r="J223" s="202">
        <f>BK223</f>
        <v>0</v>
      </c>
      <c r="K223" s="188"/>
      <c r="L223" s="193"/>
      <c r="M223" s="194"/>
      <c r="N223" s="195"/>
      <c r="O223" s="195"/>
      <c r="P223" s="196">
        <f>SUM(P224:P237)</f>
        <v>0</v>
      </c>
      <c r="Q223" s="195"/>
      <c r="R223" s="196">
        <f>SUM(R224:R237)</f>
        <v>0.1192065</v>
      </c>
      <c r="S223" s="195"/>
      <c r="T223" s="197">
        <f>SUM(T224:T237)</f>
        <v>0</v>
      </c>
      <c r="AR223" s="198" t="s">
        <v>88</v>
      </c>
      <c r="AT223" s="199" t="s">
        <v>77</v>
      </c>
      <c r="AU223" s="199" t="s">
        <v>86</v>
      </c>
      <c r="AY223" s="198" t="s">
        <v>139</v>
      </c>
      <c r="BK223" s="200">
        <f>SUM(BK224:BK237)</f>
        <v>0</v>
      </c>
    </row>
    <row r="224" spans="2:65" s="1" customFormat="1" ht="22.5" customHeight="1">
      <c r="B224" s="37"/>
      <c r="C224" s="203" t="s">
        <v>644</v>
      </c>
      <c r="D224" s="203" t="s">
        <v>142</v>
      </c>
      <c r="E224" s="204" t="s">
        <v>645</v>
      </c>
      <c r="F224" s="205" t="s">
        <v>646</v>
      </c>
      <c r="G224" s="206" t="s">
        <v>179</v>
      </c>
      <c r="H224" s="207">
        <v>154</v>
      </c>
      <c r="I224" s="208"/>
      <c r="J224" s="209">
        <f>ROUND(I224*H224,2)</f>
        <v>0</v>
      </c>
      <c r="K224" s="205" t="s">
        <v>146</v>
      </c>
      <c r="L224" s="42"/>
      <c r="M224" s="210" t="s">
        <v>40</v>
      </c>
      <c r="N224" s="211" t="s">
        <v>49</v>
      </c>
      <c r="O224" s="78"/>
      <c r="P224" s="212">
        <f>O224*H224</f>
        <v>0</v>
      </c>
      <c r="Q224" s="212">
        <v>0</v>
      </c>
      <c r="R224" s="212">
        <f>Q224*H224</f>
        <v>0</v>
      </c>
      <c r="S224" s="212">
        <v>0</v>
      </c>
      <c r="T224" s="213">
        <f>S224*H224</f>
        <v>0</v>
      </c>
      <c r="AR224" s="16" t="s">
        <v>180</v>
      </c>
      <c r="AT224" s="16" t="s">
        <v>142</v>
      </c>
      <c r="AU224" s="16" t="s">
        <v>88</v>
      </c>
      <c r="AY224" s="16" t="s">
        <v>139</v>
      </c>
      <c r="BE224" s="214">
        <f>IF(N224="základní",J224,0)</f>
        <v>0</v>
      </c>
      <c r="BF224" s="214">
        <f>IF(N224="snížená",J224,0)</f>
        <v>0</v>
      </c>
      <c r="BG224" s="214">
        <f>IF(N224="zákl. přenesená",J224,0)</f>
        <v>0</v>
      </c>
      <c r="BH224" s="214">
        <f>IF(N224="sníž. přenesená",J224,0)</f>
        <v>0</v>
      </c>
      <c r="BI224" s="214">
        <f>IF(N224="nulová",J224,0)</f>
        <v>0</v>
      </c>
      <c r="BJ224" s="16" t="s">
        <v>86</v>
      </c>
      <c r="BK224" s="214">
        <f>ROUND(I224*H224,2)</f>
        <v>0</v>
      </c>
      <c r="BL224" s="16" t="s">
        <v>180</v>
      </c>
      <c r="BM224" s="16" t="s">
        <v>647</v>
      </c>
    </row>
    <row r="225" spans="2:47" s="1" customFormat="1" ht="12">
      <c r="B225" s="37"/>
      <c r="C225" s="38"/>
      <c r="D225" s="215" t="s">
        <v>155</v>
      </c>
      <c r="E225" s="38"/>
      <c r="F225" s="216" t="s">
        <v>648</v>
      </c>
      <c r="G225" s="38"/>
      <c r="H225" s="38"/>
      <c r="I225" s="129"/>
      <c r="J225" s="38"/>
      <c r="K225" s="38"/>
      <c r="L225" s="42"/>
      <c r="M225" s="217"/>
      <c r="N225" s="78"/>
      <c r="O225" s="78"/>
      <c r="P225" s="78"/>
      <c r="Q225" s="78"/>
      <c r="R225" s="78"/>
      <c r="S225" s="78"/>
      <c r="T225" s="79"/>
      <c r="AT225" s="16" t="s">
        <v>155</v>
      </c>
      <c r="AU225" s="16" t="s">
        <v>88</v>
      </c>
    </row>
    <row r="226" spans="2:65" s="1" customFormat="1" ht="16.5" customHeight="1">
      <c r="B226" s="37"/>
      <c r="C226" s="246" t="s">
        <v>649</v>
      </c>
      <c r="D226" s="246" t="s">
        <v>254</v>
      </c>
      <c r="E226" s="247" t="s">
        <v>650</v>
      </c>
      <c r="F226" s="248" t="s">
        <v>651</v>
      </c>
      <c r="G226" s="249" t="s">
        <v>179</v>
      </c>
      <c r="H226" s="250">
        <v>45.15</v>
      </c>
      <c r="I226" s="251"/>
      <c r="J226" s="252">
        <f>ROUND(I226*H226,2)</f>
        <v>0</v>
      </c>
      <c r="K226" s="248" t="s">
        <v>146</v>
      </c>
      <c r="L226" s="253"/>
      <c r="M226" s="254" t="s">
        <v>40</v>
      </c>
      <c r="N226" s="255" t="s">
        <v>49</v>
      </c>
      <c r="O226" s="78"/>
      <c r="P226" s="212">
        <f>O226*H226</f>
        <v>0</v>
      </c>
      <c r="Q226" s="212">
        <v>0.00121</v>
      </c>
      <c r="R226" s="212">
        <f>Q226*H226</f>
        <v>0.05463149999999999</v>
      </c>
      <c r="S226" s="212">
        <v>0</v>
      </c>
      <c r="T226" s="213">
        <f>S226*H226</f>
        <v>0</v>
      </c>
      <c r="AR226" s="16" t="s">
        <v>358</v>
      </c>
      <c r="AT226" s="16" t="s">
        <v>254</v>
      </c>
      <c r="AU226" s="16" t="s">
        <v>88</v>
      </c>
      <c r="AY226" s="16" t="s">
        <v>139</v>
      </c>
      <c r="BE226" s="214">
        <f>IF(N226="základní",J226,0)</f>
        <v>0</v>
      </c>
      <c r="BF226" s="214">
        <f>IF(N226="snížená",J226,0)</f>
        <v>0</v>
      </c>
      <c r="BG226" s="214">
        <f>IF(N226="zákl. přenesená",J226,0)</f>
        <v>0</v>
      </c>
      <c r="BH226" s="214">
        <f>IF(N226="sníž. přenesená",J226,0)</f>
        <v>0</v>
      </c>
      <c r="BI226" s="214">
        <f>IF(N226="nulová",J226,0)</f>
        <v>0</v>
      </c>
      <c r="BJ226" s="16" t="s">
        <v>86</v>
      </c>
      <c r="BK226" s="214">
        <f>ROUND(I226*H226,2)</f>
        <v>0</v>
      </c>
      <c r="BL226" s="16" t="s">
        <v>180</v>
      </c>
      <c r="BM226" s="16" t="s">
        <v>652</v>
      </c>
    </row>
    <row r="227" spans="2:51" s="11" customFormat="1" ht="12">
      <c r="B227" s="218"/>
      <c r="C227" s="219"/>
      <c r="D227" s="215" t="s">
        <v>165</v>
      </c>
      <c r="E227" s="219"/>
      <c r="F227" s="220" t="s">
        <v>653</v>
      </c>
      <c r="G227" s="219"/>
      <c r="H227" s="221">
        <v>45.15</v>
      </c>
      <c r="I227" s="222"/>
      <c r="J227" s="219"/>
      <c r="K227" s="219"/>
      <c r="L227" s="223"/>
      <c r="M227" s="224"/>
      <c r="N227" s="225"/>
      <c r="O227" s="225"/>
      <c r="P227" s="225"/>
      <c r="Q227" s="225"/>
      <c r="R227" s="225"/>
      <c r="S227" s="225"/>
      <c r="T227" s="226"/>
      <c r="AT227" s="227" t="s">
        <v>165</v>
      </c>
      <c r="AU227" s="227" t="s">
        <v>88</v>
      </c>
      <c r="AV227" s="11" t="s">
        <v>88</v>
      </c>
      <c r="AW227" s="11" t="s">
        <v>4</v>
      </c>
      <c r="AX227" s="11" t="s">
        <v>86</v>
      </c>
      <c r="AY227" s="227" t="s">
        <v>139</v>
      </c>
    </row>
    <row r="228" spans="2:65" s="1" customFormat="1" ht="16.5" customHeight="1">
      <c r="B228" s="37"/>
      <c r="C228" s="246" t="s">
        <v>654</v>
      </c>
      <c r="D228" s="246" t="s">
        <v>254</v>
      </c>
      <c r="E228" s="247" t="s">
        <v>655</v>
      </c>
      <c r="F228" s="248" t="s">
        <v>656</v>
      </c>
      <c r="G228" s="249" t="s">
        <v>179</v>
      </c>
      <c r="H228" s="250">
        <v>64.05</v>
      </c>
      <c r="I228" s="251"/>
      <c r="J228" s="252">
        <f>ROUND(I228*H228,2)</f>
        <v>0</v>
      </c>
      <c r="K228" s="248" t="s">
        <v>146</v>
      </c>
      <c r="L228" s="253"/>
      <c r="M228" s="254" t="s">
        <v>40</v>
      </c>
      <c r="N228" s="255" t="s">
        <v>49</v>
      </c>
      <c r="O228" s="78"/>
      <c r="P228" s="212">
        <f>O228*H228</f>
        <v>0</v>
      </c>
      <c r="Q228" s="212">
        <v>0.00029</v>
      </c>
      <c r="R228" s="212">
        <f>Q228*H228</f>
        <v>0.0185745</v>
      </c>
      <c r="S228" s="212">
        <v>0</v>
      </c>
      <c r="T228" s="213">
        <f>S228*H228</f>
        <v>0</v>
      </c>
      <c r="AR228" s="16" t="s">
        <v>358</v>
      </c>
      <c r="AT228" s="16" t="s">
        <v>254</v>
      </c>
      <c r="AU228" s="16" t="s">
        <v>88</v>
      </c>
      <c r="AY228" s="16" t="s">
        <v>139</v>
      </c>
      <c r="BE228" s="214">
        <f>IF(N228="základní",J228,0)</f>
        <v>0</v>
      </c>
      <c r="BF228" s="214">
        <f>IF(N228="snížená",J228,0)</f>
        <v>0</v>
      </c>
      <c r="BG228" s="214">
        <f>IF(N228="zákl. přenesená",J228,0)</f>
        <v>0</v>
      </c>
      <c r="BH228" s="214">
        <f>IF(N228="sníž. přenesená",J228,0)</f>
        <v>0</v>
      </c>
      <c r="BI228" s="214">
        <f>IF(N228="nulová",J228,0)</f>
        <v>0</v>
      </c>
      <c r="BJ228" s="16" t="s">
        <v>86</v>
      </c>
      <c r="BK228" s="214">
        <f>ROUND(I228*H228,2)</f>
        <v>0</v>
      </c>
      <c r="BL228" s="16" t="s">
        <v>180</v>
      </c>
      <c r="BM228" s="16" t="s">
        <v>657</v>
      </c>
    </row>
    <row r="229" spans="2:51" s="11" customFormat="1" ht="12">
      <c r="B229" s="218"/>
      <c r="C229" s="219"/>
      <c r="D229" s="215" t="s">
        <v>165</v>
      </c>
      <c r="E229" s="219"/>
      <c r="F229" s="220" t="s">
        <v>658</v>
      </c>
      <c r="G229" s="219"/>
      <c r="H229" s="221">
        <v>64.05</v>
      </c>
      <c r="I229" s="222"/>
      <c r="J229" s="219"/>
      <c r="K229" s="219"/>
      <c r="L229" s="223"/>
      <c r="M229" s="224"/>
      <c r="N229" s="225"/>
      <c r="O229" s="225"/>
      <c r="P229" s="225"/>
      <c r="Q229" s="225"/>
      <c r="R229" s="225"/>
      <c r="S229" s="225"/>
      <c r="T229" s="226"/>
      <c r="AT229" s="227" t="s">
        <v>165</v>
      </c>
      <c r="AU229" s="227" t="s">
        <v>88</v>
      </c>
      <c r="AV229" s="11" t="s">
        <v>88</v>
      </c>
      <c r="AW229" s="11" t="s">
        <v>4</v>
      </c>
      <c r="AX229" s="11" t="s">
        <v>86</v>
      </c>
      <c r="AY229" s="227" t="s">
        <v>139</v>
      </c>
    </row>
    <row r="230" spans="2:65" s="1" customFormat="1" ht="16.5" customHeight="1">
      <c r="B230" s="37"/>
      <c r="C230" s="246" t="s">
        <v>659</v>
      </c>
      <c r="D230" s="246" t="s">
        <v>254</v>
      </c>
      <c r="E230" s="247" t="s">
        <v>660</v>
      </c>
      <c r="F230" s="248" t="s">
        <v>661</v>
      </c>
      <c r="G230" s="249" t="s">
        <v>179</v>
      </c>
      <c r="H230" s="250">
        <v>11.55</v>
      </c>
      <c r="I230" s="251"/>
      <c r="J230" s="252">
        <f>ROUND(I230*H230,2)</f>
        <v>0</v>
      </c>
      <c r="K230" s="248" t="s">
        <v>146</v>
      </c>
      <c r="L230" s="253"/>
      <c r="M230" s="254" t="s">
        <v>40</v>
      </c>
      <c r="N230" s="255" t="s">
        <v>49</v>
      </c>
      <c r="O230" s="78"/>
      <c r="P230" s="212">
        <f>O230*H230</f>
        <v>0</v>
      </c>
      <c r="Q230" s="212">
        <v>0.00032</v>
      </c>
      <c r="R230" s="212">
        <f>Q230*H230</f>
        <v>0.0036960000000000005</v>
      </c>
      <c r="S230" s="212">
        <v>0</v>
      </c>
      <c r="T230" s="213">
        <f>S230*H230</f>
        <v>0</v>
      </c>
      <c r="AR230" s="16" t="s">
        <v>358</v>
      </c>
      <c r="AT230" s="16" t="s">
        <v>254</v>
      </c>
      <c r="AU230" s="16" t="s">
        <v>88</v>
      </c>
      <c r="AY230" s="16" t="s">
        <v>139</v>
      </c>
      <c r="BE230" s="214">
        <f>IF(N230="základní",J230,0)</f>
        <v>0</v>
      </c>
      <c r="BF230" s="214">
        <f>IF(N230="snížená",J230,0)</f>
        <v>0</v>
      </c>
      <c r="BG230" s="214">
        <f>IF(N230="zákl. přenesená",J230,0)</f>
        <v>0</v>
      </c>
      <c r="BH230" s="214">
        <f>IF(N230="sníž. přenesená",J230,0)</f>
        <v>0</v>
      </c>
      <c r="BI230" s="214">
        <f>IF(N230="nulová",J230,0)</f>
        <v>0</v>
      </c>
      <c r="BJ230" s="16" t="s">
        <v>86</v>
      </c>
      <c r="BK230" s="214">
        <f>ROUND(I230*H230,2)</f>
        <v>0</v>
      </c>
      <c r="BL230" s="16" t="s">
        <v>180</v>
      </c>
      <c r="BM230" s="16" t="s">
        <v>662</v>
      </c>
    </row>
    <row r="231" spans="2:51" s="11" customFormat="1" ht="12">
      <c r="B231" s="218"/>
      <c r="C231" s="219"/>
      <c r="D231" s="215" t="s">
        <v>165</v>
      </c>
      <c r="E231" s="219"/>
      <c r="F231" s="220" t="s">
        <v>663</v>
      </c>
      <c r="G231" s="219"/>
      <c r="H231" s="221">
        <v>11.55</v>
      </c>
      <c r="I231" s="222"/>
      <c r="J231" s="219"/>
      <c r="K231" s="219"/>
      <c r="L231" s="223"/>
      <c r="M231" s="224"/>
      <c r="N231" s="225"/>
      <c r="O231" s="225"/>
      <c r="P231" s="225"/>
      <c r="Q231" s="225"/>
      <c r="R231" s="225"/>
      <c r="S231" s="225"/>
      <c r="T231" s="226"/>
      <c r="AT231" s="227" t="s">
        <v>165</v>
      </c>
      <c r="AU231" s="227" t="s">
        <v>88</v>
      </c>
      <c r="AV231" s="11" t="s">
        <v>88</v>
      </c>
      <c r="AW231" s="11" t="s">
        <v>4</v>
      </c>
      <c r="AX231" s="11" t="s">
        <v>86</v>
      </c>
      <c r="AY231" s="227" t="s">
        <v>139</v>
      </c>
    </row>
    <row r="232" spans="2:65" s="1" customFormat="1" ht="16.5" customHeight="1">
      <c r="B232" s="37"/>
      <c r="C232" s="246" t="s">
        <v>664</v>
      </c>
      <c r="D232" s="246" t="s">
        <v>254</v>
      </c>
      <c r="E232" s="247" t="s">
        <v>665</v>
      </c>
      <c r="F232" s="248" t="s">
        <v>666</v>
      </c>
      <c r="G232" s="249" t="s">
        <v>179</v>
      </c>
      <c r="H232" s="250">
        <v>15.75</v>
      </c>
      <c r="I232" s="251"/>
      <c r="J232" s="252">
        <f>ROUND(I232*H232,2)</f>
        <v>0</v>
      </c>
      <c r="K232" s="248" t="s">
        <v>146</v>
      </c>
      <c r="L232" s="253"/>
      <c r="M232" s="254" t="s">
        <v>40</v>
      </c>
      <c r="N232" s="255" t="s">
        <v>49</v>
      </c>
      <c r="O232" s="78"/>
      <c r="P232" s="212">
        <f>O232*H232</f>
        <v>0</v>
      </c>
      <c r="Q232" s="212">
        <v>0.00027</v>
      </c>
      <c r="R232" s="212">
        <f>Q232*H232</f>
        <v>0.0042525</v>
      </c>
      <c r="S232" s="212">
        <v>0</v>
      </c>
      <c r="T232" s="213">
        <f>S232*H232</f>
        <v>0</v>
      </c>
      <c r="AR232" s="16" t="s">
        <v>358</v>
      </c>
      <c r="AT232" s="16" t="s">
        <v>254</v>
      </c>
      <c r="AU232" s="16" t="s">
        <v>88</v>
      </c>
      <c r="AY232" s="16" t="s">
        <v>139</v>
      </c>
      <c r="BE232" s="214">
        <f>IF(N232="základní",J232,0)</f>
        <v>0</v>
      </c>
      <c r="BF232" s="214">
        <f>IF(N232="snížená",J232,0)</f>
        <v>0</v>
      </c>
      <c r="BG232" s="214">
        <f>IF(N232="zákl. přenesená",J232,0)</f>
        <v>0</v>
      </c>
      <c r="BH232" s="214">
        <f>IF(N232="sníž. přenesená",J232,0)</f>
        <v>0</v>
      </c>
      <c r="BI232" s="214">
        <f>IF(N232="nulová",J232,0)</f>
        <v>0</v>
      </c>
      <c r="BJ232" s="16" t="s">
        <v>86</v>
      </c>
      <c r="BK232" s="214">
        <f>ROUND(I232*H232,2)</f>
        <v>0</v>
      </c>
      <c r="BL232" s="16" t="s">
        <v>180</v>
      </c>
      <c r="BM232" s="16" t="s">
        <v>667</v>
      </c>
    </row>
    <row r="233" spans="2:51" s="11" customFormat="1" ht="12">
      <c r="B233" s="218"/>
      <c r="C233" s="219"/>
      <c r="D233" s="215" t="s">
        <v>165</v>
      </c>
      <c r="E233" s="219"/>
      <c r="F233" s="220" t="s">
        <v>668</v>
      </c>
      <c r="G233" s="219"/>
      <c r="H233" s="221">
        <v>15.75</v>
      </c>
      <c r="I233" s="222"/>
      <c r="J233" s="219"/>
      <c r="K233" s="219"/>
      <c r="L233" s="223"/>
      <c r="M233" s="224"/>
      <c r="N233" s="225"/>
      <c r="O233" s="225"/>
      <c r="P233" s="225"/>
      <c r="Q233" s="225"/>
      <c r="R233" s="225"/>
      <c r="S233" s="225"/>
      <c r="T233" s="226"/>
      <c r="AT233" s="227" t="s">
        <v>165</v>
      </c>
      <c r="AU233" s="227" t="s">
        <v>88</v>
      </c>
      <c r="AV233" s="11" t="s">
        <v>88</v>
      </c>
      <c r="AW233" s="11" t="s">
        <v>4</v>
      </c>
      <c r="AX233" s="11" t="s">
        <v>86</v>
      </c>
      <c r="AY233" s="227" t="s">
        <v>139</v>
      </c>
    </row>
    <row r="234" spans="2:65" s="1" customFormat="1" ht="16.5" customHeight="1">
      <c r="B234" s="37"/>
      <c r="C234" s="246" t="s">
        <v>669</v>
      </c>
      <c r="D234" s="246" t="s">
        <v>254</v>
      </c>
      <c r="E234" s="247" t="s">
        <v>670</v>
      </c>
      <c r="F234" s="248" t="s">
        <v>671</v>
      </c>
      <c r="G234" s="249" t="s">
        <v>179</v>
      </c>
      <c r="H234" s="250">
        <v>25.2</v>
      </c>
      <c r="I234" s="251"/>
      <c r="J234" s="252">
        <f>ROUND(I234*H234,2)</f>
        <v>0</v>
      </c>
      <c r="K234" s="248" t="s">
        <v>146</v>
      </c>
      <c r="L234" s="253"/>
      <c r="M234" s="254" t="s">
        <v>40</v>
      </c>
      <c r="N234" s="255" t="s">
        <v>49</v>
      </c>
      <c r="O234" s="78"/>
      <c r="P234" s="212">
        <f>O234*H234</f>
        <v>0</v>
      </c>
      <c r="Q234" s="212">
        <v>0.00151</v>
      </c>
      <c r="R234" s="212">
        <f>Q234*H234</f>
        <v>0.038052</v>
      </c>
      <c r="S234" s="212">
        <v>0</v>
      </c>
      <c r="T234" s="213">
        <f>S234*H234</f>
        <v>0</v>
      </c>
      <c r="AR234" s="16" t="s">
        <v>358</v>
      </c>
      <c r="AT234" s="16" t="s">
        <v>254</v>
      </c>
      <c r="AU234" s="16" t="s">
        <v>88</v>
      </c>
      <c r="AY234" s="16" t="s">
        <v>139</v>
      </c>
      <c r="BE234" s="214">
        <f>IF(N234="základní",J234,0)</f>
        <v>0</v>
      </c>
      <c r="BF234" s="214">
        <f>IF(N234="snížená",J234,0)</f>
        <v>0</v>
      </c>
      <c r="BG234" s="214">
        <f>IF(N234="zákl. přenesená",J234,0)</f>
        <v>0</v>
      </c>
      <c r="BH234" s="214">
        <f>IF(N234="sníž. přenesená",J234,0)</f>
        <v>0</v>
      </c>
      <c r="BI234" s="214">
        <f>IF(N234="nulová",J234,0)</f>
        <v>0</v>
      </c>
      <c r="BJ234" s="16" t="s">
        <v>86</v>
      </c>
      <c r="BK234" s="214">
        <f>ROUND(I234*H234,2)</f>
        <v>0</v>
      </c>
      <c r="BL234" s="16" t="s">
        <v>180</v>
      </c>
      <c r="BM234" s="16" t="s">
        <v>672</v>
      </c>
    </row>
    <row r="235" spans="2:51" s="11" customFormat="1" ht="12">
      <c r="B235" s="218"/>
      <c r="C235" s="219"/>
      <c r="D235" s="215" t="s">
        <v>165</v>
      </c>
      <c r="E235" s="219"/>
      <c r="F235" s="220" t="s">
        <v>673</v>
      </c>
      <c r="G235" s="219"/>
      <c r="H235" s="221">
        <v>25.2</v>
      </c>
      <c r="I235" s="222"/>
      <c r="J235" s="219"/>
      <c r="K235" s="219"/>
      <c r="L235" s="223"/>
      <c r="M235" s="224"/>
      <c r="N235" s="225"/>
      <c r="O235" s="225"/>
      <c r="P235" s="225"/>
      <c r="Q235" s="225"/>
      <c r="R235" s="225"/>
      <c r="S235" s="225"/>
      <c r="T235" s="226"/>
      <c r="AT235" s="227" t="s">
        <v>165</v>
      </c>
      <c r="AU235" s="227" t="s">
        <v>88</v>
      </c>
      <c r="AV235" s="11" t="s">
        <v>88</v>
      </c>
      <c r="AW235" s="11" t="s">
        <v>4</v>
      </c>
      <c r="AX235" s="11" t="s">
        <v>86</v>
      </c>
      <c r="AY235" s="227" t="s">
        <v>139</v>
      </c>
    </row>
    <row r="236" spans="2:65" s="1" customFormat="1" ht="22.5" customHeight="1">
      <c r="B236" s="37"/>
      <c r="C236" s="203" t="s">
        <v>674</v>
      </c>
      <c r="D236" s="203" t="s">
        <v>142</v>
      </c>
      <c r="E236" s="204" t="s">
        <v>675</v>
      </c>
      <c r="F236" s="205" t="s">
        <v>676</v>
      </c>
      <c r="G236" s="206" t="s">
        <v>242</v>
      </c>
      <c r="H236" s="228"/>
      <c r="I236" s="208"/>
      <c r="J236" s="209">
        <f>ROUND(I236*H236,2)</f>
        <v>0</v>
      </c>
      <c r="K236" s="205" t="s">
        <v>146</v>
      </c>
      <c r="L236" s="42"/>
      <c r="M236" s="210" t="s">
        <v>40</v>
      </c>
      <c r="N236" s="211" t="s">
        <v>49</v>
      </c>
      <c r="O236" s="78"/>
      <c r="P236" s="212">
        <f>O236*H236</f>
        <v>0</v>
      </c>
      <c r="Q236" s="212">
        <v>0</v>
      </c>
      <c r="R236" s="212">
        <f>Q236*H236</f>
        <v>0</v>
      </c>
      <c r="S236" s="212">
        <v>0</v>
      </c>
      <c r="T236" s="213">
        <f>S236*H236</f>
        <v>0</v>
      </c>
      <c r="AR236" s="16" t="s">
        <v>180</v>
      </c>
      <c r="AT236" s="16" t="s">
        <v>142</v>
      </c>
      <c r="AU236" s="16" t="s">
        <v>88</v>
      </c>
      <c r="AY236" s="16" t="s">
        <v>139</v>
      </c>
      <c r="BE236" s="214">
        <f>IF(N236="základní",J236,0)</f>
        <v>0</v>
      </c>
      <c r="BF236" s="214">
        <f>IF(N236="snížená",J236,0)</f>
        <v>0</v>
      </c>
      <c r="BG236" s="214">
        <f>IF(N236="zákl. přenesená",J236,0)</f>
        <v>0</v>
      </c>
      <c r="BH236" s="214">
        <f>IF(N236="sníž. přenesená",J236,0)</f>
        <v>0</v>
      </c>
      <c r="BI236" s="214">
        <f>IF(N236="nulová",J236,0)</f>
        <v>0</v>
      </c>
      <c r="BJ236" s="16" t="s">
        <v>86</v>
      </c>
      <c r="BK236" s="214">
        <f>ROUND(I236*H236,2)</f>
        <v>0</v>
      </c>
      <c r="BL236" s="16" t="s">
        <v>180</v>
      </c>
      <c r="BM236" s="16" t="s">
        <v>677</v>
      </c>
    </row>
    <row r="237" spans="2:47" s="1" customFormat="1" ht="12">
      <c r="B237" s="37"/>
      <c r="C237" s="38"/>
      <c r="D237" s="215" t="s">
        <v>155</v>
      </c>
      <c r="E237" s="38"/>
      <c r="F237" s="216" t="s">
        <v>244</v>
      </c>
      <c r="G237" s="38"/>
      <c r="H237" s="38"/>
      <c r="I237" s="129"/>
      <c r="J237" s="38"/>
      <c r="K237" s="38"/>
      <c r="L237" s="42"/>
      <c r="M237" s="217"/>
      <c r="N237" s="78"/>
      <c r="O237" s="78"/>
      <c r="P237" s="78"/>
      <c r="Q237" s="78"/>
      <c r="R237" s="78"/>
      <c r="S237" s="78"/>
      <c r="T237" s="79"/>
      <c r="AT237" s="16" t="s">
        <v>155</v>
      </c>
      <c r="AU237" s="16" t="s">
        <v>88</v>
      </c>
    </row>
    <row r="238" spans="2:63" s="10" customFormat="1" ht="22.8" customHeight="1">
      <c r="B238" s="187"/>
      <c r="C238" s="188"/>
      <c r="D238" s="189" t="s">
        <v>77</v>
      </c>
      <c r="E238" s="201" t="s">
        <v>678</v>
      </c>
      <c r="F238" s="201" t="s">
        <v>679</v>
      </c>
      <c r="G238" s="188"/>
      <c r="H238" s="188"/>
      <c r="I238" s="191"/>
      <c r="J238" s="202">
        <f>BK238</f>
        <v>0</v>
      </c>
      <c r="K238" s="188"/>
      <c r="L238" s="193"/>
      <c r="M238" s="194"/>
      <c r="N238" s="195"/>
      <c r="O238" s="195"/>
      <c r="P238" s="196">
        <f>SUM(P239:P244)</f>
        <v>0</v>
      </c>
      <c r="Q238" s="195"/>
      <c r="R238" s="196">
        <f>SUM(R239:R244)</f>
        <v>0.00116</v>
      </c>
      <c r="S238" s="195"/>
      <c r="T238" s="197">
        <f>SUM(T239:T244)</f>
        <v>0</v>
      </c>
      <c r="AR238" s="198" t="s">
        <v>88</v>
      </c>
      <c r="AT238" s="199" t="s">
        <v>77</v>
      </c>
      <c r="AU238" s="199" t="s">
        <v>86</v>
      </c>
      <c r="AY238" s="198" t="s">
        <v>139</v>
      </c>
      <c r="BK238" s="200">
        <f>SUM(BK239:BK244)</f>
        <v>0</v>
      </c>
    </row>
    <row r="239" spans="2:65" s="1" customFormat="1" ht="16.5" customHeight="1">
      <c r="B239" s="37"/>
      <c r="C239" s="203" t="s">
        <v>680</v>
      </c>
      <c r="D239" s="203" t="s">
        <v>142</v>
      </c>
      <c r="E239" s="204" t="s">
        <v>681</v>
      </c>
      <c r="F239" s="205" t="s">
        <v>682</v>
      </c>
      <c r="G239" s="206" t="s">
        <v>145</v>
      </c>
      <c r="H239" s="207">
        <v>1</v>
      </c>
      <c r="I239" s="208"/>
      <c r="J239" s="209">
        <f>ROUND(I239*H239,2)</f>
        <v>0</v>
      </c>
      <c r="K239" s="205" t="s">
        <v>219</v>
      </c>
      <c r="L239" s="42"/>
      <c r="M239" s="210" t="s">
        <v>40</v>
      </c>
      <c r="N239" s="211" t="s">
        <v>49</v>
      </c>
      <c r="O239" s="78"/>
      <c r="P239" s="212">
        <f>O239*H239</f>
        <v>0</v>
      </c>
      <c r="Q239" s="212">
        <v>0</v>
      </c>
      <c r="R239" s="212">
        <f>Q239*H239</f>
        <v>0</v>
      </c>
      <c r="S239" s="212">
        <v>0</v>
      </c>
      <c r="T239" s="213">
        <f>S239*H239</f>
        <v>0</v>
      </c>
      <c r="AR239" s="16" t="s">
        <v>180</v>
      </c>
      <c r="AT239" s="16" t="s">
        <v>142</v>
      </c>
      <c r="AU239" s="16" t="s">
        <v>88</v>
      </c>
      <c r="AY239" s="16" t="s">
        <v>139</v>
      </c>
      <c r="BE239" s="214">
        <f>IF(N239="základní",J239,0)</f>
        <v>0</v>
      </c>
      <c r="BF239" s="214">
        <f>IF(N239="snížená",J239,0)</f>
        <v>0</v>
      </c>
      <c r="BG239" s="214">
        <f>IF(N239="zákl. přenesená",J239,0)</f>
        <v>0</v>
      </c>
      <c r="BH239" s="214">
        <f>IF(N239="sníž. přenesená",J239,0)</f>
        <v>0</v>
      </c>
      <c r="BI239" s="214">
        <f>IF(N239="nulová",J239,0)</f>
        <v>0</v>
      </c>
      <c r="BJ239" s="16" t="s">
        <v>86</v>
      </c>
      <c r="BK239" s="214">
        <f>ROUND(I239*H239,2)</f>
        <v>0</v>
      </c>
      <c r="BL239" s="16" t="s">
        <v>180</v>
      </c>
      <c r="BM239" s="16" t="s">
        <v>683</v>
      </c>
    </row>
    <row r="240" spans="2:65" s="1" customFormat="1" ht="16.5" customHeight="1">
      <c r="B240" s="37"/>
      <c r="C240" s="246" t="s">
        <v>684</v>
      </c>
      <c r="D240" s="246" t="s">
        <v>254</v>
      </c>
      <c r="E240" s="247" t="s">
        <v>685</v>
      </c>
      <c r="F240" s="248" t="s">
        <v>686</v>
      </c>
      <c r="G240" s="249" t="s">
        <v>145</v>
      </c>
      <c r="H240" s="250">
        <v>1</v>
      </c>
      <c r="I240" s="251"/>
      <c r="J240" s="252">
        <f>ROUND(I240*H240,2)</f>
        <v>0</v>
      </c>
      <c r="K240" s="248" t="s">
        <v>219</v>
      </c>
      <c r="L240" s="253"/>
      <c r="M240" s="254" t="s">
        <v>40</v>
      </c>
      <c r="N240" s="255" t="s">
        <v>49</v>
      </c>
      <c r="O240" s="78"/>
      <c r="P240" s="212">
        <f>O240*H240</f>
        <v>0</v>
      </c>
      <c r="Q240" s="212">
        <v>0</v>
      </c>
      <c r="R240" s="212">
        <f>Q240*H240</f>
        <v>0</v>
      </c>
      <c r="S240" s="212">
        <v>0</v>
      </c>
      <c r="T240" s="213">
        <f>S240*H240</f>
        <v>0</v>
      </c>
      <c r="AR240" s="16" t="s">
        <v>358</v>
      </c>
      <c r="AT240" s="16" t="s">
        <v>254</v>
      </c>
      <c r="AU240" s="16" t="s">
        <v>88</v>
      </c>
      <c r="AY240" s="16" t="s">
        <v>139</v>
      </c>
      <c r="BE240" s="214">
        <f>IF(N240="základní",J240,0)</f>
        <v>0</v>
      </c>
      <c r="BF240" s="214">
        <f>IF(N240="snížená",J240,0)</f>
        <v>0</v>
      </c>
      <c r="BG240" s="214">
        <f>IF(N240="zákl. přenesená",J240,0)</f>
        <v>0</v>
      </c>
      <c r="BH240" s="214">
        <f>IF(N240="sníž. přenesená",J240,0)</f>
        <v>0</v>
      </c>
      <c r="BI240" s="214">
        <f>IF(N240="nulová",J240,0)</f>
        <v>0</v>
      </c>
      <c r="BJ240" s="16" t="s">
        <v>86</v>
      </c>
      <c r="BK240" s="214">
        <f>ROUND(I240*H240,2)</f>
        <v>0</v>
      </c>
      <c r="BL240" s="16" t="s">
        <v>180</v>
      </c>
      <c r="BM240" s="16" t="s">
        <v>687</v>
      </c>
    </row>
    <row r="241" spans="2:65" s="1" customFormat="1" ht="16.5" customHeight="1">
      <c r="B241" s="37"/>
      <c r="C241" s="203" t="s">
        <v>688</v>
      </c>
      <c r="D241" s="203" t="s">
        <v>142</v>
      </c>
      <c r="E241" s="204" t="s">
        <v>689</v>
      </c>
      <c r="F241" s="205" t="s">
        <v>690</v>
      </c>
      <c r="G241" s="206" t="s">
        <v>179</v>
      </c>
      <c r="H241" s="207">
        <v>4</v>
      </c>
      <c r="I241" s="208"/>
      <c r="J241" s="209">
        <f>ROUND(I241*H241,2)</f>
        <v>0</v>
      </c>
      <c r="K241" s="205" t="s">
        <v>146</v>
      </c>
      <c r="L241" s="42"/>
      <c r="M241" s="210" t="s">
        <v>40</v>
      </c>
      <c r="N241" s="211" t="s">
        <v>49</v>
      </c>
      <c r="O241" s="78"/>
      <c r="P241" s="212">
        <f>O241*H241</f>
        <v>0</v>
      </c>
      <c r="Q241" s="212">
        <v>0.00029</v>
      </c>
      <c r="R241" s="212">
        <f>Q241*H241</f>
        <v>0.00116</v>
      </c>
      <c r="S241" s="212">
        <v>0</v>
      </c>
      <c r="T241" s="213">
        <f>S241*H241</f>
        <v>0</v>
      </c>
      <c r="AR241" s="16" t="s">
        <v>180</v>
      </c>
      <c r="AT241" s="16" t="s">
        <v>142</v>
      </c>
      <c r="AU241" s="16" t="s">
        <v>88</v>
      </c>
      <c r="AY241" s="16" t="s">
        <v>139</v>
      </c>
      <c r="BE241" s="214">
        <f>IF(N241="základní",J241,0)</f>
        <v>0</v>
      </c>
      <c r="BF241" s="214">
        <f>IF(N241="snížená",J241,0)</f>
        <v>0</v>
      </c>
      <c r="BG241" s="214">
        <f>IF(N241="zákl. přenesená",J241,0)</f>
        <v>0</v>
      </c>
      <c r="BH241" s="214">
        <f>IF(N241="sníž. přenesená",J241,0)</f>
        <v>0</v>
      </c>
      <c r="BI241" s="214">
        <f>IF(N241="nulová",J241,0)</f>
        <v>0</v>
      </c>
      <c r="BJ241" s="16" t="s">
        <v>86</v>
      </c>
      <c r="BK241" s="214">
        <f>ROUND(I241*H241,2)</f>
        <v>0</v>
      </c>
      <c r="BL241" s="16" t="s">
        <v>180</v>
      </c>
      <c r="BM241" s="16" t="s">
        <v>691</v>
      </c>
    </row>
    <row r="242" spans="2:47" s="1" customFormat="1" ht="12">
      <c r="B242" s="37"/>
      <c r="C242" s="38"/>
      <c r="D242" s="215" t="s">
        <v>155</v>
      </c>
      <c r="E242" s="38"/>
      <c r="F242" s="216" t="s">
        <v>692</v>
      </c>
      <c r="G242" s="38"/>
      <c r="H242" s="38"/>
      <c r="I242" s="129"/>
      <c r="J242" s="38"/>
      <c r="K242" s="38"/>
      <c r="L242" s="42"/>
      <c r="M242" s="217"/>
      <c r="N242" s="78"/>
      <c r="O242" s="78"/>
      <c r="P242" s="78"/>
      <c r="Q242" s="78"/>
      <c r="R242" s="78"/>
      <c r="S242" s="78"/>
      <c r="T242" s="79"/>
      <c r="AT242" s="16" t="s">
        <v>155</v>
      </c>
      <c r="AU242" s="16" t="s">
        <v>88</v>
      </c>
    </row>
    <row r="243" spans="2:65" s="1" customFormat="1" ht="22.5" customHeight="1">
      <c r="B243" s="37"/>
      <c r="C243" s="203" t="s">
        <v>693</v>
      </c>
      <c r="D243" s="203" t="s">
        <v>142</v>
      </c>
      <c r="E243" s="204" t="s">
        <v>694</v>
      </c>
      <c r="F243" s="205" t="s">
        <v>695</v>
      </c>
      <c r="G243" s="206" t="s">
        <v>242</v>
      </c>
      <c r="H243" s="228"/>
      <c r="I243" s="208"/>
      <c r="J243" s="209">
        <f>ROUND(I243*H243,2)</f>
        <v>0</v>
      </c>
      <c r="K243" s="205" t="s">
        <v>146</v>
      </c>
      <c r="L243" s="42"/>
      <c r="M243" s="210" t="s">
        <v>40</v>
      </c>
      <c r="N243" s="211" t="s">
        <v>49</v>
      </c>
      <c r="O243" s="78"/>
      <c r="P243" s="212">
        <f>O243*H243</f>
        <v>0</v>
      </c>
      <c r="Q243" s="212">
        <v>0</v>
      </c>
      <c r="R243" s="212">
        <f>Q243*H243</f>
        <v>0</v>
      </c>
      <c r="S243" s="212">
        <v>0</v>
      </c>
      <c r="T243" s="213">
        <f>S243*H243</f>
        <v>0</v>
      </c>
      <c r="AR243" s="16" t="s">
        <v>180</v>
      </c>
      <c r="AT243" s="16" t="s">
        <v>142</v>
      </c>
      <c r="AU243" s="16" t="s">
        <v>88</v>
      </c>
      <c r="AY243" s="16" t="s">
        <v>139</v>
      </c>
      <c r="BE243" s="214">
        <f>IF(N243="základní",J243,0)</f>
        <v>0</v>
      </c>
      <c r="BF243" s="214">
        <f>IF(N243="snížená",J243,0)</f>
        <v>0</v>
      </c>
      <c r="BG243" s="214">
        <f>IF(N243="zákl. přenesená",J243,0)</f>
        <v>0</v>
      </c>
      <c r="BH243" s="214">
        <f>IF(N243="sníž. přenesená",J243,0)</f>
        <v>0</v>
      </c>
      <c r="BI243" s="214">
        <f>IF(N243="nulová",J243,0)</f>
        <v>0</v>
      </c>
      <c r="BJ243" s="16" t="s">
        <v>86</v>
      </c>
      <c r="BK243" s="214">
        <f>ROUND(I243*H243,2)</f>
        <v>0</v>
      </c>
      <c r="BL243" s="16" t="s">
        <v>180</v>
      </c>
      <c r="BM243" s="16" t="s">
        <v>696</v>
      </c>
    </row>
    <row r="244" spans="2:47" s="1" customFormat="1" ht="12">
      <c r="B244" s="37"/>
      <c r="C244" s="38"/>
      <c r="D244" s="215" t="s">
        <v>155</v>
      </c>
      <c r="E244" s="38"/>
      <c r="F244" s="216" t="s">
        <v>697</v>
      </c>
      <c r="G244" s="38"/>
      <c r="H244" s="38"/>
      <c r="I244" s="129"/>
      <c r="J244" s="38"/>
      <c r="K244" s="38"/>
      <c r="L244" s="42"/>
      <c r="M244" s="217"/>
      <c r="N244" s="78"/>
      <c r="O244" s="78"/>
      <c r="P244" s="78"/>
      <c r="Q244" s="78"/>
      <c r="R244" s="78"/>
      <c r="S244" s="78"/>
      <c r="T244" s="79"/>
      <c r="AT244" s="16" t="s">
        <v>155</v>
      </c>
      <c r="AU244" s="16" t="s">
        <v>88</v>
      </c>
    </row>
    <row r="245" spans="2:63" s="10" customFormat="1" ht="22.8" customHeight="1">
      <c r="B245" s="187"/>
      <c r="C245" s="188"/>
      <c r="D245" s="189" t="s">
        <v>77</v>
      </c>
      <c r="E245" s="201" t="s">
        <v>698</v>
      </c>
      <c r="F245" s="201" t="s">
        <v>699</v>
      </c>
      <c r="G245" s="188"/>
      <c r="H245" s="188"/>
      <c r="I245" s="191"/>
      <c r="J245" s="202">
        <f>BK245</f>
        <v>0</v>
      </c>
      <c r="K245" s="188"/>
      <c r="L245" s="193"/>
      <c r="M245" s="194"/>
      <c r="N245" s="195"/>
      <c r="O245" s="195"/>
      <c r="P245" s="196">
        <f>SUM(P246:P252)</f>
        <v>0</v>
      </c>
      <c r="Q245" s="195"/>
      <c r="R245" s="196">
        <f>SUM(R246:R252)</f>
        <v>0.017</v>
      </c>
      <c r="S245" s="195"/>
      <c r="T245" s="197">
        <f>SUM(T246:T252)</f>
        <v>0</v>
      </c>
      <c r="AR245" s="198" t="s">
        <v>88</v>
      </c>
      <c r="AT245" s="199" t="s">
        <v>77</v>
      </c>
      <c r="AU245" s="199" t="s">
        <v>86</v>
      </c>
      <c r="AY245" s="198" t="s">
        <v>139</v>
      </c>
      <c r="BK245" s="200">
        <f>SUM(BK246:BK252)</f>
        <v>0</v>
      </c>
    </row>
    <row r="246" spans="2:65" s="1" customFormat="1" ht="16.5" customHeight="1">
      <c r="B246" s="37"/>
      <c r="C246" s="203" t="s">
        <v>700</v>
      </c>
      <c r="D246" s="203" t="s">
        <v>142</v>
      </c>
      <c r="E246" s="204" t="s">
        <v>701</v>
      </c>
      <c r="F246" s="205" t="s">
        <v>702</v>
      </c>
      <c r="G246" s="206" t="s">
        <v>179</v>
      </c>
      <c r="H246" s="207">
        <v>15</v>
      </c>
      <c r="I246" s="208"/>
      <c r="J246" s="209">
        <f>ROUND(I246*H246,2)</f>
        <v>0</v>
      </c>
      <c r="K246" s="205" t="s">
        <v>146</v>
      </c>
      <c r="L246" s="42"/>
      <c r="M246" s="210" t="s">
        <v>40</v>
      </c>
      <c r="N246" s="211" t="s">
        <v>49</v>
      </c>
      <c r="O246" s="78"/>
      <c r="P246" s="212">
        <f>O246*H246</f>
        <v>0</v>
      </c>
      <c r="Q246" s="212">
        <v>0.00091</v>
      </c>
      <c r="R246" s="212">
        <f>Q246*H246</f>
        <v>0.01365</v>
      </c>
      <c r="S246" s="212">
        <v>0</v>
      </c>
      <c r="T246" s="213">
        <f>S246*H246</f>
        <v>0</v>
      </c>
      <c r="AR246" s="16" t="s">
        <v>180</v>
      </c>
      <c r="AT246" s="16" t="s">
        <v>142</v>
      </c>
      <c r="AU246" s="16" t="s">
        <v>88</v>
      </c>
      <c r="AY246" s="16" t="s">
        <v>139</v>
      </c>
      <c r="BE246" s="214">
        <f>IF(N246="základní",J246,0)</f>
        <v>0</v>
      </c>
      <c r="BF246" s="214">
        <f>IF(N246="snížená",J246,0)</f>
        <v>0</v>
      </c>
      <c r="BG246" s="214">
        <f>IF(N246="zákl. přenesená",J246,0)</f>
        <v>0</v>
      </c>
      <c r="BH246" s="214">
        <f>IF(N246="sníž. přenesená",J246,0)</f>
        <v>0</v>
      </c>
      <c r="BI246" s="214">
        <f>IF(N246="nulová",J246,0)</f>
        <v>0</v>
      </c>
      <c r="BJ246" s="16" t="s">
        <v>86</v>
      </c>
      <c r="BK246" s="214">
        <f>ROUND(I246*H246,2)</f>
        <v>0</v>
      </c>
      <c r="BL246" s="16" t="s">
        <v>180</v>
      </c>
      <c r="BM246" s="16" t="s">
        <v>703</v>
      </c>
    </row>
    <row r="247" spans="2:47" s="1" customFormat="1" ht="12">
      <c r="B247" s="37"/>
      <c r="C247" s="38"/>
      <c r="D247" s="215" t="s">
        <v>155</v>
      </c>
      <c r="E247" s="38"/>
      <c r="F247" s="216" t="s">
        <v>704</v>
      </c>
      <c r="G247" s="38"/>
      <c r="H247" s="38"/>
      <c r="I247" s="129"/>
      <c r="J247" s="38"/>
      <c r="K247" s="38"/>
      <c r="L247" s="42"/>
      <c r="M247" s="217"/>
      <c r="N247" s="78"/>
      <c r="O247" s="78"/>
      <c r="P247" s="78"/>
      <c r="Q247" s="78"/>
      <c r="R247" s="78"/>
      <c r="S247" s="78"/>
      <c r="T247" s="79"/>
      <c r="AT247" s="16" t="s">
        <v>155</v>
      </c>
      <c r="AU247" s="16" t="s">
        <v>88</v>
      </c>
    </row>
    <row r="248" spans="2:65" s="1" customFormat="1" ht="16.5" customHeight="1">
      <c r="B248" s="37"/>
      <c r="C248" s="203" t="s">
        <v>705</v>
      </c>
      <c r="D248" s="203" t="s">
        <v>142</v>
      </c>
      <c r="E248" s="204" t="s">
        <v>706</v>
      </c>
      <c r="F248" s="205" t="s">
        <v>707</v>
      </c>
      <c r="G248" s="206" t="s">
        <v>145</v>
      </c>
      <c r="H248" s="207">
        <v>1</v>
      </c>
      <c r="I248" s="208"/>
      <c r="J248" s="209">
        <f>ROUND(I248*H248,2)</f>
        <v>0</v>
      </c>
      <c r="K248" s="205" t="s">
        <v>146</v>
      </c>
      <c r="L248" s="42"/>
      <c r="M248" s="210" t="s">
        <v>40</v>
      </c>
      <c r="N248" s="211" t="s">
        <v>49</v>
      </c>
      <c r="O248" s="78"/>
      <c r="P248" s="212">
        <f>O248*H248</f>
        <v>0</v>
      </c>
      <c r="Q248" s="212">
        <v>0.0005</v>
      </c>
      <c r="R248" s="212">
        <f>Q248*H248</f>
        <v>0.0005</v>
      </c>
      <c r="S248" s="212">
        <v>0</v>
      </c>
      <c r="T248" s="213">
        <f>S248*H248</f>
        <v>0</v>
      </c>
      <c r="AR248" s="16" t="s">
        <v>180</v>
      </c>
      <c r="AT248" s="16" t="s">
        <v>142</v>
      </c>
      <c r="AU248" s="16" t="s">
        <v>88</v>
      </c>
      <c r="AY248" s="16" t="s">
        <v>139</v>
      </c>
      <c r="BE248" s="214">
        <f>IF(N248="základní",J248,0)</f>
        <v>0</v>
      </c>
      <c r="BF248" s="214">
        <f>IF(N248="snížená",J248,0)</f>
        <v>0</v>
      </c>
      <c r="BG248" s="214">
        <f>IF(N248="zákl. přenesená",J248,0)</f>
        <v>0</v>
      </c>
      <c r="BH248" s="214">
        <f>IF(N248="sníž. přenesená",J248,0)</f>
        <v>0</v>
      </c>
      <c r="BI248" s="214">
        <f>IF(N248="nulová",J248,0)</f>
        <v>0</v>
      </c>
      <c r="BJ248" s="16" t="s">
        <v>86</v>
      </c>
      <c r="BK248" s="214">
        <f>ROUND(I248*H248,2)</f>
        <v>0</v>
      </c>
      <c r="BL248" s="16" t="s">
        <v>180</v>
      </c>
      <c r="BM248" s="16" t="s">
        <v>708</v>
      </c>
    </row>
    <row r="249" spans="2:65" s="1" customFormat="1" ht="16.5" customHeight="1">
      <c r="B249" s="37"/>
      <c r="C249" s="203" t="s">
        <v>709</v>
      </c>
      <c r="D249" s="203" t="s">
        <v>142</v>
      </c>
      <c r="E249" s="204" t="s">
        <v>710</v>
      </c>
      <c r="F249" s="205" t="s">
        <v>711</v>
      </c>
      <c r="G249" s="206" t="s">
        <v>179</v>
      </c>
      <c r="H249" s="207">
        <v>15</v>
      </c>
      <c r="I249" s="208"/>
      <c r="J249" s="209">
        <f>ROUND(I249*H249,2)</f>
        <v>0</v>
      </c>
      <c r="K249" s="205" t="s">
        <v>146</v>
      </c>
      <c r="L249" s="42"/>
      <c r="M249" s="210" t="s">
        <v>40</v>
      </c>
      <c r="N249" s="211" t="s">
        <v>49</v>
      </c>
      <c r="O249" s="78"/>
      <c r="P249" s="212">
        <f>O249*H249</f>
        <v>0</v>
      </c>
      <c r="Q249" s="212">
        <v>0.00019</v>
      </c>
      <c r="R249" s="212">
        <f>Q249*H249</f>
        <v>0.00285</v>
      </c>
      <c r="S249" s="212">
        <v>0</v>
      </c>
      <c r="T249" s="213">
        <f>S249*H249</f>
        <v>0</v>
      </c>
      <c r="AR249" s="16" t="s">
        <v>180</v>
      </c>
      <c r="AT249" s="16" t="s">
        <v>142</v>
      </c>
      <c r="AU249" s="16" t="s">
        <v>88</v>
      </c>
      <c r="AY249" s="16" t="s">
        <v>139</v>
      </c>
      <c r="BE249" s="214">
        <f>IF(N249="základní",J249,0)</f>
        <v>0</v>
      </c>
      <c r="BF249" s="214">
        <f>IF(N249="snížená",J249,0)</f>
        <v>0</v>
      </c>
      <c r="BG249" s="214">
        <f>IF(N249="zákl. přenesená",J249,0)</f>
        <v>0</v>
      </c>
      <c r="BH249" s="214">
        <f>IF(N249="sníž. přenesená",J249,0)</f>
        <v>0</v>
      </c>
      <c r="BI249" s="214">
        <f>IF(N249="nulová",J249,0)</f>
        <v>0</v>
      </c>
      <c r="BJ249" s="16" t="s">
        <v>86</v>
      </c>
      <c r="BK249" s="214">
        <f>ROUND(I249*H249,2)</f>
        <v>0</v>
      </c>
      <c r="BL249" s="16" t="s">
        <v>180</v>
      </c>
      <c r="BM249" s="16" t="s">
        <v>712</v>
      </c>
    </row>
    <row r="250" spans="2:47" s="1" customFormat="1" ht="12">
      <c r="B250" s="37"/>
      <c r="C250" s="38"/>
      <c r="D250" s="215" t="s">
        <v>155</v>
      </c>
      <c r="E250" s="38"/>
      <c r="F250" s="216" t="s">
        <v>713</v>
      </c>
      <c r="G250" s="38"/>
      <c r="H250" s="38"/>
      <c r="I250" s="129"/>
      <c r="J250" s="38"/>
      <c r="K250" s="38"/>
      <c r="L250" s="42"/>
      <c r="M250" s="217"/>
      <c r="N250" s="78"/>
      <c r="O250" s="78"/>
      <c r="P250" s="78"/>
      <c r="Q250" s="78"/>
      <c r="R250" s="78"/>
      <c r="S250" s="78"/>
      <c r="T250" s="79"/>
      <c r="AT250" s="16" t="s">
        <v>155</v>
      </c>
      <c r="AU250" s="16" t="s">
        <v>88</v>
      </c>
    </row>
    <row r="251" spans="2:65" s="1" customFormat="1" ht="22.5" customHeight="1">
      <c r="B251" s="37"/>
      <c r="C251" s="203" t="s">
        <v>714</v>
      </c>
      <c r="D251" s="203" t="s">
        <v>142</v>
      </c>
      <c r="E251" s="204" t="s">
        <v>715</v>
      </c>
      <c r="F251" s="205" t="s">
        <v>716</v>
      </c>
      <c r="G251" s="206" t="s">
        <v>242</v>
      </c>
      <c r="H251" s="228"/>
      <c r="I251" s="208"/>
      <c r="J251" s="209">
        <f>ROUND(I251*H251,2)</f>
        <v>0</v>
      </c>
      <c r="K251" s="205" t="s">
        <v>146</v>
      </c>
      <c r="L251" s="42"/>
      <c r="M251" s="210" t="s">
        <v>40</v>
      </c>
      <c r="N251" s="211" t="s">
        <v>49</v>
      </c>
      <c r="O251" s="78"/>
      <c r="P251" s="212">
        <f>O251*H251</f>
        <v>0</v>
      </c>
      <c r="Q251" s="212">
        <v>0</v>
      </c>
      <c r="R251" s="212">
        <f>Q251*H251</f>
        <v>0</v>
      </c>
      <c r="S251" s="212">
        <v>0</v>
      </c>
      <c r="T251" s="213">
        <f>S251*H251</f>
        <v>0</v>
      </c>
      <c r="AR251" s="16" t="s">
        <v>180</v>
      </c>
      <c r="AT251" s="16" t="s">
        <v>142</v>
      </c>
      <c r="AU251" s="16" t="s">
        <v>88</v>
      </c>
      <c r="AY251" s="16" t="s">
        <v>139</v>
      </c>
      <c r="BE251" s="214">
        <f>IF(N251="základní",J251,0)</f>
        <v>0</v>
      </c>
      <c r="BF251" s="214">
        <f>IF(N251="snížená",J251,0)</f>
        <v>0</v>
      </c>
      <c r="BG251" s="214">
        <f>IF(N251="zákl. přenesená",J251,0)</f>
        <v>0</v>
      </c>
      <c r="BH251" s="214">
        <f>IF(N251="sníž. přenesená",J251,0)</f>
        <v>0</v>
      </c>
      <c r="BI251" s="214">
        <f>IF(N251="nulová",J251,0)</f>
        <v>0</v>
      </c>
      <c r="BJ251" s="16" t="s">
        <v>86</v>
      </c>
      <c r="BK251" s="214">
        <f>ROUND(I251*H251,2)</f>
        <v>0</v>
      </c>
      <c r="BL251" s="16" t="s">
        <v>180</v>
      </c>
      <c r="BM251" s="16" t="s">
        <v>717</v>
      </c>
    </row>
    <row r="252" spans="2:47" s="1" customFormat="1" ht="12">
      <c r="B252" s="37"/>
      <c r="C252" s="38"/>
      <c r="D252" s="215" t="s">
        <v>155</v>
      </c>
      <c r="E252" s="38"/>
      <c r="F252" s="216" t="s">
        <v>718</v>
      </c>
      <c r="G252" s="38"/>
      <c r="H252" s="38"/>
      <c r="I252" s="129"/>
      <c r="J252" s="38"/>
      <c r="K252" s="38"/>
      <c r="L252" s="42"/>
      <c r="M252" s="217"/>
      <c r="N252" s="78"/>
      <c r="O252" s="78"/>
      <c r="P252" s="78"/>
      <c r="Q252" s="78"/>
      <c r="R252" s="78"/>
      <c r="S252" s="78"/>
      <c r="T252" s="79"/>
      <c r="AT252" s="16" t="s">
        <v>155</v>
      </c>
      <c r="AU252" s="16" t="s">
        <v>88</v>
      </c>
    </row>
    <row r="253" spans="2:63" s="10" customFormat="1" ht="22.8" customHeight="1">
      <c r="B253" s="187"/>
      <c r="C253" s="188"/>
      <c r="D253" s="189" t="s">
        <v>77</v>
      </c>
      <c r="E253" s="201" t="s">
        <v>719</v>
      </c>
      <c r="F253" s="201" t="s">
        <v>720</v>
      </c>
      <c r="G253" s="188"/>
      <c r="H253" s="188"/>
      <c r="I253" s="191"/>
      <c r="J253" s="202">
        <f>BK253</f>
        <v>0</v>
      </c>
      <c r="K253" s="188"/>
      <c r="L253" s="193"/>
      <c r="M253" s="194"/>
      <c r="N253" s="195"/>
      <c r="O253" s="195"/>
      <c r="P253" s="196">
        <f>SUM(P254:P256)</f>
        <v>0</v>
      </c>
      <c r="Q253" s="195"/>
      <c r="R253" s="196">
        <f>SUM(R254:R256)</f>
        <v>0.013499999999999998</v>
      </c>
      <c r="S253" s="195"/>
      <c r="T253" s="197">
        <f>SUM(T254:T256)</f>
        <v>0</v>
      </c>
      <c r="AR253" s="198" t="s">
        <v>88</v>
      </c>
      <c r="AT253" s="199" t="s">
        <v>77</v>
      </c>
      <c r="AU253" s="199" t="s">
        <v>86</v>
      </c>
      <c r="AY253" s="198" t="s">
        <v>139</v>
      </c>
      <c r="BK253" s="200">
        <f>SUM(BK254:BK256)</f>
        <v>0</v>
      </c>
    </row>
    <row r="254" spans="2:65" s="1" customFormat="1" ht="22.5" customHeight="1">
      <c r="B254" s="37"/>
      <c r="C254" s="203" t="s">
        <v>721</v>
      </c>
      <c r="D254" s="203" t="s">
        <v>142</v>
      </c>
      <c r="E254" s="204" t="s">
        <v>722</v>
      </c>
      <c r="F254" s="205" t="s">
        <v>723</v>
      </c>
      <c r="G254" s="206" t="s">
        <v>145</v>
      </c>
      <c r="H254" s="207">
        <v>9</v>
      </c>
      <c r="I254" s="208"/>
      <c r="J254" s="209">
        <f>ROUND(I254*H254,2)</f>
        <v>0</v>
      </c>
      <c r="K254" s="205" t="s">
        <v>146</v>
      </c>
      <c r="L254" s="42"/>
      <c r="M254" s="210" t="s">
        <v>40</v>
      </c>
      <c r="N254" s="211" t="s">
        <v>49</v>
      </c>
      <c r="O254" s="78"/>
      <c r="P254" s="212">
        <f>O254*H254</f>
        <v>0</v>
      </c>
      <c r="Q254" s="212">
        <v>0.0013</v>
      </c>
      <c r="R254" s="212">
        <f>Q254*H254</f>
        <v>0.011699999999999999</v>
      </c>
      <c r="S254" s="212">
        <v>0</v>
      </c>
      <c r="T254" s="213">
        <f>S254*H254</f>
        <v>0</v>
      </c>
      <c r="AR254" s="16" t="s">
        <v>180</v>
      </c>
      <c r="AT254" s="16" t="s">
        <v>142</v>
      </c>
      <c r="AU254" s="16" t="s">
        <v>88</v>
      </c>
      <c r="AY254" s="16" t="s">
        <v>139</v>
      </c>
      <c r="BE254" s="214">
        <f>IF(N254="základní",J254,0)</f>
        <v>0</v>
      </c>
      <c r="BF254" s="214">
        <f>IF(N254="snížená",J254,0)</f>
        <v>0</v>
      </c>
      <c r="BG254" s="214">
        <f>IF(N254="zákl. přenesená",J254,0)</f>
        <v>0</v>
      </c>
      <c r="BH254" s="214">
        <f>IF(N254="sníž. přenesená",J254,0)</f>
        <v>0</v>
      </c>
      <c r="BI254" s="214">
        <f>IF(N254="nulová",J254,0)</f>
        <v>0</v>
      </c>
      <c r="BJ254" s="16" t="s">
        <v>86</v>
      </c>
      <c r="BK254" s="214">
        <f>ROUND(I254*H254,2)</f>
        <v>0</v>
      </c>
      <c r="BL254" s="16" t="s">
        <v>180</v>
      </c>
      <c r="BM254" s="16" t="s">
        <v>724</v>
      </c>
    </row>
    <row r="255" spans="2:47" s="1" customFormat="1" ht="12">
      <c r="B255" s="37"/>
      <c r="C255" s="38"/>
      <c r="D255" s="215" t="s">
        <v>155</v>
      </c>
      <c r="E255" s="38"/>
      <c r="F255" s="216" t="s">
        <v>725</v>
      </c>
      <c r="G255" s="38"/>
      <c r="H255" s="38"/>
      <c r="I255" s="129"/>
      <c r="J255" s="38"/>
      <c r="K255" s="38"/>
      <c r="L255" s="42"/>
      <c r="M255" s="217"/>
      <c r="N255" s="78"/>
      <c r="O255" s="78"/>
      <c r="P255" s="78"/>
      <c r="Q255" s="78"/>
      <c r="R255" s="78"/>
      <c r="S255" s="78"/>
      <c r="T255" s="79"/>
      <c r="AT255" s="16" t="s">
        <v>155</v>
      </c>
      <c r="AU255" s="16" t="s">
        <v>88</v>
      </c>
    </row>
    <row r="256" spans="2:65" s="1" customFormat="1" ht="16.5" customHeight="1">
      <c r="B256" s="37"/>
      <c r="C256" s="203" t="s">
        <v>726</v>
      </c>
      <c r="D256" s="203" t="s">
        <v>142</v>
      </c>
      <c r="E256" s="204" t="s">
        <v>727</v>
      </c>
      <c r="F256" s="205" t="s">
        <v>728</v>
      </c>
      <c r="G256" s="206" t="s">
        <v>145</v>
      </c>
      <c r="H256" s="207">
        <v>9</v>
      </c>
      <c r="I256" s="208"/>
      <c r="J256" s="209">
        <f>ROUND(I256*H256,2)</f>
        <v>0</v>
      </c>
      <c r="K256" s="205" t="s">
        <v>146</v>
      </c>
      <c r="L256" s="42"/>
      <c r="M256" s="210" t="s">
        <v>40</v>
      </c>
      <c r="N256" s="211" t="s">
        <v>49</v>
      </c>
      <c r="O256" s="78"/>
      <c r="P256" s="212">
        <f>O256*H256</f>
        <v>0</v>
      </c>
      <c r="Q256" s="212">
        <v>0.0002</v>
      </c>
      <c r="R256" s="212">
        <f>Q256*H256</f>
        <v>0.0018000000000000002</v>
      </c>
      <c r="S256" s="212">
        <v>0</v>
      </c>
      <c r="T256" s="213">
        <f>S256*H256</f>
        <v>0</v>
      </c>
      <c r="AR256" s="16" t="s">
        <v>180</v>
      </c>
      <c r="AT256" s="16" t="s">
        <v>142</v>
      </c>
      <c r="AU256" s="16" t="s">
        <v>88</v>
      </c>
      <c r="AY256" s="16" t="s">
        <v>139</v>
      </c>
      <c r="BE256" s="214">
        <f>IF(N256="základní",J256,0)</f>
        <v>0</v>
      </c>
      <c r="BF256" s="214">
        <f>IF(N256="snížená",J256,0)</f>
        <v>0</v>
      </c>
      <c r="BG256" s="214">
        <f>IF(N256="zákl. přenesená",J256,0)</f>
        <v>0</v>
      </c>
      <c r="BH256" s="214">
        <f>IF(N256="sníž. přenesená",J256,0)</f>
        <v>0</v>
      </c>
      <c r="BI256" s="214">
        <f>IF(N256="nulová",J256,0)</f>
        <v>0</v>
      </c>
      <c r="BJ256" s="16" t="s">
        <v>86</v>
      </c>
      <c r="BK256" s="214">
        <f>ROUND(I256*H256,2)</f>
        <v>0</v>
      </c>
      <c r="BL256" s="16" t="s">
        <v>180</v>
      </c>
      <c r="BM256" s="16" t="s">
        <v>729</v>
      </c>
    </row>
    <row r="257" spans="2:63" s="10" customFormat="1" ht="22.8" customHeight="1">
      <c r="B257" s="187"/>
      <c r="C257" s="188"/>
      <c r="D257" s="189" t="s">
        <v>77</v>
      </c>
      <c r="E257" s="201" t="s">
        <v>730</v>
      </c>
      <c r="F257" s="201" t="s">
        <v>731</v>
      </c>
      <c r="G257" s="188"/>
      <c r="H257" s="188"/>
      <c r="I257" s="191"/>
      <c r="J257" s="202">
        <f>BK257</f>
        <v>0</v>
      </c>
      <c r="K257" s="188"/>
      <c r="L257" s="193"/>
      <c r="M257" s="194"/>
      <c r="N257" s="195"/>
      <c r="O257" s="195"/>
      <c r="P257" s="196">
        <f>SUM(P258:P270)</f>
        <v>0</v>
      </c>
      <c r="Q257" s="195"/>
      <c r="R257" s="196">
        <f>SUM(R258:R270)</f>
        <v>0</v>
      </c>
      <c r="S257" s="195"/>
      <c r="T257" s="197">
        <f>SUM(T258:T270)</f>
        <v>0</v>
      </c>
      <c r="AR257" s="198" t="s">
        <v>88</v>
      </c>
      <c r="AT257" s="199" t="s">
        <v>77</v>
      </c>
      <c r="AU257" s="199" t="s">
        <v>86</v>
      </c>
      <c r="AY257" s="198" t="s">
        <v>139</v>
      </c>
      <c r="BK257" s="200">
        <f>SUM(BK258:BK270)</f>
        <v>0</v>
      </c>
    </row>
    <row r="258" spans="2:65" s="1" customFormat="1" ht="16.5" customHeight="1">
      <c r="B258" s="37"/>
      <c r="C258" s="203" t="s">
        <v>732</v>
      </c>
      <c r="D258" s="203" t="s">
        <v>142</v>
      </c>
      <c r="E258" s="204" t="s">
        <v>733</v>
      </c>
      <c r="F258" s="205" t="s">
        <v>734</v>
      </c>
      <c r="G258" s="206" t="s">
        <v>196</v>
      </c>
      <c r="H258" s="207">
        <v>1</v>
      </c>
      <c r="I258" s="208"/>
      <c r="J258" s="209">
        <f>ROUND(I258*H258,2)</f>
        <v>0</v>
      </c>
      <c r="K258" s="205" t="s">
        <v>219</v>
      </c>
      <c r="L258" s="42"/>
      <c r="M258" s="210" t="s">
        <v>40</v>
      </c>
      <c r="N258" s="211" t="s">
        <v>49</v>
      </c>
      <c r="O258" s="78"/>
      <c r="P258" s="212">
        <f>O258*H258</f>
        <v>0</v>
      </c>
      <c r="Q258" s="212">
        <v>0</v>
      </c>
      <c r="R258" s="212">
        <f>Q258*H258</f>
        <v>0</v>
      </c>
      <c r="S258" s="212">
        <v>0</v>
      </c>
      <c r="T258" s="213">
        <f>S258*H258</f>
        <v>0</v>
      </c>
      <c r="AR258" s="16" t="s">
        <v>180</v>
      </c>
      <c r="AT258" s="16" t="s">
        <v>142</v>
      </c>
      <c r="AU258" s="16" t="s">
        <v>88</v>
      </c>
      <c r="AY258" s="16" t="s">
        <v>139</v>
      </c>
      <c r="BE258" s="214">
        <f>IF(N258="základní",J258,0)</f>
        <v>0</v>
      </c>
      <c r="BF258" s="214">
        <f>IF(N258="snížená",J258,0)</f>
        <v>0</v>
      </c>
      <c r="BG258" s="214">
        <f>IF(N258="zákl. přenesená",J258,0)</f>
        <v>0</v>
      </c>
      <c r="BH258" s="214">
        <f>IF(N258="sníž. přenesená",J258,0)</f>
        <v>0</v>
      </c>
      <c r="BI258" s="214">
        <f>IF(N258="nulová",J258,0)</f>
        <v>0</v>
      </c>
      <c r="BJ258" s="16" t="s">
        <v>86</v>
      </c>
      <c r="BK258" s="214">
        <f>ROUND(I258*H258,2)</f>
        <v>0</v>
      </c>
      <c r="BL258" s="16" t="s">
        <v>180</v>
      </c>
      <c r="BM258" s="16" t="s">
        <v>735</v>
      </c>
    </row>
    <row r="259" spans="2:65" s="1" customFormat="1" ht="16.5" customHeight="1">
      <c r="B259" s="37"/>
      <c r="C259" s="246" t="s">
        <v>736</v>
      </c>
      <c r="D259" s="246" t="s">
        <v>254</v>
      </c>
      <c r="E259" s="247" t="s">
        <v>737</v>
      </c>
      <c r="F259" s="248" t="s">
        <v>738</v>
      </c>
      <c r="G259" s="249" t="s">
        <v>145</v>
      </c>
      <c r="H259" s="250">
        <v>1</v>
      </c>
      <c r="I259" s="251"/>
      <c r="J259" s="252">
        <f>ROUND(I259*H259,2)</f>
        <v>0</v>
      </c>
      <c r="K259" s="248" t="s">
        <v>219</v>
      </c>
      <c r="L259" s="253"/>
      <c r="M259" s="254" t="s">
        <v>40</v>
      </c>
      <c r="N259" s="255" t="s">
        <v>49</v>
      </c>
      <c r="O259" s="78"/>
      <c r="P259" s="212">
        <f>O259*H259</f>
        <v>0</v>
      </c>
      <c r="Q259" s="212">
        <v>0</v>
      </c>
      <c r="R259" s="212">
        <f>Q259*H259</f>
        <v>0</v>
      </c>
      <c r="S259" s="212">
        <v>0</v>
      </c>
      <c r="T259" s="213">
        <f>S259*H259</f>
        <v>0</v>
      </c>
      <c r="AR259" s="16" t="s">
        <v>358</v>
      </c>
      <c r="AT259" s="16" t="s">
        <v>254</v>
      </c>
      <c r="AU259" s="16" t="s">
        <v>88</v>
      </c>
      <c r="AY259" s="16" t="s">
        <v>139</v>
      </c>
      <c r="BE259" s="214">
        <f>IF(N259="základní",J259,0)</f>
        <v>0</v>
      </c>
      <c r="BF259" s="214">
        <f>IF(N259="snížená",J259,0)</f>
        <v>0</v>
      </c>
      <c r="BG259" s="214">
        <f>IF(N259="zákl. přenesená",J259,0)</f>
        <v>0</v>
      </c>
      <c r="BH259" s="214">
        <f>IF(N259="sníž. přenesená",J259,0)</f>
        <v>0</v>
      </c>
      <c r="BI259" s="214">
        <f>IF(N259="nulová",J259,0)</f>
        <v>0</v>
      </c>
      <c r="BJ259" s="16" t="s">
        <v>86</v>
      </c>
      <c r="BK259" s="214">
        <f>ROUND(I259*H259,2)</f>
        <v>0</v>
      </c>
      <c r="BL259" s="16" t="s">
        <v>180</v>
      </c>
      <c r="BM259" s="16" t="s">
        <v>739</v>
      </c>
    </row>
    <row r="260" spans="2:65" s="1" customFormat="1" ht="33.75" customHeight="1">
      <c r="B260" s="37"/>
      <c r="C260" s="203" t="s">
        <v>740</v>
      </c>
      <c r="D260" s="203" t="s">
        <v>142</v>
      </c>
      <c r="E260" s="204" t="s">
        <v>741</v>
      </c>
      <c r="F260" s="205" t="s">
        <v>742</v>
      </c>
      <c r="G260" s="206" t="s">
        <v>196</v>
      </c>
      <c r="H260" s="207">
        <v>1</v>
      </c>
      <c r="I260" s="208"/>
      <c r="J260" s="209">
        <f>ROUND(I260*H260,2)</f>
        <v>0</v>
      </c>
      <c r="K260" s="205" t="s">
        <v>219</v>
      </c>
      <c r="L260" s="42"/>
      <c r="M260" s="210" t="s">
        <v>40</v>
      </c>
      <c r="N260" s="211" t="s">
        <v>49</v>
      </c>
      <c r="O260" s="78"/>
      <c r="P260" s="212">
        <f>O260*H260</f>
        <v>0</v>
      </c>
      <c r="Q260" s="212">
        <v>0</v>
      </c>
      <c r="R260" s="212">
        <f>Q260*H260</f>
        <v>0</v>
      </c>
      <c r="S260" s="212">
        <v>0</v>
      </c>
      <c r="T260" s="213">
        <f>S260*H260</f>
        <v>0</v>
      </c>
      <c r="AR260" s="16" t="s">
        <v>180</v>
      </c>
      <c r="AT260" s="16" t="s">
        <v>142</v>
      </c>
      <c r="AU260" s="16" t="s">
        <v>88</v>
      </c>
      <c r="AY260" s="16" t="s">
        <v>139</v>
      </c>
      <c r="BE260" s="214">
        <f>IF(N260="základní",J260,0)</f>
        <v>0</v>
      </c>
      <c r="BF260" s="214">
        <f>IF(N260="snížená",J260,0)</f>
        <v>0</v>
      </c>
      <c r="BG260" s="214">
        <f>IF(N260="zákl. přenesená",J260,0)</f>
        <v>0</v>
      </c>
      <c r="BH260" s="214">
        <f>IF(N260="sníž. přenesená",J260,0)</f>
        <v>0</v>
      </c>
      <c r="BI260" s="214">
        <f>IF(N260="nulová",J260,0)</f>
        <v>0</v>
      </c>
      <c r="BJ260" s="16" t="s">
        <v>86</v>
      </c>
      <c r="BK260" s="214">
        <f>ROUND(I260*H260,2)</f>
        <v>0</v>
      </c>
      <c r="BL260" s="16" t="s">
        <v>180</v>
      </c>
      <c r="BM260" s="16" t="s">
        <v>743</v>
      </c>
    </row>
    <row r="261" spans="2:65" s="1" customFormat="1" ht="16.5" customHeight="1">
      <c r="B261" s="37"/>
      <c r="C261" s="246" t="s">
        <v>744</v>
      </c>
      <c r="D261" s="246" t="s">
        <v>254</v>
      </c>
      <c r="E261" s="247" t="s">
        <v>745</v>
      </c>
      <c r="F261" s="248" t="s">
        <v>746</v>
      </c>
      <c r="G261" s="249" t="s">
        <v>145</v>
      </c>
      <c r="H261" s="250">
        <v>1</v>
      </c>
      <c r="I261" s="251"/>
      <c r="J261" s="252">
        <f>ROUND(I261*H261,2)</f>
        <v>0</v>
      </c>
      <c r="K261" s="248" t="s">
        <v>219</v>
      </c>
      <c r="L261" s="253"/>
      <c r="M261" s="254" t="s">
        <v>40</v>
      </c>
      <c r="N261" s="255" t="s">
        <v>49</v>
      </c>
      <c r="O261" s="78"/>
      <c r="P261" s="212">
        <f>O261*H261</f>
        <v>0</v>
      </c>
      <c r="Q261" s="212">
        <v>0</v>
      </c>
      <c r="R261" s="212">
        <f>Q261*H261</f>
        <v>0</v>
      </c>
      <c r="S261" s="212">
        <v>0</v>
      </c>
      <c r="T261" s="213">
        <f>S261*H261</f>
        <v>0</v>
      </c>
      <c r="AR261" s="16" t="s">
        <v>358</v>
      </c>
      <c r="AT261" s="16" t="s">
        <v>254</v>
      </c>
      <c r="AU261" s="16" t="s">
        <v>88</v>
      </c>
      <c r="AY261" s="16" t="s">
        <v>139</v>
      </c>
      <c r="BE261" s="214">
        <f>IF(N261="základní",J261,0)</f>
        <v>0</v>
      </c>
      <c r="BF261" s="214">
        <f>IF(N261="snížená",J261,0)</f>
        <v>0</v>
      </c>
      <c r="BG261" s="214">
        <f>IF(N261="zákl. přenesená",J261,0)</f>
        <v>0</v>
      </c>
      <c r="BH261" s="214">
        <f>IF(N261="sníž. přenesená",J261,0)</f>
        <v>0</v>
      </c>
      <c r="BI261" s="214">
        <f>IF(N261="nulová",J261,0)</f>
        <v>0</v>
      </c>
      <c r="BJ261" s="16" t="s">
        <v>86</v>
      </c>
      <c r="BK261" s="214">
        <f>ROUND(I261*H261,2)</f>
        <v>0</v>
      </c>
      <c r="BL261" s="16" t="s">
        <v>180</v>
      </c>
      <c r="BM261" s="16" t="s">
        <v>747</v>
      </c>
    </row>
    <row r="262" spans="2:65" s="1" customFormat="1" ht="16.5" customHeight="1">
      <c r="B262" s="37"/>
      <c r="C262" s="246" t="s">
        <v>748</v>
      </c>
      <c r="D262" s="246" t="s">
        <v>254</v>
      </c>
      <c r="E262" s="247" t="s">
        <v>749</v>
      </c>
      <c r="F262" s="248" t="s">
        <v>750</v>
      </c>
      <c r="G262" s="249" t="s">
        <v>145</v>
      </c>
      <c r="H262" s="250">
        <v>1</v>
      </c>
      <c r="I262" s="251"/>
      <c r="J262" s="252">
        <f>ROUND(I262*H262,2)</f>
        <v>0</v>
      </c>
      <c r="K262" s="248" t="s">
        <v>219</v>
      </c>
      <c r="L262" s="253"/>
      <c r="M262" s="254" t="s">
        <v>40</v>
      </c>
      <c r="N262" s="255" t="s">
        <v>49</v>
      </c>
      <c r="O262" s="78"/>
      <c r="P262" s="212">
        <f>O262*H262</f>
        <v>0</v>
      </c>
      <c r="Q262" s="212">
        <v>0</v>
      </c>
      <c r="R262" s="212">
        <f>Q262*H262</f>
        <v>0</v>
      </c>
      <c r="S262" s="212">
        <v>0</v>
      </c>
      <c r="T262" s="213">
        <f>S262*H262</f>
        <v>0</v>
      </c>
      <c r="AR262" s="16" t="s">
        <v>358</v>
      </c>
      <c r="AT262" s="16" t="s">
        <v>254</v>
      </c>
      <c r="AU262" s="16" t="s">
        <v>88</v>
      </c>
      <c r="AY262" s="16" t="s">
        <v>139</v>
      </c>
      <c r="BE262" s="214">
        <f>IF(N262="základní",J262,0)</f>
        <v>0</v>
      </c>
      <c r="BF262" s="214">
        <f>IF(N262="snížená",J262,0)</f>
        <v>0</v>
      </c>
      <c r="BG262" s="214">
        <f>IF(N262="zákl. přenesená",J262,0)</f>
        <v>0</v>
      </c>
      <c r="BH262" s="214">
        <f>IF(N262="sníž. přenesená",J262,0)</f>
        <v>0</v>
      </c>
      <c r="BI262" s="214">
        <f>IF(N262="nulová",J262,0)</f>
        <v>0</v>
      </c>
      <c r="BJ262" s="16" t="s">
        <v>86</v>
      </c>
      <c r="BK262" s="214">
        <f>ROUND(I262*H262,2)</f>
        <v>0</v>
      </c>
      <c r="BL262" s="16" t="s">
        <v>180</v>
      </c>
      <c r="BM262" s="16" t="s">
        <v>751</v>
      </c>
    </row>
    <row r="263" spans="2:65" s="1" customFormat="1" ht="16.5" customHeight="1">
      <c r="B263" s="37"/>
      <c r="C263" s="246" t="s">
        <v>752</v>
      </c>
      <c r="D263" s="246" t="s">
        <v>254</v>
      </c>
      <c r="E263" s="247" t="s">
        <v>753</v>
      </c>
      <c r="F263" s="248" t="s">
        <v>754</v>
      </c>
      <c r="G263" s="249" t="s">
        <v>145</v>
      </c>
      <c r="H263" s="250">
        <v>1</v>
      </c>
      <c r="I263" s="251"/>
      <c r="J263" s="252">
        <f>ROUND(I263*H263,2)</f>
        <v>0</v>
      </c>
      <c r="K263" s="248" t="s">
        <v>219</v>
      </c>
      <c r="L263" s="253"/>
      <c r="M263" s="254" t="s">
        <v>40</v>
      </c>
      <c r="N263" s="255" t="s">
        <v>49</v>
      </c>
      <c r="O263" s="78"/>
      <c r="P263" s="212">
        <f>O263*H263</f>
        <v>0</v>
      </c>
      <c r="Q263" s="212">
        <v>0</v>
      </c>
      <c r="R263" s="212">
        <f>Q263*H263</f>
        <v>0</v>
      </c>
      <c r="S263" s="212">
        <v>0</v>
      </c>
      <c r="T263" s="213">
        <f>S263*H263</f>
        <v>0</v>
      </c>
      <c r="AR263" s="16" t="s">
        <v>358</v>
      </c>
      <c r="AT263" s="16" t="s">
        <v>254</v>
      </c>
      <c r="AU263" s="16" t="s">
        <v>88</v>
      </c>
      <c r="AY263" s="16" t="s">
        <v>139</v>
      </c>
      <c r="BE263" s="214">
        <f>IF(N263="základní",J263,0)</f>
        <v>0</v>
      </c>
      <c r="BF263" s="214">
        <f>IF(N263="snížená",J263,0)</f>
        <v>0</v>
      </c>
      <c r="BG263" s="214">
        <f>IF(N263="zákl. přenesená",J263,0)</f>
        <v>0</v>
      </c>
      <c r="BH263" s="214">
        <f>IF(N263="sníž. přenesená",J263,0)</f>
        <v>0</v>
      </c>
      <c r="BI263" s="214">
        <f>IF(N263="nulová",J263,0)</f>
        <v>0</v>
      </c>
      <c r="BJ263" s="16" t="s">
        <v>86</v>
      </c>
      <c r="BK263" s="214">
        <f>ROUND(I263*H263,2)</f>
        <v>0</v>
      </c>
      <c r="BL263" s="16" t="s">
        <v>180</v>
      </c>
      <c r="BM263" s="16" t="s">
        <v>755</v>
      </c>
    </row>
    <row r="264" spans="2:65" s="1" customFormat="1" ht="16.5" customHeight="1">
      <c r="B264" s="37"/>
      <c r="C264" s="246" t="s">
        <v>756</v>
      </c>
      <c r="D264" s="246" t="s">
        <v>254</v>
      </c>
      <c r="E264" s="247" t="s">
        <v>757</v>
      </c>
      <c r="F264" s="248" t="s">
        <v>758</v>
      </c>
      <c r="G264" s="249" t="s">
        <v>145</v>
      </c>
      <c r="H264" s="250">
        <v>1</v>
      </c>
      <c r="I264" s="251"/>
      <c r="J264" s="252">
        <f>ROUND(I264*H264,2)</f>
        <v>0</v>
      </c>
      <c r="K264" s="248" t="s">
        <v>219</v>
      </c>
      <c r="L264" s="253"/>
      <c r="M264" s="254" t="s">
        <v>40</v>
      </c>
      <c r="N264" s="255" t="s">
        <v>49</v>
      </c>
      <c r="O264" s="78"/>
      <c r="P264" s="212">
        <f>O264*H264</f>
        <v>0</v>
      </c>
      <c r="Q264" s="212">
        <v>0</v>
      </c>
      <c r="R264" s="212">
        <f>Q264*H264</f>
        <v>0</v>
      </c>
      <c r="S264" s="212">
        <v>0</v>
      </c>
      <c r="T264" s="213">
        <f>S264*H264</f>
        <v>0</v>
      </c>
      <c r="AR264" s="16" t="s">
        <v>358</v>
      </c>
      <c r="AT264" s="16" t="s">
        <v>254</v>
      </c>
      <c r="AU264" s="16" t="s">
        <v>88</v>
      </c>
      <c r="AY264" s="16" t="s">
        <v>139</v>
      </c>
      <c r="BE264" s="214">
        <f>IF(N264="základní",J264,0)</f>
        <v>0</v>
      </c>
      <c r="BF264" s="214">
        <f>IF(N264="snížená",J264,0)</f>
        <v>0</v>
      </c>
      <c r="BG264" s="214">
        <f>IF(N264="zákl. přenesená",J264,0)</f>
        <v>0</v>
      </c>
      <c r="BH264" s="214">
        <f>IF(N264="sníž. přenesená",J264,0)</f>
        <v>0</v>
      </c>
      <c r="BI264" s="214">
        <f>IF(N264="nulová",J264,0)</f>
        <v>0</v>
      </c>
      <c r="BJ264" s="16" t="s">
        <v>86</v>
      </c>
      <c r="BK264" s="214">
        <f>ROUND(I264*H264,2)</f>
        <v>0</v>
      </c>
      <c r="BL264" s="16" t="s">
        <v>180</v>
      </c>
      <c r="BM264" s="16" t="s">
        <v>759</v>
      </c>
    </row>
    <row r="265" spans="2:65" s="1" customFormat="1" ht="16.5" customHeight="1">
      <c r="B265" s="37"/>
      <c r="C265" s="246" t="s">
        <v>760</v>
      </c>
      <c r="D265" s="246" t="s">
        <v>254</v>
      </c>
      <c r="E265" s="247" t="s">
        <v>761</v>
      </c>
      <c r="F265" s="248" t="s">
        <v>762</v>
      </c>
      <c r="G265" s="249" t="s">
        <v>145</v>
      </c>
      <c r="H265" s="250">
        <v>2</v>
      </c>
      <c r="I265" s="251"/>
      <c r="J265" s="252">
        <f>ROUND(I265*H265,2)</f>
        <v>0</v>
      </c>
      <c r="K265" s="248" t="s">
        <v>219</v>
      </c>
      <c r="L265" s="253"/>
      <c r="M265" s="254" t="s">
        <v>40</v>
      </c>
      <c r="N265" s="255" t="s">
        <v>49</v>
      </c>
      <c r="O265" s="78"/>
      <c r="P265" s="212">
        <f>O265*H265</f>
        <v>0</v>
      </c>
      <c r="Q265" s="212">
        <v>0</v>
      </c>
      <c r="R265" s="212">
        <f>Q265*H265</f>
        <v>0</v>
      </c>
      <c r="S265" s="212">
        <v>0</v>
      </c>
      <c r="T265" s="213">
        <f>S265*H265</f>
        <v>0</v>
      </c>
      <c r="AR265" s="16" t="s">
        <v>358</v>
      </c>
      <c r="AT265" s="16" t="s">
        <v>254</v>
      </c>
      <c r="AU265" s="16" t="s">
        <v>88</v>
      </c>
      <c r="AY265" s="16" t="s">
        <v>139</v>
      </c>
      <c r="BE265" s="214">
        <f>IF(N265="základní",J265,0)</f>
        <v>0</v>
      </c>
      <c r="BF265" s="214">
        <f>IF(N265="snížená",J265,0)</f>
        <v>0</v>
      </c>
      <c r="BG265" s="214">
        <f>IF(N265="zákl. přenesená",J265,0)</f>
        <v>0</v>
      </c>
      <c r="BH265" s="214">
        <f>IF(N265="sníž. přenesená",J265,0)</f>
        <v>0</v>
      </c>
      <c r="BI265" s="214">
        <f>IF(N265="nulová",J265,0)</f>
        <v>0</v>
      </c>
      <c r="BJ265" s="16" t="s">
        <v>86</v>
      </c>
      <c r="BK265" s="214">
        <f>ROUND(I265*H265,2)</f>
        <v>0</v>
      </c>
      <c r="BL265" s="16" t="s">
        <v>180</v>
      </c>
      <c r="BM265" s="16" t="s">
        <v>763</v>
      </c>
    </row>
    <row r="266" spans="2:65" s="1" customFormat="1" ht="16.5" customHeight="1">
      <c r="B266" s="37"/>
      <c r="C266" s="246" t="s">
        <v>764</v>
      </c>
      <c r="D266" s="246" t="s">
        <v>254</v>
      </c>
      <c r="E266" s="247" t="s">
        <v>765</v>
      </c>
      <c r="F266" s="248" t="s">
        <v>766</v>
      </c>
      <c r="G266" s="249" t="s">
        <v>145</v>
      </c>
      <c r="H266" s="250">
        <v>1</v>
      </c>
      <c r="I266" s="251"/>
      <c r="J266" s="252">
        <f>ROUND(I266*H266,2)</f>
        <v>0</v>
      </c>
      <c r="K266" s="248" t="s">
        <v>219</v>
      </c>
      <c r="L266" s="253"/>
      <c r="M266" s="254" t="s">
        <v>40</v>
      </c>
      <c r="N266" s="255" t="s">
        <v>49</v>
      </c>
      <c r="O266" s="78"/>
      <c r="P266" s="212">
        <f>O266*H266</f>
        <v>0</v>
      </c>
      <c r="Q266" s="212">
        <v>0</v>
      </c>
      <c r="R266" s="212">
        <f>Q266*H266</f>
        <v>0</v>
      </c>
      <c r="S266" s="212">
        <v>0</v>
      </c>
      <c r="T266" s="213">
        <f>S266*H266</f>
        <v>0</v>
      </c>
      <c r="AR266" s="16" t="s">
        <v>358</v>
      </c>
      <c r="AT266" s="16" t="s">
        <v>254</v>
      </c>
      <c r="AU266" s="16" t="s">
        <v>88</v>
      </c>
      <c r="AY266" s="16" t="s">
        <v>139</v>
      </c>
      <c r="BE266" s="214">
        <f>IF(N266="základní",J266,0)</f>
        <v>0</v>
      </c>
      <c r="BF266" s="214">
        <f>IF(N266="snížená",J266,0)</f>
        <v>0</v>
      </c>
      <c r="BG266" s="214">
        <f>IF(N266="zákl. přenesená",J266,0)</f>
        <v>0</v>
      </c>
      <c r="BH266" s="214">
        <f>IF(N266="sníž. přenesená",J266,0)</f>
        <v>0</v>
      </c>
      <c r="BI266" s="214">
        <f>IF(N266="nulová",J266,0)</f>
        <v>0</v>
      </c>
      <c r="BJ266" s="16" t="s">
        <v>86</v>
      </c>
      <c r="BK266" s="214">
        <f>ROUND(I266*H266,2)</f>
        <v>0</v>
      </c>
      <c r="BL266" s="16" t="s">
        <v>180</v>
      </c>
      <c r="BM266" s="16" t="s">
        <v>767</v>
      </c>
    </row>
    <row r="267" spans="2:65" s="1" customFormat="1" ht="16.5" customHeight="1">
      <c r="B267" s="37"/>
      <c r="C267" s="246" t="s">
        <v>768</v>
      </c>
      <c r="D267" s="246" t="s">
        <v>254</v>
      </c>
      <c r="E267" s="247" t="s">
        <v>769</v>
      </c>
      <c r="F267" s="248" t="s">
        <v>770</v>
      </c>
      <c r="G267" s="249" t="s">
        <v>145</v>
      </c>
      <c r="H267" s="250">
        <v>1</v>
      </c>
      <c r="I267" s="251"/>
      <c r="J267" s="252">
        <f>ROUND(I267*H267,2)</f>
        <v>0</v>
      </c>
      <c r="K267" s="248" t="s">
        <v>219</v>
      </c>
      <c r="L267" s="253"/>
      <c r="M267" s="254" t="s">
        <v>40</v>
      </c>
      <c r="N267" s="255" t="s">
        <v>49</v>
      </c>
      <c r="O267" s="78"/>
      <c r="P267" s="212">
        <f>O267*H267</f>
        <v>0</v>
      </c>
      <c r="Q267" s="212">
        <v>0</v>
      </c>
      <c r="R267" s="212">
        <f>Q267*H267</f>
        <v>0</v>
      </c>
      <c r="S267" s="212">
        <v>0</v>
      </c>
      <c r="T267" s="213">
        <f>S267*H267</f>
        <v>0</v>
      </c>
      <c r="AR267" s="16" t="s">
        <v>358</v>
      </c>
      <c r="AT267" s="16" t="s">
        <v>254</v>
      </c>
      <c r="AU267" s="16" t="s">
        <v>88</v>
      </c>
      <c r="AY267" s="16" t="s">
        <v>139</v>
      </c>
      <c r="BE267" s="214">
        <f>IF(N267="základní",J267,0)</f>
        <v>0</v>
      </c>
      <c r="BF267" s="214">
        <f>IF(N267="snížená",J267,0)</f>
        <v>0</v>
      </c>
      <c r="BG267" s="214">
        <f>IF(N267="zákl. přenesená",J267,0)</f>
        <v>0</v>
      </c>
      <c r="BH267" s="214">
        <f>IF(N267="sníž. přenesená",J267,0)</f>
        <v>0</v>
      </c>
      <c r="BI267" s="214">
        <f>IF(N267="nulová",J267,0)</f>
        <v>0</v>
      </c>
      <c r="BJ267" s="16" t="s">
        <v>86</v>
      </c>
      <c r="BK267" s="214">
        <f>ROUND(I267*H267,2)</f>
        <v>0</v>
      </c>
      <c r="BL267" s="16" t="s">
        <v>180</v>
      </c>
      <c r="BM267" s="16" t="s">
        <v>771</v>
      </c>
    </row>
    <row r="268" spans="2:65" s="1" customFormat="1" ht="16.5" customHeight="1">
      <c r="B268" s="37"/>
      <c r="C268" s="246" t="s">
        <v>772</v>
      </c>
      <c r="D268" s="246" t="s">
        <v>254</v>
      </c>
      <c r="E268" s="247" t="s">
        <v>773</v>
      </c>
      <c r="F268" s="248" t="s">
        <v>774</v>
      </c>
      <c r="G268" s="249" t="s">
        <v>145</v>
      </c>
      <c r="H268" s="250">
        <v>1</v>
      </c>
      <c r="I268" s="251"/>
      <c r="J268" s="252">
        <f>ROUND(I268*H268,2)</f>
        <v>0</v>
      </c>
      <c r="K268" s="248" t="s">
        <v>219</v>
      </c>
      <c r="L268" s="253"/>
      <c r="M268" s="254" t="s">
        <v>40</v>
      </c>
      <c r="N268" s="255" t="s">
        <v>49</v>
      </c>
      <c r="O268" s="78"/>
      <c r="P268" s="212">
        <f>O268*H268</f>
        <v>0</v>
      </c>
      <c r="Q268" s="212">
        <v>0</v>
      </c>
      <c r="R268" s="212">
        <f>Q268*H268</f>
        <v>0</v>
      </c>
      <c r="S268" s="212">
        <v>0</v>
      </c>
      <c r="T268" s="213">
        <f>S268*H268</f>
        <v>0</v>
      </c>
      <c r="AR268" s="16" t="s">
        <v>358</v>
      </c>
      <c r="AT268" s="16" t="s">
        <v>254</v>
      </c>
      <c r="AU268" s="16" t="s">
        <v>88</v>
      </c>
      <c r="AY268" s="16" t="s">
        <v>139</v>
      </c>
      <c r="BE268" s="214">
        <f>IF(N268="základní",J268,0)</f>
        <v>0</v>
      </c>
      <c r="BF268" s="214">
        <f>IF(N268="snížená",J268,0)</f>
        <v>0</v>
      </c>
      <c r="BG268" s="214">
        <f>IF(N268="zákl. přenesená",J268,0)</f>
        <v>0</v>
      </c>
      <c r="BH268" s="214">
        <f>IF(N268="sníž. přenesená",J268,0)</f>
        <v>0</v>
      </c>
      <c r="BI268" s="214">
        <f>IF(N268="nulová",J268,0)</f>
        <v>0</v>
      </c>
      <c r="BJ268" s="16" t="s">
        <v>86</v>
      </c>
      <c r="BK268" s="214">
        <f>ROUND(I268*H268,2)</f>
        <v>0</v>
      </c>
      <c r="BL268" s="16" t="s">
        <v>180</v>
      </c>
      <c r="BM268" s="16" t="s">
        <v>775</v>
      </c>
    </row>
    <row r="269" spans="2:65" s="1" customFormat="1" ht="22.5" customHeight="1">
      <c r="B269" s="37"/>
      <c r="C269" s="203" t="s">
        <v>776</v>
      </c>
      <c r="D269" s="203" t="s">
        <v>142</v>
      </c>
      <c r="E269" s="204" t="s">
        <v>777</v>
      </c>
      <c r="F269" s="205" t="s">
        <v>778</v>
      </c>
      <c r="G269" s="206" t="s">
        <v>242</v>
      </c>
      <c r="H269" s="228"/>
      <c r="I269" s="208"/>
      <c r="J269" s="209">
        <f>ROUND(I269*H269,2)</f>
        <v>0</v>
      </c>
      <c r="K269" s="205" t="s">
        <v>146</v>
      </c>
      <c r="L269" s="42"/>
      <c r="M269" s="210" t="s">
        <v>40</v>
      </c>
      <c r="N269" s="211" t="s">
        <v>49</v>
      </c>
      <c r="O269" s="78"/>
      <c r="P269" s="212">
        <f>O269*H269</f>
        <v>0</v>
      </c>
      <c r="Q269" s="212">
        <v>0</v>
      </c>
      <c r="R269" s="212">
        <f>Q269*H269</f>
        <v>0</v>
      </c>
      <c r="S269" s="212">
        <v>0</v>
      </c>
      <c r="T269" s="213">
        <f>S269*H269</f>
        <v>0</v>
      </c>
      <c r="AR269" s="16" t="s">
        <v>180</v>
      </c>
      <c r="AT269" s="16" t="s">
        <v>142</v>
      </c>
      <c r="AU269" s="16" t="s">
        <v>88</v>
      </c>
      <c r="AY269" s="16" t="s">
        <v>139</v>
      </c>
      <c r="BE269" s="214">
        <f>IF(N269="základní",J269,0)</f>
        <v>0</v>
      </c>
      <c r="BF269" s="214">
        <f>IF(N269="snížená",J269,0)</f>
        <v>0</v>
      </c>
      <c r="BG269" s="214">
        <f>IF(N269="zákl. přenesená",J269,0)</f>
        <v>0</v>
      </c>
      <c r="BH269" s="214">
        <f>IF(N269="sníž. přenesená",J269,0)</f>
        <v>0</v>
      </c>
      <c r="BI269" s="214">
        <f>IF(N269="nulová",J269,0)</f>
        <v>0</v>
      </c>
      <c r="BJ269" s="16" t="s">
        <v>86</v>
      </c>
      <c r="BK269" s="214">
        <f>ROUND(I269*H269,2)</f>
        <v>0</v>
      </c>
      <c r="BL269" s="16" t="s">
        <v>180</v>
      </c>
      <c r="BM269" s="16" t="s">
        <v>779</v>
      </c>
    </row>
    <row r="270" spans="2:47" s="1" customFormat="1" ht="12">
      <c r="B270" s="37"/>
      <c r="C270" s="38"/>
      <c r="D270" s="215" t="s">
        <v>155</v>
      </c>
      <c r="E270" s="38"/>
      <c r="F270" s="216" t="s">
        <v>780</v>
      </c>
      <c r="G270" s="38"/>
      <c r="H270" s="38"/>
      <c r="I270" s="129"/>
      <c r="J270" s="38"/>
      <c r="K270" s="38"/>
      <c r="L270" s="42"/>
      <c r="M270" s="217"/>
      <c r="N270" s="78"/>
      <c r="O270" s="78"/>
      <c r="P270" s="78"/>
      <c r="Q270" s="78"/>
      <c r="R270" s="78"/>
      <c r="S270" s="78"/>
      <c r="T270" s="79"/>
      <c r="AT270" s="16" t="s">
        <v>155</v>
      </c>
      <c r="AU270" s="16" t="s">
        <v>88</v>
      </c>
    </row>
    <row r="271" spans="2:63" s="10" customFormat="1" ht="22.8" customHeight="1">
      <c r="B271" s="187"/>
      <c r="C271" s="188"/>
      <c r="D271" s="189" t="s">
        <v>77</v>
      </c>
      <c r="E271" s="201" t="s">
        <v>781</v>
      </c>
      <c r="F271" s="201" t="s">
        <v>782</v>
      </c>
      <c r="G271" s="188"/>
      <c r="H271" s="188"/>
      <c r="I271" s="191"/>
      <c r="J271" s="202">
        <f>BK271</f>
        <v>0</v>
      </c>
      <c r="K271" s="188"/>
      <c r="L271" s="193"/>
      <c r="M271" s="194"/>
      <c r="N271" s="195"/>
      <c r="O271" s="195"/>
      <c r="P271" s="196">
        <f>SUM(P272:P286)</f>
        <v>0</v>
      </c>
      <c r="Q271" s="195"/>
      <c r="R271" s="196">
        <f>SUM(R272:R286)</f>
        <v>0.11734000000000001</v>
      </c>
      <c r="S271" s="195"/>
      <c r="T271" s="197">
        <f>SUM(T272:T286)</f>
        <v>0</v>
      </c>
      <c r="AR271" s="198" t="s">
        <v>88</v>
      </c>
      <c r="AT271" s="199" t="s">
        <v>77</v>
      </c>
      <c r="AU271" s="199" t="s">
        <v>86</v>
      </c>
      <c r="AY271" s="198" t="s">
        <v>139</v>
      </c>
      <c r="BK271" s="200">
        <f>SUM(BK272:BK286)</f>
        <v>0</v>
      </c>
    </row>
    <row r="272" spans="2:65" s="1" customFormat="1" ht="16.5" customHeight="1">
      <c r="B272" s="37"/>
      <c r="C272" s="203" t="s">
        <v>783</v>
      </c>
      <c r="D272" s="203" t="s">
        <v>142</v>
      </c>
      <c r="E272" s="204" t="s">
        <v>784</v>
      </c>
      <c r="F272" s="205" t="s">
        <v>785</v>
      </c>
      <c r="G272" s="206" t="s">
        <v>145</v>
      </c>
      <c r="H272" s="207">
        <v>1</v>
      </c>
      <c r="I272" s="208"/>
      <c r="J272" s="209">
        <f>ROUND(I272*H272,2)</f>
        <v>0</v>
      </c>
      <c r="K272" s="205" t="s">
        <v>219</v>
      </c>
      <c r="L272" s="42"/>
      <c r="M272" s="210" t="s">
        <v>40</v>
      </c>
      <c r="N272" s="211" t="s">
        <v>49</v>
      </c>
      <c r="O272" s="78"/>
      <c r="P272" s="212">
        <f>O272*H272</f>
        <v>0</v>
      </c>
      <c r="Q272" s="212">
        <v>0</v>
      </c>
      <c r="R272" s="212">
        <f>Q272*H272</f>
        <v>0</v>
      </c>
      <c r="S272" s="212">
        <v>0</v>
      </c>
      <c r="T272" s="213">
        <f>S272*H272</f>
        <v>0</v>
      </c>
      <c r="AR272" s="16" t="s">
        <v>180</v>
      </c>
      <c r="AT272" s="16" t="s">
        <v>142</v>
      </c>
      <c r="AU272" s="16" t="s">
        <v>88</v>
      </c>
      <c r="AY272" s="16" t="s">
        <v>139</v>
      </c>
      <c r="BE272" s="214">
        <f>IF(N272="základní",J272,0)</f>
        <v>0</v>
      </c>
      <c r="BF272" s="214">
        <f>IF(N272="snížená",J272,0)</f>
        <v>0</v>
      </c>
      <c r="BG272" s="214">
        <f>IF(N272="zákl. přenesená",J272,0)</f>
        <v>0</v>
      </c>
      <c r="BH272" s="214">
        <f>IF(N272="sníž. přenesená",J272,0)</f>
        <v>0</v>
      </c>
      <c r="BI272" s="214">
        <f>IF(N272="nulová",J272,0)</f>
        <v>0</v>
      </c>
      <c r="BJ272" s="16" t="s">
        <v>86</v>
      </c>
      <c r="BK272" s="214">
        <f>ROUND(I272*H272,2)</f>
        <v>0</v>
      </c>
      <c r="BL272" s="16" t="s">
        <v>180</v>
      </c>
      <c r="BM272" s="16" t="s">
        <v>786</v>
      </c>
    </row>
    <row r="273" spans="2:65" s="1" customFormat="1" ht="16.5" customHeight="1">
      <c r="B273" s="37"/>
      <c r="C273" s="203" t="s">
        <v>787</v>
      </c>
      <c r="D273" s="203" t="s">
        <v>142</v>
      </c>
      <c r="E273" s="204" t="s">
        <v>788</v>
      </c>
      <c r="F273" s="205" t="s">
        <v>789</v>
      </c>
      <c r="G273" s="206" t="s">
        <v>145</v>
      </c>
      <c r="H273" s="207">
        <v>1</v>
      </c>
      <c r="I273" s="208"/>
      <c r="J273" s="209">
        <f>ROUND(I273*H273,2)</f>
        <v>0</v>
      </c>
      <c r="K273" s="205" t="s">
        <v>146</v>
      </c>
      <c r="L273" s="42"/>
      <c r="M273" s="210" t="s">
        <v>40</v>
      </c>
      <c r="N273" s="211" t="s">
        <v>49</v>
      </c>
      <c r="O273" s="78"/>
      <c r="P273" s="212">
        <f>O273*H273</f>
        <v>0</v>
      </c>
      <c r="Q273" s="212">
        <v>0.05441</v>
      </c>
      <c r="R273" s="212">
        <f>Q273*H273</f>
        <v>0.05441</v>
      </c>
      <c r="S273" s="212">
        <v>0</v>
      </c>
      <c r="T273" s="213">
        <f>S273*H273</f>
        <v>0</v>
      </c>
      <c r="AR273" s="16" t="s">
        <v>180</v>
      </c>
      <c r="AT273" s="16" t="s">
        <v>142</v>
      </c>
      <c r="AU273" s="16" t="s">
        <v>88</v>
      </c>
      <c r="AY273" s="16" t="s">
        <v>139</v>
      </c>
      <c r="BE273" s="214">
        <f>IF(N273="základní",J273,0)</f>
        <v>0</v>
      </c>
      <c r="BF273" s="214">
        <f>IF(N273="snížená",J273,0)</f>
        <v>0</v>
      </c>
      <c r="BG273" s="214">
        <f>IF(N273="zákl. přenesená",J273,0)</f>
        <v>0</v>
      </c>
      <c r="BH273" s="214">
        <f>IF(N273="sníž. přenesená",J273,0)</f>
        <v>0</v>
      </c>
      <c r="BI273" s="214">
        <f>IF(N273="nulová",J273,0)</f>
        <v>0</v>
      </c>
      <c r="BJ273" s="16" t="s">
        <v>86</v>
      </c>
      <c r="BK273" s="214">
        <f>ROUND(I273*H273,2)</f>
        <v>0</v>
      </c>
      <c r="BL273" s="16" t="s">
        <v>180</v>
      </c>
      <c r="BM273" s="16" t="s">
        <v>790</v>
      </c>
    </row>
    <row r="274" spans="2:47" s="1" customFormat="1" ht="12">
      <c r="B274" s="37"/>
      <c r="C274" s="38"/>
      <c r="D274" s="215" t="s">
        <v>155</v>
      </c>
      <c r="E274" s="38"/>
      <c r="F274" s="216" t="s">
        <v>791</v>
      </c>
      <c r="G274" s="38"/>
      <c r="H274" s="38"/>
      <c r="I274" s="129"/>
      <c r="J274" s="38"/>
      <c r="K274" s="38"/>
      <c r="L274" s="42"/>
      <c r="M274" s="217"/>
      <c r="N274" s="78"/>
      <c r="O274" s="78"/>
      <c r="P274" s="78"/>
      <c r="Q274" s="78"/>
      <c r="R274" s="78"/>
      <c r="S274" s="78"/>
      <c r="T274" s="79"/>
      <c r="AT274" s="16" t="s">
        <v>155</v>
      </c>
      <c r="AU274" s="16" t="s">
        <v>88</v>
      </c>
    </row>
    <row r="275" spans="2:65" s="1" customFormat="1" ht="16.5" customHeight="1">
      <c r="B275" s="37"/>
      <c r="C275" s="203" t="s">
        <v>792</v>
      </c>
      <c r="D275" s="203" t="s">
        <v>142</v>
      </c>
      <c r="E275" s="204" t="s">
        <v>793</v>
      </c>
      <c r="F275" s="205" t="s">
        <v>794</v>
      </c>
      <c r="G275" s="206" t="s">
        <v>145</v>
      </c>
      <c r="H275" s="207">
        <v>1</v>
      </c>
      <c r="I275" s="208"/>
      <c r="J275" s="209">
        <f>ROUND(I275*H275,2)</f>
        <v>0</v>
      </c>
      <c r="K275" s="205" t="s">
        <v>219</v>
      </c>
      <c r="L275" s="42"/>
      <c r="M275" s="210" t="s">
        <v>40</v>
      </c>
      <c r="N275" s="211" t="s">
        <v>49</v>
      </c>
      <c r="O275" s="78"/>
      <c r="P275" s="212">
        <f>O275*H275</f>
        <v>0</v>
      </c>
      <c r="Q275" s="212">
        <v>0</v>
      </c>
      <c r="R275" s="212">
        <f>Q275*H275</f>
        <v>0</v>
      </c>
      <c r="S275" s="212">
        <v>0</v>
      </c>
      <c r="T275" s="213">
        <f>S275*H275</f>
        <v>0</v>
      </c>
      <c r="AR275" s="16" t="s">
        <v>180</v>
      </c>
      <c r="AT275" s="16" t="s">
        <v>142</v>
      </c>
      <c r="AU275" s="16" t="s">
        <v>88</v>
      </c>
      <c r="AY275" s="16" t="s">
        <v>139</v>
      </c>
      <c r="BE275" s="214">
        <f>IF(N275="základní",J275,0)</f>
        <v>0</v>
      </c>
      <c r="BF275" s="214">
        <f>IF(N275="snížená",J275,0)</f>
        <v>0</v>
      </c>
      <c r="BG275" s="214">
        <f>IF(N275="zákl. přenesená",J275,0)</f>
        <v>0</v>
      </c>
      <c r="BH275" s="214">
        <f>IF(N275="sníž. přenesená",J275,0)</f>
        <v>0</v>
      </c>
      <c r="BI275" s="214">
        <f>IF(N275="nulová",J275,0)</f>
        <v>0</v>
      </c>
      <c r="BJ275" s="16" t="s">
        <v>86</v>
      </c>
      <c r="BK275" s="214">
        <f>ROUND(I275*H275,2)</f>
        <v>0</v>
      </c>
      <c r="BL275" s="16" t="s">
        <v>180</v>
      </c>
      <c r="BM275" s="16" t="s">
        <v>795</v>
      </c>
    </row>
    <row r="276" spans="2:65" s="1" customFormat="1" ht="16.5" customHeight="1">
      <c r="B276" s="37"/>
      <c r="C276" s="203" t="s">
        <v>796</v>
      </c>
      <c r="D276" s="203" t="s">
        <v>142</v>
      </c>
      <c r="E276" s="204" t="s">
        <v>797</v>
      </c>
      <c r="F276" s="205" t="s">
        <v>798</v>
      </c>
      <c r="G276" s="206" t="s">
        <v>196</v>
      </c>
      <c r="H276" s="207">
        <v>1</v>
      </c>
      <c r="I276" s="208"/>
      <c r="J276" s="209">
        <f>ROUND(I276*H276,2)</f>
        <v>0</v>
      </c>
      <c r="K276" s="205" t="s">
        <v>146</v>
      </c>
      <c r="L276" s="42"/>
      <c r="M276" s="210" t="s">
        <v>40</v>
      </c>
      <c r="N276" s="211" t="s">
        <v>49</v>
      </c>
      <c r="O276" s="78"/>
      <c r="P276" s="212">
        <f>O276*H276</f>
        <v>0</v>
      </c>
      <c r="Q276" s="212">
        <v>0.02257</v>
      </c>
      <c r="R276" s="212">
        <f>Q276*H276</f>
        <v>0.02257</v>
      </c>
      <c r="S276" s="212">
        <v>0</v>
      </c>
      <c r="T276" s="213">
        <f>S276*H276</f>
        <v>0</v>
      </c>
      <c r="AR276" s="16" t="s">
        <v>180</v>
      </c>
      <c r="AT276" s="16" t="s">
        <v>142</v>
      </c>
      <c r="AU276" s="16" t="s">
        <v>88</v>
      </c>
      <c r="AY276" s="16" t="s">
        <v>139</v>
      </c>
      <c r="BE276" s="214">
        <f>IF(N276="základní",J276,0)</f>
        <v>0</v>
      </c>
      <c r="BF276" s="214">
        <f>IF(N276="snížená",J276,0)</f>
        <v>0</v>
      </c>
      <c r="BG276" s="214">
        <f>IF(N276="zákl. přenesená",J276,0)</f>
        <v>0</v>
      </c>
      <c r="BH276" s="214">
        <f>IF(N276="sníž. přenesená",J276,0)</f>
        <v>0</v>
      </c>
      <c r="BI276" s="214">
        <f>IF(N276="nulová",J276,0)</f>
        <v>0</v>
      </c>
      <c r="BJ276" s="16" t="s">
        <v>86</v>
      </c>
      <c r="BK276" s="214">
        <f>ROUND(I276*H276,2)</f>
        <v>0</v>
      </c>
      <c r="BL276" s="16" t="s">
        <v>180</v>
      </c>
      <c r="BM276" s="16" t="s">
        <v>799</v>
      </c>
    </row>
    <row r="277" spans="2:65" s="1" customFormat="1" ht="16.5" customHeight="1">
      <c r="B277" s="37"/>
      <c r="C277" s="203" t="s">
        <v>800</v>
      </c>
      <c r="D277" s="203" t="s">
        <v>142</v>
      </c>
      <c r="E277" s="204" t="s">
        <v>801</v>
      </c>
      <c r="F277" s="205" t="s">
        <v>802</v>
      </c>
      <c r="G277" s="206" t="s">
        <v>196</v>
      </c>
      <c r="H277" s="207">
        <v>2</v>
      </c>
      <c r="I277" s="208"/>
      <c r="J277" s="209">
        <f>ROUND(I277*H277,2)</f>
        <v>0</v>
      </c>
      <c r="K277" s="205" t="s">
        <v>146</v>
      </c>
      <c r="L277" s="42"/>
      <c r="M277" s="210" t="s">
        <v>40</v>
      </c>
      <c r="N277" s="211" t="s">
        <v>49</v>
      </c>
      <c r="O277" s="78"/>
      <c r="P277" s="212">
        <f>O277*H277</f>
        <v>0</v>
      </c>
      <c r="Q277" s="212">
        <v>0.00354</v>
      </c>
      <c r="R277" s="212">
        <f>Q277*H277</f>
        <v>0.00708</v>
      </c>
      <c r="S277" s="212">
        <v>0</v>
      </c>
      <c r="T277" s="213">
        <f>S277*H277</f>
        <v>0</v>
      </c>
      <c r="AR277" s="16" t="s">
        <v>180</v>
      </c>
      <c r="AT277" s="16" t="s">
        <v>142</v>
      </c>
      <c r="AU277" s="16" t="s">
        <v>88</v>
      </c>
      <c r="AY277" s="16" t="s">
        <v>139</v>
      </c>
      <c r="BE277" s="214">
        <f>IF(N277="základní",J277,0)</f>
        <v>0</v>
      </c>
      <c r="BF277" s="214">
        <f>IF(N277="snížená",J277,0)</f>
        <v>0</v>
      </c>
      <c r="BG277" s="214">
        <f>IF(N277="zákl. přenesená",J277,0)</f>
        <v>0</v>
      </c>
      <c r="BH277" s="214">
        <f>IF(N277="sníž. přenesená",J277,0)</f>
        <v>0</v>
      </c>
      <c r="BI277" s="214">
        <f>IF(N277="nulová",J277,0)</f>
        <v>0</v>
      </c>
      <c r="BJ277" s="16" t="s">
        <v>86</v>
      </c>
      <c r="BK277" s="214">
        <f>ROUND(I277*H277,2)</f>
        <v>0</v>
      </c>
      <c r="BL277" s="16" t="s">
        <v>180</v>
      </c>
      <c r="BM277" s="16" t="s">
        <v>803</v>
      </c>
    </row>
    <row r="278" spans="2:65" s="1" customFormat="1" ht="16.5" customHeight="1">
      <c r="B278" s="37"/>
      <c r="C278" s="246" t="s">
        <v>804</v>
      </c>
      <c r="D278" s="246" t="s">
        <v>254</v>
      </c>
      <c r="E278" s="247" t="s">
        <v>805</v>
      </c>
      <c r="F278" s="248" t="s">
        <v>806</v>
      </c>
      <c r="G278" s="249" t="s">
        <v>145</v>
      </c>
      <c r="H278" s="250">
        <v>2</v>
      </c>
      <c r="I278" s="251"/>
      <c r="J278" s="252">
        <f>ROUND(I278*H278,2)</f>
        <v>0</v>
      </c>
      <c r="K278" s="248" t="s">
        <v>219</v>
      </c>
      <c r="L278" s="253"/>
      <c r="M278" s="254" t="s">
        <v>40</v>
      </c>
      <c r="N278" s="255" t="s">
        <v>49</v>
      </c>
      <c r="O278" s="78"/>
      <c r="P278" s="212">
        <f>O278*H278</f>
        <v>0</v>
      </c>
      <c r="Q278" s="212">
        <v>0</v>
      </c>
      <c r="R278" s="212">
        <f>Q278*H278</f>
        <v>0</v>
      </c>
      <c r="S278" s="212">
        <v>0</v>
      </c>
      <c r="T278" s="213">
        <f>S278*H278</f>
        <v>0</v>
      </c>
      <c r="AR278" s="16" t="s">
        <v>358</v>
      </c>
      <c r="AT278" s="16" t="s">
        <v>254</v>
      </c>
      <c r="AU278" s="16" t="s">
        <v>88</v>
      </c>
      <c r="AY278" s="16" t="s">
        <v>139</v>
      </c>
      <c r="BE278" s="214">
        <f>IF(N278="základní",J278,0)</f>
        <v>0</v>
      </c>
      <c r="BF278" s="214">
        <f>IF(N278="snížená",J278,0)</f>
        <v>0</v>
      </c>
      <c r="BG278" s="214">
        <f>IF(N278="zákl. přenesená",J278,0)</f>
        <v>0</v>
      </c>
      <c r="BH278" s="214">
        <f>IF(N278="sníž. přenesená",J278,0)</f>
        <v>0</v>
      </c>
      <c r="BI278" s="214">
        <f>IF(N278="nulová",J278,0)</f>
        <v>0</v>
      </c>
      <c r="BJ278" s="16" t="s">
        <v>86</v>
      </c>
      <c r="BK278" s="214">
        <f>ROUND(I278*H278,2)</f>
        <v>0</v>
      </c>
      <c r="BL278" s="16" t="s">
        <v>180</v>
      </c>
      <c r="BM278" s="16" t="s">
        <v>807</v>
      </c>
    </row>
    <row r="279" spans="2:65" s="1" customFormat="1" ht="16.5" customHeight="1">
      <c r="B279" s="37"/>
      <c r="C279" s="203" t="s">
        <v>808</v>
      </c>
      <c r="D279" s="203" t="s">
        <v>142</v>
      </c>
      <c r="E279" s="204" t="s">
        <v>809</v>
      </c>
      <c r="F279" s="205" t="s">
        <v>810</v>
      </c>
      <c r="G279" s="206" t="s">
        <v>196</v>
      </c>
      <c r="H279" s="207">
        <v>2</v>
      </c>
      <c r="I279" s="208"/>
      <c r="J279" s="209">
        <f>ROUND(I279*H279,2)</f>
        <v>0</v>
      </c>
      <c r="K279" s="205" t="s">
        <v>146</v>
      </c>
      <c r="L279" s="42"/>
      <c r="M279" s="210" t="s">
        <v>40</v>
      </c>
      <c r="N279" s="211" t="s">
        <v>49</v>
      </c>
      <c r="O279" s="78"/>
      <c r="P279" s="212">
        <f>O279*H279</f>
        <v>0</v>
      </c>
      <c r="Q279" s="212">
        <v>0.0037</v>
      </c>
      <c r="R279" s="212">
        <f>Q279*H279</f>
        <v>0.0074</v>
      </c>
      <c r="S279" s="212">
        <v>0</v>
      </c>
      <c r="T279" s="213">
        <f>S279*H279</f>
        <v>0</v>
      </c>
      <c r="AR279" s="16" t="s">
        <v>180</v>
      </c>
      <c r="AT279" s="16" t="s">
        <v>142</v>
      </c>
      <c r="AU279" s="16" t="s">
        <v>88</v>
      </c>
      <c r="AY279" s="16" t="s">
        <v>139</v>
      </c>
      <c r="BE279" s="214">
        <f>IF(N279="základní",J279,0)</f>
        <v>0</v>
      </c>
      <c r="BF279" s="214">
        <f>IF(N279="snížená",J279,0)</f>
        <v>0</v>
      </c>
      <c r="BG279" s="214">
        <f>IF(N279="zákl. přenesená",J279,0)</f>
        <v>0</v>
      </c>
      <c r="BH279" s="214">
        <f>IF(N279="sníž. přenesená",J279,0)</f>
        <v>0</v>
      </c>
      <c r="BI279" s="214">
        <f>IF(N279="nulová",J279,0)</f>
        <v>0</v>
      </c>
      <c r="BJ279" s="16" t="s">
        <v>86</v>
      </c>
      <c r="BK279" s="214">
        <f>ROUND(I279*H279,2)</f>
        <v>0</v>
      </c>
      <c r="BL279" s="16" t="s">
        <v>180</v>
      </c>
      <c r="BM279" s="16" t="s">
        <v>811</v>
      </c>
    </row>
    <row r="280" spans="2:65" s="1" customFormat="1" ht="16.5" customHeight="1">
      <c r="B280" s="37"/>
      <c r="C280" s="246" t="s">
        <v>812</v>
      </c>
      <c r="D280" s="246" t="s">
        <v>254</v>
      </c>
      <c r="E280" s="247" t="s">
        <v>813</v>
      </c>
      <c r="F280" s="248" t="s">
        <v>814</v>
      </c>
      <c r="G280" s="249" t="s">
        <v>145</v>
      </c>
      <c r="H280" s="250">
        <v>2</v>
      </c>
      <c r="I280" s="251"/>
      <c r="J280" s="252">
        <f>ROUND(I280*H280,2)</f>
        <v>0</v>
      </c>
      <c r="K280" s="248" t="s">
        <v>146</v>
      </c>
      <c r="L280" s="253"/>
      <c r="M280" s="254" t="s">
        <v>40</v>
      </c>
      <c r="N280" s="255" t="s">
        <v>49</v>
      </c>
      <c r="O280" s="78"/>
      <c r="P280" s="212">
        <f>O280*H280</f>
        <v>0</v>
      </c>
      <c r="Q280" s="212">
        <v>0.0026</v>
      </c>
      <c r="R280" s="212">
        <f>Q280*H280</f>
        <v>0.0052</v>
      </c>
      <c r="S280" s="212">
        <v>0</v>
      </c>
      <c r="T280" s="213">
        <f>S280*H280</f>
        <v>0</v>
      </c>
      <c r="AR280" s="16" t="s">
        <v>358</v>
      </c>
      <c r="AT280" s="16" t="s">
        <v>254</v>
      </c>
      <c r="AU280" s="16" t="s">
        <v>88</v>
      </c>
      <c r="AY280" s="16" t="s">
        <v>139</v>
      </c>
      <c r="BE280" s="214">
        <f>IF(N280="základní",J280,0)</f>
        <v>0</v>
      </c>
      <c r="BF280" s="214">
        <f>IF(N280="snížená",J280,0)</f>
        <v>0</v>
      </c>
      <c r="BG280" s="214">
        <f>IF(N280="zákl. přenesená",J280,0)</f>
        <v>0</v>
      </c>
      <c r="BH280" s="214">
        <f>IF(N280="sníž. přenesená",J280,0)</f>
        <v>0</v>
      </c>
      <c r="BI280" s="214">
        <f>IF(N280="nulová",J280,0)</f>
        <v>0</v>
      </c>
      <c r="BJ280" s="16" t="s">
        <v>86</v>
      </c>
      <c r="BK280" s="214">
        <f>ROUND(I280*H280,2)</f>
        <v>0</v>
      </c>
      <c r="BL280" s="16" t="s">
        <v>180</v>
      </c>
      <c r="BM280" s="16" t="s">
        <v>815</v>
      </c>
    </row>
    <row r="281" spans="2:65" s="1" customFormat="1" ht="16.5" customHeight="1">
      <c r="B281" s="37"/>
      <c r="C281" s="203" t="s">
        <v>816</v>
      </c>
      <c r="D281" s="203" t="s">
        <v>142</v>
      </c>
      <c r="E281" s="204" t="s">
        <v>817</v>
      </c>
      <c r="F281" s="205" t="s">
        <v>818</v>
      </c>
      <c r="G281" s="206" t="s">
        <v>196</v>
      </c>
      <c r="H281" s="207">
        <v>1</v>
      </c>
      <c r="I281" s="208"/>
      <c r="J281" s="209">
        <f>ROUND(I281*H281,2)</f>
        <v>0</v>
      </c>
      <c r="K281" s="205" t="s">
        <v>146</v>
      </c>
      <c r="L281" s="42"/>
      <c r="M281" s="210" t="s">
        <v>40</v>
      </c>
      <c r="N281" s="211" t="s">
        <v>49</v>
      </c>
      <c r="O281" s="78"/>
      <c r="P281" s="212">
        <f>O281*H281</f>
        <v>0</v>
      </c>
      <c r="Q281" s="212">
        <v>0.00489</v>
      </c>
      <c r="R281" s="212">
        <f>Q281*H281</f>
        <v>0.00489</v>
      </c>
      <c r="S281" s="212">
        <v>0</v>
      </c>
      <c r="T281" s="213">
        <f>S281*H281</f>
        <v>0</v>
      </c>
      <c r="AR281" s="16" t="s">
        <v>180</v>
      </c>
      <c r="AT281" s="16" t="s">
        <v>142</v>
      </c>
      <c r="AU281" s="16" t="s">
        <v>88</v>
      </c>
      <c r="AY281" s="16" t="s">
        <v>139</v>
      </c>
      <c r="BE281" s="214">
        <f>IF(N281="základní",J281,0)</f>
        <v>0</v>
      </c>
      <c r="BF281" s="214">
        <f>IF(N281="snížená",J281,0)</f>
        <v>0</v>
      </c>
      <c r="BG281" s="214">
        <f>IF(N281="zákl. přenesená",J281,0)</f>
        <v>0</v>
      </c>
      <c r="BH281" s="214">
        <f>IF(N281="sníž. přenesená",J281,0)</f>
        <v>0</v>
      </c>
      <c r="BI281" s="214">
        <f>IF(N281="nulová",J281,0)</f>
        <v>0</v>
      </c>
      <c r="BJ281" s="16" t="s">
        <v>86</v>
      </c>
      <c r="BK281" s="214">
        <f>ROUND(I281*H281,2)</f>
        <v>0</v>
      </c>
      <c r="BL281" s="16" t="s">
        <v>180</v>
      </c>
      <c r="BM281" s="16" t="s">
        <v>819</v>
      </c>
    </row>
    <row r="282" spans="2:65" s="1" customFormat="1" ht="16.5" customHeight="1">
      <c r="B282" s="37"/>
      <c r="C282" s="246" t="s">
        <v>820</v>
      </c>
      <c r="D282" s="246" t="s">
        <v>254</v>
      </c>
      <c r="E282" s="247" t="s">
        <v>821</v>
      </c>
      <c r="F282" s="248" t="s">
        <v>822</v>
      </c>
      <c r="G282" s="249" t="s">
        <v>145</v>
      </c>
      <c r="H282" s="250">
        <v>1</v>
      </c>
      <c r="I282" s="251"/>
      <c r="J282" s="252">
        <f>ROUND(I282*H282,2)</f>
        <v>0</v>
      </c>
      <c r="K282" s="248" t="s">
        <v>146</v>
      </c>
      <c r="L282" s="253"/>
      <c r="M282" s="254" t="s">
        <v>40</v>
      </c>
      <c r="N282" s="255" t="s">
        <v>49</v>
      </c>
      <c r="O282" s="78"/>
      <c r="P282" s="212">
        <f>O282*H282</f>
        <v>0</v>
      </c>
      <c r="Q282" s="212">
        <v>0.0026</v>
      </c>
      <c r="R282" s="212">
        <f>Q282*H282</f>
        <v>0.0026</v>
      </c>
      <c r="S282" s="212">
        <v>0</v>
      </c>
      <c r="T282" s="213">
        <f>S282*H282</f>
        <v>0</v>
      </c>
      <c r="AR282" s="16" t="s">
        <v>358</v>
      </c>
      <c r="AT282" s="16" t="s">
        <v>254</v>
      </c>
      <c r="AU282" s="16" t="s">
        <v>88</v>
      </c>
      <c r="AY282" s="16" t="s">
        <v>139</v>
      </c>
      <c r="BE282" s="214">
        <f>IF(N282="základní",J282,0)</f>
        <v>0</v>
      </c>
      <c r="BF282" s="214">
        <f>IF(N282="snížená",J282,0)</f>
        <v>0</v>
      </c>
      <c r="BG282" s="214">
        <f>IF(N282="zákl. přenesená",J282,0)</f>
        <v>0</v>
      </c>
      <c r="BH282" s="214">
        <f>IF(N282="sníž. přenesená",J282,0)</f>
        <v>0</v>
      </c>
      <c r="BI282" s="214">
        <f>IF(N282="nulová",J282,0)</f>
        <v>0</v>
      </c>
      <c r="BJ282" s="16" t="s">
        <v>86</v>
      </c>
      <c r="BK282" s="214">
        <f>ROUND(I282*H282,2)</f>
        <v>0</v>
      </c>
      <c r="BL282" s="16" t="s">
        <v>180</v>
      </c>
      <c r="BM282" s="16" t="s">
        <v>823</v>
      </c>
    </row>
    <row r="283" spans="2:65" s="1" customFormat="1" ht="16.5" customHeight="1">
      <c r="B283" s="37"/>
      <c r="C283" s="203" t="s">
        <v>824</v>
      </c>
      <c r="D283" s="203" t="s">
        <v>142</v>
      </c>
      <c r="E283" s="204" t="s">
        <v>825</v>
      </c>
      <c r="F283" s="205" t="s">
        <v>826</v>
      </c>
      <c r="G283" s="206" t="s">
        <v>196</v>
      </c>
      <c r="H283" s="207">
        <v>1</v>
      </c>
      <c r="I283" s="208"/>
      <c r="J283" s="209">
        <f>ROUND(I283*H283,2)</f>
        <v>0</v>
      </c>
      <c r="K283" s="205" t="s">
        <v>146</v>
      </c>
      <c r="L283" s="42"/>
      <c r="M283" s="210" t="s">
        <v>40</v>
      </c>
      <c r="N283" s="211" t="s">
        <v>49</v>
      </c>
      <c r="O283" s="78"/>
      <c r="P283" s="212">
        <f>O283*H283</f>
        <v>0</v>
      </c>
      <c r="Q283" s="212">
        <v>0.00779</v>
      </c>
      <c r="R283" s="212">
        <f>Q283*H283</f>
        <v>0.00779</v>
      </c>
      <c r="S283" s="212">
        <v>0</v>
      </c>
      <c r="T283" s="213">
        <f>S283*H283</f>
        <v>0</v>
      </c>
      <c r="AR283" s="16" t="s">
        <v>180</v>
      </c>
      <c r="AT283" s="16" t="s">
        <v>142</v>
      </c>
      <c r="AU283" s="16" t="s">
        <v>88</v>
      </c>
      <c r="AY283" s="16" t="s">
        <v>139</v>
      </c>
      <c r="BE283" s="214">
        <f>IF(N283="základní",J283,0)</f>
        <v>0</v>
      </c>
      <c r="BF283" s="214">
        <f>IF(N283="snížená",J283,0)</f>
        <v>0</v>
      </c>
      <c r="BG283" s="214">
        <f>IF(N283="zákl. přenesená",J283,0)</f>
        <v>0</v>
      </c>
      <c r="BH283" s="214">
        <f>IF(N283="sníž. přenesená",J283,0)</f>
        <v>0</v>
      </c>
      <c r="BI283" s="214">
        <f>IF(N283="nulová",J283,0)</f>
        <v>0</v>
      </c>
      <c r="BJ283" s="16" t="s">
        <v>86</v>
      </c>
      <c r="BK283" s="214">
        <f>ROUND(I283*H283,2)</f>
        <v>0</v>
      </c>
      <c r="BL283" s="16" t="s">
        <v>180</v>
      </c>
      <c r="BM283" s="16" t="s">
        <v>827</v>
      </c>
    </row>
    <row r="284" spans="2:65" s="1" customFormat="1" ht="16.5" customHeight="1">
      <c r="B284" s="37"/>
      <c r="C284" s="246" t="s">
        <v>828</v>
      </c>
      <c r="D284" s="246" t="s">
        <v>254</v>
      </c>
      <c r="E284" s="247" t="s">
        <v>829</v>
      </c>
      <c r="F284" s="248" t="s">
        <v>830</v>
      </c>
      <c r="G284" s="249" t="s">
        <v>145</v>
      </c>
      <c r="H284" s="250">
        <v>1</v>
      </c>
      <c r="I284" s="251"/>
      <c r="J284" s="252">
        <f>ROUND(I284*H284,2)</f>
        <v>0</v>
      </c>
      <c r="K284" s="248" t="s">
        <v>146</v>
      </c>
      <c r="L284" s="253"/>
      <c r="M284" s="254" t="s">
        <v>40</v>
      </c>
      <c r="N284" s="255" t="s">
        <v>49</v>
      </c>
      <c r="O284" s="78"/>
      <c r="P284" s="212">
        <f>O284*H284</f>
        <v>0</v>
      </c>
      <c r="Q284" s="212">
        <v>0.0054</v>
      </c>
      <c r="R284" s="212">
        <f>Q284*H284</f>
        <v>0.0054</v>
      </c>
      <c r="S284" s="212">
        <v>0</v>
      </c>
      <c r="T284" s="213">
        <f>S284*H284</f>
        <v>0</v>
      </c>
      <c r="AR284" s="16" t="s">
        <v>358</v>
      </c>
      <c r="AT284" s="16" t="s">
        <v>254</v>
      </c>
      <c r="AU284" s="16" t="s">
        <v>88</v>
      </c>
      <c r="AY284" s="16" t="s">
        <v>139</v>
      </c>
      <c r="BE284" s="214">
        <f>IF(N284="základní",J284,0)</f>
        <v>0</v>
      </c>
      <c r="BF284" s="214">
        <f>IF(N284="snížená",J284,0)</f>
        <v>0</v>
      </c>
      <c r="BG284" s="214">
        <f>IF(N284="zákl. přenesená",J284,0)</f>
        <v>0</v>
      </c>
      <c r="BH284" s="214">
        <f>IF(N284="sníž. přenesená",J284,0)</f>
        <v>0</v>
      </c>
      <c r="BI284" s="214">
        <f>IF(N284="nulová",J284,0)</f>
        <v>0</v>
      </c>
      <c r="BJ284" s="16" t="s">
        <v>86</v>
      </c>
      <c r="BK284" s="214">
        <f>ROUND(I284*H284,2)</f>
        <v>0</v>
      </c>
      <c r="BL284" s="16" t="s">
        <v>180</v>
      </c>
      <c r="BM284" s="16" t="s">
        <v>831</v>
      </c>
    </row>
    <row r="285" spans="2:65" s="1" customFormat="1" ht="22.5" customHeight="1">
      <c r="B285" s="37"/>
      <c r="C285" s="203" t="s">
        <v>832</v>
      </c>
      <c r="D285" s="203" t="s">
        <v>142</v>
      </c>
      <c r="E285" s="204" t="s">
        <v>833</v>
      </c>
      <c r="F285" s="205" t="s">
        <v>834</v>
      </c>
      <c r="G285" s="206" t="s">
        <v>242</v>
      </c>
      <c r="H285" s="228"/>
      <c r="I285" s="208"/>
      <c r="J285" s="209">
        <f>ROUND(I285*H285,2)</f>
        <v>0</v>
      </c>
      <c r="K285" s="205" t="s">
        <v>146</v>
      </c>
      <c r="L285" s="42"/>
      <c r="M285" s="210" t="s">
        <v>40</v>
      </c>
      <c r="N285" s="211" t="s">
        <v>49</v>
      </c>
      <c r="O285" s="78"/>
      <c r="P285" s="212">
        <f>O285*H285</f>
        <v>0</v>
      </c>
      <c r="Q285" s="212">
        <v>0</v>
      </c>
      <c r="R285" s="212">
        <f>Q285*H285</f>
        <v>0</v>
      </c>
      <c r="S285" s="212">
        <v>0</v>
      </c>
      <c r="T285" s="213">
        <f>S285*H285</f>
        <v>0</v>
      </c>
      <c r="AR285" s="16" t="s">
        <v>180</v>
      </c>
      <c r="AT285" s="16" t="s">
        <v>142</v>
      </c>
      <c r="AU285" s="16" t="s">
        <v>88</v>
      </c>
      <c r="AY285" s="16" t="s">
        <v>139</v>
      </c>
      <c r="BE285" s="214">
        <f>IF(N285="základní",J285,0)</f>
        <v>0</v>
      </c>
      <c r="BF285" s="214">
        <f>IF(N285="snížená",J285,0)</f>
        <v>0</v>
      </c>
      <c r="BG285" s="214">
        <f>IF(N285="zákl. přenesená",J285,0)</f>
        <v>0</v>
      </c>
      <c r="BH285" s="214">
        <f>IF(N285="sníž. přenesená",J285,0)</f>
        <v>0</v>
      </c>
      <c r="BI285" s="214">
        <f>IF(N285="nulová",J285,0)</f>
        <v>0</v>
      </c>
      <c r="BJ285" s="16" t="s">
        <v>86</v>
      </c>
      <c r="BK285" s="214">
        <f>ROUND(I285*H285,2)</f>
        <v>0</v>
      </c>
      <c r="BL285" s="16" t="s">
        <v>180</v>
      </c>
      <c r="BM285" s="16" t="s">
        <v>835</v>
      </c>
    </row>
    <row r="286" spans="2:47" s="1" customFormat="1" ht="12">
      <c r="B286" s="37"/>
      <c r="C286" s="38"/>
      <c r="D286" s="215" t="s">
        <v>155</v>
      </c>
      <c r="E286" s="38"/>
      <c r="F286" s="216" t="s">
        <v>718</v>
      </c>
      <c r="G286" s="38"/>
      <c r="H286" s="38"/>
      <c r="I286" s="129"/>
      <c r="J286" s="38"/>
      <c r="K286" s="38"/>
      <c r="L286" s="42"/>
      <c r="M286" s="217"/>
      <c r="N286" s="78"/>
      <c r="O286" s="78"/>
      <c r="P286" s="78"/>
      <c r="Q286" s="78"/>
      <c r="R286" s="78"/>
      <c r="S286" s="78"/>
      <c r="T286" s="79"/>
      <c r="AT286" s="16" t="s">
        <v>155</v>
      </c>
      <c r="AU286" s="16" t="s">
        <v>88</v>
      </c>
    </row>
    <row r="287" spans="2:63" s="10" customFormat="1" ht="22.8" customHeight="1">
      <c r="B287" s="187"/>
      <c r="C287" s="188"/>
      <c r="D287" s="189" t="s">
        <v>77</v>
      </c>
      <c r="E287" s="201" t="s">
        <v>836</v>
      </c>
      <c r="F287" s="201" t="s">
        <v>837</v>
      </c>
      <c r="G287" s="188"/>
      <c r="H287" s="188"/>
      <c r="I287" s="191"/>
      <c r="J287" s="202">
        <f>BK287</f>
        <v>0</v>
      </c>
      <c r="K287" s="188"/>
      <c r="L287" s="193"/>
      <c r="M287" s="194"/>
      <c r="N287" s="195"/>
      <c r="O287" s="195"/>
      <c r="P287" s="196">
        <f>SUM(P288:P302)</f>
        <v>0</v>
      </c>
      <c r="Q287" s="195"/>
      <c r="R287" s="196">
        <f>SUM(R288:R302)</f>
        <v>0.48225</v>
      </c>
      <c r="S287" s="195"/>
      <c r="T287" s="197">
        <f>SUM(T288:T302)</f>
        <v>0</v>
      </c>
      <c r="AR287" s="198" t="s">
        <v>88</v>
      </c>
      <c r="AT287" s="199" t="s">
        <v>77</v>
      </c>
      <c r="AU287" s="199" t="s">
        <v>86</v>
      </c>
      <c r="AY287" s="198" t="s">
        <v>139</v>
      </c>
      <c r="BK287" s="200">
        <f>SUM(BK288:BK302)</f>
        <v>0</v>
      </c>
    </row>
    <row r="288" spans="2:65" s="1" customFormat="1" ht="16.5" customHeight="1">
      <c r="B288" s="37"/>
      <c r="C288" s="203" t="s">
        <v>838</v>
      </c>
      <c r="D288" s="203" t="s">
        <v>142</v>
      </c>
      <c r="E288" s="204" t="s">
        <v>839</v>
      </c>
      <c r="F288" s="205" t="s">
        <v>840</v>
      </c>
      <c r="G288" s="206" t="s">
        <v>179</v>
      </c>
      <c r="H288" s="207">
        <v>15</v>
      </c>
      <c r="I288" s="208"/>
      <c r="J288" s="209">
        <f>ROUND(I288*H288,2)</f>
        <v>0</v>
      </c>
      <c r="K288" s="205" t="s">
        <v>146</v>
      </c>
      <c r="L288" s="42"/>
      <c r="M288" s="210" t="s">
        <v>40</v>
      </c>
      <c r="N288" s="211" t="s">
        <v>49</v>
      </c>
      <c r="O288" s="78"/>
      <c r="P288" s="212">
        <f>O288*H288</f>
        <v>0</v>
      </c>
      <c r="Q288" s="212">
        <v>0.0017</v>
      </c>
      <c r="R288" s="212">
        <f>Q288*H288</f>
        <v>0.0255</v>
      </c>
      <c r="S288" s="212">
        <v>0</v>
      </c>
      <c r="T288" s="213">
        <f>S288*H288</f>
        <v>0</v>
      </c>
      <c r="AR288" s="16" t="s">
        <v>180</v>
      </c>
      <c r="AT288" s="16" t="s">
        <v>142</v>
      </c>
      <c r="AU288" s="16" t="s">
        <v>88</v>
      </c>
      <c r="AY288" s="16" t="s">
        <v>139</v>
      </c>
      <c r="BE288" s="214">
        <f>IF(N288="základní",J288,0)</f>
        <v>0</v>
      </c>
      <c r="BF288" s="214">
        <f>IF(N288="snížená",J288,0)</f>
        <v>0</v>
      </c>
      <c r="BG288" s="214">
        <f>IF(N288="zákl. přenesená",J288,0)</f>
        <v>0</v>
      </c>
      <c r="BH288" s="214">
        <f>IF(N288="sníž. přenesená",J288,0)</f>
        <v>0</v>
      </c>
      <c r="BI288" s="214">
        <f>IF(N288="nulová",J288,0)</f>
        <v>0</v>
      </c>
      <c r="BJ288" s="16" t="s">
        <v>86</v>
      </c>
      <c r="BK288" s="214">
        <f>ROUND(I288*H288,2)</f>
        <v>0</v>
      </c>
      <c r="BL288" s="16" t="s">
        <v>180</v>
      </c>
      <c r="BM288" s="16" t="s">
        <v>841</v>
      </c>
    </row>
    <row r="289" spans="2:47" s="1" customFormat="1" ht="12">
      <c r="B289" s="37"/>
      <c r="C289" s="38"/>
      <c r="D289" s="215" t="s">
        <v>155</v>
      </c>
      <c r="E289" s="38"/>
      <c r="F289" s="216" t="s">
        <v>842</v>
      </c>
      <c r="G289" s="38"/>
      <c r="H289" s="38"/>
      <c r="I289" s="129"/>
      <c r="J289" s="38"/>
      <c r="K289" s="38"/>
      <c r="L289" s="42"/>
      <c r="M289" s="217"/>
      <c r="N289" s="78"/>
      <c r="O289" s="78"/>
      <c r="P289" s="78"/>
      <c r="Q289" s="78"/>
      <c r="R289" s="78"/>
      <c r="S289" s="78"/>
      <c r="T289" s="79"/>
      <c r="AT289" s="16" t="s">
        <v>155</v>
      </c>
      <c r="AU289" s="16" t="s">
        <v>88</v>
      </c>
    </row>
    <row r="290" spans="2:65" s="1" customFormat="1" ht="16.5" customHeight="1">
      <c r="B290" s="37"/>
      <c r="C290" s="203" t="s">
        <v>843</v>
      </c>
      <c r="D290" s="203" t="s">
        <v>142</v>
      </c>
      <c r="E290" s="204" t="s">
        <v>844</v>
      </c>
      <c r="F290" s="205" t="s">
        <v>845</v>
      </c>
      <c r="G290" s="206" t="s">
        <v>179</v>
      </c>
      <c r="H290" s="207">
        <v>24</v>
      </c>
      <c r="I290" s="208"/>
      <c r="J290" s="209">
        <f>ROUND(I290*H290,2)</f>
        <v>0</v>
      </c>
      <c r="K290" s="205" t="s">
        <v>146</v>
      </c>
      <c r="L290" s="42"/>
      <c r="M290" s="210" t="s">
        <v>40</v>
      </c>
      <c r="N290" s="211" t="s">
        <v>49</v>
      </c>
      <c r="O290" s="78"/>
      <c r="P290" s="212">
        <f>O290*H290</f>
        <v>0</v>
      </c>
      <c r="Q290" s="212">
        <v>0.00908</v>
      </c>
      <c r="R290" s="212">
        <f>Q290*H290</f>
        <v>0.21792</v>
      </c>
      <c r="S290" s="212">
        <v>0</v>
      </c>
      <c r="T290" s="213">
        <f>S290*H290</f>
        <v>0</v>
      </c>
      <c r="AR290" s="16" t="s">
        <v>180</v>
      </c>
      <c r="AT290" s="16" t="s">
        <v>142</v>
      </c>
      <c r="AU290" s="16" t="s">
        <v>88</v>
      </c>
      <c r="AY290" s="16" t="s">
        <v>139</v>
      </c>
      <c r="BE290" s="214">
        <f>IF(N290="základní",J290,0)</f>
        <v>0</v>
      </c>
      <c r="BF290" s="214">
        <f>IF(N290="snížená",J290,0)</f>
        <v>0</v>
      </c>
      <c r="BG290" s="214">
        <f>IF(N290="zákl. přenesená",J290,0)</f>
        <v>0</v>
      </c>
      <c r="BH290" s="214">
        <f>IF(N290="sníž. přenesená",J290,0)</f>
        <v>0</v>
      </c>
      <c r="BI290" s="214">
        <f>IF(N290="nulová",J290,0)</f>
        <v>0</v>
      </c>
      <c r="BJ290" s="16" t="s">
        <v>86</v>
      </c>
      <c r="BK290" s="214">
        <f>ROUND(I290*H290,2)</f>
        <v>0</v>
      </c>
      <c r="BL290" s="16" t="s">
        <v>180</v>
      </c>
      <c r="BM290" s="16" t="s">
        <v>846</v>
      </c>
    </row>
    <row r="291" spans="2:47" s="1" customFormat="1" ht="12">
      <c r="B291" s="37"/>
      <c r="C291" s="38"/>
      <c r="D291" s="215" t="s">
        <v>155</v>
      </c>
      <c r="E291" s="38"/>
      <c r="F291" s="216" t="s">
        <v>842</v>
      </c>
      <c r="G291" s="38"/>
      <c r="H291" s="38"/>
      <c r="I291" s="129"/>
      <c r="J291" s="38"/>
      <c r="K291" s="38"/>
      <c r="L291" s="42"/>
      <c r="M291" s="217"/>
      <c r="N291" s="78"/>
      <c r="O291" s="78"/>
      <c r="P291" s="78"/>
      <c r="Q291" s="78"/>
      <c r="R291" s="78"/>
      <c r="S291" s="78"/>
      <c r="T291" s="79"/>
      <c r="AT291" s="16" t="s">
        <v>155</v>
      </c>
      <c r="AU291" s="16" t="s">
        <v>88</v>
      </c>
    </row>
    <row r="292" spans="2:65" s="1" customFormat="1" ht="22.5" customHeight="1">
      <c r="B292" s="37"/>
      <c r="C292" s="203" t="s">
        <v>847</v>
      </c>
      <c r="D292" s="203" t="s">
        <v>142</v>
      </c>
      <c r="E292" s="204" t="s">
        <v>848</v>
      </c>
      <c r="F292" s="205" t="s">
        <v>849</v>
      </c>
      <c r="G292" s="206" t="s">
        <v>179</v>
      </c>
      <c r="H292" s="207">
        <v>15</v>
      </c>
      <c r="I292" s="208"/>
      <c r="J292" s="209">
        <f>ROUND(I292*H292,2)</f>
        <v>0</v>
      </c>
      <c r="K292" s="205" t="s">
        <v>146</v>
      </c>
      <c r="L292" s="42"/>
      <c r="M292" s="210" t="s">
        <v>40</v>
      </c>
      <c r="N292" s="211" t="s">
        <v>49</v>
      </c>
      <c r="O292" s="78"/>
      <c r="P292" s="212">
        <f>O292*H292</f>
        <v>0</v>
      </c>
      <c r="Q292" s="212">
        <v>0</v>
      </c>
      <c r="R292" s="212">
        <f>Q292*H292</f>
        <v>0</v>
      </c>
      <c r="S292" s="212">
        <v>0</v>
      </c>
      <c r="T292" s="213">
        <f>S292*H292</f>
        <v>0</v>
      </c>
      <c r="AR292" s="16" t="s">
        <v>180</v>
      </c>
      <c r="AT292" s="16" t="s">
        <v>142</v>
      </c>
      <c r="AU292" s="16" t="s">
        <v>88</v>
      </c>
      <c r="AY292" s="16" t="s">
        <v>139</v>
      </c>
      <c r="BE292" s="214">
        <f>IF(N292="základní",J292,0)</f>
        <v>0</v>
      </c>
      <c r="BF292" s="214">
        <f>IF(N292="snížená",J292,0)</f>
        <v>0</v>
      </c>
      <c r="BG292" s="214">
        <f>IF(N292="zákl. přenesená",J292,0)</f>
        <v>0</v>
      </c>
      <c r="BH292" s="214">
        <f>IF(N292="sníž. přenesená",J292,0)</f>
        <v>0</v>
      </c>
      <c r="BI292" s="214">
        <f>IF(N292="nulová",J292,0)</f>
        <v>0</v>
      </c>
      <c r="BJ292" s="16" t="s">
        <v>86</v>
      </c>
      <c r="BK292" s="214">
        <f>ROUND(I292*H292,2)</f>
        <v>0</v>
      </c>
      <c r="BL292" s="16" t="s">
        <v>180</v>
      </c>
      <c r="BM292" s="16" t="s">
        <v>850</v>
      </c>
    </row>
    <row r="293" spans="2:47" s="1" customFormat="1" ht="12">
      <c r="B293" s="37"/>
      <c r="C293" s="38"/>
      <c r="D293" s="215" t="s">
        <v>155</v>
      </c>
      <c r="E293" s="38"/>
      <c r="F293" s="216" t="s">
        <v>851</v>
      </c>
      <c r="G293" s="38"/>
      <c r="H293" s="38"/>
      <c r="I293" s="129"/>
      <c r="J293" s="38"/>
      <c r="K293" s="38"/>
      <c r="L293" s="42"/>
      <c r="M293" s="217"/>
      <c r="N293" s="78"/>
      <c r="O293" s="78"/>
      <c r="P293" s="78"/>
      <c r="Q293" s="78"/>
      <c r="R293" s="78"/>
      <c r="S293" s="78"/>
      <c r="T293" s="79"/>
      <c r="AT293" s="16" t="s">
        <v>155</v>
      </c>
      <c r="AU293" s="16" t="s">
        <v>88</v>
      </c>
    </row>
    <row r="294" spans="2:65" s="1" customFormat="1" ht="22.5" customHeight="1">
      <c r="B294" s="37"/>
      <c r="C294" s="203" t="s">
        <v>852</v>
      </c>
      <c r="D294" s="203" t="s">
        <v>142</v>
      </c>
      <c r="E294" s="204" t="s">
        <v>853</v>
      </c>
      <c r="F294" s="205" t="s">
        <v>854</v>
      </c>
      <c r="G294" s="206" t="s">
        <v>179</v>
      </c>
      <c r="H294" s="207">
        <v>24</v>
      </c>
      <c r="I294" s="208"/>
      <c r="J294" s="209">
        <f>ROUND(I294*H294,2)</f>
        <v>0</v>
      </c>
      <c r="K294" s="205" t="s">
        <v>146</v>
      </c>
      <c r="L294" s="42"/>
      <c r="M294" s="210" t="s">
        <v>40</v>
      </c>
      <c r="N294" s="211" t="s">
        <v>49</v>
      </c>
      <c r="O294" s="78"/>
      <c r="P294" s="212">
        <f>O294*H294</f>
        <v>0</v>
      </c>
      <c r="Q294" s="212">
        <v>0</v>
      </c>
      <c r="R294" s="212">
        <f>Q294*H294</f>
        <v>0</v>
      </c>
      <c r="S294" s="212">
        <v>0</v>
      </c>
      <c r="T294" s="213">
        <f>S294*H294</f>
        <v>0</v>
      </c>
      <c r="AR294" s="16" t="s">
        <v>180</v>
      </c>
      <c r="AT294" s="16" t="s">
        <v>142</v>
      </c>
      <c r="AU294" s="16" t="s">
        <v>88</v>
      </c>
      <c r="AY294" s="16" t="s">
        <v>139</v>
      </c>
      <c r="BE294" s="214">
        <f>IF(N294="základní",J294,0)</f>
        <v>0</v>
      </c>
      <c r="BF294" s="214">
        <f>IF(N294="snížená",J294,0)</f>
        <v>0</v>
      </c>
      <c r="BG294" s="214">
        <f>IF(N294="zákl. přenesená",J294,0)</f>
        <v>0</v>
      </c>
      <c r="BH294" s="214">
        <f>IF(N294="sníž. přenesená",J294,0)</f>
        <v>0</v>
      </c>
      <c r="BI294" s="214">
        <f>IF(N294="nulová",J294,0)</f>
        <v>0</v>
      </c>
      <c r="BJ294" s="16" t="s">
        <v>86</v>
      </c>
      <c r="BK294" s="214">
        <f>ROUND(I294*H294,2)</f>
        <v>0</v>
      </c>
      <c r="BL294" s="16" t="s">
        <v>180</v>
      </c>
      <c r="BM294" s="16" t="s">
        <v>855</v>
      </c>
    </row>
    <row r="295" spans="2:47" s="1" customFormat="1" ht="12">
      <c r="B295" s="37"/>
      <c r="C295" s="38"/>
      <c r="D295" s="215" t="s">
        <v>155</v>
      </c>
      <c r="E295" s="38"/>
      <c r="F295" s="216" t="s">
        <v>851</v>
      </c>
      <c r="G295" s="38"/>
      <c r="H295" s="38"/>
      <c r="I295" s="129"/>
      <c r="J295" s="38"/>
      <c r="K295" s="38"/>
      <c r="L295" s="42"/>
      <c r="M295" s="217"/>
      <c r="N295" s="78"/>
      <c r="O295" s="78"/>
      <c r="P295" s="78"/>
      <c r="Q295" s="78"/>
      <c r="R295" s="78"/>
      <c r="S295" s="78"/>
      <c r="T295" s="79"/>
      <c r="AT295" s="16" t="s">
        <v>155</v>
      </c>
      <c r="AU295" s="16" t="s">
        <v>88</v>
      </c>
    </row>
    <row r="296" spans="2:65" s="1" customFormat="1" ht="16.5" customHeight="1">
      <c r="B296" s="37"/>
      <c r="C296" s="203" t="s">
        <v>856</v>
      </c>
      <c r="D296" s="203" t="s">
        <v>142</v>
      </c>
      <c r="E296" s="204" t="s">
        <v>857</v>
      </c>
      <c r="F296" s="205" t="s">
        <v>858</v>
      </c>
      <c r="G296" s="206" t="s">
        <v>179</v>
      </c>
      <c r="H296" s="207">
        <v>61</v>
      </c>
      <c r="I296" s="208"/>
      <c r="J296" s="209">
        <f>ROUND(I296*H296,2)</f>
        <v>0</v>
      </c>
      <c r="K296" s="205" t="s">
        <v>146</v>
      </c>
      <c r="L296" s="42"/>
      <c r="M296" s="210" t="s">
        <v>40</v>
      </c>
      <c r="N296" s="211" t="s">
        <v>49</v>
      </c>
      <c r="O296" s="78"/>
      <c r="P296" s="212">
        <f>O296*H296</f>
        <v>0</v>
      </c>
      <c r="Q296" s="212">
        <v>0.00126</v>
      </c>
      <c r="R296" s="212">
        <f>Q296*H296</f>
        <v>0.07686</v>
      </c>
      <c r="S296" s="212">
        <v>0</v>
      </c>
      <c r="T296" s="213">
        <f>S296*H296</f>
        <v>0</v>
      </c>
      <c r="AR296" s="16" t="s">
        <v>180</v>
      </c>
      <c r="AT296" s="16" t="s">
        <v>142</v>
      </c>
      <c r="AU296" s="16" t="s">
        <v>88</v>
      </c>
      <c r="AY296" s="16" t="s">
        <v>139</v>
      </c>
      <c r="BE296" s="214">
        <f>IF(N296="základní",J296,0)</f>
        <v>0</v>
      </c>
      <c r="BF296" s="214">
        <f>IF(N296="snížená",J296,0)</f>
        <v>0</v>
      </c>
      <c r="BG296" s="214">
        <f>IF(N296="zákl. přenesená",J296,0)</f>
        <v>0</v>
      </c>
      <c r="BH296" s="214">
        <f>IF(N296="sníž. přenesená",J296,0)</f>
        <v>0</v>
      </c>
      <c r="BI296" s="214">
        <f>IF(N296="nulová",J296,0)</f>
        <v>0</v>
      </c>
      <c r="BJ296" s="16" t="s">
        <v>86</v>
      </c>
      <c r="BK296" s="214">
        <f>ROUND(I296*H296,2)</f>
        <v>0</v>
      </c>
      <c r="BL296" s="16" t="s">
        <v>180</v>
      </c>
      <c r="BM296" s="16" t="s">
        <v>859</v>
      </c>
    </row>
    <row r="297" spans="2:65" s="1" customFormat="1" ht="16.5" customHeight="1">
      <c r="B297" s="37"/>
      <c r="C297" s="203" t="s">
        <v>860</v>
      </c>
      <c r="D297" s="203" t="s">
        <v>142</v>
      </c>
      <c r="E297" s="204" t="s">
        <v>861</v>
      </c>
      <c r="F297" s="205" t="s">
        <v>862</v>
      </c>
      <c r="G297" s="206" t="s">
        <v>179</v>
      </c>
      <c r="H297" s="207">
        <v>11</v>
      </c>
      <c r="I297" s="208"/>
      <c r="J297" s="209">
        <f>ROUND(I297*H297,2)</f>
        <v>0</v>
      </c>
      <c r="K297" s="205" t="s">
        <v>146</v>
      </c>
      <c r="L297" s="42"/>
      <c r="M297" s="210" t="s">
        <v>40</v>
      </c>
      <c r="N297" s="211" t="s">
        <v>49</v>
      </c>
      <c r="O297" s="78"/>
      <c r="P297" s="212">
        <f>O297*H297</f>
        <v>0</v>
      </c>
      <c r="Q297" s="212">
        <v>0.00159</v>
      </c>
      <c r="R297" s="212">
        <f>Q297*H297</f>
        <v>0.017490000000000002</v>
      </c>
      <c r="S297" s="212">
        <v>0</v>
      </c>
      <c r="T297" s="213">
        <f>S297*H297</f>
        <v>0</v>
      </c>
      <c r="AR297" s="16" t="s">
        <v>180</v>
      </c>
      <c r="AT297" s="16" t="s">
        <v>142</v>
      </c>
      <c r="AU297" s="16" t="s">
        <v>88</v>
      </c>
      <c r="AY297" s="16" t="s">
        <v>139</v>
      </c>
      <c r="BE297" s="214">
        <f>IF(N297="základní",J297,0)</f>
        <v>0</v>
      </c>
      <c r="BF297" s="214">
        <f>IF(N297="snížená",J297,0)</f>
        <v>0</v>
      </c>
      <c r="BG297" s="214">
        <f>IF(N297="zákl. přenesená",J297,0)</f>
        <v>0</v>
      </c>
      <c r="BH297" s="214">
        <f>IF(N297="sníž. přenesená",J297,0)</f>
        <v>0</v>
      </c>
      <c r="BI297" s="214">
        <f>IF(N297="nulová",J297,0)</f>
        <v>0</v>
      </c>
      <c r="BJ297" s="16" t="s">
        <v>86</v>
      </c>
      <c r="BK297" s="214">
        <f>ROUND(I297*H297,2)</f>
        <v>0</v>
      </c>
      <c r="BL297" s="16" t="s">
        <v>180</v>
      </c>
      <c r="BM297" s="16" t="s">
        <v>863</v>
      </c>
    </row>
    <row r="298" spans="2:65" s="1" customFormat="1" ht="16.5" customHeight="1">
      <c r="B298" s="37"/>
      <c r="C298" s="203" t="s">
        <v>864</v>
      </c>
      <c r="D298" s="203" t="s">
        <v>142</v>
      </c>
      <c r="E298" s="204" t="s">
        <v>865</v>
      </c>
      <c r="F298" s="205" t="s">
        <v>866</v>
      </c>
      <c r="G298" s="206" t="s">
        <v>179</v>
      </c>
      <c r="H298" s="207">
        <v>43</v>
      </c>
      <c r="I298" s="208"/>
      <c r="J298" s="209">
        <f>ROUND(I298*H298,2)</f>
        <v>0</v>
      </c>
      <c r="K298" s="205" t="s">
        <v>146</v>
      </c>
      <c r="L298" s="42"/>
      <c r="M298" s="210" t="s">
        <v>40</v>
      </c>
      <c r="N298" s="211" t="s">
        <v>49</v>
      </c>
      <c r="O298" s="78"/>
      <c r="P298" s="212">
        <f>O298*H298</f>
        <v>0</v>
      </c>
      <c r="Q298" s="212">
        <v>0.00336</v>
      </c>
      <c r="R298" s="212">
        <f>Q298*H298</f>
        <v>0.14448</v>
      </c>
      <c r="S298" s="212">
        <v>0</v>
      </c>
      <c r="T298" s="213">
        <f>S298*H298</f>
        <v>0</v>
      </c>
      <c r="AR298" s="16" t="s">
        <v>180</v>
      </c>
      <c r="AT298" s="16" t="s">
        <v>142</v>
      </c>
      <c r="AU298" s="16" t="s">
        <v>88</v>
      </c>
      <c r="AY298" s="16" t="s">
        <v>139</v>
      </c>
      <c r="BE298" s="214">
        <f>IF(N298="základní",J298,0)</f>
        <v>0</v>
      </c>
      <c r="BF298" s="214">
        <f>IF(N298="snížená",J298,0)</f>
        <v>0</v>
      </c>
      <c r="BG298" s="214">
        <f>IF(N298="zákl. přenesená",J298,0)</f>
        <v>0</v>
      </c>
      <c r="BH298" s="214">
        <f>IF(N298="sníž. přenesená",J298,0)</f>
        <v>0</v>
      </c>
      <c r="BI298" s="214">
        <f>IF(N298="nulová",J298,0)</f>
        <v>0</v>
      </c>
      <c r="BJ298" s="16" t="s">
        <v>86</v>
      </c>
      <c r="BK298" s="214">
        <f>ROUND(I298*H298,2)</f>
        <v>0</v>
      </c>
      <c r="BL298" s="16" t="s">
        <v>180</v>
      </c>
      <c r="BM298" s="16" t="s">
        <v>867</v>
      </c>
    </row>
    <row r="299" spans="2:65" s="1" customFormat="1" ht="16.5" customHeight="1">
      <c r="B299" s="37"/>
      <c r="C299" s="203" t="s">
        <v>868</v>
      </c>
      <c r="D299" s="203" t="s">
        <v>142</v>
      </c>
      <c r="E299" s="204" t="s">
        <v>869</v>
      </c>
      <c r="F299" s="205" t="s">
        <v>870</v>
      </c>
      <c r="G299" s="206" t="s">
        <v>179</v>
      </c>
      <c r="H299" s="207">
        <v>72</v>
      </c>
      <c r="I299" s="208"/>
      <c r="J299" s="209">
        <f>ROUND(I299*H299,2)</f>
        <v>0</v>
      </c>
      <c r="K299" s="205" t="s">
        <v>146</v>
      </c>
      <c r="L299" s="42"/>
      <c r="M299" s="210" t="s">
        <v>40</v>
      </c>
      <c r="N299" s="211" t="s">
        <v>49</v>
      </c>
      <c r="O299" s="78"/>
      <c r="P299" s="212">
        <f>O299*H299</f>
        <v>0</v>
      </c>
      <c r="Q299" s="212">
        <v>0</v>
      </c>
      <c r="R299" s="212">
        <f>Q299*H299</f>
        <v>0</v>
      </c>
      <c r="S299" s="212">
        <v>0</v>
      </c>
      <c r="T299" s="213">
        <f>S299*H299</f>
        <v>0</v>
      </c>
      <c r="AR299" s="16" t="s">
        <v>180</v>
      </c>
      <c r="AT299" s="16" t="s">
        <v>142</v>
      </c>
      <c r="AU299" s="16" t="s">
        <v>88</v>
      </c>
      <c r="AY299" s="16" t="s">
        <v>139</v>
      </c>
      <c r="BE299" s="214">
        <f>IF(N299="základní",J299,0)</f>
        <v>0</v>
      </c>
      <c r="BF299" s="214">
        <f>IF(N299="snížená",J299,0)</f>
        <v>0</v>
      </c>
      <c r="BG299" s="214">
        <f>IF(N299="zákl. přenesená",J299,0)</f>
        <v>0</v>
      </c>
      <c r="BH299" s="214">
        <f>IF(N299="sníž. přenesená",J299,0)</f>
        <v>0</v>
      </c>
      <c r="BI299" s="214">
        <f>IF(N299="nulová",J299,0)</f>
        <v>0</v>
      </c>
      <c r="BJ299" s="16" t="s">
        <v>86</v>
      </c>
      <c r="BK299" s="214">
        <f>ROUND(I299*H299,2)</f>
        <v>0</v>
      </c>
      <c r="BL299" s="16" t="s">
        <v>180</v>
      </c>
      <c r="BM299" s="16" t="s">
        <v>871</v>
      </c>
    </row>
    <row r="300" spans="2:65" s="1" customFormat="1" ht="16.5" customHeight="1">
      <c r="B300" s="37"/>
      <c r="C300" s="203" t="s">
        <v>872</v>
      </c>
      <c r="D300" s="203" t="s">
        <v>142</v>
      </c>
      <c r="E300" s="204" t="s">
        <v>873</v>
      </c>
      <c r="F300" s="205" t="s">
        <v>874</v>
      </c>
      <c r="G300" s="206" t="s">
        <v>179</v>
      </c>
      <c r="H300" s="207">
        <v>43</v>
      </c>
      <c r="I300" s="208"/>
      <c r="J300" s="209">
        <f>ROUND(I300*H300,2)</f>
        <v>0</v>
      </c>
      <c r="K300" s="205" t="s">
        <v>146</v>
      </c>
      <c r="L300" s="42"/>
      <c r="M300" s="210" t="s">
        <v>40</v>
      </c>
      <c r="N300" s="211" t="s">
        <v>49</v>
      </c>
      <c r="O300" s="78"/>
      <c r="P300" s="212">
        <f>O300*H300</f>
        <v>0</v>
      </c>
      <c r="Q300" s="212">
        <v>0</v>
      </c>
      <c r="R300" s="212">
        <f>Q300*H300</f>
        <v>0</v>
      </c>
      <c r="S300" s="212">
        <v>0</v>
      </c>
      <c r="T300" s="213">
        <f>S300*H300</f>
        <v>0</v>
      </c>
      <c r="AR300" s="16" t="s">
        <v>180</v>
      </c>
      <c r="AT300" s="16" t="s">
        <v>142</v>
      </c>
      <c r="AU300" s="16" t="s">
        <v>88</v>
      </c>
      <c r="AY300" s="16" t="s">
        <v>139</v>
      </c>
      <c r="BE300" s="214">
        <f>IF(N300="základní",J300,0)</f>
        <v>0</v>
      </c>
      <c r="BF300" s="214">
        <f>IF(N300="snížená",J300,0)</f>
        <v>0</v>
      </c>
      <c r="BG300" s="214">
        <f>IF(N300="zákl. přenesená",J300,0)</f>
        <v>0</v>
      </c>
      <c r="BH300" s="214">
        <f>IF(N300="sníž. přenesená",J300,0)</f>
        <v>0</v>
      </c>
      <c r="BI300" s="214">
        <f>IF(N300="nulová",J300,0)</f>
        <v>0</v>
      </c>
      <c r="BJ300" s="16" t="s">
        <v>86</v>
      </c>
      <c r="BK300" s="214">
        <f>ROUND(I300*H300,2)</f>
        <v>0</v>
      </c>
      <c r="BL300" s="16" t="s">
        <v>180</v>
      </c>
      <c r="BM300" s="16" t="s">
        <v>875</v>
      </c>
    </row>
    <row r="301" spans="2:65" s="1" customFormat="1" ht="22.5" customHeight="1">
      <c r="B301" s="37"/>
      <c r="C301" s="203" t="s">
        <v>876</v>
      </c>
      <c r="D301" s="203" t="s">
        <v>142</v>
      </c>
      <c r="E301" s="204" t="s">
        <v>877</v>
      </c>
      <c r="F301" s="205" t="s">
        <v>878</v>
      </c>
      <c r="G301" s="206" t="s">
        <v>242</v>
      </c>
      <c r="H301" s="228"/>
      <c r="I301" s="208"/>
      <c r="J301" s="209">
        <f>ROUND(I301*H301,2)</f>
        <v>0</v>
      </c>
      <c r="K301" s="205" t="s">
        <v>146</v>
      </c>
      <c r="L301" s="42"/>
      <c r="M301" s="210" t="s">
        <v>40</v>
      </c>
      <c r="N301" s="211" t="s">
        <v>49</v>
      </c>
      <c r="O301" s="78"/>
      <c r="P301" s="212">
        <f>O301*H301</f>
        <v>0</v>
      </c>
      <c r="Q301" s="212">
        <v>0</v>
      </c>
      <c r="R301" s="212">
        <f>Q301*H301</f>
        <v>0</v>
      </c>
      <c r="S301" s="212">
        <v>0</v>
      </c>
      <c r="T301" s="213">
        <f>S301*H301</f>
        <v>0</v>
      </c>
      <c r="AR301" s="16" t="s">
        <v>180</v>
      </c>
      <c r="AT301" s="16" t="s">
        <v>142</v>
      </c>
      <c r="AU301" s="16" t="s">
        <v>88</v>
      </c>
      <c r="AY301" s="16" t="s">
        <v>139</v>
      </c>
      <c r="BE301" s="214">
        <f>IF(N301="základní",J301,0)</f>
        <v>0</v>
      </c>
      <c r="BF301" s="214">
        <f>IF(N301="snížená",J301,0)</f>
        <v>0</v>
      </c>
      <c r="BG301" s="214">
        <f>IF(N301="zákl. přenesená",J301,0)</f>
        <v>0</v>
      </c>
      <c r="BH301" s="214">
        <f>IF(N301="sníž. přenesená",J301,0)</f>
        <v>0</v>
      </c>
      <c r="BI301" s="214">
        <f>IF(N301="nulová",J301,0)</f>
        <v>0</v>
      </c>
      <c r="BJ301" s="16" t="s">
        <v>86</v>
      </c>
      <c r="BK301" s="214">
        <f>ROUND(I301*H301,2)</f>
        <v>0</v>
      </c>
      <c r="BL301" s="16" t="s">
        <v>180</v>
      </c>
      <c r="BM301" s="16" t="s">
        <v>879</v>
      </c>
    </row>
    <row r="302" spans="2:47" s="1" customFormat="1" ht="12">
      <c r="B302" s="37"/>
      <c r="C302" s="38"/>
      <c r="D302" s="215" t="s">
        <v>155</v>
      </c>
      <c r="E302" s="38"/>
      <c r="F302" s="216" t="s">
        <v>244</v>
      </c>
      <c r="G302" s="38"/>
      <c r="H302" s="38"/>
      <c r="I302" s="129"/>
      <c r="J302" s="38"/>
      <c r="K302" s="38"/>
      <c r="L302" s="42"/>
      <c r="M302" s="217"/>
      <c r="N302" s="78"/>
      <c r="O302" s="78"/>
      <c r="P302" s="78"/>
      <c r="Q302" s="78"/>
      <c r="R302" s="78"/>
      <c r="S302" s="78"/>
      <c r="T302" s="79"/>
      <c r="AT302" s="16" t="s">
        <v>155</v>
      </c>
      <c r="AU302" s="16" t="s">
        <v>88</v>
      </c>
    </row>
    <row r="303" spans="2:63" s="10" customFormat="1" ht="22.8" customHeight="1">
      <c r="B303" s="187"/>
      <c r="C303" s="188"/>
      <c r="D303" s="189" t="s">
        <v>77</v>
      </c>
      <c r="E303" s="201" t="s">
        <v>880</v>
      </c>
      <c r="F303" s="201" t="s">
        <v>881</v>
      </c>
      <c r="G303" s="188"/>
      <c r="H303" s="188"/>
      <c r="I303" s="191"/>
      <c r="J303" s="202">
        <f>BK303</f>
        <v>0</v>
      </c>
      <c r="K303" s="188"/>
      <c r="L303" s="193"/>
      <c r="M303" s="194"/>
      <c r="N303" s="195"/>
      <c r="O303" s="195"/>
      <c r="P303" s="196">
        <f>SUM(P304:P330)</f>
        <v>0</v>
      </c>
      <c r="Q303" s="195"/>
      <c r="R303" s="196">
        <f>SUM(R304:R330)</f>
        <v>0.18967</v>
      </c>
      <c r="S303" s="195"/>
      <c r="T303" s="197">
        <f>SUM(T304:T330)</f>
        <v>0</v>
      </c>
      <c r="AR303" s="198" t="s">
        <v>88</v>
      </c>
      <c r="AT303" s="199" t="s">
        <v>77</v>
      </c>
      <c r="AU303" s="199" t="s">
        <v>86</v>
      </c>
      <c r="AY303" s="198" t="s">
        <v>139</v>
      </c>
      <c r="BK303" s="200">
        <f>SUM(BK304:BK330)</f>
        <v>0</v>
      </c>
    </row>
    <row r="304" spans="2:65" s="1" customFormat="1" ht="16.5" customHeight="1">
      <c r="B304" s="37"/>
      <c r="C304" s="203" t="s">
        <v>882</v>
      </c>
      <c r="D304" s="203" t="s">
        <v>142</v>
      </c>
      <c r="E304" s="204" t="s">
        <v>883</v>
      </c>
      <c r="F304" s="205" t="s">
        <v>884</v>
      </c>
      <c r="G304" s="206" t="s">
        <v>196</v>
      </c>
      <c r="H304" s="207">
        <v>4</v>
      </c>
      <c r="I304" s="208"/>
      <c r="J304" s="209">
        <f>ROUND(I304*H304,2)</f>
        <v>0</v>
      </c>
      <c r="K304" s="205" t="s">
        <v>146</v>
      </c>
      <c r="L304" s="42"/>
      <c r="M304" s="210" t="s">
        <v>40</v>
      </c>
      <c r="N304" s="211" t="s">
        <v>49</v>
      </c>
      <c r="O304" s="78"/>
      <c r="P304" s="212">
        <f>O304*H304</f>
        <v>0</v>
      </c>
      <c r="Q304" s="212">
        <v>0.02944</v>
      </c>
      <c r="R304" s="212">
        <f>Q304*H304</f>
        <v>0.11776</v>
      </c>
      <c r="S304" s="212">
        <v>0</v>
      </c>
      <c r="T304" s="213">
        <f>S304*H304</f>
        <v>0</v>
      </c>
      <c r="AR304" s="16" t="s">
        <v>180</v>
      </c>
      <c r="AT304" s="16" t="s">
        <v>142</v>
      </c>
      <c r="AU304" s="16" t="s">
        <v>88</v>
      </c>
      <c r="AY304" s="16" t="s">
        <v>139</v>
      </c>
      <c r="BE304" s="214">
        <f>IF(N304="základní",J304,0)</f>
        <v>0</v>
      </c>
      <c r="BF304" s="214">
        <f>IF(N304="snížená",J304,0)</f>
        <v>0</v>
      </c>
      <c r="BG304" s="214">
        <f>IF(N304="zákl. přenesená",J304,0)</f>
        <v>0</v>
      </c>
      <c r="BH304" s="214">
        <f>IF(N304="sníž. přenesená",J304,0)</f>
        <v>0</v>
      </c>
      <c r="BI304" s="214">
        <f>IF(N304="nulová",J304,0)</f>
        <v>0</v>
      </c>
      <c r="BJ304" s="16" t="s">
        <v>86</v>
      </c>
      <c r="BK304" s="214">
        <f>ROUND(I304*H304,2)</f>
        <v>0</v>
      </c>
      <c r="BL304" s="16" t="s">
        <v>180</v>
      </c>
      <c r="BM304" s="16" t="s">
        <v>885</v>
      </c>
    </row>
    <row r="305" spans="2:65" s="1" customFormat="1" ht="16.5" customHeight="1">
      <c r="B305" s="37"/>
      <c r="C305" s="203" t="s">
        <v>886</v>
      </c>
      <c r="D305" s="203" t="s">
        <v>142</v>
      </c>
      <c r="E305" s="204" t="s">
        <v>887</v>
      </c>
      <c r="F305" s="205" t="s">
        <v>888</v>
      </c>
      <c r="G305" s="206" t="s">
        <v>145</v>
      </c>
      <c r="H305" s="207">
        <v>1</v>
      </c>
      <c r="I305" s="208"/>
      <c r="J305" s="209">
        <f>ROUND(I305*H305,2)</f>
        <v>0</v>
      </c>
      <c r="K305" s="205" t="s">
        <v>146</v>
      </c>
      <c r="L305" s="42"/>
      <c r="M305" s="210" t="s">
        <v>40</v>
      </c>
      <c r="N305" s="211" t="s">
        <v>49</v>
      </c>
      <c r="O305" s="78"/>
      <c r="P305" s="212">
        <f>O305*H305</f>
        <v>0</v>
      </c>
      <c r="Q305" s="212">
        <v>0.00023</v>
      </c>
      <c r="R305" s="212">
        <f>Q305*H305</f>
        <v>0.00023</v>
      </c>
      <c r="S305" s="212">
        <v>0</v>
      </c>
      <c r="T305" s="213">
        <f>S305*H305</f>
        <v>0</v>
      </c>
      <c r="AR305" s="16" t="s">
        <v>180</v>
      </c>
      <c r="AT305" s="16" t="s">
        <v>142</v>
      </c>
      <c r="AU305" s="16" t="s">
        <v>88</v>
      </c>
      <c r="AY305" s="16" t="s">
        <v>139</v>
      </c>
      <c r="BE305" s="214">
        <f>IF(N305="základní",J305,0)</f>
        <v>0</v>
      </c>
      <c r="BF305" s="214">
        <f>IF(N305="snížená",J305,0)</f>
        <v>0</v>
      </c>
      <c r="BG305" s="214">
        <f>IF(N305="zákl. přenesená",J305,0)</f>
        <v>0</v>
      </c>
      <c r="BH305" s="214">
        <f>IF(N305="sníž. přenesená",J305,0)</f>
        <v>0</v>
      </c>
      <c r="BI305" s="214">
        <f>IF(N305="nulová",J305,0)</f>
        <v>0</v>
      </c>
      <c r="BJ305" s="16" t="s">
        <v>86</v>
      </c>
      <c r="BK305" s="214">
        <f>ROUND(I305*H305,2)</f>
        <v>0</v>
      </c>
      <c r="BL305" s="16" t="s">
        <v>180</v>
      </c>
      <c r="BM305" s="16" t="s">
        <v>889</v>
      </c>
    </row>
    <row r="306" spans="2:65" s="1" customFormat="1" ht="16.5" customHeight="1">
      <c r="B306" s="37"/>
      <c r="C306" s="203" t="s">
        <v>890</v>
      </c>
      <c r="D306" s="203" t="s">
        <v>142</v>
      </c>
      <c r="E306" s="204" t="s">
        <v>891</v>
      </c>
      <c r="F306" s="205" t="s">
        <v>892</v>
      </c>
      <c r="G306" s="206" t="s">
        <v>145</v>
      </c>
      <c r="H306" s="207">
        <v>1</v>
      </c>
      <c r="I306" s="208"/>
      <c r="J306" s="209">
        <f>ROUND(I306*H306,2)</f>
        <v>0</v>
      </c>
      <c r="K306" s="205" t="s">
        <v>146</v>
      </c>
      <c r="L306" s="42"/>
      <c r="M306" s="210" t="s">
        <v>40</v>
      </c>
      <c r="N306" s="211" t="s">
        <v>49</v>
      </c>
      <c r="O306" s="78"/>
      <c r="P306" s="212">
        <f>O306*H306</f>
        <v>0</v>
      </c>
      <c r="Q306" s="212">
        <v>0.00018</v>
      </c>
      <c r="R306" s="212">
        <f>Q306*H306</f>
        <v>0.00018</v>
      </c>
      <c r="S306" s="212">
        <v>0</v>
      </c>
      <c r="T306" s="213">
        <f>S306*H306</f>
        <v>0</v>
      </c>
      <c r="AR306" s="16" t="s">
        <v>180</v>
      </c>
      <c r="AT306" s="16" t="s">
        <v>142</v>
      </c>
      <c r="AU306" s="16" t="s">
        <v>88</v>
      </c>
      <c r="AY306" s="16" t="s">
        <v>139</v>
      </c>
      <c r="BE306" s="214">
        <f>IF(N306="základní",J306,0)</f>
        <v>0</v>
      </c>
      <c r="BF306" s="214">
        <f>IF(N306="snížená",J306,0)</f>
        <v>0</v>
      </c>
      <c r="BG306" s="214">
        <f>IF(N306="zákl. přenesená",J306,0)</f>
        <v>0</v>
      </c>
      <c r="BH306" s="214">
        <f>IF(N306="sníž. přenesená",J306,0)</f>
        <v>0</v>
      </c>
      <c r="BI306" s="214">
        <f>IF(N306="nulová",J306,0)</f>
        <v>0</v>
      </c>
      <c r="BJ306" s="16" t="s">
        <v>86</v>
      </c>
      <c r="BK306" s="214">
        <f>ROUND(I306*H306,2)</f>
        <v>0</v>
      </c>
      <c r="BL306" s="16" t="s">
        <v>180</v>
      </c>
      <c r="BM306" s="16" t="s">
        <v>893</v>
      </c>
    </row>
    <row r="307" spans="2:47" s="1" customFormat="1" ht="12">
      <c r="B307" s="37"/>
      <c r="C307" s="38"/>
      <c r="D307" s="215" t="s">
        <v>155</v>
      </c>
      <c r="E307" s="38"/>
      <c r="F307" s="216" t="s">
        <v>894</v>
      </c>
      <c r="G307" s="38"/>
      <c r="H307" s="38"/>
      <c r="I307" s="129"/>
      <c r="J307" s="38"/>
      <c r="K307" s="38"/>
      <c r="L307" s="42"/>
      <c r="M307" s="217"/>
      <c r="N307" s="78"/>
      <c r="O307" s="78"/>
      <c r="P307" s="78"/>
      <c r="Q307" s="78"/>
      <c r="R307" s="78"/>
      <c r="S307" s="78"/>
      <c r="T307" s="79"/>
      <c r="AT307" s="16" t="s">
        <v>155</v>
      </c>
      <c r="AU307" s="16" t="s">
        <v>88</v>
      </c>
    </row>
    <row r="308" spans="2:65" s="1" customFormat="1" ht="16.5" customHeight="1">
      <c r="B308" s="37"/>
      <c r="C308" s="203" t="s">
        <v>895</v>
      </c>
      <c r="D308" s="203" t="s">
        <v>142</v>
      </c>
      <c r="E308" s="204" t="s">
        <v>896</v>
      </c>
      <c r="F308" s="205" t="s">
        <v>897</v>
      </c>
      <c r="G308" s="206" t="s">
        <v>145</v>
      </c>
      <c r="H308" s="207">
        <v>5</v>
      </c>
      <c r="I308" s="208"/>
      <c r="J308" s="209">
        <f>ROUND(I308*H308,2)</f>
        <v>0</v>
      </c>
      <c r="K308" s="205" t="s">
        <v>146</v>
      </c>
      <c r="L308" s="42"/>
      <c r="M308" s="210" t="s">
        <v>40</v>
      </c>
      <c r="N308" s="211" t="s">
        <v>49</v>
      </c>
      <c r="O308" s="78"/>
      <c r="P308" s="212">
        <f>O308*H308</f>
        <v>0</v>
      </c>
      <c r="Q308" s="212">
        <v>0.0003</v>
      </c>
      <c r="R308" s="212">
        <f>Q308*H308</f>
        <v>0.0014999999999999998</v>
      </c>
      <c r="S308" s="212">
        <v>0</v>
      </c>
      <c r="T308" s="213">
        <f>S308*H308</f>
        <v>0</v>
      </c>
      <c r="AR308" s="16" t="s">
        <v>180</v>
      </c>
      <c r="AT308" s="16" t="s">
        <v>142</v>
      </c>
      <c r="AU308" s="16" t="s">
        <v>88</v>
      </c>
      <c r="AY308" s="16" t="s">
        <v>139</v>
      </c>
      <c r="BE308" s="214">
        <f>IF(N308="základní",J308,0)</f>
        <v>0</v>
      </c>
      <c r="BF308" s="214">
        <f>IF(N308="snížená",J308,0)</f>
        <v>0</v>
      </c>
      <c r="BG308" s="214">
        <f>IF(N308="zákl. přenesená",J308,0)</f>
        <v>0</v>
      </c>
      <c r="BH308" s="214">
        <f>IF(N308="sníž. přenesená",J308,0)</f>
        <v>0</v>
      </c>
      <c r="BI308" s="214">
        <f>IF(N308="nulová",J308,0)</f>
        <v>0</v>
      </c>
      <c r="BJ308" s="16" t="s">
        <v>86</v>
      </c>
      <c r="BK308" s="214">
        <f>ROUND(I308*H308,2)</f>
        <v>0</v>
      </c>
      <c r="BL308" s="16" t="s">
        <v>180</v>
      </c>
      <c r="BM308" s="16" t="s">
        <v>898</v>
      </c>
    </row>
    <row r="309" spans="2:47" s="1" customFormat="1" ht="12">
      <c r="B309" s="37"/>
      <c r="C309" s="38"/>
      <c r="D309" s="215" t="s">
        <v>155</v>
      </c>
      <c r="E309" s="38"/>
      <c r="F309" s="216" t="s">
        <v>894</v>
      </c>
      <c r="G309" s="38"/>
      <c r="H309" s="38"/>
      <c r="I309" s="129"/>
      <c r="J309" s="38"/>
      <c r="K309" s="38"/>
      <c r="L309" s="42"/>
      <c r="M309" s="217"/>
      <c r="N309" s="78"/>
      <c r="O309" s="78"/>
      <c r="P309" s="78"/>
      <c r="Q309" s="78"/>
      <c r="R309" s="78"/>
      <c r="S309" s="78"/>
      <c r="T309" s="79"/>
      <c r="AT309" s="16" t="s">
        <v>155</v>
      </c>
      <c r="AU309" s="16" t="s">
        <v>88</v>
      </c>
    </row>
    <row r="310" spans="2:65" s="1" customFormat="1" ht="16.5" customHeight="1">
      <c r="B310" s="37"/>
      <c r="C310" s="203" t="s">
        <v>899</v>
      </c>
      <c r="D310" s="203" t="s">
        <v>142</v>
      </c>
      <c r="E310" s="204" t="s">
        <v>900</v>
      </c>
      <c r="F310" s="205" t="s">
        <v>901</v>
      </c>
      <c r="G310" s="206" t="s">
        <v>145</v>
      </c>
      <c r="H310" s="207">
        <v>2</v>
      </c>
      <c r="I310" s="208"/>
      <c r="J310" s="209">
        <f>ROUND(I310*H310,2)</f>
        <v>0</v>
      </c>
      <c r="K310" s="205" t="s">
        <v>146</v>
      </c>
      <c r="L310" s="42"/>
      <c r="M310" s="210" t="s">
        <v>40</v>
      </c>
      <c r="N310" s="211" t="s">
        <v>49</v>
      </c>
      <c r="O310" s="78"/>
      <c r="P310" s="212">
        <f>O310*H310</f>
        <v>0</v>
      </c>
      <c r="Q310" s="212">
        <v>0.0007</v>
      </c>
      <c r="R310" s="212">
        <f>Q310*H310</f>
        <v>0.0014</v>
      </c>
      <c r="S310" s="212">
        <v>0</v>
      </c>
      <c r="T310" s="213">
        <f>S310*H310</f>
        <v>0</v>
      </c>
      <c r="AR310" s="16" t="s">
        <v>180</v>
      </c>
      <c r="AT310" s="16" t="s">
        <v>142</v>
      </c>
      <c r="AU310" s="16" t="s">
        <v>88</v>
      </c>
      <c r="AY310" s="16" t="s">
        <v>139</v>
      </c>
      <c r="BE310" s="214">
        <f>IF(N310="základní",J310,0)</f>
        <v>0</v>
      </c>
      <c r="BF310" s="214">
        <f>IF(N310="snížená",J310,0)</f>
        <v>0</v>
      </c>
      <c r="BG310" s="214">
        <f>IF(N310="zákl. přenesená",J310,0)</f>
        <v>0</v>
      </c>
      <c r="BH310" s="214">
        <f>IF(N310="sníž. přenesená",J310,0)</f>
        <v>0</v>
      </c>
      <c r="BI310" s="214">
        <f>IF(N310="nulová",J310,0)</f>
        <v>0</v>
      </c>
      <c r="BJ310" s="16" t="s">
        <v>86</v>
      </c>
      <c r="BK310" s="214">
        <f>ROUND(I310*H310,2)</f>
        <v>0</v>
      </c>
      <c r="BL310" s="16" t="s">
        <v>180</v>
      </c>
      <c r="BM310" s="16" t="s">
        <v>902</v>
      </c>
    </row>
    <row r="311" spans="2:47" s="1" customFormat="1" ht="12">
      <c r="B311" s="37"/>
      <c r="C311" s="38"/>
      <c r="D311" s="215" t="s">
        <v>155</v>
      </c>
      <c r="E311" s="38"/>
      <c r="F311" s="216" t="s">
        <v>894</v>
      </c>
      <c r="G311" s="38"/>
      <c r="H311" s="38"/>
      <c r="I311" s="129"/>
      <c r="J311" s="38"/>
      <c r="K311" s="38"/>
      <c r="L311" s="42"/>
      <c r="M311" s="217"/>
      <c r="N311" s="78"/>
      <c r="O311" s="78"/>
      <c r="P311" s="78"/>
      <c r="Q311" s="78"/>
      <c r="R311" s="78"/>
      <c r="S311" s="78"/>
      <c r="T311" s="79"/>
      <c r="AT311" s="16" t="s">
        <v>155</v>
      </c>
      <c r="AU311" s="16" t="s">
        <v>88</v>
      </c>
    </row>
    <row r="312" spans="2:65" s="1" customFormat="1" ht="16.5" customHeight="1">
      <c r="B312" s="37"/>
      <c r="C312" s="203" t="s">
        <v>903</v>
      </c>
      <c r="D312" s="203" t="s">
        <v>142</v>
      </c>
      <c r="E312" s="204" t="s">
        <v>904</v>
      </c>
      <c r="F312" s="205" t="s">
        <v>905</v>
      </c>
      <c r="G312" s="206" t="s">
        <v>145</v>
      </c>
      <c r="H312" s="207">
        <v>1</v>
      </c>
      <c r="I312" s="208"/>
      <c r="J312" s="209">
        <f>ROUND(I312*H312,2)</f>
        <v>0</v>
      </c>
      <c r="K312" s="205" t="s">
        <v>219</v>
      </c>
      <c r="L312" s="42"/>
      <c r="M312" s="210" t="s">
        <v>40</v>
      </c>
      <c r="N312" s="211" t="s">
        <v>49</v>
      </c>
      <c r="O312" s="78"/>
      <c r="P312" s="212">
        <f>O312*H312</f>
        <v>0</v>
      </c>
      <c r="Q312" s="212">
        <v>0</v>
      </c>
      <c r="R312" s="212">
        <f>Q312*H312</f>
        <v>0</v>
      </c>
      <c r="S312" s="212">
        <v>0</v>
      </c>
      <c r="T312" s="213">
        <f>S312*H312</f>
        <v>0</v>
      </c>
      <c r="AR312" s="16" t="s">
        <v>180</v>
      </c>
      <c r="AT312" s="16" t="s">
        <v>142</v>
      </c>
      <c r="AU312" s="16" t="s">
        <v>88</v>
      </c>
      <c r="AY312" s="16" t="s">
        <v>139</v>
      </c>
      <c r="BE312" s="214">
        <f>IF(N312="základní",J312,0)</f>
        <v>0</v>
      </c>
      <c r="BF312" s="214">
        <f>IF(N312="snížená",J312,0)</f>
        <v>0</v>
      </c>
      <c r="BG312" s="214">
        <f>IF(N312="zákl. přenesená",J312,0)</f>
        <v>0</v>
      </c>
      <c r="BH312" s="214">
        <f>IF(N312="sníž. přenesená",J312,0)</f>
        <v>0</v>
      </c>
      <c r="BI312" s="214">
        <f>IF(N312="nulová",J312,0)</f>
        <v>0</v>
      </c>
      <c r="BJ312" s="16" t="s">
        <v>86</v>
      </c>
      <c r="BK312" s="214">
        <f>ROUND(I312*H312,2)</f>
        <v>0</v>
      </c>
      <c r="BL312" s="16" t="s">
        <v>180</v>
      </c>
      <c r="BM312" s="16" t="s">
        <v>906</v>
      </c>
    </row>
    <row r="313" spans="2:65" s="1" customFormat="1" ht="16.5" customHeight="1">
      <c r="B313" s="37"/>
      <c r="C313" s="203" t="s">
        <v>907</v>
      </c>
      <c r="D313" s="203" t="s">
        <v>142</v>
      </c>
      <c r="E313" s="204" t="s">
        <v>908</v>
      </c>
      <c r="F313" s="205" t="s">
        <v>909</v>
      </c>
      <c r="G313" s="206" t="s">
        <v>145</v>
      </c>
      <c r="H313" s="207">
        <v>5</v>
      </c>
      <c r="I313" s="208"/>
      <c r="J313" s="209">
        <f>ROUND(I313*H313,2)</f>
        <v>0</v>
      </c>
      <c r="K313" s="205" t="s">
        <v>219</v>
      </c>
      <c r="L313" s="42"/>
      <c r="M313" s="210" t="s">
        <v>40</v>
      </c>
      <c r="N313" s="211" t="s">
        <v>49</v>
      </c>
      <c r="O313" s="78"/>
      <c r="P313" s="212">
        <f>O313*H313</f>
        <v>0</v>
      </c>
      <c r="Q313" s="212">
        <v>0</v>
      </c>
      <c r="R313" s="212">
        <f>Q313*H313</f>
        <v>0</v>
      </c>
      <c r="S313" s="212">
        <v>0</v>
      </c>
      <c r="T313" s="213">
        <f>S313*H313</f>
        <v>0</v>
      </c>
      <c r="AR313" s="16" t="s">
        <v>180</v>
      </c>
      <c r="AT313" s="16" t="s">
        <v>142</v>
      </c>
      <c r="AU313" s="16" t="s">
        <v>88</v>
      </c>
      <c r="AY313" s="16" t="s">
        <v>139</v>
      </c>
      <c r="BE313" s="214">
        <f>IF(N313="základní",J313,0)</f>
        <v>0</v>
      </c>
      <c r="BF313" s="214">
        <f>IF(N313="snížená",J313,0)</f>
        <v>0</v>
      </c>
      <c r="BG313" s="214">
        <f>IF(N313="zákl. přenesená",J313,0)</f>
        <v>0</v>
      </c>
      <c r="BH313" s="214">
        <f>IF(N313="sníž. přenesená",J313,0)</f>
        <v>0</v>
      </c>
      <c r="BI313" s="214">
        <f>IF(N313="nulová",J313,0)</f>
        <v>0</v>
      </c>
      <c r="BJ313" s="16" t="s">
        <v>86</v>
      </c>
      <c r="BK313" s="214">
        <f>ROUND(I313*H313,2)</f>
        <v>0</v>
      </c>
      <c r="BL313" s="16" t="s">
        <v>180</v>
      </c>
      <c r="BM313" s="16" t="s">
        <v>910</v>
      </c>
    </row>
    <row r="314" spans="2:65" s="1" customFormat="1" ht="16.5" customHeight="1">
      <c r="B314" s="37"/>
      <c r="C314" s="203" t="s">
        <v>911</v>
      </c>
      <c r="D314" s="203" t="s">
        <v>142</v>
      </c>
      <c r="E314" s="204" t="s">
        <v>912</v>
      </c>
      <c r="F314" s="205" t="s">
        <v>913</v>
      </c>
      <c r="G314" s="206" t="s">
        <v>145</v>
      </c>
      <c r="H314" s="207">
        <v>2</v>
      </c>
      <c r="I314" s="208"/>
      <c r="J314" s="209">
        <f>ROUND(I314*H314,2)</f>
        <v>0</v>
      </c>
      <c r="K314" s="205" t="s">
        <v>219</v>
      </c>
      <c r="L314" s="42"/>
      <c r="M314" s="210" t="s">
        <v>40</v>
      </c>
      <c r="N314" s="211" t="s">
        <v>49</v>
      </c>
      <c r="O314" s="78"/>
      <c r="P314" s="212">
        <f>O314*H314</f>
        <v>0</v>
      </c>
      <c r="Q314" s="212">
        <v>0</v>
      </c>
      <c r="R314" s="212">
        <f>Q314*H314</f>
        <v>0</v>
      </c>
      <c r="S314" s="212">
        <v>0</v>
      </c>
      <c r="T314" s="213">
        <f>S314*H314</f>
        <v>0</v>
      </c>
      <c r="AR314" s="16" t="s">
        <v>180</v>
      </c>
      <c r="AT314" s="16" t="s">
        <v>142</v>
      </c>
      <c r="AU314" s="16" t="s">
        <v>88</v>
      </c>
      <c r="AY314" s="16" t="s">
        <v>139</v>
      </c>
      <c r="BE314" s="214">
        <f>IF(N314="základní",J314,0)</f>
        <v>0</v>
      </c>
      <c r="BF314" s="214">
        <f>IF(N314="snížená",J314,0)</f>
        <v>0</v>
      </c>
      <c r="BG314" s="214">
        <f>IF(N314="zákl. přenesená",J314,0)</f>
        <v>0</v>
      </c>
      <c r="BH314" s="214">
        <f>IF(N314="sníž. přenesená",J314,0)</f>
        <v>0</v>
      </c>
      <c r="BI314" s="214">
        <f>IF(N314="nulová",J314,0)</f>
        <v>0</v>
      </c>
      <c r="BJ314" s="16" t="s">
        <v>86</v>
      </c>
      <c r="BK314" s="214">
        <f>ROUND(I314*H314,2)</f>
        <v>0</v>
      </c>
      <c r="BL314" s="16" t="s">
        <v>180</v>
      </c>
      <c r="BM314" s="16" t="s">
        <v>914</v>
      </c>
    </row>
    <row r="315" spans="2:65" s="1" customFormat="1" ht="16.5" customHeight="1">
      <c r="B315" s="37"/>
      <c r="C315" s="203" t="s">
        <v>915</v>
      </c>
      <c r="D315" s="203" t="s">
        <v>142</v>
      </c>
      <c r="E315" s="204" t="s">
        <v>916</v>
      </c>
      <c r="F315" s="205" t="s">
        <v>917</v>
      </c>
      <c r="G315" s="206" t="s">
        <v>145</v>
      </c>
      <c r="H315" s="207">
        <v>4</v>
      </c>
      <c r="I315" s="208"/>
      <c r="J315" s="209">
        <f>ROUND(I315*H315,2)</f>
        <v>0</v>
      </c>
      <c r="K315" s="205" t="s">
        <v>146</v>
      </c>
      <c r="L315" s="42"/>
      <c r="M315" s="210" t="s">
        <v>40</v>
      </c>
      <c r="N315" s="211" t="s">
        <v>49</v>
      </c>
      <c r="O315" s="78"/>
      <c r="P315" s="212">
        <f>O315*H315</f>
        <v>0</v>
      </c>
      <c r="Q315" s="212">
        <v>0.00025</v>
      </c>
      <c r="R315" s="212">
        <f>Q315*H315</f>
        <v>0.001</v>
      </c>
      <c r="S315" s="212">
        <v>0</v>
      </c>
      <c r="T315" s="213">
        <f>S315*H315</f>
        <v>0</v>
      </c>
      <c r="AR315" s="16" t="s">
        <v>180</v>
      </c>
      <c r="AT315" s="16" t="s">
        <v>142</v>
      </c>
      <c r="AU315" s="16" t="s">
        <v>88</v>
      </c>
      <c r="AY315" s="16" t="s">
        <v>139</v>
      </c>
      <c r="BE315" s="214">
        <f>IF(N315="základní",J315,0)</f>
        <v>0</v>
      </c>
      <c r="BF315" s="214">
        <f>IF(N315="snížená",J315,0)</f>
        <v>0</v>
      </c>
      <c r="BG315" s="214">
        <f>IF(N315="zákl. přenesená",J315,0)</f>
        <v>0</v>
      </c>
      <c r="BH315" s="214">
        <f>IF(N315="sníž. přenesená",J315,0)</f>
        <v>0</v>
      </c>
      <c r="BI315" s="214">
        <f>IF(N315="nulová",J315,0)</f>
        <v>0</v>
      </c>
      <c r="BJ315" s="16" t="s">
        <v>86</v>
      </c>
      <c r="BK315" s="214">
        <f>ROUND(I315*H315,2)</f>
        <v>0</v>
      </c>
      <c r="BL315" s="16" t="s">
        <v>180</v>
      </c>
      <c r="BM315" s="16" t="s">
        <v>918</v>
      </c>
    </row>
    <row r="316" spans="2:65" s="1" customFormat="1" ht="16.5" customHeight="1">
      <c r="B316" s="37"/>
      <c r="C316" s="203" t="s">
        <v>919</v>
      </c>
      <c r="D316" s="203" t="s">
        <v>142</v>
      </c>
      <c r="E316" s="204" t="s">
        <v>920</v>
      </c>
      <c r="F316" s="205" t="s">
        <v>921</v>
      </c>
      <c r="G316" s="206" t="s">
        <v>145</v>
      </c>
      <c r="H316" s="207">
        <v>5</v>
      </c>
      <c r="I316" s="208"/>
      <c r="J316" s="209">
        <f>ROUND(I316*H316,2)</f>
        <v>0</v>
      </c>
      <c r="K316" s="205" t="s">
        <v>146</v>
      </c>
      <c r="L316" s="42"/>
      <c r="M316" s="210" t="s">
        <v>40</v>
      </c>
      <c r="N316" s="211" t="s">
        <v>49</v>
      </c>
      <c r="O316" s="78"/>
      <c r="P316" s="212">
        <f>O316*H316</f>
        <v>0</v>
      </c>
      <c r="Q316" s="212">
        <v>0.00052</v>
      </c>
      <c r="R316" s="212">
        <f>Q316*H316</f>
        <v>0.0026</v>
      </c>
      <c r="S316" s="212">
        <v>0</v>
      </c>
      <c r="T316" s="213">
        <f>S316*H316</f>
        <v>0</v>
      </c>
      <c r="AR316" s="16" t="s">
        <v>180</v>
      </c>
      <c r="AT316" s="16" t="s">
        <v>142</v>
      </c>
      <c r="AU316" s="16" t="s">
        <v>88</v>
      </c>
      <c r="AY316" s="16" t="s">
        <v>139</v>
      </c>
      <c r="BE316" s="214">
        <f>IF(N316="základní",J316,0)</f>
        <v>0</v>
      </c>
      <c r="BF316" s="214">
        <f>IF(N316="snížená",J316,0)</f>
        <v>0</v>
      </c>
      <c r="BG316" s="214">
        <f>IF(N316="zákl. přenesená",J316,0)</f>
        <v>0</v>
      </c>
      <c r="BH316" s="214">
        <f>IF(N316="sníž. přenesená",J316,0)</f>
        <v>0</v>
      </c>
      <c r="BI316" s="214">
        <f>IF(N316="nulová",J316,0)</f>
        <v>0</v>
      </c>
      <c r="BJ316" s="16" t="s">
        <v>86</v>
      </c>
      <c r="BK316" s="214">
        <f>ROUND(I316*H316,2)</f>
        <v>0</v>
      </c>
      <c r="BL316" s="16" t="s">
        <v>180</v>
      </c>
      <c r="BM316" s="16" t="s">
        <v>922</v>
      </c>
    </row>
    <row r="317" spans="2:65" s="1" customFormat="1" ht="16.5" customHeight="1">
      <c r="B317" s="37"/>
      <c r="C317" s="203" t="s">
        <v>923</v>
      </c>
      <c r="D317" s="203" t="s">
        <v>142</v>
      </c>
      <c r="E317" s="204" t="s">
        <v>924</v>
      </c>
      <c r="F317" s="205" t="s">
        <v>925</v>
      </c>
      <c r="G317" s="206" t="s">
        <v>145</v>
      </c>
      <c r="H317" s="207">
        <v>1</v>
      </c>
      <c r="I317" s="208"/>
      <c r="J317" s="209">
        <f>ROUND(I317*H317,2)</f>
        <v>0</v>
      </c>
      <c r="K317" s="205" t="s">
        <v>146</v>
      </c>
      <c r="L317" s="42"/>
      <c r="M317" s="210" t="s">
        <v>40</v>
      </c>
      <c r="N317" s="211" t="s">
        <v>49</v>
      </c>
      <c r="O317" s="78"/>
      <c r="P317" s="212">
        <f>O317*H317</f>
        <v>0</v>
      </c>
      <c r="Q317" s="212">
        <v>0.00078</v>
      </c>
      <c r="R317" s="212">
        <f>Q317*H317</f>
        <v>0.00078</v>
      </c>
      <c r="S317" s="212">
        <v>0</v>
      </c>
      <c r="T317" s="213">
        <f>S317*H317</f>
        <v>0</v>
      </c>
      <c r="AR317" s="16" t="s">
        <v>180</v>
      </c>
      <c r="AT317" s="16" t="s">
        <v>142</v>
      </c>
      <c r="AU317" s="16" t="s">
        <v>88</v>
      </c>
      <c r="AY317" s="16" t="s">
        <v>139</v>
      </c>
      <c r="BE317" s="214">
        <f>IF(N317="základní",J317,0)</f>
        <v>0</v>
      </c>
      <c r="BF317" s="214">
        <f>IF(N317="snížená",J317,0)</f>
        <v>0</v>
      </c>
      <c r="BG317" s="214">
        <f>IF(N317="zákl. přenesená",J317,0)</f>
        <v>0</v>
      </c>
      <c r="BH317" s="214">
        <f>IF(N317="sníž. přenesená",J317,0)</f>
        <v>0</v>
      </c>
      <c r="BI317" s="214">
        <f>IF(N317="nulová",J317,0)</f>
        <v>0</v>
      </c>
      <c r="BJ317" s="16" t="s">
        <v>86</v>
      </c>
      <c r="BK317" s="214">
        <f>ROUND(I317*H317,2)</f>
        <v>0</v>
      </c>
      <c r="BL317" s="16" t="s">
        <v>180</v>
      </c>
      <c r="BM317" s="16" t="s">
        <v>926</v>
      </c>
    </row>
    <row r="318" spans="2:65" s="1" customFormat="1" ht="16.5" customHeight="1">
      <c r="B318" s="37"/>
      <c r="C318" s="203" t="s">
        <v>927</v>
      </c>
      <c r="D318" s="203" t="s">
        <v>142</v>
      </c>
      <c r="E318" s="204" t="s">
        <v>928</v>
      </c>
      <c r="F318" s="205" t="s">
        <v>929</v>
      </c>
      <c r="G318" s="206" t="s">
        <v>145</v>
      </c>
      <c r="H318" s="207">
        <v>2</v>
      </c>
      <c r="I318" s="208"/>
      <c r="J318" s="209">
        <f>ROUND(I318*H318,2)</f>
        <v>0</v>
      </c>
      <c r="K318" s="205" t="s">
        <v>146</v>
      </c>
      <c r="L318" s="42"/>
      <c r="M318" s="210" t="s">
        <v>40</v>
      </c>
      <c r="N318" s="211" t="s">
        <v>49</v>
      </c>
      <c r="O318" s="78"/>
      <c r="P318" s="212">
        <f>O318*H318</f>
        <v>0</v>
      </c>
      <c r="Q318" s="212">
        <v>0.00287</v>
      </c>
      <c r="R318" s="212">
        <f>Q318*H318</f>
        <v>0.00574</v>
      </c>
      <c r="S318" s="212">
        <v>0</v>
      </c>
      <c r="T318" s="213">
        <f>S318*H318</f>
        <v>0</v>
      </c>
      <c r="AR318" s="16" t="s">
        <v>180</v>
      </c>
      <c r="AT318" s="16" t="s">
        <v>142</v>
      </c>
      <c r="AU318" s="16" t="s">
        <v>88</v>
      </c>
      <c r="AY318" s="16" t="s">
        <v>139</v>
      </c>
      <c r="BE318" s="214">
        <f>IF(N318="základní",J318,0)</f>
        <v>0</v>
      </c>
      <c r="BF318" s="214">
        <f>IF(N318="snížená",J318,0)</f>
        <v>0</v>
      </c>
      <c r="BG318" s="214">
        <f>IF(N318="zákl. přenesená",J318,0)</f>
        <v>0</v>
      </c>
      <c r="BH318" s="214">
        <f>IF(N318="sníž. přenesená",J318,0)</f>
        <v>0</v>
      </c>
      <c r="BI318" s="214">
        <f>IF(N318="nulová",J318,0)</f>
        <v>0</v>
      </c>
      <c r="BJ318" s="16" t="s">
        <v>86</v>
      </c>
      <c r="BK318" s="214">
        <f>ROUND(I318*H318,2)</f>
        <v>0</v>
      </c>
      <c r="BL318" s="16" t="s">
        <v>180</v>
      </c>
      <c r="BM318" s="16" t="s">
        <v>930</v>
      </c>
    </row>
    <row r="319" spans="2:65" s="1" customFormat="1" ht="16.5" customHeight="1">
      <c r="B319" s="37"/>
      <c r="C319" s="203" t="s">
        <v>931</v>
      </c>
      <c r="D319" s="203" t="s">
        <v>142</v>
      </c>
      <c r="E319" s="204" t="s">
        <v>928</v>
      </c>
      <c r="F319" s="205" t="s">
        <v>929</v>
      </c>
      <c r="G319" s="206" t="s">
        <v>145</v>
      </c>
      <c r="H319" s="207">
        <v>1</v>
      </c>
      <c r="I319" s="208"/>
      <c r="J319" s="209">
        <f>ROUND(I319*H319,2)</f>
        <v>0</v>
      </c>
      <c r="K319" s="205" t="s">
        <v>146</v>
      </c>
      <c r="L319" s="42"/>
      <c r="M319" s="210" t="s">
        <v>40</v>
      </c>
      <c r="N319" s="211" t="s">
        <v>49</v>
      </c>
      <c r="O319" s="78"/>
      <c r="P319" s="212">
        <f>O319*H319</f>
        <v>0</v>
      </c>
      <c r="Q319" s="212">
        <v>0.00287</v>
      </c>
      <c r="R319" s="212">
        <f>Q319*H319</f>
        <v>0.00287</v>
      </c>
      <c r="S319" s="212">
        <v>0</v>
      </c>
      <c r="T319" s="213">
        <f>S319*H319</f>
        <v>0</v>
      </c>
      <c r="AR319" s="16" t="s">
        <v>180</v>
      </c>
      <c r="AT319" s="16" t="s">
        <v>142</v>
      </c>
      <c r="AU319" s="16" t="s">
        <v>88</v>
      </c>
      <c r="AY319" s="16" t="s">
        <v>139</v>
      </c>
      <c r="BE319" s="214">
        <f>IF(N319="základní",J319,0)</f>
        <v>0</v>
      </c>
      <c r="BF319" s="214">
        <f>IF(N319="snížená",J319,0)</f>
        <v>0</v>
      </c>
      <c r="BG319" s="214">
        <f>IF(N319="zákl. přenesená",J319,0)</f>
        <v>0</v>
      </c>
      <c r="BH319" s="214">
        <f>IF(N319="sníž. přenesená",J319,0)</f>
        <v>0</v>
      </c>
      <c r="BI319" s="214">
        <f>IF(N319="nulová",J319,0)</f>
        <v>0</v>
      </c>
      <c r="BJ319" s="16" t="s">
        <v>86</v>
      </c>
      <c r="BK319" s="214">
        <f>ROUND(I319*H319,2)</f>
        <v>0</v>
      </c>
      <c r="BL319" s="16" t="s">
        <v>180</v>
      </c>
      <c r="BM319" s="16" t="s">
        <v>932</v>
      </c>
    </row>
    <row r="320" spans="2:65" s="1" customFormat="1" ht="16.5" customHeight="1">
      <c r="B320" s="37"/>
      <c r="C320" s="203" t="s">
        <v>933</v>
      </c>
      <c r="D320" s="203" t="s">
        <v>142</v>
      </c>
      <c r="E320" s="204" t="s">
        <v>934</v>
      </c>
      <c r="F320" s="205" t="s">
        <v>935</v>
      </c>
      <c r="G320" s="206" t="s">
        <v>145</v>
      </c>
      <c r="H320" s="207">
        <v>18</v>
      </c>
      <c r="I320" s="208"/>
      <c r="J320" s="209">
        <f>ROUND(I320*H320,2)</f>
        <v>0</v>
      </c>
      <c r="K320" s="205" t="s">
        <v>146</v>
      </c>
      <c r="L320" s="42"/>
      <c r="M320" s="210" t="s">
        <v>40</v>
      </c>
      <c r="N320" s="211" t="s">
        <v>49</v>
      </c>
      <c r="O320" s="78"/>
      <c r="P320" s="212">
        <f>O320*H320</f>
        <v>0</v>
      </c>
      <c r="Q320" s="212">
        <v>0.00022</v>
      </c>
      <c r="R320" s="212">
        <f>Q320*H320</f>
        <v>0.00396</v>
      </c>
      <c r="S320" s="212">
        <v>0</v>
      </c>
      <c r="T320" s="213">
        <f>S320*H320</f>
        <v>0</v>
      </c>
      <c r="AR320" s="16" t="s">
        <v>180</v>
      </c>
      <c r="AT320" s="16" t="s">
        <v>142</v>
      </c>
      <c r="AU320" s="16" t="s">
        <v>88</v>
      </c>
      <c r="AY320" s="16" t="s">
        <v>139</v>
      </c>
      <c r="BE320" s="214">
        <f>IF(N320="základní",J320,0)</f>
        <v>0</v>
      </c>
      <c r="BF320" s="214">
        <f>IF(N320="snížená",J320,0)</f>
        <v>0</v>
      </c>
      <c r="BG320" s="214">
        <f>IF(N320="zákl. přenesená",J320,0)</f>
        <v>0</v>
      </c>
      <c r="BH320" s="214">
        <f>IF(N320="sníž. přenesená",J320,0)</f>
        <v>0</v>
      </c>
      <c r="BI320" s="214">
        <f>IF(N320="nulová",J320,0)</f>
        <v>0</v>
      </c>
      <c r="BJ320" s="16" t="s">
        <v>86</v>
      </c>
      <c r="BK320" s="214">
        <f>ROUND(I320*H320,2)</f>
        <v>0</v>
      </c>
      <c r="BL320" s="16" t="s">
        <v>180</v>
      </c>
      <c r="BM320" s="16" t="s">
        <v>936</v>
      </c>
    </row>
    <row r="321" spans="2:65" s="1" customFormat="1" ht="16.5" customHeight="1">
      <c r="B321" s="37"/>
      <c r="C321" s="203" t="s">
        <v>937</v>
      </c>
      <c r="D321" s="203" t="s">
        <v>142</v>
      </c>
      <c r="E321" s="204" t="s">
        <v>938</v>
      </c>
      <c r="F321" s="205" t="s">
        <v>939</v>
      </c>
      <c r="G321" s="206" t="s">
        <v>145</v>
      </c>
      <c r="H321" s="207">
        <v>4</v>
      </c>
      <c r="I321" s="208"/>
      <c r="J321" s="209">
        <f>ROUND(I321*H321,2)</f>
        <v>0</v>
      </c>
      <c r="K321" s="205" t="s">
        <v>146</v>
      </c>
      <c r="L321" s="42"/>
      <c r="M321" s="210" t="s">
        <v>40</v>
      </c>
      <c r="N321" s="211" t="s">
        <v>49</v>
      </c>
      <c r="O321" s="78"/>
      <c r="P321" s="212">
        <f>O321*H321</f>
        <v>0</v>
      </c>
      <c r="Q321" s="212">
        <v>0.00057</v>
      </c>
      <c r="R321" s="212">
        <f>Q321*H321</f>
        <v>0.00228</v>
      </c>
      <c r="S321" s="212">
        <v>0</v>
      </c>
      <c r="T321" s="213">
        <f>S321*H321</f>
        <v>0</v>
      </c>
      <c r="AR321" s="16" t="s">
        <v>180</v>
      </c>
      <c r="AT321" s="16" t="s">
        <v>142</v>
      </c>
      <c r="AU321" s="16" t="s">
        <v>88</v>
      </c>
      <c r="AY321" s="16" t="s">
        <v>139</v>
      </c>
      <c r="BE321" s="214">
        <f>IF(N321="základní",J321,0)</f>
        <v>0</v>
      </c>
      <c r="BF321" s="214">
        <f>IF(N321="snížená",J321,0)</f>
        <v>0</v>
      </c>
      <c r="BG321" s="214">
        <f>IF(N321="zákl. přenesená",J321,0)</f>
        <v>0</v>
      </c>
      <c r="BH321" s="214">
        <f>IF(N321="sníž. přenesená",J321,0)</f>
        <v>0</v>
      </c>
      <c r="BI321" s="214">
        <f>IF(N321="nulová",J321,0)</f>
        <v>0</v>
      </c>
      <c r="BJ321" s="16" t="s">
        <v>86</v>
      </c>
      <c r="BK321" s="214">
        <f>ROUND(I321*H321,2)</f>
        <v>0</v>
      </c>
      <c r="BL321" s="16" t="s">
        <v>180</v>
      </c>
      <c r="BM321" s="16" t="s">
        <v>940</v>
      </c>
    </row>
    <row r="322" spans="2:65" s="1" customFormat="1" ht="16.5" customHeight="1">
      <c r="B322" s="37"/>
      <c r="C322" s="203" t="s">
        <v>941</v>
      </c>
      <c r="D322" s="203" t="s">
        <v>142</v>
      </c>
      <c r="E322" s="204" t="s">
        <v>942</v>
      </c>
      <c r="F322" s="205" t="s">
        <v>943</v>
      </c>
      <c r="G322" s="206" t="s">
        <v>145</v>
      </c>
      <c r="H322" s="207">
        <v>3</v>
      </c>
      <c r="I322" s="208"/>
      <c r="J322" s="209">
        <f>ROUND(I322*H322,2)</f>
        <v>0</v>
      </c>
      <c r="K322" s="205" t="s">
        <v>146</v>
      </c>
      <c r="L322" s="42"/>
      <c r="M322" s="210" t="s">
        <v>40</v>
      </c>
      <c r="N322" s="211" t="s">
        <v>49</v>
      </c>
      <c r="O322" s="78"/>
      <c r="P322" s="212">
        <f>O322*H322</f>
        <v>0</v>
      </c>
      <c r="Q322" s="212">
        <v>0.00114</v>
      </c>
      <c r="R322" s="212">
        <f>Q322*H322</f>
        <v>0.00342</v>
      </c>
      <c r="S322" s="212">
        <v>0</v>
      </c>
      <c r="T322" s="213">
        <f>S322*H322</f>
        <v>0</v>
      </c>
      <c r="AR322" s="16" t="s">
        <v>180</v>
      </c>
      <c r="AT322" s="16" t="s">
        <v>142</v>
      </c>
      <c r="AU322" s="16" t="s">
        <v>88</v>
      </c>
      <c r="AY322" s="16" t="s">
        <v>139</v>
      </c>
      <c r="BE322" s="214">
        <f>IF(N322="základní",J322,0)</f>
        <v>0</v>
      </c>
      <c r="BF322" s="214">
        <f>IF(N322="snížená",J322,0)</f>
        <v>0</v>
      </c>
      <c r="BG322" s="214">
        <f>IF(N322="zákl. přenesená",J322,0)</f>
        <v>0</v>
      </c>
      <c r="BH322" s="214">
        <f>IF(N322="sníž. přenesená",J322,0)</f>
        <v>0</v>
      </c>
      <c r="BI322" s="214">
        <f>IF(N322="nulová",J322,0)</f>
        <v>0</v>
      </c>
      <c r="BJ322" s="16" t="s">
        <v>86</v>
      </c>
      <c r="BK322" s="214">
        <f>ROUND(I322*H322,2)</f>
        <v>0</v>
      </c>
      <c r="BL322" s="16" t="s">
        <v>180</v>
      </c>
      <c r="BM322" s="16" t="s">
        <v>944</v>
      </c>
    </row>
    <row r="323" spans="2:65" s="1" customFormat="1" ht="16.5" customHeight="1">
      <c r="B323" s="37"/>
      <c r="C323" s="203" t="s">
        <v>945</v>
      </c>
      <c r="D323" s="203" t="s">
        <v>142</v>
      </c>
      <c r="E323" s="204" t="s">
        <v>946</v>
      </c>
      <c r="F323" s="205" t="s">
        <v>947</v>
      </c>
      <c r="G323" s="206" t="s">
        <v>145</v>
      </c>
      <c r="H323" s="207">
        <v>1</v>
      </c>
      <c r="I323" s="208"/>
      <c r="J323" s="209">
        <f>ROUND(I323*H323,2)</f>
        <v>0</v>
      </c>
      <c r="K323" s="205" t="s">
        <v>146</v>
      </c>
      <c r="L323" s="42"/>
      <c r="M323" s="210" t="s">
        <v>40</v>
      </c>
      <c r="N323" s="211" t="s">
        <v>49</v>
      </c>
      <c r="O323" s="78"/>
      <c r="P323" s="212">
        <f>O323*H323</f>
        <v>0</v>
      </c>
      <c r="Q323" s="212">
        <v>0.00173</v>
      </c>
      <c r="R323" s="212">
        <f>Q323*H323</f>
        <v>0.00173</v>
      </c>
      <c r="S323" s="212">
        <v>0</v>
      </c>
      <c r="T323" s="213">
        <f>S323*H323</f>
        <v>0</v>
      </c>
      <c r="AR323" s="16" t="s">
        <v>180</v>
      </c>
      <c r="AT323" s="16" t="s">
        <v>142</v>
      </c>
      <c r="AU323" s="16" t="s">
        <v>88</v>
      </c>
      <c r="AY323" s="16" t="s">
        <v>139</v>
      </c>
      <c r="BE323" s="214">
        <f>IF(N323="základní",J323,0)</f>
        <v>0</v>
      </c>
      <c r="BF323" s="214">
        <f>IF(N323="snížená",J323,0)</f>
        <v>0</v>
      </c>
      <c r="BG323" s="214">
        <f>IF(N323="zákl. přenesená",J323,0)</f>
        <v>0</v>
      </c>
      <c r="BH323" s="214">
        <f>IF(N323="sníž. přenesená",J323,0)</f>
        <v>0</v>
      </c>
      <c r="BI323" s="214">
        <f>IF(N323="nulová",J323,0)</f>
        <v>0</v>
      </c>
      <c r="BJ323" s="16" t="s">
        <v>86</v>
      </c>
      <c r="BK323" s="214">
        <f>ROUND(I323*H323,2)</f>
        <v>0</v>
      </c>
      <c r="BL323" s="16" t="s">
        <v>180</v>
      </c>
      <c r="BM323" s="16" t="s">
        <v>948</v>
      </c>
    </row>
    <row r="324" spans="2:65" s="1" customFormat="1" ht="16.5" customHeight="1">
      <c r="B324" s="37"/>
      <c r="C324" s="203" t="s">
        <v>949</v>
      </c>
      <c r="D324" s="203" t="s">
        <v>142</v>
      </c>
      <c r="E324" s="204" t="s">
        <v>950</v>
      </c>
      <c r="F324" s="205" t="s">
        <v>951</v>
      </c>
      <c r="G324" s="206" t="s">
        <v>145</v>
      </c>
      <c r="H324" s="207">
        <v>8</v>
      </c>
      <c r="I324" s="208"/>
      <c r="J324" s="209">
        <f>ROUND(I324*H324,2)</f>
        <v>0</v>
      </c>
      <c r="K324" s="205" t="s">
        <v>146</v>
      </c>
      <c r="L324" s="42"/>
      <c r="M324" s="210" t="s">
        <v>40</v>
      </c>
      <c r="N324" s="211" t="s">
        <v>49</v>
      </c>
      <c r="O324" s="78"/>
      <c r="P324" s="212">
        <f>O324*H324</f>
        <v>0</v>
      </c>
      <c r="Q324" s="212">
        <v>0.0005</v>
      </c>
      <c r="R324" s="212">
        <f>Q324*H324</f>
        <v>0.004</v>
      </c>
      <c r="S324" s="212">
        <v>0</v>
      </c>
      <c r="T324" s="213">
        <f>S324*H324</f>
        <v>0</v>
      </c>
      <c r="AR324" s="16" t="s">
        <v>180</v>
      </c>
      <c r="AT324" s="16" t="s">
        <v>142</v>
      </c>
      <c r="AU324" s="16" t="s">
        <v>88</v>
      </c>
      <c r="AY324" s="16" t="s">
        <v>139</v>
      </c>
      <c r="BE324" s="214">
        <f>IF(N324="základní",J324,0)</f>
        <v>0</v>
      </c>
      <c r="BF324" s="214">
        <f>IF(N324="snížená",J324,0)</f>
        <v>0</v>
      </c>
      <c r="BG324" s="214">
        <f>IF(N324="zákl. přenesená",J324,0)</f>
        <v>0</v>
      </c>
      <c r="BH324" s="214">
        <f>IF(N324="sníž. přenesená",J324,0)</f>
        <v>0</v>
      </c>
      <c r="BI324" s="214">
        <f>IF(N324="nulová",J324,0)</f>
        <v>0</v>
      </c>
      <c r="BJ324" s="16" t="s">
        <v>86</v>
      </c>
      <c r="BK324" s="214">
        <f>ROUND(I324*H324,2)</f>
        <v>0</v>
      </c>
      <c r="BL324" s="16" t="s">
        <v>180</v>
      </c>
      <c r="BM324" s="16" t="s">
        <v>952</v>
      </c>
    </row>
    <row r="325" spans="2:65" s="1" customFormat="1" ht="16.5" customHeight="1">
      <c r="B325" s="37"/>
      <c r="C325" s="203" t="s">
        <v>953</v>
      </c>
      <c r="D325" s="203" t="s">
        <v>142</v>
      </c>
      <c r="E325" s="204" t="s">
        <v>954</v>
      </c>
      <c r="F325" s="205" t="s">
        <v>955</v>
      </c>
      <c r="G325" s="206" t="s">
        <v>145</v>
      </c>
      <c r="H325" s="207">
        <v>10</v>
      </c>
      <c r="I325" s="208"/>
      <c r="J325" s="209">
        <f>ROUND(I325*H325,2)</f>
        <v>0</v>
      </c>
      <c r="K325" s="205" t="s">
        <v>146</v>
      </c>
      <c r="L325" s="42"/>
      <c r="M325" s="210" t="s">
        <v>40</v>
      </c>
      <c r="N325" s="211" t="s">
        <v>49</v>
      </c>
      <c r="O325" s="78"/>
      <c r="P325" s="212">
        <f>O325*H325</f>
        <v>0</v>
      </c>
      <c r="Q325" s="212">
        <v>0.00107</v>
      </c>
      <c r="R325" s="212">
        <f>Q325*H325</f>
        <v>0.0107</v>
      </c>
      <c r="S325" s="212">
        <v>0</v>
      </c>
      <c r="T325" s="213">
        <f>S325*H325</f>
        <v>0</v>
      </c>
      <c r="AR325" s="16" t="s">
        <v>180</v>
      </c>
      <c r="AT325" s="16" t="s">
        <v>142</v>
      </c>
      <c r="AU325" s="16" t="s">
        <v>88</v>
      </c>
      <c r="AY325" s="16" t="s">
        <v>139</v>
      </c>
      <c r="BE325" s="214">
        <f>IF(N325="základní",J325,0)</f>
        <v>0</v>
      </c>
      <c r="BF325" s="214">
        <f>IF(N325="snížená",J325,0)</f>
        <v>0</v>
      </c>
      <c r="BG325" s="214">
        <f>IF(N325="zákl. přenesená",J325,0)</f>
        <v>0</v>
      </c>
      <c r="BH325" s="214">
        <f>IF(N325="sníž. přenesená",J325,0)</f>
        <v>0</v>
      </c>
      <c r="BI325" s="214">
        <f>IF(N325="nulová",J325,0)</f>
        <v>0</v>
      </c>
      <c r="BJ325" s="16" t="s">
        <v>86</v>
      </c>
      <c r="BK325" s="214">
        <f>ROUND(I325*H325,2)</f>
        <v>0</v>
      </c>
      <c r="BL325" s="16" t="s">
        <v>180</v>
      </c>
      <c r="BM325" s="16" t="s">
        <v>956</v>
      </c>
    </row>
    <row r="326" spans="2:65" s="1" customFormat="1" ht="16.5" customHeight="1">
      <c r="B326" s="37"/>
      <c r="C326" s="203" t="s">
        <v>957</v>
      </c>
      <c r="D326" s="203" t="s">
        <v>142</v>
      </c>
      <c r="E326" s="204" t="s">
        <v>958</v>
      </c>
      <c r="F326" s="205" t="s">
        <v>959</v>
      </c>
      <c r="G326" s="206" t="s">
        <v>145</v>
      </c>
      <c r="H326" s="207">
        <v>2</v>
      </c>
      <c r="I326" s="208"/>
      <c r="J326" s="209">
        <f>ROUND(I326*H326,2)</f>
        <v>0</v>
      </c>
      <c r="K326" s="205" t="s">
        <v>146</v>
      </c>
      <c r="L326" s="42"/>
      <c r="M326" s="210" t="s">
        <v>40</v>
      </c>
      <c r="N326" s="211" t="s">
        <v>49</v>
      </c>
      <c r="O326" s="78"/>
      <c r="P326" s="212">
        <f>O326*H326</f>
        <v>0</v>
      </c>
      <c r="Q326" s="212">
        <v>0.00168</v>
      </c>
      <c r="R326" s="212">
        <f>Q326*H326</f>
        <v>0.00336</v>
      </c>
      <c r="S326" s="212">
        <v>0</v>
      </c>
      <c r="T326" s="213">
        <f>S326*H326</f>
        <v>0</v>
      </c>
      <c r="AR326" s="16" t="s">
        <v>180</v>
      </c>
      <c r="AT326" s="16" t="s">
        <v>142</v>
      </c>
      <c r="AU326" s="16" t="s">
        <v>88</v>
      </c>
      <c r="AY326" s="16" t="s">
        <v>139</v>
      </c>
      <c r="BE326" s="214">
        <f>IF(N326="základní",J326,0)</f>
        <v>0</v>
      </c>
      <c r="BF326" s="214">
        <f>IF(N326="snížená",J326,0)</f>
        <v>0</v>
      </c>
      <c r="BG326" s="214">
        <f>IF(N326="zákl. přenesená",J326,0)</f>
        <v>0</v>
      </c>
      <c r="BH326" s="214">
        <f>IF(N326="sníž. přenesená",J326,0)</f>
        <v>0</v>
      </c>
      <c r="BI326" s="214">
        <f>IF(N326="nulová",J326,0)</f>
        <v>0</v>
      </c>
      <c r="BJ326" s="16" t="s">
        <v>86</v>
      </c>
      <c r="BK326" s="214">
        <f>ROUND(I326*H326,2)</f>
        <v>0</v>
      </c>
      <c r="BL326" s="16" t="s">
        <v>180</v>
      </c>
      <c r="BM326" s="16" t="s">
        <v>960</v>
      </c>
    </row>
    <row r="327" spans="2:65" s="1" customFormat="1" ht="16.5" customHeight="1">
      <c r="B327" s="37"/>
      <c r="C327" s="203" t="s">
        <v>961</v>
      </c>
      <c r="D327" s="203" t="s">
        <v>142</v>
      </c>
      <c r="E327" s="204" t="s">
        <v>962</v>
      </c>
      <c r="F327" s="205" t="s">
        <v>963</v>
      </c>
      <c r="G327" s="206" t="s">
        <v>145</v>
      </c>
      <c r="H327" s="207">
        <v>16</v>
      </c>
      <c r="I327" s="208"/>
      <c r="J327" s="209">
        <f>ROUND(I327*H327,2)</f>
        <v>0</v>
      </c>
      <c r="K327" s="205" t="s">
        <v>146</v>
      </c>
      <c r="L327" s="42"/>
      <c r="M327" s="210" t="s">
        <v>40</v>
      </c>
      <c r="N327" s="211" t="s">
        <v>49</v>
      </c>
      <c r="O327" s="78"/>
      <c r="P327" s="212">
        <f>O327*H327</f>
        <v>0</v>
      </c>
      <c r="Q327" s="212">
        <v>0.00053</v>
      </c>
      <c r="R327" s="212">
        <f>Q327*H327</f>
        <v>0.00848</v>
      </c>
      <c r="S327" s="212">
        <v>0</v>
      </c>
      <c r="T327" s="213">
        <f>S327*H327</f>
        <v>0</v>
      </c>
      <c r="AR327" s="16" t="s">
        <v>180</v>
      </c>
      <c r="AT327" s="16" t="s">
        <v>142</v>
      </c>
      <c r="AU327" s="16" t="s">
        <v>88</v>
      </c>
      <c r="AY327" s="16" t="s">
        <v>139</v>
      </c>
      <c r="BE327" s="214">
        <f>IF(N327="základní",J327,0)</f>
        <v>0</v>
      </c>
      <c r="BF327" s="214">
        <f>IF(N327="snížená",J327,0)</f>
        <v>0</v>
      </c>
      <c r="BG327" s="214">
        <f>IF(N327="zákl. přenesená",J327,0)</f>
        <v>0</v>
      </c>
      <c r="BH327" s="214">
        <f>IF(N327="sníž. přenesená",J327,0)</f>
        <v>0</v>
      </c>
      <c r="BI327" s="214">
        <f>IF(N327="nulová",J327,0)</f>
        <v>0</v>
      </c>
      <c r="BJ327" s="16" t="s">
        <v>86</v>
      </c>
      <c r="BK327" s="214">
        <f>ROUND(I327*H327,2)</f>
        <v>0</v>
      </c>
      <c r="BL327" s="16" t="s">
        <v>180</v>
      </c>
      <c r="BM327" s="16" t="s">
        <v>964</v>
      </c>
    </row>
    <row r="328" spans="2:65" s="1" customFormat="1" ht="16.5" customHeight="1">
      <c r="B328" s="37"/>
      <c r="C328" s="203" t="s">
        <v>965</v>
      </c>
      <c r="D328" s="203" t="s">
        <v>142</v>
      </c>
      <c r="E328" s="204" t="s">
        <v>966</v>
      </c>
      <c r="F328" s="205" t="s">
        <v>967</v>
      </c>
      <c r="G328" s="206" t="s">
        <v>145</v>
      </c>
      <c r="H328" s="207">
        <v>8</v>
      </c>
      <c r="I328" s="208"/>
      <c r="J328" s="209">
        <f>ROUND(I328*H328,2)</f>
        <v>0</v>
      </c>
      <c r="K328" s="205" t="s">
        <v>146</v>
      </c>
      <c r="L328" s="42"/>
      <c r="M328" s="210" t="s">
        <v>40</v>
      </c>
      <c r="N328" s="211" t="s">
        <v>49</v>
      </c>
      <c r="O328" s="78"/>
      <c r="P328" s="212">
        <f>O328*H328</f>
        <v>0</v>
      </c>
      <c r="Q328" s="212">
        <v>0.00221</v>
      </c>
      <c r="R328" s="212">
        <f>Q328*H328</f>
        <v>0.01768</v>
      </c>
      <c r="S328" s="212">
        <v>0</v>
      </c>
      <c r="T328" s="213">
        <f>S328*H328</f>
        <v>0</v>
      </c>
      <c r="AR328" s="16" t="s">
        <v>180</v>
      </c>
      <c r="AT328" s="16" t="s">
        <v>142</v>
      </c>
      <c r="AU328" s="16" t="s">
        <v>88</v>
      </c>
      <c r="AY328" s="16" t="s">
        <v>139</v>
      </c>
      <c r="BE328" s="214">
        <f>IF(N328="základní",J328,0)</f>
        <v>0</v>
      </c>
      <c r="BF328" s="214">
        <f>IF(N328="snížená",J328,0)</f>
        <v>0</v>
      </c>
      <c r="BG328" s="214">
        <f>IF(N328="zákl. přenesená",J328,0)</f>
        <v>0</v>
      </c>
      <c r="BH328" s="214">
        <f>IF(N328="sníž. přenesená",J328,0)</f>
        <v>0</v>
      </c>
      <c r="BI328" s="214">
        <f>IF(N328="nulová",J328,0)</f>
        <v>0</v>
      </c>
      <c r="BJ328" s="16" t="s">
        <v>86</v>
      </c>
      <c r="BK328" s="214">
        <f>ROUND(I328*H328,2)</f>
        <v>0</v>
      </c>
      <c r="BL328" s="16" t="s">
        <v>180</v>
      </c>
      <c r="BM328" s="16" t="s">
        <v>968</v>
      </c>
    </row>
    <row r="329" spans="2:65" s="1" customFormat="1" ht="22.5" customHeight="1">
      <c r="B329" s="37"/>
      <c r="C329" s="203" t="s">
        <v>969</v>
      </c>
      <c r="D329" s="203" t="s">
        <v>142</v>
      </c>
      <c r="E329" s="204" t="s">
        <v>970</v>
      </c>
      <c r="F329" s="205" t="s">
        <v>971</v>
      </c>
      <c r="G329" s="206" t="s">
        <v>242</v>
      </c>
      <c r="H329" s="228"/>
      <c r="I329" s="208"/>
      <c r="J329" s="209">
        <f>ROUND(I329*H329,2)</f>
        <v>0</v>
      </c>
      <c r="K329" s="205" t="s">
        <v>146</v>
      </c>
      <c r="L329" s="42"/>
      <c r="M329" s="210" t="s">
        <v>40</v>
      </c>
      <c r="N329" s="211" t="s">
        <v>49</v>
      </c>
      <c r="O329" s="78"/>
      <c r="P329" s="212">
        <f>O329*H329</f>
        <v>0</v>
      </c>
      <c r="Q329" s="212">
        <v>0</v>
      </c>
      <c r="R329" s="212">
        <f>Q329*H329</f>
        <v>0</v>
      </c>
      <c r="S329" s="212">
        <v>0</v>
      </c>
      <c r="T329" s="213">
        <f>S329*H329</f>
        <v>0</v>
      </c>
      <c r="AR329" s="16" t="s">
        <v>180</v>
      </c>
      <c r="AT329" s="16" t="s">
        <v>142</v>
      </c>
      <c r="AU329" s="16" t="s">
        <v>88</v>
      </c>
      <c r="AY329" s="16" t="s">
        <v>139</v>
      </c>
      <c r="BE329" s="214">
        <f>IF(N329="základní",J329,0)</f>
        <v>0</v>
      </c>
      <c r="BF329" s="214">
        <f>IF(N329="snížená",J329,0)</f>
        <v>0</v>
      </c>
      <c r="BG329" s="214">
        <f>IF(N329="zákl. přenesená",J329,0)</f>
        <v>0</v>
      </c>
      <c r="BH329" s="214">
        <f>IF(N329="sníž. přenesená",J329,0)</f>
        <v>0</v>
      </c>
      <c r="BI329" s="214">
        <f>IF(N329="nulová",J329,0)</f>
        <v>0</v>
      </c>
      <c r="BJ329" s="16" t="s">
        <v>86</v>
      </c>
      <c r="BK329" s="214">
        <f>ROUND(I329*H329,2)</f>
        <v>0</v>
      </c>
      <c r="BL329" s="16" t="s">
        <v>180</v>
      </c>
      <c r="BM329" s="16" t="s">
        <v>972</v>
      </c>
    </row>
    <row r="330" spans="2:47" s="1" customFormat="1" ht="12">
      <c r="B330" s="37"/>
      <c r="C330" s="38"/>
      <c r="D330" s="215" t="s">
        <v>155</v>
      </c>
      <c r="E330" s="38"/>
      <c r="F330" s="216" t="s">
        <v>973</v>
      </c>
      <c r="G330" s="38"/>
      <c r="H330" s="38"/>
      <c r="I330" s="129"/>
      <c r="J330" s="38"/>
      <c r="K330" s="38"/>
      <c r="L330" s="42"/>
      <c r="M330" s="217"/>
      <c r="N330" s="78"/>
      <c r="O330" s="78"/>
      <c r="P330" s="78"/>
      <c r="Q330" s="78"/>
      <c r="R330" s="78"/>
      <c r="S330" s="78"/>
      <c r="T330" s="79"/>
      <c r="AT330" s="16" t="s">
        <v>155</v>
      </c>
      <c r="AU330" s="16" t="s">
        <v>88</v>
      </c>
    </row>
    <row r="331" spans="2:63" s="10" customFormat="1" ht="22.8" customHeight="1">
      <c r="B331" s="187"/>
      <c r="C331" s="188"/>
      <c r="D331" s="189" t="s">
        <v>77</v>
      </c>
      <c r="E331" s="201" t="s">
        <v>245</v>
      </c>
      <c r="F331" s="201" t="s">
        <v>246</v>
      </c>
      <c r="G331" s="188"/>
      <c r="H331" s="188"/>
      <c r="I331" s="191"/>
      <c r="J331" s="202">
        <f>BK331</f>
        <v>0</v>
      </c>
      <c r="K331" s="188"/>
      <c r="L331" s="193"/>
      <c r="M331" s="194"/>
      <c r="N331" s="195"/>
      <c r="O331" s="195"/>
      <c r="P331" s="196">
        <f>SUM(P332:P335)</f>
        <v>0</v>
      </c>
      <c r="Q331" s="195"/>
      <c r="R331" s="196">
        <f>SUM(R332:R335)</f>
        <v>0.0031200000000000004</v>
      </c>
      <c r="S331" s="195"/>
      <c r="T331" s="197">
        <f>SUM(T332:T335)</f>
        <v>0</v>
      </c>
      <c r="AR331" s="198" t="s">
        <v>88</v>
      </c>
      <c r="AT331" s="199" t="s">
        <v>77</v>
      </c>
      <c r="AU331" s="199" t="s">
        <v>86</v>
      </c>
      <c r="AY331" s="198" t="s">
        <v>139</v>
      </c>
      <c r="BK331" s="200">
        <f>SUM(BK332:BK335)</f>
        <v>0</v>
      </c>
    </row>
    <row r="332" spans="2:65" s="1" customFormat="1" ht="16.5" customHeight="1">
      <c r="B332" s="37"/>
      <c r="C332" s="203" t="s">
        <v>974</v>
      </c>
      <c r="D332" s="203" t="s">
        <v>142</v>
      </c>
      <c r="E332" s="204" t="s">
        <v>247</v>
      </c>
      <c r="F332" s="205" t="s">
        <v>248</v>
      </c>
      <c r="G332" s="206" t="s">
        <v>179</v>
      </c>
      <c r="H332" s="207">
        <v>15</v>
      </c>
      <c r="I332" s="208"/>
      <c r="J332" s="209">
        <f>ROUND(I332*H332,2)</f>
        <v>0</v>
      </c>
      <c r="K332" s="205" t="s">
        <v>146</v>
      </c>
      <c r="L332" s="42"/>
      <c r="M332" s="210" t="s">
        <v>40</v>
      </c>
      <c r="N332" s="211" t="s">
        <v>49</v>
      </c>
      <c r="O332" s="78"/>
      <c r="P332" s="212">
        <f>O332*H332</f>
        <v>0</v>
      </c>
      <c r="Q332" s="212">
        <v>2E-05</v>
      </c>
      <c r="R332" s="212">
        <f>Q332*H332</f>
        <v>0.00030000000000000003</v>
      </c>
      <c r="S332" s="212">
        <v>0</v>
      </c>
      <c r="T332" s="213">
        <f>S332*H332</f>
        <v>0</v>
      </c>
      <c r="AR332" s="16" t="s">
        <v>180</v>
      </c>
      <c r="AT332" s="16" t="s">
        <v>142</v>
      </c>
      <c r="AU332" s="16" t="s">
        <v>88</v>
      </c>
      <c r="AY332" s="16" t="s">
        <v>139</v>
      </c>
      <c r="BE332" s="214">
        <f>IF(N332="základní",J332,0)</f>
        <v>0</v>
      </c>
      <c r="BF332" s="214">
        <f>IF(N332="snížená",J332,0)</f>
        <v>0</v>
      </c>
      <c r="BG332" s="214">
        <f>IF(N332="zákl. přenesená",J332,0)</f>
        <v>0</v>
      </c>
      <c r="BH332" s="214">
        <f>IF(N332="sníž. přenesená",J332,0)</f>
        <v>0</v>
      </c>
      <c r="BI332" s="214">
        <f>IF(N332="nulová",J332,0)</f>
        <v>0</v>
      </c>
      <c r="BJ332" s="16" t="s">
        <v>86</v>
      </c>
      <c r="BK332" s="214">
        <f>ROUND(I332*H332,2)</f>
        <v>0</v>
      </c>
      <c r="BL332" s="16" t="s">
        <v>180</v>
      </c>
      <c r="BM332" s="16" t="s">
        <v>975</v>
      </c>
    </row>
    <row r="333" spans="2:65" s="1" customFormat="1" ht="16.5" customHeight="1">
      <c r="B333" s="37"/>
      <c r="C333" s="203" t="s">
        <v>976</v>
      </c>
      <c r="D333" s="203" t="s">
        <v>142</v>
      </c>
      <c r="E333" s="204" t="s">
        <v>977</v>
      </c>
      <c r="F333" s="205" t="s">
        <v>978</v>
      </c>
      <c r="G333" s="206" t="s">
        <v>179</v>
      </c>
      <c r="H333" s="207">
        <v>24</v>
      </c>
      <c r="I333" s="208"/>
      <c r="J333" s="209">
        <f>ROUND(I333*H333,2)</f>
        <v>0</v>
      </c>
      <c r="K333" s="205" t="s">
        <v>146</v>
      </c>
      <c r="L333" s="42"/>
      <c r="M333" s="210" t="s">
        <v>40</v>
      </c>
      <c r="N333" s="211" t="s">
        <v>49</v>
      </c>
      <c r="O333" s="78"/>
      <c r="P333" s="212">
        <f>O333*H333</f>
        <v>0</v>
      </c>
      <c r="Q333" s="212">
        <v>4E-05</v>
      </c>
      <c r="R333" s="212">
        <f>Q333*H333</f>
        <v>0.0009600000000000001</v>
      </c>
      <c r="S333" s="212">
        <v>0</v>
      </c>
      <c r="T333" s="213">
        <f>S333*H333</f>
        <v>0</v>
      </c>
      <c r="AR333" s="16" t="s">
        <v>180</v>
      </c>
      <c r="AT333" s="16" t="s">
        <v>142</v>
      </c>
      <c r="AU333" s="16" t="s">
        <v>88</v>
      </c>
      <c r="AY333" s="16" t="s">
        <v>139</v>
      </c>
      <c r="BE333" s="214">
        <f>IF(N333="základní",J333,0)</f>
        <v>0</v>
      </c>
      <c r="BF333" s="214">
        <f>IF(N333="snížená",J333,0)</f>
        <v>0</v>
      </c>
      <c r="BG333" s="214">
        <f>IF(N333="zákl. přenesená",J333,0)</f>
        <v>0</v>
      </c>
      <c r="BH333" s="214">
        <f>IF(N333="sníž. přenesená",J333,0)</f>
        <v>0</v>
      </c>
      <c r="BI333" s="214">
        <f>IF(N333="nulová",J333,0)</f>
        <v>0</v>
      </c>
      <c r="BJ333" s="16" t="s">
        <v>86</v>
      </c>
      <c r="BK333" s="214">
        <f>ROUND(I333*H333,2)</f>
        <v>0</v>
      </c>
      <c r="BL333" s="16" t="s">
        <v>180</v>
      </c>
      <c r="BM333" s="16" t="s">
        <v>979</v>
      </c>
    </row>
    <row r="334" spans="2:65" s="1" customFormat="1" ht="16.5" customHeight="1">
      <c r="B334" s="37"/>
      <c r="C334" s="203" t="s">
        <v>980</v>
      </c>
      <c r="D334" s="203" t="s">
        <v>142</v>
      </c>
      <c r="E334" s="204" t="s">
        <v>981</v>
      </c>
      <c r="F334" s="205" t="s">
        <v>982</v>
      </c>
      <c r="G334" s="206" t="s">
        <v>179</v>
      </c>
      <c r="H334" s="207">
        <v>15</v>
      </c>
      <c r="I334" s="208"/>
      <c r="J334" s="209">
        <f>ROUND(I334*H334,2)</f>
        <v>0</v>
      </c>
      <c r="K334" s="205" t="s">
        <v>146</v>
      </c>
      <c r="L334" s="42"/>
      <c r="M334" s="210" t="s">
        <v>40</v>
      </c>
      <c r="N334" s="211" t="s">
        <v>49</v>
      </c>
      <c r="O334" s="78"/>
      <c r="P334" s="212">
        <f>O334*H334</f>
        <v>0</v>
      </c>
      <c r="Q334" s="212">
        <v>6E-05</v>
      </c>
      <c r="R334" s="212">
        <f>Q334*H334</f>
        <v>0.0009</v>
      </c>
      <c r="S334" s="212">
        <v>0</v>
      </c>
      <c r="T334" s="213">
        <f>S334*H334</f>
        <v>0</v>
      </c>
      <c r="AR334" s="16" t="s">
        <v>180</v>
      </c>
      <c r="AT334" s="16" t="s">
        <v>142</v>
      </c>
      <c r="AU334" s="16" t="s">
        <v>88</v>
      </c>
      <c r="AY334" s="16" t="s">
        <v>139</v>
      </c>
      <c r="BE334" s="214">
        <f>IF(N334="základní",J334,0)</f>
        <v>0</v>
      </c>
      <c r="BF334" s="214">
        <f>IF(N334="snížená",J334,0)</f>
        <v>0</v>
      </c>
      <c r="BG334" s="214">
        <f>IF(N334="zákl. přenesená",J334,0)</f>
        <v>0</v>
      </c>
      <c r="BH334" s="214">
        <f>IF(N334="sníž. přenesená",J334,0)</f>
        <v>0</v>
      </c>
      <c r="BI334" s="214">
        <f>IF(N334="nulová",J334,0)</f>
        <v>0</v>
      </c>
      <c r="BJ334" s="16" t="s">
        <v>86</v>
      </c>
      <c r="BK334" s="214">
        <f>ROUND(I334*H334,2)</f>
        <v>0</v>
      </c>
      <c r="BL334" s="16" t="s">
        <v>180</v>
      </c>
      <c r="BM334" s="16" t="s">
        <v>983</v>
      </c>
    </row>
    <row r="335" spans="2:65" s="1" customFormat="1" ht="16.5" customHeight="1">
      <c r="B335" s="37"/>
      <c r="C335" s="203" t="s">
        <v>984</v>
      </c>
      <c r="D335" s="203" t="s">
        <v>142</v>
      </c>
      <c r="E335" s="204" t="s">
        <v>985</v>
      </c>
      <c r="F335" s="205" t="s">
        <v>986</v>
      </c>
      <c r="G335" s="206" t="s">
        <v>179</v>
      </c>
      <c r="H335" s="207">
        <v>24</v>
      </c>
      <c r="I335" s="208"/>
      <c r="J335" s="209">
        <f>ROUND(I335*H335,2)</f>
        <v>0</v>
      </c>
      <c r="K335" s="205" t="s">
        <v>146</v>
      </c>
      <c r="L335" s="42"/>
      <c r="M335" s="210" t="s">
        <v>40</v>
      </c>
      <c r="N335" s="211" t="s">
        <v>49</v>
      </c>
      <c r="O335" s="78"/>
      <c r="P335" s="212">
        <f>O335*H335</f>
        <v>0</v>
      </c>
      <c r="Q335" s="212">
        <v>4E-05</v>
      </c>
      <c r="R335" s="212">
        <f>Q335*H335</f>
        <v>0.0009600000000000001</v>
      </c>
      <c r="S335" s="212">
        <v>0</v>
      </c>
      <c r="T335" s="213">
        <f>S335*H335</f>
        <v>0</v>
      </c>
      <c r="AR335" s="16" t="s">
        <v>180</v>
      </c>
      <c r="AT335" s="16" t="s">
        <v>142</v>
      </c>
      <c r="AU335" s="16" t="s">
        <v>88</v>
      </c>
      <c r="AY335" s="16" t="s">
        <v>139</v>
      </c>
      <c r="BE335" s="214">
        <f>IF(N335="základní",J335,0)</f>
        <v>0</v>
      </c>
      <c r="BF335" s="214">
        <f>IF(N335="snížená",J335,0)</f>
        <v>0</v>
      </c>
      <c r="BG335" s="214">
        <f>IF(N335="zákl. přenesená",J335,0)</f>
        <v>0</v>
      </c>
      <c r="BH335" s="214">
        <f>IF(N335="sníž. přenesená",J335,0)</f>
        <v>0</v>
      </c>
      <c r="BI335" s="214">
        <f>IF(N335="nulová",J335,0)</f>
        <v>0</v>
      </c>
      <c r="BJ335" s="16" t="s">
        <v>86</v>
      </c>
      <c r="BK335" s="214">
        <f>ROUND(I335*H335,2)</f>
        <v>0</v>
      </c>
      <c r="BL335" s="16" t="s">
        <v>180</v>
      </c>
      <c r="BM335" s="16" t="s">
        <v>987</v>
      </c>
    </row>
    <row r="336" spans="2:63" s="10" customFormat="1" ht="25.9" customHeight="1">
      <c r="B336" s="187"/>
      <c r="C336" s="188"/>
      <c r="D336" s="189" t="s">
        <v>77</v>
      </c>
      <c r="E336" s="190" t="s">
        <v>988</v>
      </c>
      <c r="F336" s="190" t="s">
        <v>989</v>
      </c>
      <c r="G336" s="188"/>
      <c r="H336" s="188"/>
      <c r="I336" s="191"/>
      <c r="J336" s="192">
        <f>BK336</f>
        <v>0</v>
      </c>
      <c r="K336" s="188"/>
      <c r="L336" s="193"/>
      <c r="M336" s="194"/>
      <c r="N336" s="195"/>
      <c r="O336" s="195"/>
      <c r="P336" s="196">
        <f>P337</f>
        <v>0</v>
      </c>
      <c r="Q336" s="195"/>
      <c r="R336" s="196">
        <f>R337</f>
        <v>0</v>
      </c>
      <c r="S336" s="195"/>
      <c r="T336" s="197">
        <f>T337</f>
        <v>1</v>
      </c>
      <c r="AR336" s="198" t="s">
        <v>147</v>
      </c>
      <c r="AT336" s="199" t="s">
        <v>77</v>
      </c>
      <c r="AU336" s="199" t="s">
        <v>78</v>
      </c>
      <c r="AY336" s="198" t="s">
        <v>139</v>
      </c>
      <c r="BK336" s="200">
        <f>BK337</f>
        <v>0</v>
      </c>
    </row>
    <row r="337" spans="2:65" s="1" customFormat="1" ht="22.5" customHeight="1">
      <c r="B337" s="37"/>
      <c r="C337" s="203" t="s">
        <v>990</v>
      </c>
      <c r="D337" s="203" t="s">
        <v>142</v>
      </c>
      <c r="E337" s="204" t="s">
        <v>991</v>
      </c>
      <c r="F337" s="205" t="s">
        <v>992</v>
      </c>
      <c r="G337" s="206" t="s">
        <v>196</v>
      </c>
      <c r="H337" s="207">
        <v>1</v>
      </c>
      <c r="I337" s="208"/>
      <c r="J337" s="209">
        <f>ROUND(I337*H337,2)</f>
        <v>0</v>
      </c>
      <c r="K337" s="205" t="s">
        <v>219</v>
      </c>
      <c r="L337" s="42"/>
      <c r="M337" s="229" t="s">
        <v>40</v>
      </c>
      <c r="N337" s="230" t="s">
        <v>49</v>
      </c>
      <c r="O337" s="231"/>
      <c r="P337" s="232">
        <f>O337*H337</f>
        <v>0</v>
      </c>
      <c r="Q337" s="232">
        <v>0</v>
      </c>
      <c r="R337" s="232">
        <f>Q337*H337</f>
        <v>0</v>
      </c>
      <c r="S337" s="232">
        <v>1</v>
      </c>
      <c r="T337" s="233">
        <f>S337*H337</f>
        <v>1</v>
      </c>
      <c r="AR337" s="16" t="s">
        <v>993</v>
      </c>
      <c r="AT337" s="16" t="s">
        <v>142</v>
      </c>
      <c r="AU337" s="16" t="s">
        <v>86</v>
      </c>
      <c r="AY337" s="16" t="s">
        <v>139</v>
      </c>
      <c r="BE337" s="214">
        <f>IF(N337="základní",J337,0)</f>
        <v>0</v>
      </c>
      <c r="BF337" s="214">
        <f>IF(N337="snížená",J337,0)</f>
        <v>0</v>
      </c>
      <c r="BG337" s="214">
        <f>IF(N337="zákl. přenesená",J337,0)</f>
        <v>0</v>
      </c>
      <c r="BH337" s="214">
        <f>IF(N337="sníž. přenesená",J337,0)</f>
        <v>0</v>
      </c>
      <c r="BI337" s="214">
        <f>IF(N337="nulová",J337,0)</f>
        <v>0</v>
      </c>
      <c r="BJ337" s="16" t="s">
        <v>86</v>
      </c>
      <c r="BK337" s="214">
        <f>ROUND(I337*H337,2)</f>
        <v>0</v>
      </c>
      <c r="BL337" s="16" t="s">
        <v>993</v>
      </c>
      <c r="BM337" s="16" t="s">
        <v>994</v>
      </c>
    </row>
    <row r="338" spans="2:12" s="1" customFormat="1" ht="6.95" customHeight="1">
      <c r="B338" s="56"/>
      <c r="C338" s="57"/>
      <c r="D338" s="57"/>
      <c r="E338" s="57"/>
      <c r="F338" s="57"/>
      <c r="G338" s="57"/>
      <c r="H338" s="57"/>
      <c r="I338" s="153"/>
      <c r="J338" s="57"/>
      <c r="K338" s="57"/>
      <c r="L338" s="42"/>
    </row>
  </sheetData>
  <sheetProtection password="CC35" sheet="1" objects="1" scenarios="1" formatColumns="0" formatRows="0" autoFilter="0"/>
  <autoFilter ref="C97:K337"/>
  <mergeCells count="9">
    <mergeCell ref="E7:H7"/>
    <mergeCell ref="E9:H9"/>
    <mergeCell ref="E18:H18"/>
    <mergeCell ref="E27:H27"/>
    <mergeCell ref="E48:H48"/>
    <mergeCell ref="E50:H50"/>
    <mergeCell ref="E88:H88"/>
    <mergeCell ref="E90:H9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17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2"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94</v>
      </c>
    </row>
    <row r="3" spans="2:46" ht="6.95" customHeight="1">
      <c r="B3" s="123"/>
      <c r="C3" s="124"/>
      <c r="D3" s="124"/>
      <c r="E3" s="124"/>
      <c r="F3" s="124"/>
      <c r="G3" s="124"/>
      <c r="H3" s="124"/>
      <c r="I3" s="125"/>
      <c r="J3" s="124"/>
      <c r="K3" s="124"/>
      <c r="L3" s="19"/>
      <c r="AT3" s="16" t="s">
        <v>88</v>
      </c>
    </row>
    <row r="4" spans="2:46" ht="24.95" customHeight="1">
      <c r="B4" s="19"/>
      <c r="D4" s="126" t="s">
        <v>108</v>
      </c>
      <c r="L4" s="19"/>
      <c r="M4" s="23" t="s">
        <v>10</v>
      </c>
      <c r="AT4" s="16" t="s">
        <v>4</v>
      </c>
    </row>
    <row r="5" spans="2:12" ht="6.95" customHeight="1">
      <c r="B5" s="19"/>
      <c r="L5" s="19"/>
    </row>
    <row r="6" spans="2:12" ht="12" customHeight="1">
      <c r="B6" s="19"/>
      <c r="D6" s="127" t="s">
        <v>16</v>
      </c>
      <c r="L6" s="19"/>
    </row>
    <row r="7" spans="2:12" ht="16.5" customHeight="1">
      <c r="B7" s="19"/>
      <c r="E7" s="128" t="str">
        <f>'Rekapitulace stavby'!K6</f>
        <v>Změna způsobu vytápění a nové elektroinstalace na budově Muzea Cheb č. p. 492</v>
      </c>
      <c r="F7" s="127"/>
      <c r="G7" s="127"/>
      <c r="H7" s="127"/>
      <c r="L7" s="19"/>
    </row>
    <row r="8" spans="2:12" s="1" customFormat="1" ht="12" customHeight="1">
      <c r="B8" s="42"/>
      <c r="D8" s="127" t="s">
        <v>109</v>
      </c>
      <c r="I8" s="129"/>
      <c r="L8" s="42"/>
    </row>
    <row r="9" spans="2:12" s="1" customFormat="1" ht="36.95" customHeight="1">
      <c r="B9" s="42"/>
      <c r="E9" s="130" t="s">
        <v>995</v>
      </c>
      <c r="F9" s="1"/>
      <c r="G9" s="1"/>
      <c r="H9" s="1"/>
      <c r="I9" s="129"/>
      <c r="L9" s="42"/>
    </row>
    <row r="10" spans="2:12" s="1" customFormat="1" ht="12">
      <c r="B10" s="42"/>
      <c r="I10" s="129"/>
      <c r="L10" s="42"/>
    </row>
    <row r="11" spans="2:12" s="1" customFormat="1" ht="12" customHeight="1">
      <c r="B11" s="42"/>
      <c r="D11" s="127" t="s">
        <v>18</v>
      </c>
      <c r="F11" s="16" t="s">
        <v>19</v>
      </c>
      <c r="I11" s="131" t="s">
        <v>20</v>
      </c>
      <c r="J11" s="16" t="s">
        <v>21</v>
      </c>
      <c r="L11" s="42"/>
    </row>
    <row r="12" spans="2:12" s="1" customFormat="1" ht="12" customHeight="1">
      <c r="B12" s="42"/>
      <c r="D12" s="127" t="s">
        <v>22</v>
      </c>
      <c r="F12" s="16" t="s">
        <v>23</v>
      </c>
      <c r="I12" s="131" t="s">
        <v>24</v>
      </c>
      <c r="J12" s="132" t="str">
        <f>'Rekapitulace stavby'!AN8</f>
        <v>12. 2. 2019</v>
      </c>
      <c r="L12" s="42"/>
    </row>
    <row r="13" spans="2:12" s="1" customFormat="1" ht="10.8" customHeight="1">
      <c r="B13" s="42"/>
      <c r="I13" s="129"/>
      <c r="L13" s="42"/>
    </row>
    <row r="14" spans="2:12" s="1" customFormat="1" ht="12" customHeight="1">
      <c r="B14" s="42"/>
      <c r="D14" s="127" t="s">
        <v>26</v>
      </c>
      <c r="I14" s="131" t="s">
        <v>27</v>
      </c>
      <c r="J14" s="16" t="s">
        <v>28</v>
      </c>
      <c r="L14" s="42"/>
    </row>
    <row r="15" spans="2:12" s="1" customFormat="1" ht="18" customHeight="1">
      <c r="B15" s="42"/>
      <c r="E15" s="16" t="s">
        <v>29</v>
      </c>
      <c r="I15" s="131" t="s">
        <v>30</v>
      </c>
      <c r="J15" s="16" t="s">
        <v>31</v>
      </c>
      <c r="L15" s="42"/>
    </row>
    <row r="16" spans="2:12" s="1" customFormat="1" ht="6.95" customHeight="1">
      <c r="B16" s="42"/>
      <c r="I16" s="129"/>
      <c r="L16" s="42"/>
    </row>
    <row r="17" spans="2:12" s="1" customFormat="1" ht="12" customHeight="1">
      <c r="B17" s="42"/>
      <c r="D17" s="127" t="s">
        <v>32</v>
      </c>
      <c r="I17" s="131" t="s">
        <v>27</v>
      </c>
      <c r="J17" s="32" t="str">
        <f>'Rekapitulace stavby'!AN13</f>
        <v>Vyplň údaj</v>
      </c>
      <c r="L17" s="42"/>
    </row>
    <row r="18" spans="2:12" s="1" customFormat="1" ht="18" customHeight="1">
      <c r="B18" s="42"/>
      <c r="E18" s="32" t="str">
        <f>'Rekapitulace stavby'!E14</f>
        <v>Vyplň údaj</v>
      </c>
      <c r="F18" s="16"/>
      <c r="G18" s="16"/>
      <c r="H18" s="16"/>
      <c r="I18" s="131" t="s">
        <v>30</v>
      </c>
      <c r="J18" s="32" t="str">
        <f>'Rekapitulace stavby'!AN14</f>
        <v>Vyplň údaj</v>
      </c>
      <c r="L18" s="42"/>
    </row>
    <row r="19" spans="2:12" s="1" customFormat="1" ht="6.95" customHeight="1">
      <c r="B19" s="42"/>
      <c r="I19" s="129"/>
      <c r="L19" s="42"/>
    </row>
    <row r="20" spans="2:12" s="1" customFormat="1" ht="12" customHeight="1">
      <c r="B20" s="42"/>
      <c r="D20" s="127" t="s">
        <v>34</v>
      </c>
      <c r="I20" s="131" t="s">
        <v>27</v>
      </c>
      <c r="J20" s="16" t="s">
        <v>35</v>
      </c>
      <c r="L20" s="42"/>
    </row>
    <row r="21" spans="2:12" s="1" customFormat="1" ht="18" customHeight="1">
      <c r="B21" s="42"/>
      <c r="E21" s="16" t="s">
        <v>36</v>
      </c>
      <c r="I21" s="131" t="s">
        <v>30</v>
      </c>
      <c r="J21" s="16" t="s">
        <v>37</v>
      </c>
      <c r="L21" s="42"/>
    </row>
    <row r="22" spans="2:12" s="1" customFormat="1" ht="6.95" customHeight="1">
      <c r="B22" s="42"/>
      <c r="I22" s="129"/>
      <c r="L22" s="42"/>
    </row>
    <row r="23" spans="2:12" s="1" customFormat="1" ht="12" customHeight="1">
      <c r="B23" s="42"/>
      <c r="D23" s="127" t="s">
        <v>39</v>
      </c>
      <c r="I23" s="131" t="s">
        <v>27</v>
      </c>
      <c r="J23" s="16" t="str">
        <f>IF('Rekapitulace stavby'!AN19="","",'Rekapitulace stavby'!AN19)</f>
        <v/>
      </c>
      <c r="L23" s="42"/>
    </row>
    <row r="24" spans="2:12" s="1" customFormat="1" ht="18" customHeight="1">
      <c r="B24" s="42"/>
      <c r="E24" s="16" t="str">
        <f>IF('Rekapitulace stavby'!E20="","",'Rekapitulace stavby'!E20)</f>
        <v xml:space="preserve"> </v>
      </c>
      <c r="I24" s="131" t="s">
        <v>30</v>
      </c>
      <c r="J24" s="16" t="str">
        <f>IF('Rekapitulace stavby'!AN20="","",'Rekapitulace stavby'!AN20)</f>
        <v/>
      </c>
      <c r="L24" s="42"/>
    </row>
    <row r="25" spans="2:12" s="1" customFormat="1" ht="6.95" customHeight="1">
      <c r="B25" s="42"/>
      <c r="I25" s="129"/>
      <c r="L25" s="42"/>
    </row>
    <row r="26" spans="2:12" s="1" customFormat="1" ht="12" customHeight="1">
      <c r="B26" s="42"/>
      <c r="D26" s="127" t="s">
        <v>42</v>
      </c>
      <c r="I26" s="129"/>
      <c r="L26" s="42"/>
    </row>
    <row r="27" spans="2:12" s="6" customFormat="1" ht="67.5" customHeight="1">
      <c r="B27" s="133"/>
      <c r="E27" s="134" t="s">
        <v>111</v>
      </c>
      <c r="F27" s="134"/>
      <c r="G27" s="134"/>
      <c r="H27" s="134"/>
      <c r="I27" s="135"/>
      <c r="L27" s="133"/>
    </row>
    <row r="28" spans="2:12" s="1" customFormat="1" ht="6.95" customHeight="1">
      <c r="B28" s="42"/>
      <c r="I28" s="129"/>
      <c r="L28" s="42"/>
    </row>
    <row r="29" spans="2:12" s="1" customFormat="1" ht="6.95" customHeight="1">
      <c r="B29" s="42"/>
      <c r="D29" s="70"/>
      <c r="E29" s="70"/>
      <c r="F29" s="70"/>
      <c r="G29" s="70"/>
      <c r="H29" s="70"/>
      <c r="I29" s="136"/>
      <c r="J29" s="70"/>
      <c r="K29" s="70"/>
      <c r="L29" s="42"/>
    </row>
    <row r="30" spans="2:12" s="1" customFormat="1" ht="25.4" customHeight="1">
      <c r="B30" s="42"/>
      <c r="D30" s="137" t="s">
        <v>44</v>
      </c>
      <c r="I30" s="129"/>
      <c r="J30" s="138">
        <f>ROUND(J89,2)</f>
        <v>0</v>
      </c>
      <c r="L30" s="42"/>
    </row>
    <row r="31" spans="2:12" s="1" customFormat="1" ht="6.95" customHeight="1">
      <c r="B31" s="42"/>
      <c r="D31" s="70"/>
      <c r="E31" s="70"/>
      <c r="F31" s="70"/>
      <c r="G31" s="70"/>
      <c r="H31" s="70"/>
      <c r="I31" s="136"/>
      <c r="J31" s="70"/>
      <c r="K31" s="70"/>
      <c r="L31" s="42"/>
    </row>
    <row r="32" spans="2:12" s="1" customFormat="1" ht="14.4" customHeight="1">
      <c r="B32" s="42"/>
      <c r="F32" s="139" t="s">
        <v>46</v>
      </c>
      <c r="I32" s="140" t="s">
        <v>45</v>
      </c>
      <c r="J32" s="139" t="s">
        <v>47</v>
      </c>
      <c r="L32" s="42"/>
    </row>
    <row r="33" spans="2:12" s="1" customFormat="1" ht="14.4" customHeight="1">
      <c r="B33" s="42"/>
      <c r="D33" s="127" t="s">
        <v>48</v>
      </c>
      <c r="E33" s="127" t="s">
        <v>49</v>
      </c>
      <c r="F33" s="141">
        <f>ROUND((SUM(BE89:BE175)),2)</f>
        <v>0</v>
      </c>
      <c r="I33" s="142">
        <v>0.21</v>
      </c>
      <c r="J33" s="141">
        <f>ROUND(((SUM(BE89:BE175))*I33),2)</f>
        <v>0</v>
      </c>
      <c r="L33" s="42"/>
    </row>
    <row r="34" spans="2:12" s="1" customFormat="1" ht="14.4" customHeight="1">
      <c r="B34" s="42"/>
      <c r="E34" s="127" t="s">
        <v>50</v>
      </c>
      <c r="F34" s="141">
        <f>ROUND((SUM(BF89:BF175)),2)</f>
        <v>0</v>
      </c>
      <c r="I34" s="142">
        <v>0.15</v>
      </c>
      <c r="J34" s="141">
        <f>ROUND(((SUM(BF89:BF175))*I34),2)</f>
        <v>0</v>
      </c>
      <c r="L34" s="42"/>
    </row>
    <row r="35" spans="2:12" s="1" customFormat="1" ht="14.4" customHeight="1" hidden="1">
      <c r="B35" s="42"/>
      <c r="E35" s="127" t="s">
        <v>51</v>
      </c>
      <c r="F35" s="141">
        <f>ROUND((SUM(BG89:BG175)),2)</f>
        <v>0</v>
      </c>
      <c r="I35" s="142">
        <v>0.21</v>
      </c>
      <c r="J35" s="141">
        <f>0</f>
        <v>0</v>
      </c>
      <c r="L35" s="42"/>
    </row>
    <row r="36" spans="2:12" s="1" customFormat="1" ht="14.4" customHeight="1" hidden="1">
      <c r="B36" s="42"/>
      <c r="E36" s="127" t="s">
        <v>52</v>
      </c>
      <c r="F36" s="141">
        <f>ROUND((SUM(BH89:BH175)),2)</f>
        <v>0</v>
      </c>
      <c r="I36" s="142">
        <v>0.15</v>
      </c>
      <c r="J36" s="141">
        <f>0</f>
        <v>0</v>
      </c>
      <c r="L36" s="42"/>
    </row>
    <row r="37" spans="2:12" s="1" customFormat="1" ht="14.4" customHeight="1" hidden="1">
      <c r="B37" s="42"/>
      <c r="E37" s="127" t="s">
        <v>53</v>
      </c>
      <c r="F37" s="141">
        <f>ROUND((SUM(BI89:BI175)),2)</f>
        <v>0</v>
      </c>
      <c r="I37" s="142">
        <v>0</v>
      </c>
      <c r="J37" s="141">
        <f>0</f>
        <v>0</v>
      </c>
      <c r="L37" s="42"/>
    </row>
    <row r="38" spans="2:12" s="1" customFormat="1" ht="6.95" customHeight="1">
      <c r="B38" s="42"/>
      <c r="I38" s="129"/>
      <c r="L38" s="42"/>
    </row>
    <row r="39" spans="2:12" s="1" customFormat="1" ht="25.4" customHeight="1">
      <c r="B39" s="42"/>
      <c r="C39" s="143"/>
      <c r="D39" s="144" t="s">
        <v>54</v>
      </c>
      <c r="E39" s="145"/>
      <c r="F39" s="145"/>
      <c r="G39" s="146" t="s">
        <v>55</v>
      </c>
      <c r="H39" s="147" t="s">
        <v>56</v>
      </c>
      <c r="I39" s="148"/>
      <c r="J39" s="149">
        <f>SUM(J30:J37)</f>
        <v>0</v>
      </c>
      <c r="K39" s="150"/>
      <c r="L39" s="42"/>
    </row>
    <row r="40" spans="2:12" s="1" customFormat="1" ht="14.4" customHeight="1">
      <c r="B40" s="151"/>
      <c r="C40" s="152"/>
      <c r="D40" s="152"/>
      <c r="E40" s="152"/>
      <c r="F40" s="152"/>
      <c r="G40" s="152"/>
      <c r="H40" s="152"/>
      <c r="I40" s="153"/>
      <c r="J40" s="152"/>
      <c r="K40" s="152"/>
      <c r="L40" s="42"/>
    </row>
    <row r="44" spans="2:12" s="1" customFormat="1" ht="6.95" customHeight="1">
      <c r="B44" s="154"/>
      <c r="C44" s="155"/>
      <c r="D44" s="155"/>
      <c r="E44" s="155"/>
      <c r="F44" s="155"/>
      <c r="G44" s="155"/>
      <c r="H44" s="155"/>
      <c r="I44" s="156"/>
      <c r="J44" s="155"/>
      <c r="K44" s="155"/>
      <c r="L44" s="42"/>
    </row>
    <row r="45" spans="2:12" s="1" customFormat="1" ht="24.95" customHeight="1">
      <c r="B45" s="37"/>
      <c r="C45" s="22" t="s">
        <v>112</v>
      </c>
      <c r="D45" s="38"/>
      <c r="E45" s="38"/>
      <c r="F45" s="38"/>
      <c r="G45" s="38"/>
      <c r="H45" s="38"/>
      <c r="I45" s="129"/>
      <c r="J45" s="38"/>
      <c r="K45" s="38"/>
      <c r="L45" s="42"/>
    </row>
    <row r="46" spans="2:12" s="1" customFormat="1" ht="6.95" customHeight="1">
      <c r="B46" s="37"/>
      <c r="C46" s="38"/>
      <c r="D46" s="38"/>
      <c r="E46" s="38"/>
      <c r="F46" s="38"/>
      <c r="G46" s="38"/>
      <c r="H46" s="38"/>
      <c r="I46" s="129"/>
      <c r="J46" s="38"/>
      <c r="K46" s="38"/>
      <c r="L46" s="42"/>
    </row>
    <row r="47" spans="2:12" s="1" customFormat="1" ht="12" customHeight="1">
      <c r="B47" s="37"/>
      <c r="C47" s="31" t="s">
        <v>16</v>
      </c>
      <c r="D47" s="38"/>
      <c r="E47" s="38"/>
      <c r="F47" s="38"/>
      <c r="G47" s="38"/>
      <c r="H47" s="38"/>
      <c r="I47" s="129"/>
      <c r="J47" s="38"/>
      <c r="K47" s="38"/>
      <c r="L47" s="42"/>
    </row>
    <row r="48" spans="2:12" s="1" customFormat="1" ht="16.5" customHeight="1">
      <c r="B48" s="37"/>
      <c r="C48" s="38"/>
      <c r="D48" s="38"/>
      <c r="E48" s="157" t="str">
        <f>E7</f>
        <v>Změna způsobu vytápění a nové elektroinstalace na budově Muzea Cheb č. p. 492</v>
      </c>
      <c r="F48" s="31"/>
      <c r="G48" s="31"/>
      <c r="H48" s="31"/>
      <c r="I48" s="129"/>
      <c r="J48" s="38"/>
      <c r="K48" s="38"/>
      <c r="L48" s="42"/>
    </row>
    <row r="49" spans="2:12" s="1" customFormat="1" ht="12" customHeight="1">
      <c r="B49" s="37"/>
      <c r="C49" s="31" t="s">
        <v>109</v>
      </c>
      <c r="D49" s="38"/>
      <c r="E49" s="38"/>
      <c r="F49" s="38"/>
      <c r="G49" s="38"/>
      <c r="H49" s="38"/>
      <c r="I49" s="129"/>
      <c r="J49" s="38"/>
      <c r="K49" s="38"/>
      <c r="L49" s="42"/>
    </row>
    <row r="50" spans="2:12" s="1" customFormat="1" ht="16.5" customHeight="1">
      <c r="B50" s="37"/>
      <c r="C50" s="38"/>
      <c r="D50" s="38"/>
      <c r="E50" s="63" t="str">
        <f>E9</f>
        <v>03 - ÚT - rozvody vytápění</v>
      </c>
      <c r="F50" s="38"/>
      <c r="G50" s="38"/>
      <c r="H50" s="38"/>
      <c r="I50" s="129"/>
      <c r="J50" s="38"/>
      <c r="K50" s="38"/>
      <c r="L50" s="42"/>
    </row>
    <row r="51" spans="2:12" s="1" customFormat="1" ht="6.95" customHeight="1">
      <c r="B51" s="37"/>
      <c r="C51" s="38"/>
      <c r="D51" s="38"/>
      <c r="E51" s="38"/>
      <c r="F51" s="38"/>
      <c r="G51" s="38"/>
      <c r="H51" s="38"/>
      <c r="I51" s="129"/>
      <c r="J51" s="38"/>
      <c r="K51" s="38"/>
      <c r="L51" s="42"/>
    </row>
    <row r="52" spans="2:12" s="1" customFormat="1" ht="12" customHeight="1">
      <c r="B52" s="37"/>
      <c r="C52" s="31" t="s">
        <v>22</v>
      </c>
      <c r="D52" s="38"/>
      <c r="E52" s="38"/>
      <c r="F52" s="26" t="str">
        <f>F12</f>
        <v>Cheb, č.p. 492</v>
      </c>
      <c r="G52" s="38"/>
      <c r="H52" s="38"/>
      <c r="I52" s="131" t="s">
        <v>24</v>
      </c>
      <c r="J52" s="66" t="str">
        <f>IF(J12="","",J12)</f>
        <v>12. 2. 2019</v>
      </c>
      <c r="K52" s="38"/>
      <c r="L52" s="42"/>
    </row>
    <row r="53" spans="2:12" s="1" customFormat="1" ht="6.95" customHeight="1">
      <c r="B53" s="37"/>
      <c r="C53" s="38"/>
      <c r="D53" s="38"/>
      <c r="E53" s="38"/>
      <c r="F53" s="38"/>
      <c r="G53" s="38"/>
      <c r="H53" s="38"/>
      <c r="I53" s="129"/>
      <c r="J53" s="38"/>
      <c r="K53" s="38"/>
      <c r="L53" s="42"/>
    </row>
    <row r="54" spans="2:12" s="1" customFormat="1" ht="13.65" customHeight="1">
      <c r="B54" s="37"/>
      <c r="C54" s="31" t="s">
        <v>26</v>
      </c>
      <c r="D54" s="38"/>
      <c r="E54" s="38"/>
      <c r="F54" s="26" t="str">
        <f>E15</f>
        <v>Muzeum Cheb, p.o. Karlovarského kraje</v>
      </c>
      <c r="G54" s="38"/>
      <c r="H54" s="38"/>
      <c r="I54" s="131" t="s">
        <v>34</v>
      </c>
      <c r="J54" s="35" t="str">
        <f>E21</f>
        <v>Kaláb Milan, Ing.</v>
      </c>
      <c r="K54" s="38"/>
      <c r="L54" s="42"/>
    </row>
    <row r="55" spans="2:12" s="1" customFormat="1" ht="13.65" customHeight="1">
      <c r="B55" s="37"/>
      <c r="C55" s="31" t="s">
        <v>32</v>
      </c>
      <c r="D55" s="38"/>
      <c r="E55" s="38"/>
      <c r="F55" s="26" t="str">
        <f>IF(E18="","",E18)</f>
        <v>Vyplň údaj</v>
      </c>
      <c r="G55" s="38"/>
      <c r="H55" s="38"/>
      <c r="I55" s="131" t="s">
        <v>39</v>
      </c>
      <c r="J55" s="35" t="str">
        <f>E24</f>
        <v xml:space="preserve"> </v>
      </c>
      <c r="K55" s="38"/>
      <c r="L55" s="42"/>
    </row>
    <row r="56" spans="2:12" s="1" customFormat="1" ht="10.3" customHeight="1">
      <c r="B56" s="37"/>
      <c r="C56" s="38"/>
      <c r="D56" s="38"/>
      <c r="E56" s="38"/>
      <c r="F56" s="38"/>
      <c r="G56" s="38"/>
      <c r="H56" s="38"/>
      <c r="I56" s="129"/>
      <c r="J56" s="38"/>
      <c r="K56" s="38"/>
      <c r="L56" s="42"/>
    </row>
    <row r="57" spans="2:12" s="1" customFormat="1" ht="29.25" customHeight="1">
      <c r="B57" s="37"/>
      <c r="C57" s="158" t="s">
        <v>113</v>
      </c>
      <c r="D57" s="159"/>
      <c r="E57" s="159"/>
      <c r="F57" s="159"/>
      <c r="G57" s="159"/>
      <c r="H57" s="159"/>
      <c r="I57" s="160"/>
      <c r="J57" s="161" t="s">
        <v>114</v>
      </c>
      <c r="K57" s="159"/>
      <c r="L57" s="42"/>
    </row>
    <row r="58" spans="2:12" s="1" customFormat="1" ht="10.3" customHeight="1">
      <c r="B58" s="37"/>
      <c r="C58" s="38"/>
      <c r="D58" s="38"/>
      <c r="E58" s="38"/>
      <c r="F58" s="38"/>
      <c r="G58" s="38"/>
      <c r="H58" s="38"/>
      <c r="I58" s="129"/>
      <c r="J58" s="38"/>
      <c r="K58" s="38"/>
      <c r="L58" s="42"/>
    </row>
    <row r="59" spans="2:47" s="1" customFormat="1" ht="22.8" customHeight="1">
      <c r="B59" s="37"/>
      <c r="C59" s="162" t="s">
        <v>76</v>
      </c>
      <c r="D59" s="38"/>
      <c r="E59" s="38"/>
      <c r="F59" s="38"/>
      <c r="G59" s="38"/>
      <c r="H59" s="38"/>
      <c r="I59" s="129"/>
      <c r="J59" s="96">
        <f>J89</f>
        <v>0</v>
      </c>
      <c r="K59" s="38"/>
      <c r="L59" s="42"/>
      <c r="AU59" s="16" t="s">
        <v>115</v>
      </c>
    </row>
    <row r="60" spans="2:12" s="7" customFormat="1" ht="24.95" customHeight="1">
      <c r="B60" s="163"/>
      <c r="C60" s="164"/>
      <c r="D60" s="165" t="s">
        <v>116</v>
      </c>
      <c r="E60" s="166"/>
      <c r="F60" s="166"/>
      <c r="G60" s="166"/>
      <c r="H60" s="166"/>
      <c r="I60" s="167"/>
      <c r="J60" s="168">
        <f>J90</f>
        <v>0</v>
      </c>
      <c r="K60" s="164"/>
      <c r="L60" s="169"/>
    </row>
    <row r="61" spans="2:12" s="8" customFormat="1" ht="19.9" customHeight="1">
      <c r="B61" s="170"/>
      <c r="C61" s="171"/>
      <c r="D61" s="172" t="s">
        <v>996</v>
      </c>
      <c r="E61" s="173"/>
      <c r="F61" s="173"/>
      <c r="G61" s="173"/>
      <c r="H61" s="173"/>
      <c r="I61" s="174"/>
      <c r="J61" s="175">
        <f>J91</f>
        <v>0</v>
      </c>
      <c r="K61" s="171"/>
      <c r="L61" s="176"/>
    </row>
    <row r="62" spans="2:12" s="8" customFormat="1" ht="19.9" customHeight="1">
      <c r="B62" s="170"/>
      <c r="C62" s="171"/>
      <c r="D62" s="172" t="s">
        <v>117</v>
      </c>
      <c r="E62" s="173"/>
      <c r="F62" s="173"/>
      <c r="G62" s="173"/>
      <c r="H62" s="173"/>
      <c r="I62" s="174"/>
      <c r="J62" s="175">
        <f>J96</f>
        <v>0</v>
      </c>
      <c r="K62" s="171"/>
      <c r="L62" s="176"/>
    </row>
    <row r="63" spans="2:12" s="8" customFormat="1" ht="19.9" customHeight="1">
      <c r="B63" s="170"/>
      <c r="C63" s="171"/>
      <c r="D63" s="172" t="s">
        <v>118</v>
      </c>
      <c r="E63" s="173"/>
      <c r="F63" s="173"/>
      <c r="G63" s="173"/>
      <c r="H63" s="173"/>
      <c r="I63" s="174"/>
      <c r="J63" s="175">
        <f>J100</f>
        <v>0</v>
      </c>
      <c r="K63" s="171"/>
      <c r="L63" s="176"/>
    </row>
    <row r="64" spans="2:12" s="8" customFormat="1" ht="19.9" customHeight="1">
      <c r="B64" s="170"/>
      <c r="C64" s="171"/>
      <c r="D64" s="172" t="s">
        <v>997</v>
      </c>
      <c r="E64" s="173"/>
      <c r="F64" s="173"/>
      <c r="G64" s="173"/>
      <c r="H64" s="173"/>
      <c r="I64" s="174"/>
      <c r="J64" s="175">
        <f>J110</f>
        <v>0</v>
      </c>
      <c r="K64" s="171"/>
      <c r="L64" s="176"/>
    </row>
    <row r="65" spans="2:12" s="7" customFormat="1" ht="24.95" customHeight="1">
      <c r="B65" s="163"/>
      <c r="C65" s="164"/>
      <c r="D65" s="165" t="s">
        <v>119</v>
      </c>
      <c r="E65" s="166"/>
      <c r="F65" s="166"/>
      <c r="G65" s="166"/>
      <c r="H65" s="166"/>
      <c r="I65" s="167"/>
      <c r="J65" s="168">
        <f>J113</f>
        <v>0</v>
      </c>
      <c r="K65" s="164"/>
      <c r="L65" s="169"/>
    </row>
    <row r="66" spans="2:12" s="8" customFormat="1" ht="19.9" customHeight="1">
      <c r="B66" s="170"/>
      <c r="C66" s="171"/>
      <c r="D66" s="172" t="s">
        <v>281</v>
      </c>
      <c r="E66" s="173"/>
      <c r="F66" s="173"/>
      <c r="G66" s="173"/>
      <c r="H66" s="173"/>
      <c r="I66" s="174"/>
      <c r="J66" s="175">
        <f>J114</f>
        <v>0</v>
      </c>
      <c r="K66" s="171"/>
      <c r="L66" s="176"/>
    </row>
    <row r="67" spans="2:12" s="8" customFormat="1" ht="19.9" customHeight="1">
      <c r="B67" s="170"/>
      <c r="C67" s="171"/>
      <c r="D67" s="172" t="s">
        <v>287</v>
      </c>
      <c r="E67" s="173"/>
      <c r="F67" s="173"/>
      <c r="G67" s="173"/>
      <c r="H67" s="173"/>
      <c r="I67" s="174"/>
      <c r="J67" s="175">
        <f>J134</f>
        <v>0</v>
      </c>
      <c r="K67" s="171"/>
      <c r="L67" s="176"/>
    </row>
    <row r="68" spans="2:12" s="8" customFormat="1" ht="19.9" customHeight="1">
      <c r="B68" s="170"/>
      <c r="C68" s="171"/>
      <c r="D68" s="172" t="s">
        <v>288</v>
      </c>
      <c r="E68" s="173"/>
      <c r="F68" s="173"/>
      <c r="G68" s="173"/>
      <c r="H68" s="173"/>
      <c r="I68" s="174"/>
      <c r="J68" s="175">
        <f>J146</f>
        <v>0</v>
      </c>
      <c r="K68" s="171"/>
      <c r="L68" s="176"/>
    </row>
    <row r="69" spans="2:12" s="8" customFormat="1" ht="19.9" customHeight="1">
      <c r="B69" s="170"/>
      <c r="C69" s="171"/>
      <c r="D69" s="172" t="s">
        <v>998</v>
      </c>
      <c r="E69" s="173"/>
      <c r="F69" s="173"/>
      <c r="G69" s="173"/>
      <c r="H69" s="173"/>
      <c r="I69" s="174"/>
      <c r="J69" s="175">
        <f>J155</f>
        <v>0</v>
      </c>
      <c r="K69" s="171"/>
      <c r="L69" s="176"/>
    </row>
    <row r="70" spans="2:12" s="1" customFormat="1" ht="21.8" customHeight="1">
      <c r="B70" s="37"/>
      <c r="C70" s="38"/>
      <c r="D70" s="38"/>
      <c r="E70" s="38"/>
      <c r="F70" s="38"/>
      <c r="G70" s="38"/>
      <c r="H70" s="38"/>
      <c r="I70" s="129"/>
      <c r="J70" s="38"/>
      <c r="K70" s="38"/>
      <c r="L70" s="42"/>
    </row>
    <row r="71" spans="2:12" s="1" customFormat="1" ht="6.95" customHeight="1">
      <c r="B71" s="56"/>
      <c r="C71" s="57"/>
      <c r="D71" s="57"/>
      <c r="E71" s="57"/>
      <c r="F71" s="57"/>
      <c r="G71" s="57"/>
      <c r="H71" s="57"/>
      <c r="I71" s="153"/>
      <c r="J71" s="57"/>
      <c r="K71" s="57"/>
      <c r="L71" s="42"/>
    </row>
    <row r="75" spans="2:12" s="1" customFormat="1" ht="6.95" customHeight="1">
      <c r="B75" s="58"/>
      <c r="C75" s="59"/>
      <c r="D75" s="59"/>
      <c r="E75" s="59"/>
      <c r="F75" s="59"/>
      <c r="G75" s="59"/>
      <c r="H75" s="59"/>
      <c r="I75" s="156"/>
      <c r="J75" s="59"/>
      <c r="K75" s="59"/>
      <c r="L75" s="42"/>
    </row>
    <row r="76" spans="2:12" s="1" customFormat="1" ht="24.95" customHeight="1">
      <c r="B76" s="37"/>
      <c r="C76" s="22" t="s">
        <v>124</v>
      </c>
      <c r="D76" s="38"/>
      <c r="E76" s="38"/>
      <c r="F76" s="38"/>
      <c r="G76" s="38"/>
      <c r="H76" s="38"/>
      <c r="I76" s="129"/>
      <c r="J76" s="38"/>
      <c r="K76" s="38"/>
      <c r="L76" s="42"/>
    </row>
    <row r="77" spans="2:12" s="1" customFormat="1" ht="6.95" customHeight="1">
      <c r="B77" s="37"/>
      <c r="C77" s="38"/>
      <c r="D77" s="38"/>
      <c r="E77" s="38"/>
      <c r="F77" s="38"/>
      <c r="G77" s="38"/>
      <c r="H77" s="38"/>
      <c r="I77" s="129"/>
      <c r="J77" s="38"/>
      <c r="K77" s="38"/>
      <c r="L77" s="42"/>
    </row>
    <row r="78" spans="2:12" s="1" customFormat="1" ht="12" customHeight="1">
      <c r="B78" s="37"/>
      <c r="C78" s="31" t="s">
        <v>16</v>
      </c>
      <c r="D78" s="38"/>
      <c r="E78" s="38"/>
      <c r="F78" s="38"/>
      <c r="G78" s="38"/>
      <c r="H78" s="38"/>
      <c r="I78" s="129"/>
      <c r="J78" s="38"/>
      <c r="K78" s="38"/>
      <c r="L78" s="42"/>
    </row>
    <row r="79" spans="2:12" s="1" customFormat="1" ht="16.5" customHeight="1">
      <c r="B79" s="37"/>
      <c r="C79" s="38"/>
      <c r="D79" s="38"/>
      <c r="E79" s="157" t="str">
        <f>E7</f>
        <v>Změna způsobu vytápění a nové elektroinstalace na budově Muzea Cheb č. p. 492</v>
      </c>
      <c r="F79" s="31"/>
      <c r="G79" s="31"/>
      <c r="H79" s="31"/>
      <c r="I79" s="129"/>
      <c r="J79" s="38"/>
      <c r="K79" s="38"/>
      <c r="L79" s="42"/>
    </row>
    <row r="80" spans="2:12" s="1" customFormat="1" ht="12" customHeight="1">
      <c r="B80" s="37"/>
      <c r="C80" s="31" t="s">
        <v>109</v>
      </c>
      <c r="D80" s="38"/>
      <c r="E80" s="38"/>
      <c r="F80" s="38"/>
      <c r="G80" s="38"/>
      <c r="H80" s="38"/>
      <c r="I80" s="129"/>
      <c r="J80" s="38"/>
      <c r="K80" s="38"/>
      <c r="L80" s="42"/>
    </row>
    <row r="81" spans="2:12" s="1" customFormat="1" ht="16.5" customHeight="1">
      <c r="B81" s="37"/>
      <c r="C81" s="38"/>
      <c r="D81" s="38"/>
      <c r="E81" s="63" t="str">
        <f>E9</f>
        <v>03 - ÚT - rozvody vytápění</v>
      </c>
      <c r="F81" s="38"/>
      <c r="G81" s="38"/>
      <c r="H81" s="38"/>
      <c r="I81" s="129"/>
      <c r="J81" s="38"/>
      <c r="K81" s="38"/>
      <c r="L81" s="42"/>
    </row>
    <row r="82" spans="2:12" s="1" customFormat="1" ht="6.95" customHeight="1">
      <c r="B82" s="37"/>
      <c r="C82" s="38"/>
      <c r="D82" s="38"/>
      <c r="E82" s="38"/>
      <c r="F82" s="38"/>
      <c r="G82" s="38"/>
      <c r="H82" s="38"/>
      <c r="I82" s="129"/>
      <c r="J82" s="38"/>
      <c r="K82" s="38"/>
      <c r="L82" s="42"/>
    </row>
    <row r="83" spans="2:12" s="1" customFormat="1" ht="12" customHeight="1">
      <c r="B83" s="37"/>
      <c r="C83" s="31" t="s">
        <v>22</v>
      </c>
      <c r="D83" s="38"/>
      <c r="E83" s="38"/>
      <c r="F83" s="26" t="str">
        <f>F12</f>
        <v>Cheb, č.p. 492</v>
      </c>
      <c r="G83" s="38"/>
      <c r="H83" s="38"/>
      <c r="I83" s="131" t="s">
        <v>24</v>
      </c>
      <c r="J83" s="66" t="str">
        <f>IF(J12="","",J12)</f>
        <v>12. 2. 2019</v>
      </c>
      <c r="K83" s="38"/>
      <c r="L83" s="42"/>
    </row>
    <row r="84" spans="2:12" s="1" customFormat="1" ht="6.95" customHeight="1">
      <c r="B84" s="37"/>
      <c r="C84" s="38"/>
      <c r="D84" s="38"/>
      <c r="E84" s="38"/>
      <c r="F84" s="38"/>
      <c r="G84" s="38"/>
      <c r="H84" s="38"/>
      <c r="I84" s="129"/>
      <c r="J84" s="38"/>
      <c r="K84" s="38"/>
      <c r="L84" s="42"/>
    </row>
    <row r="85" spans="2:12" s="1" customFormat="1" ht="13.65" customHeight="1">
      <c r="B85" s="37"/>
      <c r="C85" s="31" t="s">
        <v>26</v>
      </c>
      <c r="D85" s="38"/>
      <c r="E85" s="38"/>
      <c r="F85" s="26" t="str">
        <f>E15</f>
        <v>Muzeum Cheb, p.o. Karlovarského kraje</v>
      </c>
      <c r="G85" s="38"/>
      <c r="H85" s="38"/>
      <c r="I85" s="131" t="s">
        <v>34</v>
      </c>
      <c r="J85" s="35" t="str">
        <f>E21</f>
        <v>Kaláb Milan, Ing.</v>
      </c>
      <c r="K85" s="38"/>
      <c r="L85" s="42"/>
    </row>
    <row r="86" spans="2:12" s="1" customFormat="1" ht="13.65" customHeight="1">
      <c r="B86" s="37"/>
      <c r="C86" s="31" t="s">
        <v>32</v>
      </c>
      <c r="D86" s="38"/>
      <c r="E86" s="38"/>
      <c r="F86" s="26" t="str">
        <f>IF(E18="","",E18)</f>
        <v>Vyplň údaj</v>
      </c>
      <c r="G86" s="38"/>
      <c r="H86" s="38"/>
      <c r="I86" s="131" t="s">
        <v>39</v>
      </c>
      <c r="J86" s="35" t="str">
        <f>E24</f>
        <v xml:space="preserve"> </v>
      </c>
      <c r="K86" s="38"/>
      <c r="L86" s="42"/>
    </row>
    <row r="87" spans="2:12" s="1" customFormat="1" ht="10.3" customHeight="1">
      <c r="B87" s="37"/>
      <c r="C87" s="38"/>
      <c r="D87" s="38"/>
      <c r="E87" s="38"/>
      <c r="F87" s="38"/>
      <c r="G87" s="38"/>
      <c r="H87" s="38"/>
      <c r="I87" s="129"/>
      <c r="J87" s="38"/>
      <c r="K87" s="38"/>
      <c r="L87" s="42"/>
    </row>
    <row r="88" spans="2:20" s="9" customFormat="1" ht="29.25" customHeight="1">
      <c r="B88" s="177"/>
      <c r="C88" s="178" t="s">
        <v>125</v>
      </c>
      <c r="D88" s="179" t="s">
        <v>63</v>
      </c>
      <c r="E88" s="179" t="s">
        <v>59</v>
      </c>
      <c r="F88" s="179" t="s">
        <v>60</v>
      </c>
      <c r="G88" s="179" t="s">
        <v>126</v>
      </c>
      <c r="H88" s="179" t="s">
        <v>127</v>
      </c>
      <c r="I88" s="180" t="s">
        <v>128</v>
      </c>
      <c r="J88" s="179" t="s">
        <v>114</v>
      </c>
      <c r="K88" s="181" t="s">
        <v>129</v>
      </c>
      <c r="L88" s="182"/>
      <c r="M88" s="86" t="s">
        <v>40</v>
      </c>
      <c r="N88" s="87" t="s">
        <v>48</v>
      </c>
      <c r="O88" s="87" t="s">
        <v>130</v>
      </c>
      <c r="P88" s="87" t="s">
        <v>131</v>
      </c>
      <c r="Q88" s="87" t="s">
        <v>132</v>
      </c>
      <c r="R88" s="87" t="s">
        <v>133</v>
      </c>
      <c r="S88" s="87" t="s">
        <v>134</v>
      </c>
      <c r="T88" s="88" t="s">
        <v>135</v>
      </c>
    </row>
    <row r="89" spans="2:63" s="1" customFormat="1" ht="22.8" customHeight="1">
      <c r="B89" s="37"/>
      <c r="C89" s="93" t="s">
        <v>136</v>
      </c>
      <c r="D89" s="38"/>
      <c r="E89" s="38"/>
      <c r="F89" s="38"/>
      <c r="G89" s="38"/>
      <c r="H89" s="38"/>
      <c r="I89" s="129"/>
      <c r="J89" s="183">
        <f>BK89</f>
        <v>0</v>
      </c>
      <c r="K89" s="38"/>
      <c r="L89" s="42"/>
      <c r="M89" s="89"/>
      <c r="N89" s="90"/>
      <c r="O89" s="90"/>
      <c r="P89" s="184">
        <f>P90+P113</f>
        <v>0</v>
      </c>
      <c r="Q89" s="90"/>
      <c r="R89" s="184">
        <f>R90+R113</f>
        <v>4.726457999999999</v>
      </c>
      <c r="S89" s="90"/>
      <c r="T89" s="185">
        <f>T90+T113</f>
        <v>2.62</v>
      </c>
      <c r="AT89" s="16" t="s">
        <v>77</v>
      </c>
      <c r="AU89" s="16" t="s">
        <v>115</v>
      </c>
      <c r="BK89" s="186">
        <f>BK90+BK113</f>
        <v>0</v>
      </c>
    </row>
    <row r="90" spans="2:63" s="10" customFormat="1" ht="25.9" customHeight="1">
      <c r="B90" s="187"/>
      <c r="C90" s="188"/>
      <c r="D90" s="189" t="s">
        <v>77</v>
      </c>
      <c r="E90" s="190" t="s">
        <v>137</v>
      </c>
      <c r="F90" s="190" t="s">
        <v>138</v>
      </c>
      <c r="G90" s="188"/>
      <c r="H90" s="188"/>
      <c r="I90" s="191"/>
      <c r="J90" s="192">
        <f>BK90</f>
        <v>0</v>
      </c>
      <c r="K90" s="188"/>
      <c r="L90" s="193"/>
      <c r="M90" s="194"/>
      <c r="N90" s="195"/>
      <c r="O90" s="195"/>
      <c r="P90" s="196">
        <f>P91+P96+P100+P110</f>
        <v>0</v>
      </c>
      <c r="Q90" s="195"/>
      <c r="R90" s="196">
        <f>R91+R96+R100+R110</f>
        <v>2.6086309999999995</v>
      </c>
      <c r="S90" s="195"/>
      <c r="T90" s="197">
        <f>T91+T96+T100+T110</f>
        <v>2.62</v>
      </c>
      <c r="AR90" s="198" t="s">
        <v>86</v>
      </c>
      <c r="AT90" s="199" t="s">
        <v>77</v>
      </c>
      <c r="AU90" s="199" t="s">
        <v>78</v>
      </c>
      <c r="AY90" s="198" t="s">
        <v>139</v>
      </c>
      <c r="BK90" s="200">
        <f>BK91+BK96+BK100+BK110</f>
        <v>0</v>
      </c>
    </row>
    <row r="91" spans="2:63" s="10" customFormat="1" ht="22.8" customHeight="1">
      <c r="B91" s="187"/>
      <c r="C91" s="188"/>
      <c r="D91" s="189" t="s">
        <v>77</v>
      </c>
      <c r="E91" s="201" t="s">
        <v>176</v>
      </c>
      <c r="F91" s="201" t="s">
        <v>999</v>
      </c>
      <c r="G91" s="188"/>
      <c r="H91" s="188"/>
      <c r="I91" s="191"/>
      <c r="J91" s="202">
        <f>BK91</f>
        <v>0</v>
      </c>
      <c r="K91" s="188"/>
      <c r="L91" s="193"/>
      <c r="M91" s="194"/>
      <c r="N91" s="195"/>
      <c r="O91" s="195"/>
      <c r="P91" s="196">
        <f>SUM(P92:P95)</f>
        <v>0</v>
      </c>
      <c r="Q91" s="195"/>
      <c r="R91" s="196">
        <f>SUM(R92:R95)</f>
        <v>2.5942749999999997</v>
      </c>
      <c r="S91" s="195"/>
      <c r="T91" s="197">
        <f>SUM(T92:T95)</f>
        <v>0</v>
      </c>
      <c r="AR91" s="198" t="s">
        <v>86</v>
      </c>
      <c r="AT91" s="199" t="s">
        <v>77</v>
      </c>
      <c r="AU91" s="199" t="s">
        <v>86</v>
      </c>
      <c r="AY91" s="198" t="s">
        <v>139</v>
      </c>
      <c r="BK91" s="200">
        <f>SUM(BK92:BK95)</f>
        <v>0</v>
      </c>
    </row>
    <row r="92" spans="2:65" s="1" customFormat="1" ht="16.5" customHeight="1">
      <c r="B92" s="37"/>
      <c r="C92" s="203" t="s">
        <v>86</v>
      </c>
      <c r="D92" s="203" t="s">
        <v>142</v>
      </c>
      <c r="E92" s="204" t="s">
        <v>1000</v>
      </c>
      <c r="F92" s="205" t="s">
        <v>1001</v>
      </c>
      <c r="G92" s="206" t="s">
        <v>145</v>
      </c>
      <c r="H92" s="207">
        <v>37</v>
      </c>
      <c r="I92" s="208"/>
      <c r="J92" s="209">
        <f>ROUND(I92*H92,2)</f>
        <v>0</v>
      </c>
      <c r="K92" s="205" t="s">
        <v>146</v>
      </c>
      <c r="L92" s="42"/>
      <c r="M92" s="210" t="s">
        <v>40</v>
      </c>
      <c r="N92" s="211" t="s">
        <v>49</v>
      </c>
      <c r="O92" s="78"/>
      <c r="P92" s="212">
        <f>O92*H92</f>
        <v>0</v>
      </c>
      <c r="Q92" s="212">
        <v>0.0037</v>
      </c>
      <c r="R92" s="212">
        <f>Q92*H92</f>
        <v>0.1369</v>
      </c>
      <c r="S92" s="212">
        <v>0</v>
      </c>
      <c r="T92" s="213">
        <f>S92*H92</f>
        <v>0</v>
      </c>
      <c r="AR92" s="16" t="s">
        <v>147</v>
      </c>
      <c r="AT92" s="16" t="s">
        <v>142</v>
      </c>
      <c r="AU92" s="16" t="s">
        <v>88</v>
      </c>
      <c r="AY92" s="16" t="s">
        <v>139</v>
      </c>
      <c r="BE92" s="214">
        <f>IF(N92="základní",J92,0)</f>
        <v>0</v>
      </c>
      <c r="BF92" s="214">
        <f>IF(N92="snížená",J92,0)</f>
        <v>0</v>
      </c>
      <c r="BG92" s="214">
        <f>IF(N92="zákl. přenesená",J92,0)</f>
        <v>0</v>
      </c>
      <c r="BH92" s="214">
        <f>IF(N92="sníž. přenesená",J92,0)</f>
        <v>0</v>
      </c>
      <c r="BI92" s="214">
        <f>IF(N92="nulová",J92,0)</f>
        <v>0</v>
      </c>
      <c r="BJ92" s="16" t="s">
        <v>86</v>
      </c>
      <c r="BK92" s="214">
        <f>ROUND(I92*H92,2)</f>
        <v>0</v>
      </c>
      <c r="BL92" s="16" t="s">
        <v>147</v>
      </c>
      <c r="BM92" s="16" t="s">
        <v>1002</v>
      </c>
    </row>
    <row r="93" spans="2:65" s="1" customFormat="1" ht="16.5" customHeight="1">
      <c r="B93" s="37"/>
      <c r="C93" s="203" t="s">
        <v>88</v>
      </c>
      <c r="D93" s="203" t="s">
        <v>142</v>
      </c>
      <c r="E93" s="204" t="s">
        <v>1003</v>
      </c>
      <c r="F93" s="205" t="s">
        <v>1004</v>
      </c>
      <c r="G93" s="206" t="s">
        <v>1005</v>
      </c>
      <c r="H93" s="207">
        <v>22.5</v>
      </c>
      <c r="I93" s="208"/>
      <c r="J93" s="209">
        <f>ROUND(I93*H93,2)</f>
        <v>0</v>
      </c>
      <c r="K93" s="205" t="s">
        <v>146</v>
      </c>
      <c r="L93" s="42"/>
      <c r="M93" s="210" t="s">
        <v>40</v>
      </c>
      <c r="N93" s="211" t="s">
        <v>49</v>
      </c>
      <c r="O93" s="78"/>
      <c r="P93" s="212">
        <f>O93*H93</f>
        <v>0</v>
      </c>
      <c r="Q93" s="212">
        <v>0.04</v>
      </c>
      <c r="R93" s="212">
        <f>Q93*H93</f>
        <v>0.9</v>
      </c>
      <c r="S93" s="212">
        <v>0</v>
      </c>
      <c r="T93" s="213">
        <f>S93*H93</f>
        <v>0</v>
      </c>
      <c r="AR93" s="16" t="s">
        <v>147</v>
      </c>
      <c r="AT93" s="16" t="s">
        <v>142</v>
      </c>
      <c r="AU93" s="16" t="s">
        <v>88</v>
      </c>
      <c r="AY93" s="16" t="s">
        <v>139</v>
      </c>
      <c r="BE93" s="214">
        <f>IF(N93="základní",J93,0)</f>
        <v>0</v>
      </c>
      <c r="BF93" s="214">
        <f>IF(N93="snížená",J93,0)</f>
        <v>0</v>
      </c>
      <c r="BG93" s="214">
        <f>IF(N93="zákl. přenesená",J93,0)</f>
        <v>0</v>
      </c>
      <c r="BH93" s="214">
        <f>IF(N93="sníž. přenesená",J93,0)</f>
        <v>0</v>
      </c>
      <c r="BI93" s="214">
        <f>IF(N93="nulová",J93,0)</f>
        <v>0</v>
      </c>
      <c r="BJ93" s="16" t="s">
        <v>86</v>
      </c>
      <c r="BK93" s="214">
        <f>ROUND(I93*H93,2)</f>
        <v>0</v>
      </c>
      <c r="BL93" s="16" t="s">
        <v>147</v>
      </c>
      <c r="BM93" s="16" t="s">
        <v>1006</v>
      </c>
    </row>
    <row r="94" spans="2:47" s="1" customFormat="1" ht="12">
      <c r="B94" s="37"/>
      <c r="C94" s="38"/>
      <c r="D94" s="215" t="s">
        <v>155</v>
      </c>
      <c r="E94" s="38"/>
      <c r="F94" s="216" t="s">
        <v>1007</v>
      </c>
      <c r="G94" s="38"/>
      <c r="H94" s="38"/>
      <c r="I94" s="129"/>
      <c r="J94" s="38"/>
      <c r="K94" s="38"/>
      <c r="L94" s="42"/>
      <c r="M94" s="217"/>
      <c r="N94" s="78"/>
      <c r="O94" s="78"/>
      <c r="P94" s="78"/>
      <c r="Q94" s="78"/>
      <c r="R94" s="78"/>
      <c r="S94" s="78"/>
      <c r="T94" s="79"/>
      <c r="AT94" s="16" t="s">
        <v>155</v>
      </c>
      <c r="AU94" s="16" t="s">
        <v>88</v>
      </c>
    </row>
    <row r="95" spans="2:65" s="1" customFormat="1" ht="16.5" customHeight="1">
      <c r="B95" s="37"/>
      <c r="C95" s="203" t="s">
        <v>157</v>
      </c>
      <c r="D95" s="203" t="s">
        <v>142</v>
      </c>
      <c r="E95" s="204" t="s">
        <v>1008</v>
      </c>
      <c r="F95" s="205" t="s">
        <v>1009</v>
      </c>
      <c r="G95" s="206" t="s">
        <v>1005</v>
      </c>
      <c r="H95" s="207">
        <v>37.5</v>
      </c>
      <c r="I95" s="208"/>
      <c r="J95" s="209">
        <f>ROUND(I95*H95,2)</f>
        <v>0</v>
      </c>
      <c r="K95" s="205" t="s">
        <v>146</v>
      </c>
      <c r="L95" s="42"/>
      <c r="M95" s="210" t="s">
        <v>40</v>
      </c>
      <c r="N95" s="211" t="s">
        <v>49</v>
      </c>
      <c r="O95" s="78"/>
      <c r="P95" s="212">
        <f>O95*H95</f>
        <v>0</v>
      </c>
      <c r="Q95" s="212">
        <v>0.04153</v>
      </c>
      <c r="R95" s="212">
        <f>Q95*H95</f>
        <v>1.557375</v>
      </c>
      <c r="S95" s="212">
        <v>0</v>
      </c>
      <c r="T95" s="213">
        <f>S95*H95</f>
        <v>0</v>
      </c>
      <c r="AR95" s="16" t="s">
        <v>147</v>
      </c>
      <c r="AT95" s="16" t="s">
        <v>142</v>
      </c>
      <c r="AU95" s="16" t="s">
        <v>88</v>
      </c>
      <c r="AY95" s="16" t="s">
        <v>139</v>
      </c>
      <c r="BE95" s="214">
        <f>IF(N95="základní",J95,0)</f>
        <v>0</v>
      </c>
      <c r="BF95" s="214">
        <f>IF(N95="snížená",J95,0)</f>
        <v>0</v>
      </c>
      <c r="BG95" s="214">
        <f>IF(N95="zákl. přenesená",J95,0)</f>
        <v>0</v>
      </c>
      <c r="BH95" s="214">
        <f>IF(N95="sníž. přenesená",J95,0)</f>
        <v>0</v>
      </c>
      <c r="BI95" s="214">
        <f>IF(N95="nulová",J95,0)</f>
        <v>0</v>
      </c>
      <c r="BJ95" s="16" t="s">
        <v>86</v>
      </c>
      <c r="BK95" s="214">
        <f>ROUND(I95*H95,2)</f>
        <v>0</v>
      </c>
      <c r="BL95" s="16" t="s">
        <v>147</v>
      </c>
      <c r="BM95" s="16" t="s">
        <v>1010</v>
      </c>
    </row>
    <row r="96" spans="2:63" s="10" customFormat="1" ht="22.8" customHeight="1">
      <c r="B96" s="187"/>
      <c r="C96" s="188"/>
      <c r="D96" s="189" t="s">
        <v>77</v>
      </c>
      <c r="E96" s="201" t="s">
        <v>140</v>
      </c>
      <c r="F96" s="201" t="s">
        <v>141</v>
      </c>
      <c r="G96" s="188"/>
      <c r="H96" s="188"/>
      <c r="I96" s="191"/>
      <c r="J96" s="202">
        <f>BK96</f>
        <v>0</v>
      </c>
      <c r="K96" s="188"/>
      <c r="L96" s="193"/>
      <c r="M96" s="194"/>
      <c r="N96" s="195"/>
      <c r="O96" s="195"/>
      <c r="P96" s="196">
        <f>SUM(P97:P99)</f>
        <v>0</v>
      </c>
      <c r="Q96" s="195"/>
      <c r="R96" s="196">
        <f>SUM(R97:R99)</f>
        <v>0.014356</v>
      </c>
      <c r="S96" s="195"/>
      <c r="T96" s="197">
        <f>SUM(T97:T99)</f>
        <v>2.62</v>
      </c>
      <c r="AR96" s="198" t="s">
        <v>86</v>
      </c>
      <c r="AT96" s="199" t="s">
        <v>77</v>
      </c>
      <c r="AU96" s="199" t="s">
        <v>86</v>
      </c>
      <c r="AY96" s="198" t="s">
        <v>139</v>
      </c>
      <c r="BK96" s="200">
        <f>SUM(BK97:BK99)</f>
        <v>0</v>
      </c>
    </row>
    <row r="97" spans="2:65" s="1" customFormat="1" ht="16.5" customHeight="1">
      <c r="B97" s="37"/>
      <c r="C97" s="203" t="s">
        <v>147</v>
      </c>
      <c r="D97" s="203" t="s">
        <v>142</v>
      </c>
      <c r="E97" s="204" t="s">
        <v>1011</v>
      </c>
      <c r="F97" s="205" t="s">
        <v>1012</v>
      </c>
      <c r="G97" s="206" t="s">
        <v>179</v>
      </c>
      <c r="H97" s="207">
        <v>375</v>
      </c>
      <c r="I97" s="208"/>
      <c r="J97" s="209">
        <f>ROUND(I97*H97,2)</f>
        <v>0</v>
      </c>
      <c r="K97" s="205" t="s">
        <v>146</v>
      </c>
      <c r="L97" s="42"/>
      <c r="M97" s="210" t="s">
        <v>40</v>
      </c>
      <c r="N97" s="211" t="s">
        <v>49</v>
      </c>
      <c r="O97" s="78"/>
      <c r="P97" s="212">
        <f>O97*H97</f>
        <v>0</v>
      </c>
      <c r="Q97" s="212">
        <v>0</v>
      </c>
      <c r="R97" s="212">
        <f>Q97*H97</f>
        <v>0</v>
      </c>
      <c r="S97" s="212">
        <v>0.006</v>
      </c>
      <c r="T97" s="213">
        <f>S97*H97</f>
        <v>2.25</v>
      </c>
      <c r="AR97" s="16" t="s">
        <v>147</v>
      </c>
      <c r="AT97" s="16" t="s">
        <v>142</v>
      </c>
      <c r="AU97" s="16" t="s">
        <v>88</v>
      </c>
      <c r="AY97" s="16" t="s">
        <v>139</v>
      </c>
      <c r="BE97" s="214">
        <f>IF(N97="základní",J97,0)</f>
        <v>0</v>
      </c>
      <c r="BF97" s="214">
        <f>IF(N97="snížená",J97,0)</f>
        <v>0</v>
      </c>
      <c r="BG97" s="214">
        <f>IF(N97="zákl. přenesená",J97,0)</f>
        <v>0</v>
      </c>
      <c r="BH97" s="214">
        <f>IF(N97="sníž. přenesená",J97,0)</f>
        <v>0</v>
      </c>
      <c r="BI97" s="214">
        <f>IF(N97="nulová",J97,0)</f>
        <v>0</v>
      </c>
      <c r="BJ97" s="16" t="s">
        <v>86</v>
      </c>
      <c r="BK97" s="214">
        <f>ROUND(I97*H97,2)</f>
        <v>0</v>
      </c>
      <c r="BL97" s="16" t="s">
        <v>147</v>
      </c>
      <c r="BM97" s="16" t="s">
        <v>1013</v>
      </c>
    </row>
    <row r="98" spans="2:65" s="1" customFormat="1" ht="22.5" customHeight="1">
      <c r="B98" s="37"/>
      <c r="C98" s="203" t="s">
        <v>167</v>
      </c>
      <c r="D98" s="203" t="s">
        <v>142</v>
      </c>
      <c r="E98" s="204" t="s">
        <v>1014</v>
      </c>
      <c r="F98" s="205" t="s">
        <v>1015</v>
      </c>
      <c r="G98" s="206" t="s">
        <v>179</v>
      </c>
      <c r="H98" s="207">
        <v>14.8</v>
      </c>
      <c r="I98" s="208"/>
      <c r="J98" s="209">
        <f>ROUND(I98*H98,2)</f>
        <v>0</v>
      </c>
      <c r="K98" s="205" t="s">
        <v>146</v>
      </c>
      <c r="L98" s="42"/>
      <c r="M98" s="210" t="s">
        <v>40</v>
      </c>
      <c r="N98" s="211" t="s">
        <v>49</v>
      </c>
      <c r="O98" s="78"/>
      <c r="P98" s="212">
        <f>O98*H98</f>
        <v>0</v>
      </c>
      <c r="Q98" s="212">
        <v>0.00097</v>
      </c>
      <c r="R98" s="212">
        <f>Q98*H98</f>
        <v>0.014356</v>
      </c>
      <c r="S98" s="212">
        <v>0.025</v>
      </c>
      <c r="T98" s="213">
        <f>S98*H98</f>
        <v>0.37000000000000005</v>
      </c>
      <c r="AR98" s="16" t="s">
        <v>147</v>
      </c>
      <c r="AT98" s="16" t="s">
        <v>142</v>
      </c>
      <c r="AU98" s="16" t="s">
        <v>88</v>
      </c>
      <c r="AY98" s="16" t="s">
        <v>139</v>
      </c>
      <c r="BE98" s="214">
        <f>IF(N98="základní",J98,0)</f>
        <v>0</v>
      </c>
      <c r="BF98" s="214">
        <f>IF(N98="snížená",J98,0)</f>
        <v>0</v>
      </c>
      <c r="BG98" s="214">
        <f>IF(N98="zákl. přenesená",J98,0)</f>
        <v>0</v>
      </c>
      <c r="BH98" s="214">
        <f>IF(N98="sníž. přenesená",J98,0)</f>
        <v>0</v>
      </c>
      <c r="BI98" s="214">
        <f>IF(N98="nulová",J98,0)</f>
        <v>0</v>
      </c>
      <c r="BJ98" s="16" t="s">
        <v>86</v>
      </c>
      <c r="BK98" s="214">
        <f>ROUND(I98*H98,2)</f>
        <v>0</v>
      </c>
      <c r="BL98" s="16" t="s">
        <v>147</v>
      </c>
      <c r="BM98" s="16" t="s">
        <v>1016</v>
      </c>
    </row>
    <row r="99" spans="2:47" s="1" customFormat="1" ht="12">
      <c r="B99" s="37"/>
      <c r="C99" s="38"/>
      <c r="D99" s="215" t="s">
        <v>155</v>
      </c>
      <c r="E99" s="38"/>
      <c r="F99" s="216" t="s">
        <v>293</v>
      </c>
      <c r="G99" s="38"/>
      <c r="H99" s="38"/>
      <c r="I99" s="129"/>
      <c r="J99" s="38"/>
      <c r="K99" s="38"/>
      <c r="L99" s="42"/>
      <c r="M99" s="217"/>
      <c r="N99" s="78"/>
      <c r="O99" s="78"/>
      <c r="P99" s="78"/>
      <c r="Q99" s="78"/>
      <c r="R99" s="78"/>
      <c r="S99" s="78"/>
      <c r="T99" s="79"/>
      <c r="AT99" s="16" t="s">
        <v>155</v>
      </c>
      <c r="AU99" s="16" t="s">
        <v>88</v>
      </c>
    </row>
    <row r="100" spans="2:63" s="10" customFormat="1" ht="22.8" customHeight="1">
      <c r="B100" s="187"/>
      <c r="C100" s="188"/>
      <c r="D100" s="189" t="s">
        <v>77</v>
      </c>
      <c r="E100" s="201" t="s">
        <v>149</v>
      </c>
      <c r="F100" s="201" t="s">
        <v>150</v>
      </c>
      <c r="G100" s="188"/>
      <c r="H100" s="188"/>
      <c r="I100" s="191"/>
      <c r="J100" s="202">
        <f>BK100</f>
        <v>0</v>
      </c>
      <c r="K100" s="188"/>
      <c r="L100" s="193"/>
      <c r="M100" s="194"/>
      <c r="N100" s="195"/>
      <c r="O100" s="195"/>
      <c r="P100" s="196">
        <f>SUM(P101:P109)</f>
        <v>0</v>
      </c>
      <c r="Q100" s="195"/>
      <c r="R100" s="196">
        <f>SUM(R101:R109)</f>
        <v>0</v>
      </c>
      <c r="S100" s="195"/>
      <c r="T100" s="197">
        <f>SUM(T101:T109)</f>
        <v>0</v>
      </c>
      <c r="AR100" s="198" t="s">
        <v>86</v>
      </c>
      <c r="AT100" s="199" t="s">
        <v>77</v>
      </c>
      <c r="AU100" s="199" t="s">
        <v>86</v>
      </c>
      <c r="AY100" s="198" t="s">
        <v>139</v>
      </c>
      <c r="BK100" s="200">
        <f>SUM(BK101:BK109)</f>
        <v>0</v>
      </c>
    </row>
    <row r="101" spans="2:65" s="1" customFormat="1" ht="22.5" customHeight="1">
      <c r="B101" s="37"/>
      <c r="C101" s="203" t="s">
        <v>176</v>
      </c>
      <c r="D101" s="203" t="s">
        <v>142</v>
      </c>
      <c r="E101" s="204" t="s">
        <v>151</v>
      </c>
      <c r="F101" s="205" t="s">
        <v>152</v>
      </c>
      <c r="G101" s="206" t="s">
        <v>153</v>
      </c>
      <c r="H101" s="207">
        <v>2.62</v>
      </c>
      <c r="I101" s="208"/>
      <c r="J101" s="209">
        <f>ROUND(I101*H101,2)</f>
        <v>0</v>
      </c>
      <c r="K101" s="205" t="s">
        <v>146</v>
      </c>
      <c r="L101" s="42"/>
      <c r="M101" s="210" t="s">
        <v>40</v>
      </c>
      <c r="N101" s="211" t="s">
        <v>49</v>
      </c>
      <c r="O101" s="78"/>
      <c r="P101" s="212">
        <f>O101*H101</f>
        <v>0</v>
      </c>
      <c r="Q101" s="212">
        <v>0</v>
      </c>
      <c r="R101" s="212">
        <f>Q101*H101</f>
        <v>0</v>
      </c>
      <c r="S101" s="212">
        <v>0</v>
      </c>
      <c r="T101" s="213">
        <f>S101*H101</f>
        <v>0</v>
      </c>
      <c r="AR101" s="16" t="s">
        <v>147</v>
      </c>
      <c r="AT101" s="16" t="s">
        <v>142</v>
      </c>
      <c r="AU101" s="16" t="s">
        <v>88</v>
      </c>
      <c r="AY101" s="16" t="s">
        <v>139</v>
      </c>
      <c r="BE101" s="214">
        <f>IF(N101="základní",J101,0)</f>
        <v>0</v>
      </c>
      <c r="BF101" s="214">
        <f>IF(N101="snížená",J101,0)</f>
        <v>0</v>
      </c>
      <c r="BG101" s="214">
        <f>IF(N101="zákl. přenesená",J101,0)</f>
        <v>0</v>
      </c>
      <c r="BH101" s="214">
        <f>IF(N101="sníž. přenesená",J101,0)</f>
        <v>0</v>
      </c>
      <c r="BI101" s="214">
        <f>IF(N101="nulová",J101,0)</f>
        <v>0</v>
      </c>
      <c r="BJ101" s="16" t="s">
        <v>86</v>
      </c>
      <c r="BK101" s="214">
        <f>ROUND(I101*H101,2)</f>
        <v>0</v>
      </c>
      <c r="BL101" s="16" t="s">
        <v>147</v>
      </c>
      <c r="BM101" s="16" t="s">
        <v>1017</v>
      </c>
    </row>
    <row r="102" spans="2:47" s="1" customFormat="1" ht="12">
      <c r="B102" s="37"/>
      <c r="C102" s="38"/>
      <c r="D102" s="215" t="s">
        <v>155</v>
      </c>
      <c r="E102" s="38"/>
      <c r="F102" s="216" t="s">
        <v>156</v>
      </c>
      <c r="G102" s="38"/>
      <c r="H102" s="38"/>
      <c r="I102" s="129"/>
      <c r="J102" s="38"/>
      <c r="K102" s="38"/>
      <c r="L102" s="42"/>
      <c r="M102" s="217"/>
      <c r="N102" s="78"/>
      <c r="O102" s="78"/>
      <c r="P102" s="78"/>
      <c r="Q102" s="78"/>
      <c r="R102" s="78"/>
      <c r="S102" s="78"/>
      <c r="T102" s="79"/>
      <c r="AT102" s="16" t="s">
        <v>155</v>
      </c>
      <c r="AU102" s="16" t="s">
        <v>88</v>
      </c>
    </row>
    <row r="103" spans="2:65" s="1" customFormat="1" ht="16.5" customHeight="1">
      <c r="B103" s="37"/>
      <c r="C103" s="203" t="s">
        <v>182</v>
      </c>
      <c r="D103" s="203" t="s">
        <v>142</v>
      </c>
      <c r="E103" s="204" t="s">
        <v>158</v>
      </c>
      <c r="F103" s="205" t="s">
        <v>159</v>
      </c>
      <c r="G103" s="206" t="s">
        <v>153</v>
      </c>
      <c r="H103" s="207">
        <v>2.62</v>
      </c>
      <c r="I103" s="208"/>
      <c r="J103" s="209">
        <f>ROUND(I103*H103,2)</f>
        <v>0</v>
      </c>
      <c r="K103" s="205" t="s">
        <v>146</v>
      </c>
      <c r="L103" s="42"/>
      <c r="M103" s="210" t="s">
        <v>40</v>
      </c>
      <c r="N103" s="211" t="s">
        <v>49</v>
      </c>
      <c r="O103" s="78"/>
      <c r="P103" s="212">
        <f>O103*H103</f>
        <v>0</v>
      </c>
      <c r="Q103" s="212">
        <v>0</v>
      </c>
      <c r="R103" s="212">
        <f>Q103*H103</f>
        <v>0</v>
      </c>
      <c r="S103" s="212">
        <v>0</v>
      </c>
      <c r="T103" s="213">
        <f>S103*H103</f>
        <v>0</v>
      </c>
      <c r="AR103" s="16" t="s">
        <v>147</v>
      </c>
      <c r="AT103" s="16" t="s">
        <v>142</v>
      </c>
      <c r="AU103" s="16" t="s">
        <v>88</v>
      </c>
      <c r="AY103" s="16" t="s">
        <v>139</v>
      </c>
      <c r="BE103" s="214">
        <f>IF(N103="základní",J103,0)</f>
        <v>0</v>
      </c>
      <c r="BF103" s="214">
        <f>IF(N103="snížená",J103,0)</f>
        <v>0</v>
      </c>
      <c r="BG103" s="214">
        <f>IF(N103="zákl. přenesená",J103,0)</f>
        <v>0</v>
      </c>
      <c r="BH103" s="214">
        <f>IF(N103="sníž. přenesená",J103,0)</f>
        <v>0</v>
      </c>
      <c r="BI103" s="214">
        <f>IF(N103="nulová",J103,0)</f>
        <v>0</v>
      </c>
      <c r="BJ103" s="16" t="s">
        <v>86</v>
      </c>
      <c r="BK103" s="214">
        <f>ROUND(I103*H103,2)</f>
        <v>0</v>
      </c>
      <c r="BL103" s="16" t="s">
        <v>147</v>
      </c>
      <c r="BM103" s="16" t="s">
        <v>1018</v>
      </c>
    </row>
    <row r="104" spans="2:47" s="1" customFormat="1" ht="12">
      <c r="B104" s="37"/>
      <c r="C104" s="38"/>
      <c r="D104" s="215" t="s">
        <v>155</v>
      </c>
      <c r="E104" s="38"/>
      <c r="F104" s="216" t="s">
        <v>161</v>
      </c>
      <c r="G104" s="38"/>
      <c r="H104" s="38"/>
      <c r="I104" s="129"/>
      <c r="J104" s="38"/>
      <c r="K104" s="38"/>
      <c r="L104" s="42"/>
      <c r="M104" s="217"/>
      <c r="N104" s="78"/>
      <c r="O104" s="78"/>
      <c r="P104" s="78"/>
      <c r="Q104" s="78"/>
      <c r="R104" s="78"/>
      <c r="S104" s="78"/>
      <c r="T104" s="79"/>
      <c r="AT104" s="16" t="s">
        <v>155</v>
      </c>
      <c r="AU104" s="16" t="s">
        <v>88</v>
      </c>
    </row>
    <row r="105" spans="2:65" s="1" customFormat="1" ht="22.5" customHeight="1">
      <c r="B105" s="37"/>
      <c r="C105" s="203" t="s">
        <v>186</v>
      </c>
      <c r="D105" s="203" t="s">
        <v>142</v>
      </c>
      <c r="E105" s="204" t="s">
        <v>162</v>
      </c>
      <c r="F105" s="205" t="s">
        <v>163</v>
      </c>
      <c r="G105" s="206" t="s">
        <v>153</v>
      </c>
      <c r="H105" s="207">
        <v>23.58</v>
      </c>
      <c r="I105" s="208"/>
      <c r="J105" s="209">
        <f>ROUND(I105*H105,2)</f>
        <v>0</v>
      </c>
      <c r="K105" s="205" t="s">
        <v>146</v>
      </c>
      <c r="L105" s="42"/>
      <c r="M105" s="210" t="s">
        <v>40</v>
      </c>
      <c r="N105" s="211" t="s">
        <v>49</v>
      </c>
      <c r="O105" s="78"/>
      <c r="P105" s="212">
        <f>O105*H105</f>
        <v>0</v>
      </c>
      <c r="Q105" s="212">
        <v>0</v>
      </c>
      <c r="R105" s="212">
        <f>Q105*H105</f>
        <v>0</v>
      </c>
      <c r="S105" s="212">
        <v>0</v>
      </c>
      <c r="T105" s="213">
        <f>S105*H105</f>
        <v>0</v>
      </c>
      <c r="AR105" s="16" t="s">
        <v>147</v>
      </c>
      <c r="AT105" s="16" t="s">
        <v>142</v>
      </c>
      <c r="AU105" s="16" t="s">
        <v>88</v>
      </c>
      <c r="AY105" s="16" t="s">
        <v>139</v>
      </c>
      <c r="BE105" s="214">
        <f>IF(N105="základní",J105,0)</f>
        <v>0</v>
      </c>
      <c r="BF105" s="214">
        <f>IF(N105="snížená",J105,0)</f>
        <v>0</v>
      </c>
      <c r="BG105" s="214">
        <f>IF(N105="zákl. přenesená",J105,0)</f>
        <v>0</v>
      </c>
      <c r="BH105" s="214">
        <f>IF(N105="sníž. přenesená",J105,0)</f>
        <v>0</v>
      </c>
      <c r="BI105" s="214">
        <f>IF(N105="nulová",J105,0)</f>
        <v>0</v>
      </c>
      <c r="BJ105" s="16" t="s">
        <v>86</v>
      </c>
      <c r="BK105" s="214">
        <f>ROUND(I105*H105,2)</f>
        <v>0</v>
      </c>
      <c r="BL105" s="16" t="s">
        <v>147</v>
      </c>
      <c r="BM105" s="16" t="s">
        <v>1019</v>
      </c>
    </row>
    <row r="106" spans="2:47" s="1" customFormat="1" ht="12">
      <c r="B106" s="37"/>
      <c r="C106" s="38"/>
      <c r="D106" s="215" t="s">
        <v>155</v>
      </c>
      <c r="E106" s="38"/>
      <c r="F106" s="216" t="s">
        <v>161</v>
      </c>
      <c r="G106" s="38"/>
      <c r="H106" s="38"/>
      <c r="I106" s="129"/>
      <c r="J106" s="38"/>
      <c r="K106" s="38"/>
      <c r="L106" s="42"/>
      <c r="M106" s="217"/>
      <c r="N106" s="78"/>
      <c r="O106" s="78"/>
      <c r="P106" s="78"/>
      <c r="Q106" s="78"/>
      <c r="R106" s="78"/>
      <c r="S106" s="78"/>
      <c r="T106" s="79"/>
      <c r="AT106" s="16" t="s">
        <v>155</v>
      </c>
      <c r="AU106" s="16" t="s">
        <v>88</v>
      </c>
    </row>
    <row r="107" spans="2:51" s="11" customFormat="1" ht="12">
      <c r="B107" s="218"/>
      <c r="C107" s="219"/>
      <c r="D107" s="215" t="s">
        <v>165</v>
      </c>
      <c r="E107" s="219"/>
      <c r="F107" s="220" t="s">
        <v>1020</v>
      </c>
      <c r="G107" s="219"/>
      <c r="H107" s="221">
        <v>23.58</v>
      </c>
      <c r="I107" s="222"/>
      <c r="J107" s="219"/>
      <c r="K107" s="219"/>
      <c r="L107" s="223"/>
      <c r="M107" s="224"/>
      <c r="N107" s="225"/>
      <c r="O107" s="225"/>
      <c r="P107" s="225"/>
      <c r="Q107" s="225"/>
      <c r="R107" s="225"/>
      <c r="S107" s="225"/>
      <c r="T107" s="226"/>
      <c r="AT107" s="227" t="s">
        <v>165</v>
      </c>
      <c r="AU107" s="227" t="s">
        <v>88</v>
      </c>
      <c r="AV107" s="11" t="s">
        <v>88</v>
      </c>
      <c r="AW107" s="11" t="s">
        <v>4</v>
      </c>
      <c r="AX107" s="11" t="s">
        <v>86</v>
      </c>
      <c r="AY107" s="227" t="s">
        <v>139</v>
      </c>
    </row>
    <row r="108" spans="2:65" s="1" customFormat="1" ht="22.5" customHeight="1">
      <c r="B108" s="37"/>
      <c r="C108" s="203" t="s">
        <v>140</v>
      </c>
      <c r="D108" s="203" t="s">
        <v>142</v>
      </c>
      <c r="E108" s="204" t="s">
        <v>168</v>
      </c>
      <c r="F108" s="205" t="s">
        <v>169</v>
      </c>
      <c r="G108" s="206" t="s">
        <v>153</v>
      </c>
      <c r="H108" s="207">
        <v>2.62</v>
      </c>
      <c r="I108" s="208"/>
      <c r="J108" s="209">
        <f>ROUND(I108*H108,2)</f>
        <v>0</v>
      </c>
      <c r="K108" s="205" t="s">
        <v>146</v>
      </c>
      <c r="L108" s="42"/>
      <c r="M108" s="210" t="s">
        <v>40</v>
      </c>
      <c r="N108" s="211" t="s">
        <v>49</v>
      </c>
      <c r="O108" s="78"/>
      <c r="P108" s="212">
        <f>O108*H108</f>
        <v>0</v>
      </c>
      <c r="Q108" s="212">
        <v>0</v>
      </c>
      <c r="R108" s="212">
        <f>Q108*H108</f>
        <v>0</v>
      </c>
      <c r="S108" s="212">
        <v>0</v>
      </c>
      <c r="T108" s="213">
        <f>S108*H108</f>
        <v>0</v>
      </c>
      <c r="AR108" s="16" t="s">
        <v>147</v>
      </c>
      <c r="AT108" s="16" t="s">
        <v>142</v>
      </c>
      <c r="AU108" s="16" t="s">
        <v>88</v>
      </c>
      <c r="AY108" s="16" t="s">
        <v>139</v>
      </c>
      <c r="BE108" s="214">
        <f>IF(N108="základní",J108,0)</f>
        <v>0</v>
      </c>
      <c r="BF108" s="214">
        <f>IF(N108="snížená",J108,0)</f>
        <v>0</v>
      </c>
      <c r="BG108" s="214">
        <f>IF(N108="zákl. přenesená",J108,0)</f>
        <v>0</v>
      </c>
      <c r="BH108" s="214">
        <f>IF(N108="sníž. přenesená",J108,0)</f>
        <v>0</v>
      </c>
      <c r="BI108" s="214">
        <f>IF(N108="nulová",J108,0)</f>
        <v>0</v>
      </c>
      <c r="BJ108" s="16" t="s">
        <v>86</v>
      </c>
      <c r="BK108" s="214">
        <f>ROUND(I108*H108,2)</f>
        <v>0</v>
      </c>
      <c r="BL108" s="16" t="s">
        <v>147</v>
      </c>
      <c r="BM108" s="16" t="s">
        <v>1021</v>
      </c>
    </row>
    <row r="109" spans="2:47" s="1" customFormat="1" ht="12">
      <c r="B109" s="37"/>
      <c r="C109" s="38"/>
      <c r="D109" s="215" t="s">
        <v>155</v>
      </c>
      <c r="E109" s="38"/>
      <c r="F109" s="216" t="s">
        <v>171</v>
      </c>
      <c r="G109" s="38"/>
      <c r="H109" s="38"/>
      <c r="I109" s="129"/>
      <c r="J109" s="38"/>
      <c r="K109" s="38"/>
      <c r="L109" s="42"/>
      <c r="M109" s="217"/>
      <c r="N109" s="78"/>
      <c r="O109" s="78"/>
      <c r="P109" s="78"/>
      <c r="Q109" s="78"/>
      <c r="R109" s="78"/>
      <c r="S109" s="78"/>
      <c r="T109" s="79"/>
      <c r="AT109" s="16" t="s">
        <v>155</v>
      </c>
      <c r="AU109" s="16" t="s">
        <v>88</v>
      </c>
    </row>
    <row r="110" spans="2:63" s="10" customFormat="1" ht="22.8" customHeight="1">
      <c r="B110" s="187"/>
      <c r="C110" s="188"/>
      <c r="D110" s="189" t="s">
        <v>77</v>
      </c>
      <c r="E110" s="201" t="s">
        <v>1022</v>
      </c>
      <c r="F110" s="201" t="s">
        <v>1023</v>
      </c>
      <c r="G110" s="188"/>
      <c r="H110" s="188"/>
      <c r="I110" s="191"/>
      <c r="J110" s="202">
        <f>BK110</f>
        <v>0</v>
      </c>
      <c r="K110" s="188"/>
      <c r="L110" s="193"/>
      <c r="M110" s="194"/>
      <c r="N110" s="195"/>
      <c r="O110" s="195"/>
      <c r="P110" s="196">
        <f>SUM(P111:P112)</f>
        <v>0</v>
      </c>
      <c r="Q110" s="195"/>
      <c r="R110" s="196">
        <f>SUM(R111:R112)</f>
        <v>0</v>
      </c>
      <c r="S110" s="195"/>
      <c r="T110" s="197">
        <f>SUM(T111:T112)</f>
        <v>0</v>
      </c>
      <c r="AR110" s="198" t="s">
        <v>86</v>
      </c>
      <c r="AT110" s="199" t="s">
        <v>77</v>
      </c>
      <c r="AU110" s="199" t="s">
        <v>86</v>
      </c>
      <c r="AY110" s="198" t="s">
        <v>139</v>
      </c>
      <c r="BK110" s="200">
        <f>SUM(BK111:BK112)</f>
        <v>0</v>
      </c>
    </row>
    <row r="111" spans="2:65" s="1" customFormat="1" ht="22.5" customHeight="1">
      <c r="B111" s="37"/>
      <c r="C111" s="203" t="s">
        <v>193</v>
      </c>
      <c r="D111" s="203" t="s">
        <v>142</v>
      </c>
      <c r="E111" s="204" t="s">
        <v>1024</v>
      </c>
      <c r="F111" s="205" t="s">
        <v>1025</v>
      </c>
      <c r="G111" s="206" t="s">
        <v>153</v>
      </c>
      <c r="H111" s="207">
        <v>2.609</v>
      </c>
      <c r="I111" s="208"/>
      <c r="J111" s="209">
        <f>ROUND(I111*H111,2)</f>
        <v>0</v>
      </c>
      <c r="K111" s="205" t="s">
        <v>146</v>
      </c>
      <c r="L111" s="42"/>
      <c r="M111" s="210" t="s">
        <v>40</v>
      </c>
      <c r="N111" s="211" t="s">
        <v>49</v>
      </c>
      <c r="O111" s="78"/>
      <c r="P111" s="212">
        <f>O111*H111</f>
        <v>0</v>
      </c>
      <c r="Q111" s="212">
        <v>0</v>
      </c>
      <c r="R111" s="212">
        <f>Q111*H111</f>
        <v>0</v>
      </c>
      <c r="S111" s="212">
        <v>0</v>
      </c>
      <c r="T111" s="213">
        <f>S111*H111</f>
        <v>0</v>
      </c>
      <c r="AR111" s="16" t="s">
        <v>147</v>
      </c>
      <c r="AT111" s="16" t="s">
        <v>142</v>
      </c>
      <c r="AU111" s="16" t="s">
        <v>88</v>
      </c>
      <c r="AY111" s="16" t="s">
        <v>139</v>
      </c>
      <c r="BE111" s="214">
        <f>IF(N111="základní",J111,0)</f>
        <v>0</v>
      </c>
      <c r="BF111" s="214">
        <f>IF(N111="snížená",J111,0)</f>
        <v>0</v>
      </c>
      <c r="BG111" s="214">
        <f>IF(N111="zákl. přenesená",J111,0)</f>
        <v>0</v>
      </c>
      <c r="BH111" s="214">
        <f>IF(N111="sníž. přenesená",J111,0)</f>
        <v>0</v>
      </c>
      <c r="BI111" s="214">
        <f>IF(N111="nulová",J111,0)</f>
        <v>0</v>
      </c>
      <c r="BJ111" s="16" t="s">
        <v>86</v>
      </c>
      <c r="BK111" s="214">
        <f>ROUND(I111*H111,2)</f>
        <v>0</v>
      </c>
      <c r="BL111" s="16" t="s">
        <v>147</v>
      </c>
      <c r="BM111" s="16" t="s">
        <v>1026</v>
      </c>
    </row>
    <row r="112" spans="2:47" s="1" customFormat="1" ht="12">
      <c r="B112" s="37"/>
      <c r="C112" s="38"/>
      <c r="D112" s="215" t="s">
        <v>155</v>
      </c>
      <c r="E112" s="38"/>
      <c r="F112" s="216" t="s">
        <v>1027</v>
      </c>
      <c r="G112" s="38"/>
      <c r="H112" s="38"/>
      <c r="I112" s="129"/>
      <c r="J112" s="38"/>
      <c r="K112" s="38"/>
      <c r="L112" s="42"/>
      <c r="M112" s="217"/>
      <c r="N112" s="78"/>
      <c r="O112" s="78"/>
      <c r="P112" s="78"/>
      <c r="Q112" s="78"/>
      <c r="R112" s="78"/>
      <c r="S112" s="78"/>
      <c r="T112" s="79"/>
      <c r="AT112" s="16" t="s">
        <v>155</v>
      </c>
      <c r="AU112" s="16" t="s">
        <v>88</v>
      </c>
    </row>
    <row r="113" spans="2:63" s="10" customFormat="1" ht="25.9" customHeight="1">
      <c r="B113" s="187"/>
      <c r="C113" s="188"/>
      <c r="D113" s="189" t="s">
        <v>77</v>
      </c>
      <c r="E113" s="190" t="s">
        <v>172</v>
      </c>
      <c r="F113" s="190" t="s">
        <v>173</v>
      </c>
      <c r="G113" s="188"/>
      <c r="H113" s="188"/>
      <c r="I113" s="191"/>
      <c r="J113" s="192">
        <f>BK113</f>
        <v>0</v>
      </c>
      <c r="K113" s="188"/>
      <c r="L113" s="193"/>
      <c r="M113" s="194"/>
      <c r="N113" s="195"/>
      <c r="O113" s="195"/>
      <c r="P113" s="196">
        <f>P114+P134+P146+P155</f>
        <v>0</v>
      </c>
      <c r="Q113" s="195"/>
      <c r="R113" s="196">
        <f>R114+R134+R146+R155</f>
        <v>2.117827</v>
      </c>
      <c r="S113" s="195"/>
      <c r="T113" s="197">
        <f>T114+T134+T146+T155</f>
        <v>0</v>
      </c>
      <c r="AR113" s="198" t="s">
        <v>88</v>
      </c>
      <c r="AT113" s="199" t="s">
        <v>77</v>
      </c>
      <c r="AU113" s="199" t="s">
        <v>78</v>
      </c>
      <c r="AY113" s="198" t="s">
        <v>139</v>
      </c>
      <c r="BK113" s="200">
        <f>BK114+BK134+BK146+BK155</f>
        <v>0</v>
      </c>
    </row>
    <row r="114" spans="2:63" s="10" customFormat="1" ht="22.8" customHeight="1">
      <c r="B114" s="187"/>
      <c r="C114" s="188"/>
      <c r="D114" s="189" t="s">
        <v>77</v>
      </c>
      <c r="E114" s="201" t="s">
        <v>642</v>
      </c>
      <c r="F114" s="201" t="s">
        <v>643</v>
      </c>
      <c r="G114" s="188"/>
      <c r="H114" s="188"/>
      <c r="I114" s="191"/>
      <c r="J114" s="202">
        <f>BK114</f>
        <v>0</v>
      </c>
      <c r="K114" s="188"/>
      <c r="L114" s="193"/>
      <c r="M114" s="194"/>
      <c r="N114" s="195"/>
      <c r="O114" s="195"/>
      <c r="P114" s="196">
        <f>SUM(P115:P133)</f>
        <v>0</v>
      </c>
      <c r="Q114" s="195"/>
      <c r="R114" s="196">
        <f>SUM(R115:R133)</f>
        <v>0.11627699999999999</v>
      </c>
      <c r="S114" s="195"/>
      <c r="T114" s="197">
        <f>SUM(T115:T133)</f>
        <v>0</v>
      </c>
      <c r="AR114" s="198" t="s">
        <v>88</v>
      </c>
      <c r="AT114" s="199" t="s">
        <v>77</v>
      </c>
      <c r="AU114" s="199" t="s">
        <v>86</v>
      </c>
      <c r="AY114" s="198" t="s">
        <v>139</v>
      </c>
      <c r="BK114" s="200">
        <f>SUM(BK115:BK133)</f>
        <v>0</v>
      </c>
    </row>
    <row r="115" spans="2:65" s="1" customFormat="1" ht="22.5" customHeight="1">
      <c r="B115" s="37"/>
      <c r="C115" s="203" t="s">
        <v>199</v>
      </c>
      <c r="D115" s="203" t="s">
        <v>142</v>
      </c>
      <c r="E115" s="204" t="s">
        <v>645</v>
      </c>
      <c r="F115" s="205" t="s">
        <v>646</v>
      </c>
      <c r="G115" s="206" t="s">
        <v>179</v>
      </c>
      <c r="H115" s="207">
        <v>375</v>
      </c>
      <c r="I115" s="208"/>
      <c r="J115" s="209">
        <f>ROUND(I115*H115,2)</f>
        <v>0</v>
      </c>
      <c r="K115" s="205" t="s">
        <v>146</v>
      </c>
      <c r="L115" s="42"/>
      <c r="M115" s="210" t="s">
        <v>40</v>
      </c>
      <c r="N115" s="211" t="s">
        <v>49</v>
      </c>
      <c r="O115" s="78"/>
      <c r="P115" s="212">
        <f>O115*H115</f>
        <v>0</v>
      </c>
      <c r="Q115" s="212">
        <v>0</v>
      </c>
      <c r="R115" s="212">
        <f>Q115*H115</f>
        <v>0</v>
      </c>
      <c r="S115" s="212">
        <v>0</v>
      </c>
      <c r="T115" s="213">
        <f>S115*H115</f>
        <v>0</v>
      </c>
      <c r="AR115" s="16" t="s">
        <v>180</v>
      </c>
      <c r="AT115" s="16" t="s">
        <v>142</v>
      </c>
      <c r="AU115" s="16" t="s">
        <v>88</v>
      </c>
      <c r="AY115" s="16" t="s">
        <v>139</v>
      </c>
      <c r="BE115" s="214">
        <f>IF(N115="základní",J115,0)</f>
        <v>0</v>
      </c>
      <c r="BF115" s="214">
        <f>IF(N115="snížená",J115,0)</f>
        <v>0</v>
      </c>
      <c r="BG115" s="214">
        <f>IF(N115="zákl. přenesená",J115,0)</f>
        <v>0</v>
      </c>
      <c r="BH115" s="214">
        <f>IF(N115="sníž. přenesená",J115,0)</f>
        <v>0</v>
      </c>
      <c r="BI115" s="214">
        <f>IF(N115="nulová",J115,0)</f>
        <v>0</v>
      </c>
      <c r="BJ115" s="16" t="s">
        <v>86</v>
      </c>
      <c r="BK115" s="214">
        <f>ROUND(I115*H115,2)</f>
        <v>0</v>
      </c>
      <c r="BL115" s="16" t="s">
        <v>180</v>
      </c>
      <c r="BM115" s="16" t="s">
        <v>1028</v>
      </c>
    </row>
    <row r="116" spans="2:47" s="1" customFormat="1" ht="12">
      <c r="B116" s="37"/>
      <c r="C116" s="38"/>
      <c r="D116" s="215" t="s">
        <v>155</v>
      </c>
      <c r="E116" s="38"/>
      <c r="F116" s="216" t="s">
        <v>648</v>
      </c>
      <c r="G116" s="38"/>
      <c r="H116" s="38"/>
      <c r="I116" s="129"/>
      <c r="J116" s="38"/>
      <c r="K116" s="38"/>
      <c r="L116" s="42"/>
      <c r="M116" s="217"/>
      <c r="N116" s="78"/>
      <c r="O116" s="78"/>
      <c r="P116" s="78"/>
      <c r="Q116" s="78"/>
      <c r="R116" s="78"/>
      <c r="S116" s="78"/>
      <c r="T116" s="79"/>
      <c r="AT116" s="16" t="s">
        <v>155</v>
      </c>
      <c r="AU116" s="16" t="s">
        <v>88</v>
      </c>
    </row>
    <row r="117" spans="2:65" s="1" customFormat="1" ht="16.5" customHeight="1">
      <c r="B117" s="37"/>
      <c r="C117" s="246" t="s">
        <v>203</v>
      </c>
      <c r="D117" s="246" t="s">
        <v>254</v>
      </c>
      <c r="E117" s="247" t="s">
        <v>1029</v>
      </c>
      <c r="F117" s="248" t="s">
        <v>1030</v>
      </c>
      <c r="G117" s="249" t="s">
        <v>179</v>
      </c>
      <c r="H117" s="250">
        <v>121.8</v>
      </c>
      <c r="I117" s="251"/>
      <c r="J117" s="252">
        <f>ROUND(I117*H117,2)</f>
        <v>0</v>
      </c>
      <c r="K117" s="248" t="s">
        <v>146</v>
      </c>
      <c r="L117" s="253"/>
      <c r="M117" s="254" t="s">
        <v>40</v>
      </c>
      <c r="N117" s="255" t="s">
        <v>49</v>
      </c>
      <c r="O117" s="78"/>
      <c r="P117" s="212">
        <f>O117*H117</f>
        <v>0</v>
      </c>
      <c r="Q117" s="212">
        <v>0.00027</v>
      </c>
      <c r="R117" s="212">
        <f>Q117*H117</f>
        <v>0.032886</v>
      </c>
      <c r="S117" s="212">
        <v>0</v>
      </c>
      <c r="T117" s="213">
        <f>S117*H117</f>
        <v>0</v>
      </c>
      <c r="AR117" s="16" t="s">
        <v>358</v>
      </c>
      <c r="AT117" s="16" t="s">
        <v>254</v>
      </c>
      <c r="AU117" s="16" t="s">
        <v>88</v>
      </c>
      <c r="AY117" s="16" t="s">
        <v>139</v>
      </c>
      <c r="BE117" s="214">
        <f>IF(N117="základní",J117,0)</f>
        <v>0</v>
      </c>
      <c r="BF117" s="214">
        <f>IF(N117="snížená",J117,0)</f>
        <v>0</v>
      </c>
      <c r="BG117" s="214">
        <f>IF(N117="zákl. přenesená",J117,0)</f>
        <v>0</v>
      </c>
      <c r="BH117" s="214">
        <f>IF(N117="sníž. přenesená",J117,0)</f>
        <v>0</v>
      </c>
      <c r="BI117" s="214">
        <f>IF(N117="nulová",J117,0)</f>
        <v>0</v>
      </c>
      <c r="BJ117" s="16" t="s">
        <v>86</v>
      </c>
      <c r="BK117" s="214">
        <f>ROUND(I117*H117,2)</f>
        <v>0</v>
      </c>
      <c r="BL117" s="16" t="s">
        <v>180</v>
      </c>
      <c r="BM117" s="16" t="s">
        <v>1031</v>
      </c>
    </row>
    <row r="118" spans="2:51" s="11" customFormat="1" ht="12">
      <c r="B118" s="218"/>
      <c r="C118" s="219"/>
      <c r="D118" s="215" t="s">
        <v>165</v>
      </c>
      <c r="E118" s="234" t="s">
        <v>40</v>
      </c>
      <c r="F118" s="220" t="s">
        <v>1032</v>
      </c>
      <c r="G118" s="219"/>
      <c r="H118" s="221">
        <v>121.8</v>
      </c>
      <c r="I118" s="222"/>
      <c r="J118" s="219"/>
      <c r="K118" s="219"/>
      <c r="L118" s="223"/>
      <c r="M118" s="224"/>
      <c r="N118" s="225"/>
      <c r="O118" s="225"/>
      <c r="P118" s="225"/>
      <c r="Q118" s="225"/>
      <c r="R118" s="225"/>
      <c r="S118" s="225"/>
      <c r="T118" s="226"/>
      <c r="AT118" s="227" t="s">
        <v>165</v>
      </c>
      <c r="AU118" s="227" t="s">
        <v>88</v>
      </c>
      <c r="AV118" s="11" t="s">
        <v>88</v>
      </c>
      <c r="AW118" s="11" t="s">
        <v>38</v>
      </c>
      <c r="AX118" s="11" t="s">
        <v>78</v>
      </c>
      <c r="AY118" s="227" t="s">
        <v>139</v>
      </c>
    </row>
    <row r="119" spans="2:51" s="12" customFormat="1" ht="12">
      <c r="B119" s="235"/>
      <c r="C119" s="236"/>
      <c r="D119" s="215" t="s">
        <v>165</v>
      </c>
      <c r="E119" s="237" t="s">
        <v>40</v>
      </c>
      <c r="F119" s="238" t="s">
        <v>355</v>
      </c>
      <c r="G119" s="236"/>
      <c r="H119" s="239">
        <v>121.8</v>
      </c>
      <c r="I119" s="240"/>
      <c r="J119" s="236"/>
      <c r="K119" s="236"/>
      <c r="L119" s="241"/>
      <c r="M119" s="242"/>
      <c r="N119" s="243"/>
      <c r="O119" s="243"/>
      <c r="P119" s="243"/>
      <c r="Q119" s="243"/>
      <c r="R119" s="243"/>
      <c r="S119" s="243"/>
      <c r="T119" s="244"/>
      <c r="AT119" s="245" t="s">
        <v>165</v>
      </c>
      <c r="AU119" s="245" t="s">
        <v>88</v>
      </c>
      <c r="AV119" s="12" t="s">
        <v>147</v>
      </c>
      <c r="AW119" s="12" t="s">
        <v>38</v>
      </c>
      <c r="AX119" s="12" t="s">
        <v>86</v>
      </c>
      <c r="AY119" s="245" t="s">
        <v>139</v>
      </c>
    </row>
    <row r="120" spans="2:65" s="1" customFormat="1" ht="16.5" customHeight="1">
      <c r="B120" s="37"/>
      <c r="C120" s="246" t="s">
        <v>208</v>
      </c>
      <c r="D120" s="246" t="s">
        <v>254</v>
      </c>
      <c r="E120" s="247" t="s">
        <v>655</v>
      </c>
      <c r="F120" s="248" t="s">
        <v>656</v>
      </c>
      <c r="G120" s="249" t="s">
        <v>179</v>
      </c>
      <c r="H120" s="250">
        <v>191.1</v>
      </c>
      <c r="I120" s="251"/>
      <c r="J120" s="252">
        <f>ROUND(I120*H120,2)</f>
        <v>0</v>
      </c>
      <c r="K120" s="248" t="s">
        <v>146</v>
      </c>
      <c r="L120" s="253"/>
      <c r="M120" s="254" t="s">
        <v>40</v>
      </c>
      <c r="N120" s="255" t="s">
        <v>49</v>
      </c>
      <c r="O120" s="78"/>
      <c r="P120" s="212">
        <f>O120*H120</f>
        <v>0</v>
      </c>
      <c r="Q120" s="212">
        <v>0.00029</v>
      </c>
      <c r="R120" s="212">
        <f>Q120*H120</f>
        <v>0.055418999999999996</v>
      </c>
      <c r="S120" s="212">
        <v>0</v>
      </c>
      <c r="T120" s="213">
        <f>S120*H120</f>
        <v>0</v>
      </c>
      <c r="AR120" s="16" t="s">
        <v>358</v>
      </c>
      <c r="AT120" s="16" t="s">
        <v>254</v>
      </c>
      <c r="AU120" s="16" t="s">
        <v>88</v>
      </c>
      <c r="AY120" s="16" t="s">
        <v>139</v>
      </c>
      <c r="BE120" s="214">
        <f>IF(N120="základní",J120,0)</f>
        <v>0</v>
      </c>
      <c r="BF120" s="214">
        <f>IF(N120="snížená",J120,0)</f>
        <v>0</v>
      </c>
      <c r="BG120" s="214">
        <f>IF(N120="zákl. přenesená",J120,0)</f>
        <v>0</v>
      </c>
      <c r="BH120" s="214">
        <f>IF(N120="sníž. přenesená",J120,0)</f>
        <v>0</v>
      </c>
      <c r="BI120" s="214">
        <f>IF(N120="nulová",J120,0)</f>
        <v>0</v>
      </c>
      <c r="BJ120" s="16" t="s">
        <v>86</v>
      </c>
      <c r="BK120" s="214">
        <f>ROUND(I120*H120,2)</f>
        <v>0</v>
      </c>
      <c r="BL120" s="16" t="s">
        <v>180</v>
      </c>
      <c r="BM120" s="16" t="s">
        <v>1033</v>
      </c>
    </row>
    <row r="121" spans="2:51" s="11" customFormat="1" ht="12">
      <c r="B121" s="218"/>
      <c r="C121" s="219"/>
      <c r="D121" s="215" t="s">
        <v>165</v>
      </c>
      <c r="E121" s="234" t="s">
        <v>40</v>
      </c>
      <c r="F121" s="220" t="s">
        <v>1034</v>
      </c>
      <c r="G121" s="219"/>
      <c r="H121" s="221">
        <v>191.1</v>
      </c>
      <c r="I121" s="222"/>
      <c r="J121" s="219"/>
      <c r="K121" s="219"/>
      <c r="L121" s="223"/>
      <c r="M121" s="224"/>
      <c r="N121" s="225"/>
      <c r="O121" s="225"/>
      <c r="P121" s="225"/>
      <c r="Q121" s="225"/>
      <c r="R121" s="225"/>
      <c r="S121" s="225"/>
      <c r="T121" s="226"/>
      <c r="AT121" s="227" t="s">
        <v>165</v>
      </c>
      <c r="AU121" s="227" t="s">
        <v>88</v>
      </c>
      <c r="AV121" s="11" t="s">
        <v>88</v>
      </c>
      <c r="AW121" s="11" t="s">
        <v>38</v>
      </c>
      <c r="AX121" s="11" t="s">
        <v>78</v>
      </c>
      <c r="AY121" s="227" t="s">
        <v>139</v>
      </c>
    </row>
    <row r="122" spans="2:51" s="12" customFormat="1" ht="12">
      <c r="B122" s="235"/>
      <c r="C122" s="236"/>
      <c r="D122" s="215" t="s">
        <v>165</v>
      </c>
      <c r="E122" s="237" t="s">
        <v>40</v>
      </c>
      <c r="F122" s="238" t="s">
        <v>355</v>
      </c>
      <c r="G122" s="236"/>
      <c r="H122" s="239">
        <v>191.1</v>
      </c>
      <c r="I122" s="240"/>
      <c r="J122" s="236"/>
      <c r="K122" s="236"/>
      <c r="L122" s="241"/>
      <c r="M122" s="242"/>
      <c r="N122" s="243"/>
      <c r="O122" s="243"/>
      <c r="P122" s="243"/>
      <c r="Q122" s="243"/>
      <c r="R122" s="243"/>
      <c r="S122" s="243"/>
      <c r="T122" s="244"/>
      <c r="AT122" s="245" t="s">
        <v>165</v>
      </c>
      <c r="AU122" s="245" t="s">
        <v>88</v>
      </c>
      <c r="AV122" s="12" t="s">
        <v>147</v>
      </c>
      <c r="AW122" s="12" t="s">
        <v>38</v>
      </c>
      <c r="AX122" s="12" t="s">
        <v>86</v>
      </c>
      <c r="AY122" s="245" t="s">
        <v>139</v>
      </c>
    </row>
    <row r="123" spans="2:65" s="1" customFormat="1" ht="16.5" customHeight="1">
      <c r="B123" s="37"/>
      <c r="C123" s="246" t="s">
        <v>212</v>
      </c>
      <c r="D123" s="246" t="s">
        <v>254</v>
      </c>
      <c r="E123" s="247" t="s">
        <v>660</v>
      </c>
      <c r="F123" s="248" t="s">
        <v>661</v>
      </c>
      <c r="G123" s="249" t="s">
        <v>179</v>
      </c>
      <c r="H123" s="250">
        <v>45.15</v>
      </c>
      <c r="I123" s="251"/>
      <c r="J123" s="252">
        <f>ROUND(I123*H123,2)</f>
        <v>0</v>
      </c>
      <c r="K123" s="248" t="s">
        <v>146</v>
      </c>
      <c r="L123" s="253"/>
      <c r="M123" s="254" t="s">
        <v>40</v>
      </c>
      <c r="N123" s="255" t="s">
        <v>49</v>
      </c>
      <c r="O123" s="78"/>
      <c r="P123" s="212">
        <f>O123*H123</f>
        <v>0</v>
      </c>
      <c r="Q123" s="212">
        <v>0.00032</v>
      </c>
      <c r="R123" s="212">
        <f>Q123*H123</f>
        <v>0.014448</v>
      </c>
      <c r="S123" s="212">
        <v>0</v>
      </c>
      <c r="T123" s="213">
        <f>S123*H123</f>
        <v>0</v>
      </c>
      <c r="AR123" s="16" t="s">
        <v>358</v>
      </c>
      <c r="AT123" s="16" t="s">
        <v>254</v>
      </c>
      <c r="AU123" s="16" t="s">
        <v>88</v>
      </c>
      <c r="AY123" s="16" t="s">
        <v>139</v>
      </c>
      <c r="BE123" s="214">
        <f>IF(N123="základní",J123,0)</f>
        <v>0</v>
      </c>
      <c r="BF123" s="214">
        <f>IF(N123="snížená",J123,0)</f>
        <v>0</v>
      </c>
      <c r="BG123" s="214">
        <f>IF(N123="zákl. přenesená",J123,0)</f>
        <v>0</v>
      </c>
      <c r="BH123" s="214">
        <f>IF(N123="sníž. přenesená",J123,0)</f>
        <v>0</v>
      </c>
      <c r="BI123" s="214">
        <f>IF(N123="nulová",J123,0)</f>
        <v>0</v>
      </c>
      <c r="BJ123" s="16" t="s">
        <v>86</v>
      </c>
      <c r="BK123" s="214">
        <f>ROUND(I123*H123,2)</f>
        <v>0</v>
      </c>
      <c r="BL123" s="16" t="s">
        <v>180</v>
      </c>
      <c r="BM123" s="16" t="s">
        <v>1035</v>
      </c>
    </row>
    <row r="124" spans="2:51" s="11" customFormat="1" ht="12">
      <c r="B124" s="218"/>
      <c r="C124" s="219"/>
      <c r="D124" s="215" t="s">
        <v>165</v>
      </c>
      <c r="E124" s="234" t="s">
        <v>40</v>
      </c>
      <c r="F124" s="220" t="s">
        <v>1036</v>
      </c>
      <c r="G124" s="219"/>
      <c r="H124" s="221">
        <v>45.15</v>
      </c>
      <c r="I124" s="222"/>
      <c r="J124" s="219"/>
      <c r="K124" s="219"/>
      <c r="L124" s="223"/>
      <c r="M124" s="224"/>
      <c r="N124" s="225"/>
      <c r="O124" s="225"/>
      <c r="P124" s="225"/>
      <c r="Q124" s="225"/>
      <c r="R124" s="225"/>
      <c r="S124" s="225"/>
      <c r="T124" s="226"/>
      <c r="AT124" s="227" t="s">
        <v>165</v>
      </c>
      <c r="AU124" s="227" t="s">
        <v>88</v>
      </c>
      <c r="AV124" s="11" t="s">
        <v>88</v>
      </c>
      <c r="AW124" s="11" t="s">
        <v>38</v>
      </c>
      <c r="AX124" s="11" t="s">
        <v>78</v>
      </c>
      <c r="AY124" s="227" t="s">
        <v>139</v>
      </c>
    </row>
    <row r="125" spans="2:51" s="12" customFormat="1" ht="12">
      <c r="B125" s="235"/>
      <c r="C125" s="236"/>
      <c r="D125" s="215" t="s">
        <v>165</v>
      </c>
      <c r="E125" s="237" t="s">
        <v>40</v>
      </c>
      <c r="F125" s="238" t="s">
        <v>355</v>
      </c>
      <c r="G125" s="236"/>
      <c r="H125" s="239">
        <v>45.15</v>
      </c>
      <c r="I125" s="240"/>
      <c r="J125" s="236"/>
      <c r="K125" s="236"/>
      <c r="L125" s="241"/>
      <c r="M125" s="242"/>
      <c r="N125" s="243"/>
      <c r="O125" s="243"/>
      <c r="P125" s="243"/>
      <c r="Q125" s="243"/>
      <c r="R125" s="243"/>
      <c r="S125" s="243"/>
      <c r="T125" s="244"/>
      <c r="AT125" s="245" t="s">
        <v>165</v>
      </c>
      <c r="AU125" s="245" t="s">
        <v>88</v>
      </c>
      <c r="AV125" s="12" t="s">
        <v>147</v>
      </c>
      <c r="AW125" s="12" t="s">
        <v>38</v>
      </c>
      <c r="AX125" s="12" t="s">
        <v>86</v>
      </c>
      <c r="AY125" s="245" t="s">
        <v>139</v>
      </c>
    </row>
    <row r="126" spans="2:65" s="1" customFormat="1" ht="16.5" customHeight="1">
      <c r="B126" s="37"/>
      <c r="C126" s="246" t="s">
        <v>8</v>
      </c>
      <c r="D126" s="246" t="s">
        <v>254</v>
      </c>
      <c r="E126" s="247" t="s">
        <v>1037</v>
      </c>
      <c r="F126" s="248" t="s">
        <v>1038</v>
      </c>
      <c r="G126" s="249" t="s">
        <v>179</v>
      </c>
      <c r="H126" s="250">
        <v>32.55</v>
      </c>
      <c r="I126" s="251"/>
      <c r="J126" s="252">
        <f>ROUND(I126*H126,2)</f>
        <v>0</v>
      </c>
      <c r="K126" s="248" t="s">
        <v>146</v>
      </c>
      <c r="L126" s="253"/>
      <c r="M126" s="254" t="s">
        <v>40</v>
      </c>
      <c r="N126" s="255" t="s">
        <v>49</v>
      </c>
      <c r="O126" s="78"/>
      <c r="P126" s="212">
        <f>O126*H126</f>
        <v>0</v>
      </c>
      <c r="Q126" s="212">
        <v>0.00037</v>
      </c>
      <c r="R126" s="212">
        <f>Q126*H126</f>
        <v>0.012043499999999999</v>
      </c>
      <c r="S126" s="212">
        <v>0</v>
      </c>
      <c r="T126" s="213">
        <f>S126*H126</f>
        <v>0</v>
      </c>
      <c r="AR126" s="16" t="s">
        <v>358</v>
      </c>
      <c r="AT126" s="16" t="s">
        <v>254</v>
      </c>
      <c r="AU126" s="16" t="s">
        <v>88</v>
      </c>
      <c r="AY126" s="16" t="s">
        <v>139</v>
      </c>
      <c r="BE126" s="214">
        <f>IF(N126="základní",J126,0)</f>
        <v>0</v>
      </c>
      <c r="BF126" s="214">
        <f>IF(N126="snížená",J126,0)</f>
        <v>0</v>
      </c>
      <c r="BG126" s="214">
        <f>IF(N126="zákl. přenesená",J126,0)</f>
        <v>0</v>
      </c>
      <c r="BH126" s="214">
        <f>IF(N126="sníž. přenesená",J126,0)</f>
        <v>0</v>
      </c>
      <c r="BI126" s="214">
        <f>IF(N126="nulová",J126,0)</f>
        <v>0</v>
      </c>
      <c r="BJ126" s="16" t="s">
        <v>86</v>
      </c>
      <c r="BK126" s="214">
        <f>ROUND(I126*H126,2)</f>
        <v>0</v>
      </c>
      <c r="BL126" s="16" t="s">
        <v>180</v>
      </c>
      <c r="BM126" s="16" t="s">
        <v>1039</v>
      </c>
    </row>
    <row r="127" spans="2:51" s="11" customFormat="1" ht="12">
      <c r="B127" s="218"/>
      <c r="C127" s="219"/>
      <c r="D127" s="215" t="s">
        <v>165</v>
      </c>
      <c r="E127" s="234" t="s">
        <v>40</v>
      </c>
      <c r="F127" s="220" t="s">
        <v>1040</v>
      </c>
      <c r="G127" s="219"/>
      <c r="H127" s="221">
        <v>32.55</v>
      </c>
      <c r="I127" s="222"/>
      <c r="J127" s="219"/>
      <c r="K127" s="219"/>
      <c r="L127" s="223"/>
      <c r="M127" s="224"/>
      <c r="N127" s="225"/>
      <c r="O127" s="225"/>
      <c r="P127" s="225"/>
      <c r="Q127" s="225"/>
      <c r="R127" s="225"/>
      <c r="S127" s="225"/>
      <c r="T127" s="226"/>
      <c r="AT127" s="227" t="s">
        <v>165</v>
      </c>
      <c r="AU127" s="227" t="s">
        <v>88</v>
      </c>
      <c r="AV127" s="11" t="s">
        <v>88</v>
      </c>
      <c r="AW127" s="11" t="s">
        <v>38</v>
      </c>
      <c r="AX127" s="11" t="s">
        <v>78</v>
      </c>
      <c r="AY127" s="227" t="s">
        <v>139</v>
      </c>
    </row>
    <row r="128" spans="2:51" s="12" customFormat="1" ht="12">
      <c r="B128" s="235"/>
      <c r="C128" s="236"/>
      <c r="D128" s="215" t="s">
        <v>165</v>
      </c>
      <c r="E128" s="237" t="s">
        <v>40</v>
      </c>
      <c r="F128" s="238" t="s">
        <v>355</v>
      </c>
      <c r="G128" s="236"/>
      <c r="H128" s="239">
        <v>32.55</v>
      </c>
      <c r="I128" s="240"/>
      <c r="J128" s="236"/>
      <c r="K128" s="236"/>
      <c r="L128" s="241"/>
      <c r="M128" s="242"/>
      <c r="N128" s="243"/>
      <c r="O128" s="243"/>
      <c r="P128" s="243"/>
      <c r="Q128" s="243"/>
      <c r="R128" s="243"/>
      <c r="S128" s="243"/>
      <c r="T128" s="244"/>
      <c r="AT128" s="245" t="s">
        <v>165</v>
      </c>
      <c r="AU128" s="245" t="s">
        <v>88</v>
      </c>
      <c r="AV128" s="12" t="s">
        <v>147</v>
      </c>
      <c r="AW128" s="12" t="s">
        <v>38</v>
      </c>
      <c r="AX128" s="12" t="s">
        <v>86</v>
      </c>
      <c r="AY128" s="245" t="s">
        <v>139</v>
      </c>
    </row>
    <row r="129" spans="2:65" s="1" customFormat="1" ht="16.5" customHeight="1">
      <c r="B129" s="37"/>
      <c r="C129" s="246" t="s">
        <v>180</v>
      </c>
      <c r="D129" s="246" t="s">
        <v>254</v>
      </c>
      <c r="E129" s="247" t="s">
        <v>1041</v>
      </c>
      <c r="F129" s="248" t="s">
        <v>1042</v>
      </c>
      <c r="G129" s="249" t="s">
        <v>179</v>
      </c>
      <c r="H129" s="250">
        <v>3.15</v>
      </c>
      <c r="I129" s="251"/>
      <c r="J129" s="252">
        <f>ROUND(I129*H129,2)</f>
        <v>0</v>
      </c>
      <c r="K129" s="248" t="s">
        <v>146</v>
      </c>
      <c r="L129" s="253"/>
      <c r="M129" s="254" t="s">
        <v>40</v>
      </c>
      <c r="N129" s="255" t="s">
        <v>49</v>
      </c>
      <c r="O129" s="78"/>
      <c r="P129" s="212">
        <f>O129*H129</f>
        <v>0</v>
      </c>
      <c r="Q129" s="212">
        <v>0.00047</v>
      </c>
      <c r="R129" s="212">
        <f>Q129*H129</f>
        <v>0.0014804999999999998</v>
      </c>
      <c r="S129" s="212">
        <v>0</v>
      </c>
      <c r="T129" s="213">
        <f>S129*H129</f>
        <v>0</v>
      </c>
      <c r="AR129" s="16" t="s">
        <v>358</v>
      </c>
      <c r="AT129" s="16" t="s">
        <v>254</v>
      </c>
      <c r="AU129" s="16" t="s">
        <v>88</v>
      </c>
      <c r="AY129" s="16" t="s">
        <v>139</v>
      </c>
      <c r="BE129" s="214">
        <f>IF(N129="základní",J129,0)</f>
        <v>0</v>
      </c>
      <c r="BF129" s="214">
        <f>IF(N129="snížená",J129,0)</f>
        <v>0</v>
      </c>
      <c r="BG129" s="214">
        <f>IF(N129="zákl. přenesená",J129,0)</f>
        <v>0</v>
      </c>
      <c r="BH129" s="214">
        <f>IF(N129="sníž. přenesená",J129,0)</f>
        <v>0</v>
      </c>
      <c r="BI129" s="214">
        <f>IF(N129="nulová",J129,0)</f>
        <v>0</v>
      </c>
      <c r="BJ129" s="16" t="s">
        <v>86</v>
      </c>
      <c r="BK129" s="214">
        <f>ROUND(I129*H129,2)</f>
        <v>0</v>
      </c>
      <c r="BL129" s="16" t="s">
        <v>180</v>
      </c>
      <c r="BM129" s="16" t="s">
        <v>1043</v>
      </c>
    </row>
    <row r="130" spans="2:51" s="11" customFormat="1" ht="12">
      <c r="B130" s="218"/>
      <c r="C130" s="219"/>
      <c r="D130" s="215" t="s">
        <v>165</v>
      </c>
      <c r="E130" s="234" t="s">
        <v>40</v>
      </c>
      <c r="F130" s="220" t="s">
        <v>1044</v>
      </c>
      <c r="G130" s="219"/>
      <c r="H130" s="221">
        <v>3.15</v>
      </c>
      <c r="I130" s="222"/>
      <c r="J130" s="219"/>
      <c r="K130" s="219"/>
      <c r="L130" s="223"/>
      <c r="M130" s="224"/>
      <c r="N130" s="225"/>
      <c r="O130" s="225"/>
      <c r="P130" s="225"/>
      <c r="Q130" s="225"/>
      <c r="R130" s="225"/>
      <c r="S130" s="225"/>
      <c r="T130" s="226"/>
      <c r="AT130" s="227" t="s">
        <v>165</v>
      </c>
      <c r="AU130" s="227" t="s">
        <v>88</v>
      </c>
      <c r="AV130" s="11" t="s">
        <v>88</v>
      </c>
      <c r="AW130" s="11" t="s">
        <v>38</v>
      </c>
      <c r="AX130" s="11" t="s">
        <v>78</v>
      </c>
      <c r="AY130" s="227" t="s">
        <v>139</v>
      </c>
    </row>
    <row r="131" spans="2:51" s="12" customFormat="1" ht="12">
      <c r="B131" s="235"/>
      <c r="C131" s="236"/>
      <c r="D131" s="215" t="s">
        <v>165</v>
      </c>
      <c r="E131" s="237" t="s">
        <v>40</v>
      </c>
      <c r="F131" s="238" t="s">
        <v>355</v>
      </c>
      <c r="G131" s="236"/>
      <c r="H131" s="239">
        <v>3.15</v>
      </c>
      <c r="I131" s="240"/>
      <c r="J131" s="236"/>
      <c r="K131" s="236"/>
      <c r="L131" s="241"/>
      <c r="M131" s="242"/>
      <c r="N131" s="243"/>
      <c r="O131" s="243"/>
      <c r="P131" s="243"/>
      <c r="Q131" s="243"/>
      <c r="R131" s="243"/>
      <c r="S131" s="243"/>
      <c r="T131" s="244"/>
      <c r="AT131" s="245" t="s">
        <v>165</v>
      </c>
      <c r="AU131" s="245" t="s">
        <v>88</v>
      </c>
      <c r="AV131" s="12" t="s">
        <v>147</v>
      </c>
      <c r="AW131" s="12" t="s">
        <v>38</v>
      </c>
      <c r="AX131" s="12" t="s">
        <v>86</v>
      </c>
      <c r="AY131" s="245" t="s">
        <v>139</v>
      </c>
    </row>
    <row r="132" spans="2:65" s="1" customFormat="1" ht="22.5" customHeight="1">
      <c r="B132" s="37"/>
      <c r="C132" s="203" t="s">
        <v>226</v>
      </c>
      <c r="D132" s="203" t="s">
        <v>142</v>
      </c>
      <c r="E132" s="204" t="s">
        <v>675</v>
      </c>
      <c r="F132" s="205" t="s">
        <v>676</v>
      </c>
      <c r="G132" s="206" t="s">
        <v>242</v>
      </c>
      <c r="H132" s="228"/>
      <c r="I132" s="208"/>
      <c r="J132" s="209">
        <f>ROUND(I132*H132,2)</f>
        <v>0</v>
      </c>
      <c r="K132" s="205" t="s">
        <v>146</v>
      </c>
      <c r="L132" s="42"/>
      <c r="M132" s="210" t="s">
        <v>40</v>
      </c>
      <c r="N132" s="211" t="s">
        <v>49</v>
      </c>
      <c r="O132" s="78"/>
      <c r="P132" s="212">
        <f>O132*H132</f>
        <v>0</v>
      </c>
      <c r="Q132" s="212">
        <v>0</v>
      </c>
      <c r="R132" s="212">
        <f>Q132*H132</f>
        <v>0</v>
      </c>
      <c r="S132" s="212">
        <v>0</v>
      </c>
      <c r="T132" s="213">
        <f>S132*H132</f>
        <v>0</v>
      </c>
      <c r="AR132" s="16" t="s">
        <v>180</v>
      </c>
      <c r="AT132" s="16" t="s">
        <v>142</v>
      </c>
      <c r="AU132" s="16" t="s">
        <v>88</v>
      </c>
      <c r="AY132" s="16" t="s">
        <v>139</v>
      </c>
      <c r="BE132" s="214">
        <f>IF(N132="základní",J132,0)</f>
        <v>0</v>
      </c>
      <c r="BF132" s="214">
        <f>IF(N132="snížená",J132,0)</f>
        <v>0</v>
      </c>
      <c r="BG132" s="214">
        <f>IF(N132="zákl. přenesená",J132,0)</f>
        <v>0</v>
      </c>
      <c r="BH132" s="214">
        <f>IF(N132="sníž. přenesená",J132,0)</f>
        <v>0</v>
      </c>
      <c r="BI132" s="214">
        <f>IF(N132="nulová",J132,0)</f>
        <v>0</v>
      </c>
      <c r="BJ132" s="16" t="s">
        <v>86</v>
      </c>
      <c r="BK132" s="214">
        <f>ROUND(I132*H132,2)</f>
        <v>0</v>
      </c>
      <c r="BL132" s="16" t="s">
        <v>180</v>
      </c>
      <c r="BM132" s="16" t="s">
        <v>1045</v>
      </c>
    </row>
    <row r="133" spans="2:47" s="1" customFormat="1" ht="12">
      <c r="B133" s="37"/>
      <c r="C133" s="38"/>
      <c r="D133" s="215" t="s">
        <v>155</v>
      </c>
      <c r="E133" s="38"/>
      <c r="F133" s="216" t="s">
        <v>244</v>
      </c>
      <c r="G133" s="38"/>
      <c r="H133" s="38"/>
      <c r="I133" s="129"/>
      <c r="J133" s="38"/>
      <c r="K133" s="38"/>
      <c r="L133" s="42"/>
      <c r="M133" s="217"/>
      <c r="N133" s="78"/>
      <c r="O133" s="78"/>
      <c r="P133" s="78"/>
      <c r="Q133" s="78"/>
      <c r="R133" s="78"/>
      <c r="S133" s="78"/>
      <c r="T133" s="79"/>
      <c r="AT133" s="16" t="s">
        <v>155</v>
      </c>
      <c r="AU133" s="16" t="s">
        <v>88</v>
      </c>
    </row>
    <row r="134" spans="2:63" s="10" customFormat="1" ht="22.8" customHeight="1">
      <c r="B134" s="187"/>
      <c r="C134" s="188"/>
      <c r="D134" s="189" t="s">
        <v>77</v>
      </c>
      <c r="E134" s="201" t="s">
        <v>836</v>
      </c>
      <c r="F134" s="201" t="s">
        <v>837</v>
      </c>
      <c r="G134" s="188"/>
      <c r="H134" s="188"/>
      <c r="I134" s="191"/>
      <c r="J134" s="202">
        <f>BK134</f>
        <v>0</v>
      </c>
      <c r="K134" s="188"/>
      <c r="L134" s="193"/>
      <c r="M134" s="194"/>
      <c r="N134" s="195"/>
      <c r="O134" s="195"/>
      <c r="P134" s="196">
        <f>SUM(P135:P145)</f>
        <v>0</v>
      </c>
      <c r="Q134" s="195"/>
      <c r="R134" s="196">
        <f>SUM(R135:R145)</f>
        <v>0.6464</v>
      </c>
      <c r="S134" s="195"/>
      <c r="T134" s="197">
        <f>SUM(T135:T145)</f>
        <v>0</v>
      </c>
      <c r="AR134" s="198" t="s">
        <v>88</v>
      </c>
      <c r="AT134" s="199" t="s">
        <v>77</v>
      </c>
      <c r="AU134" s="199" t="s">
        <v>86</v>
      </c>
      <c r="AY134" s="198" t="s">
        <v>139</v>
      </c>
      <c r="BK134" s="200">
        <f>SUM(BK135:BK145)</f>
        <v>0</v>
      </c>
    </row>
    <row r="135" spans="2:65" s="1" customFormat="1" ht="16.5" customHeight="1">
      <c r="B135" s="37"/>
      <c r="C135" s="203" t="s">
        <v>231</v>
      </c>
      <c r="D135" s="203" t="s">
        <v>142</v>
      </c>
      <c r="E135" s="204" t="s">
        <v>1046</v>
      </c>
      <c r="F135" s="205" t="s">
        <v>1047</v>
      </c>
      <c r="G135" s="206" t="s">
        <v>179</v>
      </c>
      <c r="H135" s="207">
        <v>259</v>
      </c>
      <c r="I135" s="208"/>
      <c r="J135" s="209">
        <f>ROUND(I135*H135,2)</f>
        <v>0</v>
      </c>
      <c r="K135" s="205" t="s">
        <v>146</v>
      </c>
      <c r="L135" s="42"/>
      <c r="M135" s="210" t="s">
        <v>40</v>
      </c>
      <c r="N135" s="211" t="s">
        <v>49</v>
      </c>
      <c r="O135" s="78"/>
      <c r="P135" s="212">
        <f>O135*H135</f>
        <v>0</v>
      </c>
      <c r="Q135" s="212">
        <v>0.00045</v>
      </c>
      <c r="R135" s="212">
        <f>Q135*H135</f>
        <v>0.11655</v>
      </c>
      <c r="S135" s="212">
        <v>0</v>
      </c>
      <c r="T135" s="213">
        <f>S135*H135</f>
        <v>0</v>
      </c>
      <c r="AR135" s="16" t="s">
        <v>180</v>
      </c>
      <c r="AT135" s="16" t="s">
        <v>142</v>
      </c>
      <c r="AU135" s="16" t="s">
        <v>88</v>
      </c>
      <c r="AY135" s="16" t="s">
        <v>139</v>
      </c>
      <c r="BE135" s="214">
        <f>IF(N135="základní",J135,0)</f>
        <v>0</v>
      </c>
      <c r="BF135" s="214">
        <f>IF(N135="snížená",J135,0)</f>
        <v>0</v>
      </c>
      <c r="BG135" s="214">
        <f>IF(N135="zákl. přenesená",J135,0)</f>
        <v>0</v>
      </c>
      <c r="BH135" s="214">
        <f>IF(N135="sníž. přenesená",J135,0)</f>
        <v>0</v>
      </c>
      <c r="BI135" s="214">
        <f>IF(N135="nulová",J135,0)</f>
        <v>0</v>
      </c>
      <c r="BJ135" s="16" t="s">
        <v>86</v>
      </c>
      <c r="BK135" s="214">
        <f>ROUND(I135*H135,2)</f>
        <v>0</v>
      </c>
      <c r="BL135" s="16" t="s">
        <v>180</v>
      </c>
      <c r="BM135" s="16" t="s">
        <v>1048</v>
      </c>
    </row>
    <row r="136" spans="2:65" s="1" customFormat="1" ht="16.5" customHeight="1">
      <c r="B136" s="37"/>
      <c r="C136" s="203" t="s">
        <v>235</v>
      </c>
      <c r="D136" s="203" t="s">
        <v>142</v>
      </c>
      <c r="E136" s="204" t="s">
        <v>1049</v>
      </c>
      <c r="F136" s="205" t="s">
        <v>1050</v>
      </c>
      <c r="G136" s="206" t="s">
        <v>179</v>
      </c>
      <c r="H136" s="207">
        <v>117</v>
      </c>
      <c r="I136" s="208"/>
      <c r="J136" s="209">
        <f>ROUND(I136*H136,2)</f>
        <v>0</v>
      </c>
      <c r="K136" s="205" t="s">
        <v>146</v>
      </c>
      <c r="L136" s="42"/>
      <c r="M136" s="210" t="s">
        <v>40</v>
      </c>
      <c r="N136" s="211" t="s">
        <v>49</v>
      </c>
      <c r="O136" s="78"/>
      <c r="P136" s="212">
        <f>O136*H136</f>
        <v>0</v>
      </c>
      <c r="Q136" s="212">
        <v>0.0007</v>
      </c>
      <c r="R136" s="212">
        <f>Q136*H136</f>
        <v>0.0819</v>
      </c>
      <c r="S136" s="212">
        <v>0</v>
      </c>
      <c r="T136" s="213">
        <f>S136*H136</f>
        <v>0</v>
      </c>
      <c r="AR136" s="16" t="s">
        <v>180</v>
      </c>
      <c r="AT136" s="16" t="s">
        <v>142</v>
      </c>
      <c r="AU136" s="16" t="s">
        <v>88</v>
      </c>
      <c r="AY136" s="16" t="s">
        <v>139</v>
      </c>
      <c r="BE136" s="214">
        <f>IF(N136="základní",J136,0)</f>
        <v>0</v>
      </c>
      <c r="BF136" s="214">
        <f>IF(N136="snížená",J136,0)</f>
        <v>0</v>
      </c>
      <c r="BG136" s="214">
        <f>IF(N136="zákl. přenesená",J136,0)</f>
        <v>0</v>
      </c>
      <c r="BH136" s="214">
        <f>IF(N136="sníž. přenesená",J136,0)</f>
        <v>0</v>
      </c>
      <c r="BI136" s="214">
        <f>IF(N136="nulová",J136,0)</f>
        <v>0</v>
      </c>
      <c r="BJ136" s="16" t="s">
        <v>86</v>
      </c>
      <c r="BK136" s="214">
        <f>ROUND(I136*H136,2)</f>
        <v>0</v>
      </c>
      <c r="BL136" s="16" t="s">
        <v>180</v>
      </c>
      <c r="BM136" s="16" t="s">
        <v>1051</v>
      </c>
    </row>
    <row r="137" spans="2:65" s="1" customFormat="1" ht="16.5" customHeight="1">
      <c r="B137" s="37"/>
      <c r="C137" s="203" t="s">
        <v>239</v>
      </c>
      <c r="D137" s="203" t="s">
        <v>142</v>
      </c>
      <c r="E137" s="204" t="s">
        <v>1052</v>
      </c>
      <c r="F137" s="205" t="s">
        <v>1053</v>
      </c>
      <c r="G137" s="206" t="s">
        <v>179</v>
      </c>
      <c r="H137" s="207">
        <v>116</v>
      </c>
      <c r="I137" s="208"/>
      <c r="J137" s="209">
        <f>ROUND(I137*H137,2)</f>
        <v>0</v>
      </c>
      <c r="K137" s="205" t="s">
        <v>146</v>
      </c>
      <c r="L137" s="42"/>
      <c r="M137" s="210" t="s">
        <v>40</v>
      </c>
      <c r="N137" s="211" t="s">
        <v>49</v>
      </c>
      <c r="O137" s="78"/>
      <c r="P137" s="212">
        <f>O137*H137</f>
        <v>0</v>
      </c>
      <c r="Q137" s="212">
        <v>0.00069</v>
      </c>
      <c r="R137" s="212">
        <f>Q137*H137</f>
        <v>0.08004</v>
      </c>
      <c r="S137" s="212">
        <v>0</v>
      </c>
      <c r="T137" s="213">
        <f>S137*H137</f>
        <v>0</v>
      </c>
      <c r="AR137" s="16" t="s">
        <v>180</v>
      </c>
      <c r="AT137" s="16" t="s">
        <v>142</v>
      </c>
      <c r="AU137" s="16" t="s">
        <v>88</v>
      </c>
      <c r="AY137" s="16" t="s">
        <v>139</v>
      </c>
      <c r="BE137" s="214">
        <f>IF(N137="základní",J137,0)</f>
        <v>0</v>
      </c>
      <c r="BF137" s="214">
        <f>IF(N137="snížená",J137,0)</f>
        <v>0</v>
      </c>
      <c r="BG137" s="214">
        <f>IF(N137="zákl. přenesená",J137,0)</f>
        <v>0</v>
      </c>
      <c r="BH137" s="214">
        <f>IF(N137="sníž. přenesená",J137,0)</f>
        <v>0</v>
      </c>
      <c r="BI137" s="214">
        <f>IF(N137="nulová",J137,0)</f>
        <v>0</v>
      </c>
      <c r="BJ137" s="16" t="s">
        <v>86</v>
      </c>
      <c r="BK137" s="214">
        <f>ROUND(I137*H137,2)</f>
        <v>0</v>
      </c>
      <c r="BL137" s="16" t="s">
        <v>180</v>
      </c>
      <c r="BM137" s="16" t="s">
        <v>1054</v>
      </c>
    </row>
    <row r="138" spans="2:65" s="1" customFormat="1" ht="16.5" customHeight="1">
      <c r="B138" s="37"/>
      <c r="C138" s="203" t="s">
        <v>7</v>
      </c>
      <c r="D138" s="203" t="s">
        <v>142</v>
      </c>
      <c r="E138" s="204" t="s">
        <v>857</v>
      </c>
      <c r="F138" s="205" t="s">
        <v>858</v>
      </c>
      <c r="G138" s="206" t="s">
        <v>179</v>
      </c>
      <c r="H138" s="207">
        <v>182</v>
      </c>
      <c r="I138" s="208"/>
      <c r="J138" s="209">
        <f>ROUND(I138*H138,2)</f>
        <v>0</v>
      </c>
      <c r="K138" s="205" t="s">
        <v>146</v>
      </c>
      <c r="L138" s="42"/>
      <c r="M138" s="210" t="s">
        <v>40</v>
      </c>
      <c r="N138" s="211" t="s">
        <v>49</v>
      </c>
      <c r="O138" s="78"/>
      <c r="P138" s="212">
        <f>O138*H138</f>
        <v>0</v>
      </c>
      <c r="Q138" s="212">
        <v>0.00126</v>
      </c>
      <c r="R138" s="212">
        <f>Q138*H138</f>
        <v>0.22932</v>
      </c>
      <c r="S138" s="212">
        <v>0</v>
      </c>
      <c r="T138" s="213">
        <f>S138*H138</f>
        <v>0</v>
      </c>
      <c r="AR138" s="16" t="s">
        <v>180</v>
      </c>
      <c r="AT138" s="16" t="s">
        <v>142</v>
      </c>
      <c r="AU138" s="16" t="s">
        <v>88</v>
      </c>
      <c r="AY138" s="16" t="s">
        <v>139</v>
      </c>
      <c r="BE138" s="214">
        <f>IF(N138="základní",J138,0)</f>
        <v>0</v>
      </c>
      <c r="BF138" s="214">
        <f>IF(N138="snížená",J138,0)</f>
        <v>0</v>
      </c>
      <c r="BG138" s="214">
        <f>IF(N138="zákl. přenesená",J138,0)</f>
        <v>0</v>
      </c>
      <c r="BH138" s="214">
        <f>IF(N138="sníž. přenesená",J138,0)</f>
        <v>0</v>
      </c>
      <c r="BI138" s="214">
        <f>IF(N138="nulová",J138,0)</f>
        <v>0</v>
      </c>
      <c r="BJ138" s="16" t="s">
        <v>86</v>
      </c>
      <c r="BK138" s="214">
        <f>ROUND(I138*H138,2)</f>
        <v>0</v>
      </c>
      <c r="BL138" s="16" t="s">
        <v>180</v>
      </c>
      <c r="BM138" s="16" t="s">
        <v>1055</v>
      </c>
    </row>
    <row r="139" spans="2:65" s="1" customFormat="1" ht="16.5" customHeight="1">
      <c r="B139" s="37"/>
      <c r="C139" s="203" t="s">
        <v>250</v>
      </c>
      <c r="D139" s="203" t="s">
        <v>142</v>
      </c>
      <c r="E139" s="204" t="s">
        <v>861</v>
      </c>
      <c r="F139" s="205" t="s">
        <v>862</v>
      </c>
      <c r="G139" s="206" t="s">
        <v>179</v>
      </c>
      <c r="H139" s="207">
        <v>43</v>
      </c>
      <c r="I139" s="208"/>
      <c r="J139" s="209">
        <f>ROUND(I139*H139,2)</f>
        <v>0</v>
      </c>
      <c r="K139" s="205" t="s">
        <v>146</v>
      </c>
      <c r="L139" s="42"/>
      <c r="M139" s="210" t="s">
        <v>40</v>
      </c>
      <c r="N139" s="211" t="s">
        <v>49</v>
      </c>
      <c r="O139" s="78"/>
      <c r="P139" s="212">
        <f>O139*H139</f>
        <v>0</v>
      </c>
      <c r="Q139" s="212">
        <v>0.00159</v>
      </c>
      <c r="R139" s="212">
        <f>Q139*H139</f>
        <v>0.06837</v>
      </c>
      <c r="S139" s="212">
        <v>0</v>
      </c>
      <c r="T139" s="213">
        <f>S139*H139</f>
        <v>0</v>
      </c>
      <c r="AR139" s="16" t="s">
        <v>180</v>
      </c>
      <c r="AT139" s="16" t="s">
        <v>142</v>
      </c>
      <c r="AU139" s="16" t="s">
        <v>88</v>
      </c>
      <c r="AY139" s="16" t="s">
        <v>139</v>
      </c>
      <c r="BE139" s="214">
        <f>IF(N139="základní",J139,0)</f>
        <v>0</v>
      </c>
      <c r="BF139" s="214">
        <f>IF(N139="snížená",J139,0)</f>
        <v>0</v>
      </c>
      <c r="BG139" s="214">
        <f>IF(N139="zákl. přenesená",J139,0)</f>
        <v>0</v>
      </c>
      <c r="BH139" s="214">
        <f>IF(N139="sníž. přenesená",J139,0)</f>
        <v>0</v>
      </c>
      <c r="BI139" s="214">
        <f>IF(N139="nulová",J139,0)</f>
        <v>0</v>
      </c>
      <c r="BJ139" s="16" t="s">
        <v>86</v>
      </c>
      <c r="BK139" s="214">
        <f>ROUND(I139*H139,2)</f>
        <v>0</v>
      </c>
      <c r="BL139" s="16" t="s">
        <v>180</v>
      </c>
      <c r="BM139" s="16" t="s">
        <v>1056</v>
      </c>
    </row>
    <row r="140" spans="2:65" s="1" customFormat="1" ht="16.5" customHeight="1">
      <c r="B140" s="37"/>
      <c r="C140" s="203" t="s">
        <v>258</v>
      </c>
      <c r="D140" s="203" t="s">
        <v>142</v>
      </c>
      <c r="E140" s="204" t="s">
        <v>1057</v>
      </c>
      <c r="F140" s="205" t="s">
        <v>1058</v>
      </c>
      <c r="G140" s="206" t="s">
        <v>179</v>
      </c>
      <c r="H140" s="207">
        <v>31</v>
      </c>
      <c r="I140" s="208"/>
      <c r="J140" s="209">
        <f>ROUND(I140*H140,2)</f>
        <v>0</v>
      </c>
      <c r="K140" s="205" t="s">
        <v>146</v>
      </c>
      <c r="L140" s="42"/>
      <c r="M140" s="210" t="s">
        <v>40</v>
      </c>
      <c r="N140" s="211" t="s">
        <v>49</v>
      </c>
      <c r="O140" s="78"/>
      <c r="P140" s="212">
        <f>O140*H140</f>
        <v>0</v>
      </c>
      <c r="Q140" s="212">
        <v>0.00194</v>
      </c>
      <c r="R140" s="212">
        <f>Q140*H140</f>
        <v>0.060140000000000006</v>
      </c>
      <c r="S140" s="212">
        <v>0</v>
      </c>
      <c r="T140" s="213">
        <f>S140*H140</f>
        <v>0</v>
      </c>
      <c r="AR140" s="16" t="s">
        <v>180</v>
      </c>
      <c r="AT140" s="16" t="s">
        <v>142</v>
      </c>
      <c r="AU140" s="16" t="s">
        <v>88</v>
      </c>
      <c r="AY140" s="16" t="s">
        <v>139</v>
      </c>
      <c r="BE140" s="214">
        <f>IF(N140="základní",J140,0)</f>
        <v>0</v>
      </c>
      <c r="BF140" s="214">
        <f>IF(N140="snížená",J140,0)</f>
        <v>0</v>
      </c>
      <c r="BG140" s="214">
        <f>IF(N140="zákl. přenesená",J140,0)</f>
        <v>0</v>
      </c>
      <c r="BH140" s="214">
        <f>IF(N140="sníž. přenesená",J140,0)</f>
        <v>0</v>
      </c>
      <c r="BI140" s="214">
        <f>IF(N140="nulová",J140,0)</f>
        <v>0</v>
      </c>
      <c r="BJ140" s="16" t="s">
        <v>86</v>
      </c>
      <c r="BK140" s="214">
        <f>ROUND(I140*H140,2)</f>
        <v>0</v>
      </c>
      <c r="BL140" s="16" t="s">
        <v>180</v>
      </c>
      <c r="BM140" s="16" t="s">
        <v>1059</v>
      </c>
    </row>
    <row r="141" spans="2:65" s="1" customFormat="1" ht="16.5" customHeight="1">
      <c r="B141" s="37"/>
      <c r="C141" s="203" t="s">
        <v>263</v>
      </c>
      <c r="D141" s="203" t="s">
        <v>142</v>
      </c>
      <c r="E141" s="204" t="s">
        <v>865</v>
      </c>
      <c r="F141" s="205" t="s">
        <v>866</v>
      </c>
      <c r="G141" s="206" t="s">
        <v>179</v>
      </c>
      <c r="H141" s="207">
        <v>3</v>
      </c>
      <c r="I141" s="208"/>
      <c r="J141" s="209">
        <f>ROUND(I141*H141,2)</f>
        <v>0</v>
      </c>
      <c r="K141" s="205" t="s">
        <v>146</v>
      </c>
      <c r="L141" s="42"/>
      <c r="M141" s="210" t="s">
        <v>40</v>
      </c>
      <c r="N141" s="211" t="s">
        <v>49</v>
      </c>
      <c r="O141" s="78"/>
      <c r="P141" s="212">
        <f>O141*H141</f>
        <v>0</v>
      </c>
      <c r="Q141" s="212">
        <v>0.00336</v>
      </c>
      <c r="R141" s="212">
        <f>Q141*H141</f>
        <v>0.01008</v>
      </c>
      <c r="S141" s="212">
        <v>0</v>
      </c>
      <c r="T141" s="213">
        <f>S141*H141</f>
        <v>0</v>
      </c>
      <c r="AR141" s="16" t="s">
        <v>180</v>
      </c>
      <c r="AT141" s="16" t="s">
        <v>142</v>
      </c>
      <c r="AU141" s="16" t="s">
        <v>88</v>
      </c>
      <c r="AY141" s="16" t="s">
        <v>139</v>
      </c>
      <c r="BE141" s="214">
        <f>IF(N141="základní",J141,0)</f>
        <v>0</v>
      </c>
      <c r="BF141" s="214">
        <f>IF(N141="snížená",J141,0)</f>
        <v>0</v>
      </c>
      <c r="BG141" s="214">
        <f>IF(N141="zákl. přenesená",J141,0)</f>
        <v>0</v>
      </c>
      <c r="BH141" s="214">
        <f>IF(N141="sníž. přenesená",J141,0)</f>
        <v>0</v>
      </c>
      <c r="BI141" s="214">
        <f>IF(N141="nulová",J141,0)</f>
        <v>0</v>
      </c>
      <c r="BJ141" s="16" t="s">
        <v>86</v>
      </c>
      <c r="BK141" s="214">
        <f>ROUND(I141*H141,2)</f>
        <v>0</v>
      </c>
      <c r="BL141" s="16" t="s">
        <v>180</v>
      </c>
      <c r="BM141" s="16" t="s">
        <v>1060</v>
      </c>
    </row>
    <row r="142" spans="2:65" s="1" customFormat="1" ht="16.5" customHeight="1">
      <c r="B142" s="37"/>
      <c r="C142" s="203" t="s">
        <v>267</v>
      </c>
      <c r="D142" s="203" t="s">
        <v>142</v>
      </c>
      <c r="E142" s="204" t="s">
        <v>869</v>
      </c>
      <c r="F142" s="205" t="s">
        <v>870</v>
      </c>
      <c r="G142" s="206" t="s">
        <v>179</v>
      </c>
      <c r="H142" s="207">
        <v>717</v>
      </c>
      <c r="I142" s="208"/>
      <c r="J142" s="209">
        <f>ROUND(I142*H142,2)</f>
        <v>0</v>
      </c>
      <c r="K142" s="205" t="s">
        <v>146</v>
      </c>
      <c r="L142" s="42"/>
      <c r="M142" s="210" t="s">
        <v>40</v>
      </c>
      <c r="N142" s="211" t="s">
        <v>49</v>
      </c>
      <c r="O142" s="78"/>
      <c r="P142" s="212">
        <f>O142*H142</f>
        <v>0</v>
      </c>
      <c r="Q142" s="212">
        <v>0</v>
      </c>
      <c r="R142" s="212">
        <f>Q142*H142</f>
        <v>0</v>
      </c>
      <c r="S142" s="212">
        <v>0</v>
      </c>
      <c r="T142" s="213">
        <f>S142*H142</f>
        <v>0</v>
      </c>
      <c r="AR142" s="16" t="s">
        <v>180</v>
      </c>
      <c r="AT142" s="16" t="s">
        <v>142</v>
      </c>
      <c r="AU142" s="16" t="s">
        <v>88</v>
      </c>
      <c r="AY142" s="16" t="s">
        <v>139</v>
      </c>
      <c r="BE142" s="214">
        <f>IF(N142="základní",J142,0)</f>
        <v>0</v>
      </c>
      <c r="BF142" s="214">
        <f>IF(N142="snížená",J142,0)</f>
        <v>0</v>
      </c>
      <c r="BG142" s="214">
        <f>IF(N142="zákl. přenesená",J142,0)</f>
        <v>0</v>
      </c>
      <c r="BH142" s="214">
        <f>IF(N142="sníž. přenesená",J142,0)</f>
        <v>0</v>
      </c>
      <c r="BI142" s="214">
        <f>IF(N142="nulová",J142,0)</f>
        <v>0</v>
      </c>
      <c r="BJ142" s="16" t="s">
        <v>86</v>
      </c>
      <c r="BK142" s="214">
        <f>ROUND(I142*H142,2)</f>
        <v>0</v>
      </c>
      <c r="BL142" s="16" t="s">
        <v>180</v>
      </c>
      <c r="BM142" s="16" t="s">
        <v>1061</v>
      </c>
    </row>
    <row r="143" spans="2:65" s="1" customFormat="1" ht="16.5" customHeight="1">
      <c r="B143" s="37"/>
      <c r="C143" s="203" t="s">
        <v>271</v>
      </c>
      <c r="D143" s="203" t="s">
        <v>142</v>
      </c>
      <c r="E143" s="204" t="s">
        <v>873</v>
      </c>
      <c r="F143" s="205" t="s">
        <v>874</v>
      </c>
      <c r="G143" s="206" t="s">
        <v>179</v>
      </c>
      <c r="H143" s="207">
        <v>34</v>
      </c>
      <c r="I143" s="208"/>
      <c r="J143" s="209">
        <f>ROUND(I143*H143,2)</f>
        <v>0</v>
      </c>
      <c r="K143" s="205" t="s">
        <v>146</v>
      </c>
      <c r="L143" s="42"/>
      <c r="M143" s="210" t="s">
        <v>40</v>
      </c>
      <c r="N143" s="211" t="s">
        <v>49</v>
      </c>
      <c r="O143" s="78"/>
      <c r="P143" s="212">
        <f>O143*H143</f>
        <v>0</v>
      </c>
      <c r="Q143" s="212">
        <v>0</v>
      </c>
      <c r="R143" s="212">
        <f>Q143*H143</f>
        <v>0</v>
      </c>
      <c r="S143" s="212">
        <v>0</v>
      </c>
      <c r="T143" s="213">
        <f>S143*H143</f>
        <v>0</v>
      </c>
      <c r="AR143" s="16" t="s">
        <v>180</v>
      </c>
      <c r="AT143" s="16" t="s">
        <v>142</v>
      </c>
      <c r="AU143" s="16" t="s">
        <v>88</v>
      </c>
      <c r="AY143" s="16" t="s">
        <v>139</v>
      </c>
      <c r="BE143" s="214">
        <f>IF(N143="základní",J143,0)</f>
        <v>0</v>
      </c>
      <c r="BF143" s="214">
        <f>IF(N143="snížená",J143,0)</f>
        <v>0</v>
      </c>
      <c r="BG143" s="214">
        <f>IF(N143="zákl. přenesená",J143,0)</f>
        <v>0</v>
      </c>
      <c r="BH143" s="214">
        <f>IF(N143="sníž. přenesená",J143,0)</f>
        <v>0</v>
      </c>
      <c r="BI143" s="214">
        <f>IF(N143="nulová",J143,0)</f>
        <v>0</v>
      </c>
      <c r="BJ143" s="16" t="s">
        <v>86</v>
      </c>
      <c r="BK143" s="214">
        <f>ROUND(I143*H143,2)</f>
        <v>0</v>
      </c>
      <c r="BL143" s="16" t="s">
        <v>180</v>
      </c>
      <c r="BM143" s="16" t="s">
        <v>1062</v>
      </c>
    </row>
    <row r="144" spans="2:65" s="1" customFormat="1" ht="22.5" customHeight="1">
      <c r="B144" s="37"/>
      <c r="C144" s="203" t="s">
        <v>380</v>
      </c>
      <c r="D144" s="203" t="s">
        <v>142</v>
      </c>
      <c r="E144" s="204" t="s">
        <v>877</v>
      </c>
      <c r="F144" s="205" t="s">
        <v>878</v>
      </c>
      <c r="G144" s="206" t="s">
        <v>242</v>
      </c>
      <c r="H144" s="228"/>
      <c r="I144" s="208"/>
      <c r="J144" s="209">
        <f>ROUND(I144*H144,2)</f>
        <v>0</v>
      </c>
      <c r="K144" s="205" t="s">
        <v>146</v>
      </c>
      <c r="L144" s="42"/>
      <c r="M144" s="210" t="s">
        <v>40</v>
      </c>
      <c r="N144" s="211" t="s">
        <v>49</v>
      </c>
      <c r="O144" s="78"/>
      <c r="P144" s="212">
        <f>O144*H144</f>
        <v>0</v>
      </c>
      <c r="Q144" s="212">
        <v>0</v>
      </c>
      <c r="R144" s="212">
        <f>Q144*H144</f>
        <v>0</v>
      </c>
      <c r="S144" s="212">
        <v>0</v>
      </c>
      <c r="T144" s="213">
        <f>S144*H144</f>
        <v>0</v>
      </c>
      <c r="AR144" s="16" t="s">
        <v>180</v>
      </c>
      <c r="AT144" s="16" t="s">
        <v>142</v>
      </c>
      <c r="AU144" s="16" t="s">
        <v>88</v>
      </c>
      <c r="AY144" s="16" t="s">
        <v>139</v>
      </c>
      <c r="BE144" s="214">
        <f>IF(N144="základní",J144,0)</f>
        <v>0</v>
      </c>
      <c r="BF144" s="214">
        <f>IF(N144="snížená",J144,0)</f>
        <v>0</v>
      </c>
      <c r="BG144" s="214">
        <f>IF(N144="zákl. přenesená",J144,0)</f>
        <v>0</v>
      </c>
      <c r="BH144" s="214">
        <f>IF(N144="sníž. přenesená",J144,0)</f>
        <v>0</v>
      </c>
      <c r="BI144" s="214">
        <f>IF(N144="nulová",J144,0)</f>
        <v>0</v>
      </c>
      <c r="BJ144" s="16" t="s">
        <v>86</v>
      </c>
      <c r="BK144" s="214">
        <f>ROUND(I144*H144,2)</f>
        <v>0</v>
      </c>
      <c r="BL144" s="16" t="s">
        <v>180</v>
      </c>
      <c r="BM144" s="16" t="s">
        <v>1063</v>
      </c>
    </row>
    <row r="145" spans="2:47" s="1" customFormat="1" ht="12">
      <c r="B145" s="37"/>
      <c r="C145" s="38"/>
      <c r="D145" s="215" t="s">
        <v>155</v>
      </c>
      <c r="E145" s="38"/>
      <c r="F145" s="216" t="s">
        <v>244</v>
      </c>
      <c r="G145" s="38"/>
      <c r="H145" s="38"/>
      <c r="I145" s="129"/>
      <c r="J145" s="38"/>
      <c r="K145" s="38"/>
      <c r="L145" s="42"/>
      <c r="M145" s="217"/>
      <c r="N145" s="78"/>
      <c r="O145" s="78"/>
      <c r="P145" s="78"/>
      <c r="Q145" s="78"/>
      <c r="R145" s="78"/>
      <c r="S145" s="78"/>
      <c r="T145" s="79"/>
      <c r="AT145" s="16" t="s">
        <v>155</v>
      </c>
      <c r="AU145" s="16" t="s">
        <v>88</v>
      </c>
    </row>
    <row r="146" spans="2:63" s="10" customFormat="1" ht="22.8" customHeight="1">
      <c r="B146" s="187"/>
      <c r="C146" s="188"/>
      <c r="D146" s="189" t="s">
        <v>77</v>
      </c>
      <c r="E146" s="201" t="s">
        <v>880</v>
      </c>
      <c r="F146" s="201" t="s">
        <v>881</v>
      </c>
      <c r="G146" s="188"/>
      <c r="H146" s="188"/>
      <c r="I146" s="191"/>
      <c r="J146" s="202">
        <f>BK146</f>
        <v>0</v>
      </c>
      <c r="K146" s="188"/>
      <c r="L146" s="193"/>
      <c r="M146" s="194"/>
      <c r="N146" s="195"/>
      <c r="O146" s="195"/>
      <c r="P146" s="196">
        <f>SUM(P147:P154)</f>
        <v>0</v>
      </c>
      <c r="Q146" s="195"/>
      <c r="R146" s="196">
        <f>SUM(R147:R154)</f>
        <v>0.05662</v>
      </c>
      <c r="S146" s="195"/>
      <c r="T146" s="197">
        <f>SUM(T147:T154)</f>
        <v>0</v>
      </c>
      <c r="AR146" s="198" t="s">
        <v>88</v>
      </c>
      <c r="AT146" s="199" t="s">
        <v>77</v>
      </c>
      <c r="AU146" s="199" t="s">
        <v>86</v>
      </c>
      <c r="AY146" s="198" t="s">
        <v>139</v>
      </c>
      <c r="BK146" s="200">
        <f>SUM(BK147:BK154)</f>
        <v>0</v>
      </c>
    </row>
    <row r="147" spans="2:65" s="1" customFormat="1" ht="16.5" customHeight="1">
      <c r="B147" s="37"/>
      <c r="C147" s="203" t="s">
        <v>384</v>
      </c>
      <c r="D147" s="203" t="s">
        <v>142</v>
      </c>
      <c r="E147" s="204" t="s">
        <v>1064</v>
      </c>
      <c r="F147" s="205" t="s">
        <v>1065</v>
      </c>
      <c r="G147" s="206" t="s">
        <v>145</v>
      </c>
      <c r="H147" s="207">
        <v>13</v>
      </c>
      <c r="I147" s="208"/>
      <c r="J147" s="209">
        <f>ROUND(I147*H147,2)</f>
        <v>0</v>
      </c>
      <c r="K147" s="205" t="s">
        <v>146</v>
      </c>
      <c r="L147" s="42"/>
      <c r="M147" s="210" t="s">
        <v>40</v>
      </c>
      <c r="N147" s="211" t="s">
        <v>49</v>
      </c>
      <c r="O147" s="78"/>
      <c r="P147" s="212">
        <f>O147*H147</f>
        <v>0</v>
      </c>
      <c r="Q147" s="212">
        <v>0.00051</v>
      </c>
      <c r="R147" s="212">
        <f>Q147*H147</f>
        <v>0.0066300000000000005</v>
      </c>
      <c r="S147" s="212">
        <v>0</v>
      </c>
      <c r="T147" s="213">
        <f>S147*H147</f>
        <v>0</v>
      </c>
      <c r="AR147" s="16" t="s">
        <v>180</v>
      </c>
      <c r="AT147" s="16" t="s">
        <v>142</v>
      </c>
      <c r="AU147" s="16" t="s">
        <v>88</v>
      </c>
      <c r="AY147" s="16" t="s">
        <v>139</v>
      </c>
      <c r="BE147" s="214">
        <f>IF(N147="základní",J147,0)</f>
        <v>0</v>
      </c>
      <c r="BF147" s="214">
        <f>IF(N147="snížená",J147,0)</f>
        <v>0</v>
      </c>
      <c r="BG147" s="214">
        <f>IF(N147="zákl. přenesená",J147,0)</f>
        <v>0</v>
      </c>
      <c r="BH147" s="214">
        <f>IF(N147="sníž. přenesená",J147,0)</f>
        <v>0</v>
      </c>
      <c r="BI147" s="214">
        <f>IF(N147="nulová",J147,0)</f>
        <v>0</v>
      </c>
      <c r="BJ147" s="16" t="s">
        <v>86</v>
      </c>
      <c r="BK147" s="214">
        <f>ROUND(I147*H147,2)</f>
        <v>0</v>
      </c>
      <c r="BL147" s="16" t="s">
        <v>180</v>
      </c>
      <c r="BM147" s="16" t="s">
        <v>1066</v>
      </c>
    </row>
    <row r="148" spans="2:47" s="1" customFormat="1" ht="12">
      <c r="B148" s="37"/>
      <c r="C148" s="38"/>
      <c r="D148" s="215" t="s">
        <v>155</v>
      </c>
      <c r="E148" s="38"/>
      <c r="F148" s="216" t="s">
        <v>894</v>
      </c>
      <c r="G148" s="38"/>
      <c r="H148" s="38"/>
      <c r="I148" s="129"/>
      <c r="J148" s="38"/>
      <c r="K148" s="38"/>
      <c r="L148" s="42"/>
      <c r="M148" s="217"/>
      <c r="N148" s="78"/>
      <c r="O148" s="78"/>
      <c r="P148" s="78"/>
      <c r="Q148" s="78"/>
      <c r="R148" s="78"/>
      <c r="S148" s="78"/>
      <c r="T148" s="79"/>
      <c r="AT148" s="16" t="s">
        <v>155</v>
      </c>
      <c r="AU148" s="16" t="s">
        <v>88</v>
      </c>
    </row>
    <row r="149" spans="2:65" s="1" customFormat="1" ht="16.5" customHeight="1">
      <c r="B149" s="37"/>
      <c r="C149" s="203" t="s">
        <v>388</v>
      </c>
      <c r="D149" s="203" t="s">
        <v>142</v>
      </c>
      <c r="E149" s="204" t="s">
        <v>1067</v>
      </c>
      <c r="F149" s="205" t="s">
        <v>1068</v>
      </c>
      <c r="G149" s="206" t="s">
        <v>145</v>
      </c>
      <c r="H149" s="207">
        <v>13</v>
      </c>
      <c r="I149" s="208"/>
      <c r="J149" s="209">
        <f>ROUND(I149*H149,2)</f>
        <v>0</v>
      </c>
      <c r="K149" s="205" t="s">
        <v>146</v>
      </c>
      <c r="L149" s="42"/>
      <c r="M149" s="210" t="s">
        <v>40</v>
      </c>
      <c r="N149" s="211" t="s">
        <v>49</v>
      </c>
      <c r="O149" s="78"/>
      <c r="P149" s="212">
        <f>O149*H149</f>
        <v>0</v>
      </c>
      <c r="Q149" s="212">
        <v>0.00025</v>
      </c>
      <c r="R149" s="212">
        <f>Q149*H149</f>
        <v>0.0032500000000000003</v>
      </c>
      <c r="S149" s="212">
        <v>0</v>
      </c>
      <c r="T149" s="213">
        <f>S149*H149</f>
        <v>0</v>
      </c>
      <c r="AR149" s="16" t="s">
        <v>180</v>
      </c>
      <c r="AT149" s="16" t="s">
        <v>142</v>
      </c>
      <c r="AU149" s="16" t="s">
        <v>88</v>
      </c>
      <c r="AY149" s="16" t="s">
        <v>139</v>
      </c>
      <c r="BE149" s="214">
        <f>IF(N149="základní",J149,0)</f>
        <v>0</v>
      </c>
      <c r="BF149" s="214">
        <f>IF(N149="snížená",J149,0)</f>
        <v>0</v>
      </c>
      <c r="BG149" s="214">
        <f>IF(N149="zákl. přenesená",J149,0)</f>
        <v>0</v>
      </c>
      <c r="BH149" s="214">
        <f>IF(N149="sníž. přenesená",J149,0)</f>
        <v>0</v>
      </c>
      <c r="BI149" s="214">
        <f>IF(N149="nulová",J149,0)</f>
        <v>0</v>
      </c>
      <c r="BJ149" s="16" t="s">
        <v>86</v>
      </c>
      <c r="BK149" s="214">
        <f>ROUND(I149*H149,2)</f>
        <v>0</v>
      </c>
      <c r="BL149" s="16" t="s">
        <v>180</v>
      </c>
      <c r="BM149" s="16" t="s">
        <v>1069</v>
      </c>
    </row>
    <row r="150" spans="2:65" s="1" customFormat="1" ht="16.5" customHeight="1">
      <c r="B150" s="37"/>
      <c r="C150" s="203" t="s">
        <v>392</v>
      </c>
      <c r="D150" s="203" t="s">
        <v>142</v>
      </c>
      <c r="E150" s="204" t="s">
        <v>1070</v>
      </c>
      <c r="F150" s="205" t="s">
        <v>1071</v>
      </c>
      <c r="G150" s="206" t="s">
        <v>145</v>
      </c>
      <c r="H150" s="207">
        <v>57</v>
      </c>
      <c r="I150" s="208"/>
      <c r="J150" s="209">
        <f>ROUND(I150*H150,2)</f>
        <v>0</v>
      </c>
      <c r="K150" s="205" t="s">
        <v>146</v>
      </c>
      <c r="L150" s="42"/>
      <c r="M150" s="210" t="s">
        <v>40</v>
      </c>
      <c r="N150" s="211" t="s">
        <v>49</v>
      </c>
      <c r="O150" s="78"/>
      <c r="P150" s="212">
        <f>O150*H150</f>
        <v>0</v>
      </c>
      <c r="Q150" s="212">
        <v>0.00012</v>
      </c>
      <c r="R150" s="212">
        <f>Q150*H150</f>
        <v>0.006840000000000001</v>
      </c>
      <c r="S150" s="212">
        <v>0</v>
      </c>
      <c r="T150" s="213">
        <f>S150*H150</f>
        <v>0</v>
      </c>
      <c r="AR150" s="16" t="s">
        <v>180</v>
      </c>
      <c r="AT150" s="16" t="s">
        <v>142</v>
      </c>
      <c r="AU150" s="16" t="s">
        <v>88</v>
      </c>
      <c r="AY150" s="16" t="s">
        <v>139</v>
      </c>
      <c r="BE150" s="214">
        <f>IF(N150="základní",J150,0)</f>
        <v>0</v>
      </c>
      <c r="BF150" s="214">
        <f>IF(N150="snížená",J150,0)</f>
        <v>0</v>
      </c>
      <c r="BG150" s="214">
        <f>IF(N150="zákl. přenesená",J150,0)</f>
        <v>0</v>
      </c>
      <c r="BH150" s="214">
        <f>IF(N150="sníž. přenesená",J150,0)</f>
        <v>0</v>
      </c>
      <c r="BI150" s="214">
        <f>IF(N150="nulová",J150,0)</f>
        <v>0</v>
      </c>
      <c r="BJ150" s="16" t="s">
        <v>86</v>
      </c>
      <c r="BK150" s="214">
        <f>ROUND(I150*H150,2)</f>
        <v>0</v>
      </c>
      <c r="BL150" s="16" t="s">
        <v>180</v>
      </c>
      <c r="BM150" s="16" t="s">
        <v>1072</v>
      </c>
    </row>
    <row r="151" spans="2:47" s="1" customFormat="1" ht="12">
      <c r="B151" s="37"/>
      <c r="C151" s="38"/>
      <c r="D151" s="215" t="s">
        <v>155</v>
      </c>
      <c r="E151" s="38"/>
      <c r="F151" s="216" t="s">
        <v>894</v>
      </c>
      <c r="G151" s="38"/>
      <c r="H151" s="38"/>
      <c r="I151" s="129"/>
      <c r="J151" s="38"/>
      <c r="K151" s="38"/>
      <c r="L151" s="42"/>
      <c r="M151" s="217"/>
      <c r="N151" s="78"/>
      <c r="O151" s="78"/>
      <c r="P151" s="78"/>
      <c r="Q151" s="78"/>
      <c r="R151" s="78"/>
      <c r="S151" s="78"/>
      <c r="T151" s="79"/>
      <c r="AT151" s="16" t="s">
        <v>155</v>
      </c>
      <c r="AU151" s="16" t="s">
        <v>88</v>
      </c>
    </row>
    <row r="152" spans="2:65" s="1" customFormat="1" ht="16.5" customHeight="1">
      <c r="B152" s="37"/>
      <c r="C152" s="203" t="s">
        <v>396</v>
      </c>
      <c r="D152" s="203" t="s">
        <v>142</v>
      </c>
      <c r="E152" s="204" t="s">
        <v>1073</v>
      </c>
      <c r="F152" s="205" t="s">
        <v>1074</v>
      </c>
      <c r="G152" s="206" t="s">
        <v>145</v>
      </c>
      <c r="H152" s="207">
        <v>57</v>
      </c>
      <c r="I152" s="208"/>
      <c r="J152" s="209">
        <f>ROUND(I152*H152,2)</f>
        <v>0</v>
      </c>
      <c r="K152" s="205" t="s">
        <v>146</v>
      </c>
      <c r="L152" s="42"/>
      <c r="M152" s="210" t="s">
        <v>40</v>
      </c>
      <c r="N152" s="211" t="s">
        <v>49</v>
      </c>
      <c r="O152" s="78"/>
      <c r="P152" s="212">
        <f>O152*H152</f>
        <v>0</v>
      </c>
      <c r="Q152" s="212">
        <v>0.0007</v>
      </c>
      <c r="R152" s="212">
        <f>Q152*H152</f>
        <v>0.0399</v>
      </c>
      <c r="S152" s="212">
        <v>0</v>
      </c>
      <c r="T152" s="213">
        <f>S152*H152</f>
        <v>0</v>
      </c>
      <c r="AR152" s="16" t="s">
        <v>180</v>
      </c>
      <c r="AT152" s="16" t="s">
        <v>142</v>
      </c>
      <c r="AU152" s="16" t="s">
        <v>88</v>
      </c>
      <c r="AY152" s="16" t="s">
        <v>139</v>
      </c>
      <c r="BE152" s="214">
        <f>IF(N152="základní",J152,0)</f>
        <v>0</v>
      </c>
      <c r="BF152" s="214">
        <f>IF(N152="snížená",J152,0)</f>
        <v>0</v>
      </c>
      <c r="BG152" s="214">
        <f>IF(N152="zákl. přenesená",J152,0)</f>
        <v>0</v>
      </c>
      <c r="BH152" s="214">
        <f>IF(N152="sníž. přenesená",J152,0)</f>
        <v>0</v>
      </c>
      <c r="BI152" s="214">
        <f>IF(N152="nulová",J152,0)</f>
        <v>0</v>
      </c>
      <c r="BJ152" s="16" t="s">
        <v>86</v>
      </c>
      <c r="BK152" s="214">
        <f>ROUND(I152*H152,2)</f>
        <v>0</v>
      </c>
      <c r="BL152" s="16" t="s">
        <v>180</v>
      </c>
      <c r="BM152" s="16" t="s">
        <v>1075</v>
      </c>
    </row>
    <row r="153" spans="2:65" s="1" customFormat="1" ht="22.5" customHeight="1">
      <c r="B153" s="37"/>
      <c r="C153" s="203" t="s">
        <v>358</v>
      </c>
      <c r="D153" s="203" t="s">
        <v>142</v>
      </c>
      <c r="E153" s="204" t="s">
        <v>970</v>
      </c>
      <c r="F153" s="205" t="s">
        <v>971</v>
      </c>
      <c r="G153" s="206" t="s">
        <v>242</v>
      </c>
      <c r="H153" s="228"/>
      <c r="I153" s="208"/>
      <c r="J153" s="209">
        <f>ROUND(I153*H153,2)</f>
        <v>0</v>
      </c>
      <c r="K153" s="205" t="s">
        <v>146</v>
      </c>
      <c r="L153" s="42"/>
      <c r="M153" s="210" t="s">
        <v>40</v>
      </c>
      <c r="N153" s="211" t="s">
        <v>49</v>
      </c>
      <c r="O153" s="78"/>
      <c r="P153" s="212">
        <f>O153*H153</f>
        <v>0</v>
      </c>
      <c r="Q153" s="212">
        <v>0</v>
      </c>
      <c r="R153" s="212">
        <f>Q153*H153</f>
        <v>0</v>
      </c>
      <c r="S153" s="212">
        <v>0</v>
      </c>
      <c r="T153" s="213">
        <f>S153*H153</f>
        <v>0</v>
      </c>
      <c r="AR153" s="16" t="s">
        <v>180</v>
      </c>
      <c r="AT153" s="16" t="s">
        <v>142</v>
      </c>
      <c r="AU153" s="16" t="s">
        <v>88</v>
      </c>
      <c r="AY153" s="16" t="s">
        <v>139</v>
      </c>
      <c r="BE153" s="214">
        <f>IF(N153="základní",J153,0)</f>
        <v>0</v>
      </c>
      <c r="BF153" s="214">
        <f>IF(N153="snížená",J153,0)</f>
        <v>0</v>
      </c>
      <c r="BG153" s="214">
        <f>IF(N153="zákl. přenesená",J153,0)</f>
        <v>0</v>
      </c>
      <c r="BH153" s="214">
        <f>IF(N153="sníž. přenesená",J153,0)</f>
        <v>0</v>
      </c>
      <c r="BI153" s="214">
        <f>IF(N153="nulová",J153,0)</f>
        <v>0</v>
      </c>
      <c r="BJ153" s="16" t="s">
        <v>86</v>
      </c>
      <c r="BK153" s="214">
        <f>ROUND(I153*H153,2)</f>
        <v>0</v>
      </c>
      <c r="BL153" s="16" t="s">
        <v>180</v>
      </c>
      <c r="BM153" s="16" t="s">
        <v>1076</v>
      </c>
    </row>
    <row r="154" spans="2:47" s="1" customFormat="1" ht="12">
      <c r="B154" s="37"/>
      <c r="C154" s="38"/>
      <c r="D154" s="215" t="s">
        <v>155</v>
      </c>
      <c r="E154" s="38"/>
      <c r="F154" s="216" t="s">
        <v>973</v>
      </c>
      <c r="G154" s="38"/>
      <c r="H154" s="38"/>
      <c r="I154" s="129"/>
      <c r="J154" s="38"/>
      <c r="K154" s="38"/>
      <c r="L154" s="42"/>
      <c r="M154" s="217"/>
      <c r="N154" s="78"/>
      <c r="O154" s="78"/>
      <c r="P154" s="78"/>
      <c r="Q154" s="78"/>
      <c r="R154" s="78"/>
      <c r="S154" s="78"/>
      <c r="T154" s="79"/>
      <c r="AT154" s="16" t="s">
        <v>155</v>
      </c>
      <c r="AU154" s="16" t="s">
        <v>88</v>
      </c>
    </row>
    <row r="155" spans="2:63" s="10" customFormat="1" ht="22.8" customHeight="1">
      <c r="B155" s="187"/>
      <c r="C155" s="188"/>
      <c r="D155" s="189" t="s">
        <v>77</v>
      </c>
      <c r="E155" s="201" t="s">
        <v>1077</v>
      </c>
      <c r="F155" s="201" t="s">
        <v>1078</v>
      </c>
      <c r="G155" s="188"/>
      <c r="H155" s="188"/>
      <c r="I155" s="191"/>
      <c r="J155" s="202">
        <f>BK155</f>
        <v>0</v>
      </c>
      <c r="K155" s="188"/>
      <c r="L155" s="193"/>
      <c r="M155" s="194"/>
      <c r="N155" s="195"/>
      <c r="O155" s="195"/>
      <c r="P155" s="196">
        <f>SUM(P156:P175)</f>
        <v>0</v>
      </c>
      <c r="Q155" s="195"/>
      <c r="R155" s="196">
        <f>SUM(R156:R175)</f>
        <v>1.29853</v>
      </c>
      <c r="S155" s="195"/>
      <c r="T155" s="197">
        <f>SUM(T156:T175)</f>
        <v>0</v>
      </c>
      <c r="AR155" s="198" t="s">
        <v>88</v>
      </c>
      <c r="AT155" s="199" t="s">
        <v>77</v>
      </c>
      <c r="AU155" s="199" t="s">
        <v>86</v>
      </c>
      <c r="AY155" s="198" t="s">
        <v>139</v>
      </c>
      <c r="BK155" s="200">
        <f>SUM(BK156:BK175)</f>
        <v>0</v>
      </c>
    </row>
    <row r="156" spans="2:65" s="1" customFormat="1" ht="22.5" customHeight="1">
      <c r="B156" s="37"/>
      <c r="C156" s="203" t="s">
        <v>403</v>
      </c>
      <c r="D156" s="203" t="s">
        <v>142</v>
      </c>
      <c r="E156" s="204" t="s">
        <v>1079</v>
      </c>
      <c r="F156" s="205" t="s">
        <v>1080</v>
      </c>
      <c r="G156" s="206" t="s">
        <v>145</v>
      </c>
      <c r="H156" s="207">
        <v>4</v>
      </c>
      <c r="I156" s="208"/>
      <c r="J156" s="209">
        <f>ROUND(I156*H156,2)</f>
        <v>0</v>
      </c>
      <c r="K156" s="205" t="s">
        <v>146</v>
      </c>
      <c r="L156" s="42"/>
      <c r="M156" s="210" t="s">
        <v>40</v>
      </c>
      <c r="N156" s="211" t="s">
        <v>49</v>
      </c>
      <c r="O156" s="78"/>
      <c r="P156" s="212">
        <f>O156*H156</f>
        <v>0</v>
      </c>
      <c r="Q156" s="212">
        <v>0.01652</v>
      </c>
      <c r="R156" s="212">
        <f>Q156*H156</f>
        <v>0.06608</v>
      </c>
      <c r="S156" s="212">
        <v>0</v>
      </c>
      <c r="T156" s="213">
        <f>S156*H156</f>
        <v>0</v>
      </c>
      <c r="AR156" s="16" t="s">
        <v>180</v>
      </c>
      <c r="AT156" s="16" t="s">
        <v>142</v>
      </c>
      <c r="AU156" s="16" t="s">
        <v>88</v>
      </c>
      <c r="AY156" s="16" t="s">
        <v>139</v>
      </c>
      <c r="BE156" s="214">
        <f>IF(N156="základní",J156,0)</f>
        <v>0</v>
      </c>
      <c r="BF156" s="214">
        <f>IF(N156="snížená",J156,0)</f>
        <v>0</v>
      </c>
      <c r="BG156" s="214">
        <f>IF(N156="zákl. přenesená",J156,0)</f>
        <v>0</v>
      </c>
      <c r="BH156" s="214">
        <f>IF(N156="sníž. přenesená",J156,0)</f>
        <v>0</v>
      </c>
      <c r="BI156" s="214">
        <f>IF(N156="nulová",J156,0)</f>
        <v>0</v>
      </c>
      <c r="BJ156" s="16" t="s">
        <v>86</v>
      </c>
      <c r="BK156" s="214">
        <f>ROUND(I156*H156,2)</f>
        <v>0</v>
      </c>
      <c r="BL156" s="16" t="s">
        <v>180</v>
      </c>
      <c r="BM156" s="16" t="s">
        <v>1081</v>
      </c>
    </row>
    <row r="157" spans="2:65" s="1" customFormat="1" ht="22.5" customHeight="1">
      <c r="B157" s="37"/>
      <c r="C157" s="203" t="s">
        <v>407</v>
      </c>
      <c r="D157" s="203" t="s">
        <v>142</v>
      </c>
      <c r="E157" s="204" t="s">
        <v>1082</v>
      </c>
      <c r="F157" s="205" t="s">
        <v>1083</v>
      </c>
      <c r="G157" s="206" t="s">
        <v>145</v>
      </c>
      <c r="H157" s="207">
        <v>1</v>
      </c>
      <c r="I157" s="208"/>
      <c r="J157" s="209">
        <f>ROUND(I157*H157,2)</f>
        <v>0</v>
      </c>
      <c r="K157" s="205" t="s">
        <v>146</v>
      </c>
      <c r="L157" s="42"/>
      <c r="M157" s="210" t="s">
        <v>40</v>
      </c>
      <c r="N157" s="211" t="s">
        <v>49</v>
      </c>
      <c r="O157" s="78"/>
      <c r="P157" s="212">
        <f>O157*H157</f>
        <v>0</v>
      </c>
      <c r="Q157" s="212">
        <v>0.0201</v>
      </c>
      <c r="R157" s="212">
        <f>Q157*H157</f>
        <v>0.0201</v>
      </c>
      <c r="S157" s="212">
        <v>0</v>
      </c>
      <c r="T157" s="213">
        <f>S157*H157</f>
        <v>0</v>
      </c>
      <c r="AR157" s="16" t="s">
        <v>180</v>
      </c>
      <c r="AT157" s="16" t="s">
        <v>142</v>
      </c>
      <c r="AU157" s="16" t="s">
        <v>88</v>
      </c>
      <c r="AY157" s="16" t="s">
        <v>139</v>
      </c>
      <c r="BE157" s="214">
        <f>IF(N157="základní",J157,0)</f>
        <v>0</v>
      </c>
      <c r="BF157" s="214">
        <f>IF(N157="snížená",J157,0)</f>
        <v>0</v>
      </c>
      <c r="BG157" s="214">
        <f>IF(N157="zákl. přenesená",J157,0)</f>
        <v>0</v>
      </c>
      <c r="BH157" s="214">
        <f>IF(N157="sníž. přenesená",J157,0)</f>
        <v>0</v>
      </c>
      <c r="BI157" s="214">
        <f>IF(N157="nulová",J157,0)</f>
        <v>0</v>
      </c>
      <c r="BJ157" s="16" t="s">
        <v>86</v>
      </c>
      <c r="BK157" s="214">
        <f>ROUND(I157*H157,2)</f>
        <v>0</v>
      </c>
      <c r="BL157" s="16" t="s">
        <v>180</v>
      </c>
      <c r="BM157" s="16" t="s">
        <v>1084</v>
      </c>
    </row>
    <row r="158" spans="2:65" s="1" customFormat="1" ht="22.5" customHeight="1">
      <c r="B158" s="37"/>
      <c r="C158" s="203" t="s">
        <v>411</v>
      </c>
      <c r="D158" s="203" t="s">
        <v>142</v>
      </c>
      <c r="E158" s="204" t="s">
        <v>1085</v>
      </c>
      <c r="F158" s="205" t="s">
        <v>1086</v>
      </c>
      <c r="G158" s="206" t="s">
        <v>145</v>
      </c>
      <c r="H158" s="207">
        <v>2</v>
      </c>
      <c r="I158" s="208"/>
      <c r="J158" s="209">
        <f>ROUND(I158*H158,2)</f>
        <v>0</v>
      </c>
      <c r="K158" s="205" t="s">
        <v>146</v>
      </c>
      <c r="L158" s="42"/>
      <c r="M158" s="210" t="s">
        <v>40</v>
      </c>
      <c r="N158" s="211" t="s">
        <v>49</v>
      </c>
      <c r="O158" s="78"/>
      <c r="P158" s="212">
        <f>O158*H158</f>
        <v>0</v>
      </c>
      <c r="Q158" s="212">
        <v>0.026</v>
      </c>
      <c r="R158" s="212">
        <f>Q158*H158</f>
        <v>0.052</v>
      </c>
      <c r="S158" s="212">
        <v>0</v>
      </c>
      <c r="T158" s="213">
        <f>S158*H158</f>
        <v>0</v>
      </c>
      <c r="AR158" s="16" t="s">
        <v>180</v>
      </c>
      <c r="AT158" s="16" t="s">
        <v>142</v>
      </c>
      <c r="AU158" s="16" t="s">
        <v>88</v>
      </c>
      <c r="AY158" s="16" t="s">
        <v>139</v>
      </c>
      <c r="BE158" s="214">
        <f>IF(N158="základní",J158,0)</f>
        <v>0</v>
      </c>
      <c r="BF158" s="214">
        <f>IF(N158="snížená",J158,0)</f>
        <v>0</v>
      </c>
      <c r="BG158" s="214">
        <f>IF(N158="zákl. přenesená",J158,0)</f>
        <v>0</v>
      </c>
      <c r="BH158" s="214">
        <f>IF(N158="sníž. přenesená",J158,0)</f>
        <v>0</v>
      </c>
      <c r="BI158" s="214">
        <f>IF(N158="nulová",J158,0)</f>
        <v>0</v>
      </c>
      <c r="BJ158" s="16" t="s">
        <v>86</v>
      </c>
      <c r="BK158" s="214">
        <f>ROUND(I158*H158,2)</f>
        <v>0</v>
      </c>
      <c r="BL158" s="16" t="s">
        <v>180</v>
      </c>
      <c r="BM158" s="16" t="s">
        <v>1087</v>
      </c>
    </row>
    <row r="159" spans="2:65" s="1" customFormat="1" ht="22.5" customHeight="1">
      <c r="B159" s="37"/>
      <c r="C159" s="203" t="s">
        <v>415</v>
      </c>
      <c r="D159" s="203" t="s">
        <v>142</v>
      </c>
      <c r="E159" s="204" t="s">
        <v>1088</v>
      </c>
      <c r="F159" s="205" t="s">
        <v>1089</v>
      </c>
      <c r="G159" s="206" t="s">
        <v>145</v>
      </c>
      <c r="H159" s="207">
        <v>9</v>
      </c>
      <c r="I159" s="208"/>
      <c r="J159" s="209">
        <f>ROUND(I159*H159,2)</f>
        <v>0</v>
      </c>
      <c r="K159" s="205" t="s">
        <v>146</v>
      </c>
      <c r="L159" s="42"/>
      <c r="M159" s="210" t="s">
        <v>40</v>
      </c>
      <c r="N159" s="211" t="s">
        <v>49</v>
      </c>
      <c r="O159" s="78"/>
      <c r="P159" s="212">
        <f>O159*H159</f>
        <v>0</v>
      </c>
      <c r="Q159" s="212">
        <v>0.03076</v>
      </c>
      <c r="R159" s="212">
        <f>Q159*H159</f>
        <v>0.27684</v>
      </c>
      <c r="S159" s="212">
        <v>0</v>
      </c>
      <c r="T159" s="213">
        <f>S159*H159</f>
        <v>0</v>
      </c>
      <c r="AR159" s="16" t="s">
        <v>180</v>
      </c>
      <c r="AT159" s="16" t="s">
        <v>142</v>
      </c>
      <c r="AU159" s="16" t="s">
        <v>88</v>
      </c>
      <c r="AY159" s="16" t="s">
        <v>139</v>
      </c>
      <c r="BE159" s="214">
        <f>IF(N159="základní",J159,0)</f>
        <v>0</v>
      </c>
      <c r="BF159" s="214">
        <f>IF(N159="snížená",J159,0)</f>
        <v>0</v>
      </c>
      <c r="BG159" s="214">
        <f>IF(N159="zákl. přenesená",J159,0)</f>
        <v>0</v>
      </c>
      <c r="BH159" s="214">
        <f>IF(N159="sníž. přenesená",J159,0)</f>
        <v>0</v>
      </c>
      <c r="BI159" s="214">
        <f>IF(N159="nulová",J159,0)</f>
        <v>0</v>
      </c>
      <c r="BJ159" s="16" t="s">
        <v>86</v>
      </c>
      <c r="BK159" s="214">
        <f>ROUND(I159*H159,2)</f>
        <v>0</v>
      </c>
      <c r="BL159" s="16" t="s">
        <v>180</v>
      </c>
      <c r="BM159" s="16" t="s">
        <v>1090</v>
      </c>
    </row>
    <row r="160" spans="2:65" s="1" customFormat="1" ht="22.5" customHeight="1">
      <c r="B160" s="37"/>
      <c r="C160" s="203" t="s">
        <v>419</v>
      </c>
      <c r="D160" s="203" t="s">
        <v>142</v>
      </c>
      <c r="E160" s="204" t="s">
        <v>1091</v>
      </c>
      <c r="F160" s="205" t="s">
        <v>1092</v>
      </c>
      <c r="G160" s="206" t="s">
        <v>145</v>
      </c>
      <c r="H160" s="207">
        <v>6</v>
      </c>
      <c r="I160" s="208"/>
      <c r="J160" s="209">
        <f>ROUND(I160*H160,2)</f>
        <v>0</v>
      </c>
      <c r="K160" s="205" t="s">
        <v>146</v>
      </c>
      <c r="L160" s="42"/>
      <c r="M160" s="210" t="s">
        <v>40</v>
      </c>
      <c r="N160" s="211" t="s">
        <v>49</v>
      </c>
      <c r="O160" s="78"/>
      <c r="P160" s="212">
        <f>O160*H160</f>
        <v>0</v>
      </c>
      <c r="Q160" s="212">
        <v>0.0287</v>
      </c>
      <c r="R160" s="212">
        <f>Q160*H160</f>
        <v>0.1722</v>
      </c>
      <c r="S160" s="212">
        <v>0</v>
      </c>
      <c r="T160" s="213">
        <f>S160*H160</f>
        <v>0</v>
      </c>
      <c r="AR160" s="16" t="s">
        <v>180</v>
      </c>
      <c r="AT160" s="16" t="s">
        <v>142</v>
      </c>
      <c r="AU160" s="16" t="s">
        <v>88</v>
      </c>
      <c r="AY160" s="16" t="s">
        <v>139</v>
      </c>
      <c r="BE160" s="214">
        <f>IF(N160="základní",J160,0)</f>
        <v>0</v>
      </c>
      <c r="BF160" s="214">
        <f>IF(N160="snížená",J160,0)</f>
        <v>0</v>
      </c>
      <c r="BG160" s="214">
        <f>IF(N160="zákl. přenesená",J160,0)</f>
        <v>0</v>
      </c>
      <c r="BH160" s="214">
        <f>IF(N160="sníž. přenesená",J160,0)</f>
        <v>0</v>
      </c>
      <c r="BI160" s="214">
        <f>IF(N160="nulová",J160,0)</f>
        <v>0</v>
      </c>
      <c r="BJ160" s="16" t="s">
        <v>86</v>
      </c>
      <c r="BK160" s="214">
        <f>ROUND(I160*H160,2)</f>
        <v>0</v>
      </c>
      <c r="BL160" s="16" t="s">
        <v>180</v>
      </c>
      <c r="BM160" s="16" t="s">
        <v>1093</v>
      </c>
    </row>
    <row r="161" spans="2:65" s="1" customFormat="1" ht="22.5" customHeight="1">
      <c r="B161" s="37"/>
      <c r="C161" s="203" t="s">
        <v>423</v>
      </c>
      <c r="D161" s="203" t="s">
        <v>142</v>
      </c>
      <c r="E161" s="204" t="s">
        <v>1094</v>
      </c>
      <c r="F161" s="205" t="s">
        <v>1095</v>
      </c>
      <c r="G161" s="206" t="s">
        <v>145</v>
      </c>
      <c r="H161" s="207">
        <v>1</v>
      </c>
      <c r="I161" s="208"/>
      <c r="J161" s="209">
        <f>ROUND(I161*H161,2)</f>
        <v>0</v>
      </c>
      <c r="K161" s="205" t="s">
        <v>146</v>
      </c>
      <c r="L161" s="42"/>
      <c r="M161" s="210" t="s">
        <v>40</v>
      </c>
      <c r="N161" s="211" t="s">
        <v>49</v>
      </c>
      <c r="O161" s="78"/>
      <c r="P161" s="212">
        <f>O161*H161</f>
        <v>0</v>
      </c>
      <c r="Q161" s="212">
        <v>0.034</v>
      </c>
      <c r="R161" s="212">
        <f>Q161*H161</f>
        <v>0.034</v>
      </c>
      <c r="S161" s="212">
        <v>0</v>
      </c>
      <c r="T161" s="213">
        <f>S161*H161</f>
        <v>0</v>
      </c>
      <c r="AR161" s="16" t="s">
        <v>180</v>
      </c>
      <c r="AT161" s="16" t="s">
        <v>142</v>
      </c>
      <c r="AU161" s="16" t="s">
        <v>88</v>
      </c>
      <c r="AY161" s="16" t="s">
        <v>139</v>
      </c>
      <c r="BE161" s="214">
        <f>IF(N161="základní",J161,0)</f>
        <v>0</v>
      </c>
      <c r="BF161" s="214">
        <f>IF(N161="snížená",J161,0)</f>
        <v>0</v>
      </c>
      <c r="BG161" s="214">
        <f>IF(N161="zákl. přenesená",J161,0)</f>
        <v>0</v>
      </c>
      <c r="BH161" s="214">
        <f>IF(N161="sníž. přenesená",J161,0)</f>
        <v>0</v>
      </c>
      <c r="BI161" s="214">
        <f>IF(N161="nulová",J161,0)</f>
        <v>0</v>
      </c>
      <c r="BJ161" s="16" t="s">
        <v>86</v>
      </c>
      <c r="BK161" s="214">
        <f>ROUND(I161*H161,2)</f>
        <v>0</v>
      </c>
      <c r="BL161" s="16" t="s">
        <v>180</v>
      </c>
      <c r="BM161" s="16" t="s">
        <v>1096</v>
      </c>
    </row>
    <row r="162" spans="2:65" s="1" customFormat="1" ht="22.5" customHeight="1">
      <c r="B162" s="37"/>
      <c r="C162" s="203" t="s">
        <v>427</v>
      </c>
      <c r="D162" s="203" t="s">
        <v>142</v>
      </c>
      <c r="E162" s="204" t="s">
        <v>1097</v>
      </c>
      <c r="F162" s="205" t="s">
        <v>1098</v>
      </c>
      <c r="G162" s="206" t="s">
        <v>145</v>
      </c>
      <c r="H162" s="207">
        <v>1</v>
      </c>
      <c r="I162" s="208"/>
      <c r="J162" s="209">
        <f>ROUND(I162*H162,2)</f>
        <v>0</v>
      </c>
      <c r="K162" s="205" t="s">
        <v>146</v>
      </c>
      <c r="L162" s="42"/>
      <c r="M162" s="210" t="s">
        <v>40</v>
      </c>
      <c r="N162" s="211" t="s">
        <v>49</v>
      </c>
      <c r="O162" s="78"/>
      <c r="P162" s="212">
        <f>O162*H162</f>
        <v>0</v>
      </c>
      <c r="Q162" s="212">
        <v>0.0393</v>
      </c>
      <c r="R162" s="212">
        <f>Q162*H162</f>
        <v>0.0393</v>
      </c>
      <c r="S162" s="212">
        <v>0</v>
      </c>
      <c r="T162" s="213">
        <f>S162*H162</f>
        <v>0</v>
      </c>
      <c r="AR162" s="16" t="s">
        <v>180</v>
      </c>
      <c r="AT162" s="16" t="s">
        <v>142</v>
      </c>
      <c r="AU162" s="16" t="s">
        <v>88</v>
      </c>
      <c r="AY162" s="16" t="s">
        <v>139</v>
      </c>
      <c r="BE162" s="214">
        <f>IF(N162="základní",J162,0)</f>
        <v>0</v>
      </c>
      <c r="BF162" s="214">
        <f>IF(N162="snížená",J162,0)</f>
        <v>0</v>
      </c>
      <c r="BG162" s="214">
        <f>IF(N162="zákl. přenesená",J162,0)</f>
        <v>0</v>
      </c>
      <c r="BH162" s="214">
        <f>IF(N162="sníž. přenesená",J162,0)</f>
        <v>0</v>
      </c>
      <c r="BI162" s="214">
        <f>IF(N162="nulová",J162,0)</f>
        <v>0</v>
      </c>
      <c r="BJ162" s="16" t="s">
        <v>86</v>
      </c>
      <c r="BK162" s="214">
        <f>ROUND(I162*H162,2)</f>
        <v>0</v>
      </c>
      <c r="BL162" s="16" t="s">
        <v>180</v>
      </c>
      <c r="BM162" s="16" t="s">
        <v>1099</v>
      </c>
    </row>
    <row r="163" spans="2:65" s="1" customFormat="1" ht="22.5" customHeight="1">
      <c r="B163" s="37"/>
      <c r="C163" s="203" t="s">
        <v>431</v>
      </c>
      <c r="D163" s="203" t="s">
        <v>142</v>
      </c>
      <c r="E163" s="204" t="s">
        <v>1100</v>
      </c>
      <c r="F163" s="205" t="s">
        <v>1101</v>
      </c>
      <c r="G163" s="206" t="s">
        <v>145</v>
      </c>
      <c r="H163" s="207">
        <v>1</v>
      </c>
      <c r="I163" s="208"/>
      <c r="J163" s="209">
        <f>ROUND(I163*H163,2)</f>
        <v>0</v>
      </c>
      <c r="K163" s="205" t="s">
        <v>146</v>
      </c>
      <c r="L163" s="42"/>
      <c r="M163" s="210" t="s">
        <v>40</v>
      </c>
      <c r="N163" s="211" t="s">
        <v>49</v>
      </c>
      <c r="O163" s="78"/>
      <c r="P163" s="212">
        <f>O163*H163</f>
        <v>0</v>
      </c>
      <c r="Q163" s="212">
        <v>0.03428</v>
      </c>
      <c r="R163" s="212">
        <f>Q163*H163</f>
        <v>0.03428</v>
      </c>
      <c r="S163" s="212">
        <v>0</v>
      </c>
      <c r="T163" s="213">
        <f>S163*H163</f>
        <v>0</v>
      </c>
      <c r="AR163" s="16" t="s">
        <v>180</v>
      </c>
      <c r="AT163" s="16" t="s">
        <v>142</v>
      </c>
      <c r="AU163" s="16" t="s">
        <v>88</v>
      </c>
      <c r="AY163" s="16" t="s">
        <v>139</v>
      </c>
      <c r="BE163" s="214">
        <f>IF(N163="základní",J163,0)</f>
        <v>0</v>
      </c>
      <c r="BF163" s="214">
        <f>IF(N163="snížená",J163,0)</f>
        <v>0</v>
      </c>
      <c r="BG163" s="214">
        <f>IF(N163="zákl. přenesená",J163,0)</f>
        <v>0</v>
      </c>
      <c r="BH163" s="214">
        <f>IF(N163="sníž. přenesená",J163,0)</f>
        <v>0</v>
      </c>
      <c r="BI163" s="214">
        <f>IF(N163="nulová",J163,0)</f>
        <v>0</v>
      </c>
      <c r="BJ163" s="16" t="s">
        <v>86</v>
      </c>
      <c r="BK163" s="214">
        <f>ROUND(I163*H163,2)</f>
        <v>0</v>
      </c>
      <c r="BL163" s="16" t="s">
        <v>180</v>
      </c>
      <c r="BM163" s="16" t="s">
        <v>1102</v>
      </c>
    </row>
    <row r="164" spans="2:65" s="1" customFormat="1" ht="22.5" customHeight="1">
      <c r="B164" s="37"/>
      <c r="C164" s="203" t="s">
        <v>435</v>
      </c>
      <c r="D164" s="203" t="s">
        <v>142</v>
      </c>
      <c r="E164" s="204" t="s">
        <v>1103</v>
      </c>
      <c r="F164" s="205" t="s">
        <v>1104</v>
      </c>
      <c r="G164" s="206" t="s">
        <v>145</v>
      </c>
      <c r="H164" s="207">
        <v>3</v>
      </c>
      <c r="I164" s="208"/>
      <c r="J164" s="209">
        <f>ROUND(I164*H164,2)</f>
        <v>0</v>
      </c>
      <c r="K164" s="205" t="s">
        <v>146</v>
      </c>
      <c r="L164" s="42"/>
      <c r="M164" s="210" t="s">
        <v>40</v>
      </c>
      <c r="N164" s="211" t="s">
        <v>49</v>
      </c>
      <c r="O164" s="78"/>
      <c r="P164" s="212">
        <f>O164*H164</f>
        <v>0</v>
      </c>
      <c r="Q164" s="212">
        <v>0.03829</v>
      </c>
      <c r="R164" s="212">
        <f>Q164*H164</f>
        <v>0.11487</v>
      </c>
      <c r="S164" s="212">
        <v>0</v>
      </c>
      <c r="T164" s="213">
        <f>S164*H164</f>
        <v>0</v>
      </c>
      <c r="AR164" s="16" t="s">
        <v>180</v>
      </c>
      <c r="AT164" s="16" t="s">
        <v>142</v>
      </c>
      <c r="AU164" s="16" t="s">
        <v>88</v>
      </c>
      <c r="AY164" s="16" t="s">
        <v>139</v>
      </c>
      <c r="BE164" s="214">
        <f>IF(N164="základní",J164,0)</f>
        <v>0</v>
      </c>
      <c r="BF164" s="214">
        <f>IF(N164="snížená",J164,0)</f>
        <v>0</v>
      </c>
      <c r="BG164" s="214">
        <f>IF(N164="zákl. přenesená",J164,0)</f>
        <v>0</v>
      </c>
      <c r="BH164" s="214">
        <f>IF(N164="sníž. přenesená",J164,0)</f>
        <v>0</v>
      </c>
      <c r="BI164" s="214">
        <f>IF(N164="nulová",J164,0)</f>
        <v>0</v>
      </c>
      <c r="BJ164" s="16" t="s">
        <v>86</v>
      </c>
      <c r="BK164" s="214">
        <f>ROUND(I164*H164,2)</f>
        <v>0</v>
      </c>
      <c r="BL164" s="16" t="s">
        <v>180</v>
      </c>
      <c r="BM164" s="16" t="s">
        <v>1105</v>
      </c>
    </row>
    <row r="165" spans="2:65" s="1" customFormat="1" ht="22.5" customHeight="1">
      <c r="B165" s="37"/>
      <c r="C165" s="203" t="s">
        <v>439</v>
      </c>
      <c r="D165" s="203" t="s">
        <v>142</v>
      </c>
      <c r="E165" s="204" t="s">
        <v>1106</v>
      </c>
      <c r="F165" s="205" t="s">
        <v>1107</v>
      </c>
      <c r="G165" s="206" t="s">
        <v>145</v>
      </c>
      <c r="H165" s="207">
        <v>1</v>
      </c>
      <c r="I165" s="208"/>
      <c r="J165" s="209">
        <f>ROUND(I165*H165,2)</f>
        <v>0</v>
      </c>
      <c r="K165" s="205" t="s">
        <v>146</v>
      </c>
      <c r="L165" s="42"/>
      <c r="M165" s="210" t="s">
        <v>40</v>
      </c>
      <c r="N165" s="211" t="s">
        <v>49</v>
      </c>
      <c r="O165" s="78"/>
      <c r="P165" s="212">
        <f>O165*H165</f>
        <v>0</v>
      </c>
      <c r="Q165" s="212">
        <v>0.0462</v>
      </c>
      <c r="R165" s="212">
        <f>Q165*H165</f>
        <v>0.0462</v>
      </c>
      <c r="S165" s="212">
        <v>0</v>
      </c>
      <c r="T165" s="213">
        <f>S165*H165</f>
        <v>0</v>
      </c>
      <c r="AR165" s="16" t="s">
        <v>180</v>
      </c>
      <c r="AT165" s="16" t="s">
        <v>142</v>
      </c>
      <c r="AU165" s="16" t="s">
        <v>88</v>
      </c>
      <c r="AY165" s="16" t="s">
        <v>139</v>
      </c>
      <c r="BE165" s="214">
        <f>IF(N165="základní",J165,0)</f>
        <v>0</v>
      </c>
      <c r="BF165" s="214">
        <f>IF(N165="snížená",J165,0)</f>
        <v>0</v>
      </c>
      <c r="BG165" s="214">
        <f>IF(N165="zákl. přenesená",J165,0)</f>
        <v>0</v>
      </c>
      <c r="BH165" s="214">
        <f>IF(N165="sníž. přenesená",J165,0)</f>
        <v>0</v>
      </c>
      <c r="BI165" s="214">
        <f>IF(N165="nulová",J165,0)</f>
        <v>0</v>
      </c>
      <c r="BJ165" s="16" t="s">
        <v>86</v>
      </c>
      <c r="BK165" s="214">
        <f>ROUND(I165*H165,2)</f>
        <v>0</v>
      </c>
      <c r="BL165" s="16" t="s">
        <v>180</v>
      </c>
      <c r="BM165" s="16" t="s">
        <v>1108</v>
      </c>
    </row>
    <row r="166" spans="2:65" s="1" customFormat="1" ht="22.5" customHeight="1">
      <c r="B166" s="37"/>
      <c r="C166" s="203" t="s">
        <v>443</v>
      </c>
      <c r="D166" s="203" t="s">
        <v>142</v>
      </c>
      <c r="E166" s="204" t="s">
        <v>1109</v>
      </c>
      <c r="F166" s="205" t="s">
        <v>1110</v>
      </c>
      <c r="G166" s="206" t="s">
        <v>145</v>
      </c>
      <c r="H166" s="207">
        <v>4</v>
      </c>
      <c r="I166" s="208"/>
      <c r="J166" s="209">
        <f>ROUND(I166*H166,2)</f>
        <v>0</v>
      </c>
      <c r="K166" s="205" t="s">
        <v>146</v>
      </c>
      <c r="L166" s="42"/>
      <c r="M166" s="210" t="s">
        <v>40</v>
      </c>
      <c r="N166" s="211" t="s">
        <v>49</v>
      </c>
      <c r="O166" s="78"/>
      <c r="P166" s="212">
        <f>O166*H166</f>
        <v>0</v>
      </c>
      <c r="Q166" s="212">
        <v>0.05032</v>
      </c>
      <c r="R166" s="212">
        <f>Q166*H166</f>
        <v>0.20128</v>
      </c>
      <c r="S166" s="212">
        <v>0</v>
      </c>
      <c r="T166" s="213">
        <f>S166*H166</f>
        <v>0</v>
      </c>
      <c r="AR166" s="16" t="s">
        <v>180</v>
      </c>
      <c r="AT166" s="16" t="s">
        <v>142</v>
      </c>
      <c r="AU166" s="16" t="s">
        <v>88</v>
      </c>
      <c r="AY166" s="16" t="s">
        <v>139</v>
      </c>
      <c r="BE166" s="214">
        <f>IF(N166="základní",J166,0)</f>
        <v>0</v>
      </c>
      <c r="BF166" s="214">
        <f>IF(N166="snížená",J166,0)</f>
        <v>0</v>
      </c>
      <c r="BG166" s="214">
        <f>IF(N166="zákl. přenesená",J166,0)</f>
        <v>0</v>
      </c>
      <c r="BH166" s="214">
        <f>IF(N166="sníž. přenesená",J166,0)</f>
        <v>0</v>
      </c>
      <c r="BI166" s="214">
        <f>IF(N166="nulová",J166,0)</f>
        <v>0</v>
      </c>
      <c r="BJ166" s="16" t="s">
        <v>86</v>
      </c>
      <c r="BK166" s="214">
        <f>ROUND(I166*H166,2)</f>
        <v>0</v>
      </c>
      <c r="BL166" s="16" t="s">
        <v>180</v>
      </c>
      <c r="BM166" s="16" t="s">
        <v>1111</v>
      </c>
    </row>
    <row r="167" spans="2:65" s="1" customFormat="1" ht="22.5" customHeight="1">
      <c r="B167" s="37"/>
      <c r="C167" s="203" t="s">
        <v>447</v>
      </c>
      <c r="D167" s="203" t="s">
        <v>142</v>
      </c>
      <c r="E167" s="204" t="s">
        <v>1112</v>
      </c>
      <c r="F167" s="205" t="s">
        <v>1113</v>
      </c>
      <c r="G167" s="206" t="s">
        <v>145</v>
      </c>
      <c r="H167" s="207">
        <v>3</v>
      </c>
      <c r="I167" s="208"/>
      <c r="J167" s="209">
        <f>ROUND(I167*H167,2)</f>
        <v>0</v>
      </c>
      <c r="K167" s="205" t="s">
        <v>146</v>
      </c>
      <c r="L167" s="42"/>
      <c r="M167" s="210" t="s">
        <v>40</v>
      </c>
      <c r="N167" s="211" t="s">
        <v>49</v>
      </c>
      <c r="O167" s="78"/>
      <c r="P167" s="212">
        <f>O167*H167</f>
        <v>0</v>
      </c>
      <c r="Q167" s="212">
        <v>0.05834</v>
      </c>
      <c r="R167" s="212">
        <f>Q167*H167</f>
        <v>0.17502</v>
      </c>
      <c r="S167" s="212">
        <v>0</v>
      </c>
      <c r="T167" s="213">
        <f>S167*H167</f>
        <v>0</v>
      </c>
      <c r="AR167" s="16" t="s">
        <v>180</v>
      </c>
      <c r="AT167" s="16" t="s">
        <v>142</v>
      </c>
      <c r="AU167" s="16" t="s">
        <v>88</v>
      </c>
      <c r="AY167" s="16" t="s">
        <v>139</v>
      </c>
      <c r="BE167" s="214">
        <f>IF(N167="základní",J167,0)</f>
        <v>0</v>
      </c>
      <c r="BF167" s="214">
        <f>IF(N167="snížená",J167,0)</f>
        <v>0</v>
      </c>
      <c r="BG167" s="214">
        <f>IF(N167="zákl. přenesená",J167,0)</f>
        <v>0</v>
      </c>
      <c r="BH167" s="214">
        <f>IF(N167="sníž. přenesená",J167,0)</f>
        <v>0</v>
      </c>
      <c r="BI167" s="214">
        <f>IF(N167="nulová",J167,0)</f>
        <v>0</v>
      </c>
      <c r="BJ167" s="16" t="s">
        <v>86</v>
      </c>
      <c r="BK167" s="214">
        <f>ROUND(I167*H167,2)</f>
        <v>0</v>
      </c>
      <c r="BL167" s="16" t="s">
        <v>180</v>
      </c>
      <c r="BM167" s="16" t="s">
        <v>1114</v>
      </c>
    </row>
    <row r="168" spans="2:65" s="1" customFormat="1" ht="22.5" customHeight="1">
      <c r="B168" s="37"/>
      <c r="C168" s="203" t="s">
        <v>451</v>
      </c>
      <c r="D168" s="203" t="s">
        <v>142</v>
      </c>
      <c r="E168" s="204" t="s">
        <v>1115</v>
      </c>
      <c r="F168" s="205" t="s">
        <v>1116</v>
      </c>
      <c r="G168" s="206" t="s">
        <v>145</v>
      </c>
      <c r="H168" s="207">
        <v>1</v>
      </c>
      <c r="I168" s="208"/>
      <c r="J168" s="209">
        <f>ROUND(I168*H168,2)</f>
        <v>0</v>
      </c>
      <c r="K168" s="205" t="s">
        <v>146</v>
      </c>
      <c r="L168" s="42"/>
      <c r="M168" s="210" t="s">
        <v>40</v>
      </c>
      <c r="N168" s="211" t="s">
        <v>49</v>
      </c>
      <c r="O168" s="78"/>
      <c r="P168" s="212">
        <f>O168*H168</f>
        <v>0</v>
      </c>
      <c r="Q168" s="212">
        <v>0.06636</v>
      </c>
      <c r="R168" s="212">
        <f>Q168*H168</f>
        <v>0.06636</v>
      </c>
      <c r="S168" s="212">
        <v>0</v>
      </c>
      <c r="T168" s="213">
        <f>S168*H168</f>
        <v>0</v>
      </c>
      <c r="AR168" s="16" t="s">
        <v>180</v>
      </c>
      <c r="AT168" s="16" t="s">
        <v>142</v>
      </c>
      <c r="AU168" s="16" t="s">
        <v>88</v>
      </c>
      <c r="AY168" s="16" t="s">
        <v>139</v>
      </c>
      <c r="BE168" s="214">
        <f>IF(N168="základní",J168,0)</f>
        <v>0</v>
      </c>
      <c r="BF168" s="214">
        <f>IF(N168="snížená",J168,0)</f>
        <v>0</v>
      </c>
      <c r="BG168" s="214">
        <f>IF(N168="zákl. přenesená",J168,0)</f>
        <v>0</v>
      </c>
      <c r="BH168" s="214">
        <f>IF(N168="sníž. přenesená",J168,0)</f>
        <v>0</v>
      </c>
      <c r="BI168" s="214">
        <f>IF(N168="nulová",J168,0)</f>
        <v>0</v>
      </c>
      <c r="BJ168" s="16" t="s">
        <v>86</v>
      </c>
      <c r="BK168" s="214">
        <f>ROUND(I168*H168,2)</f>
        <v>0</v>
      </c>
      <c r="BL168" s="16" t="s">
        <v>180</v>
      </c>
      <c r="BM168" s="16" t="s">
        <v>1117</v>
      </c>
    </row>
    <row r="169" spans="2:65" s="1" customFormat="1" ht="22.5" customHeight="1">
      <c r="B169" s="37"/>
      <c r="C169" s="203" t="s">
        <v>455</v>
      </c>
      <c r="D169" s="203" t="s">
        <v>142</v>
      </c>
      <c r="E169" s="204" t="s">
        <v>1118</v>
      </c>
      <c r="F169" s="205" t="s">
        <v>1119</v>
      </c>
      <c r="G169" s="206" t="s">
        <v>145</v>
      </c>
      <c r="H169" s="207">
        <v>3</v>
      </c>
      <c r="I169" s="208"/>
      <c r="J169" s="209">
        <f>ROUND(I169*H169,2)</f>
        <v>0</v>
      </c>
      <c r="K169" s="205" t="s">
        <v>219</v>
      </c>
      <c r="L169" s="42"/>
      <c r="M169" s="210" t="s">
        <v>40</v>
      </c>
      <c r="N169" s="211" t="s">
        <v>49</v>
      </c>
      <c r="O169" s="78"/>
      <c r="P169" s="212">
        <f>O169*H169</f>
        <v>0</v>
      </c>
      <c r="Q169" s="212">
        <v>0</v>
      </c>
      <c r="R169" s="212">
        <f>Q169*H169</f>
        <v>0</v>
      </c>
      <c r="S169" s="212">
        <v>0</v>
      </c>
      <c r="T169" s="213">
        <f>S169*H169</f>
        <v>0</v>
      </c>
      <c r="AR169" s="16" t="s">
        <v>180</v>
      </c>
      <c r="AT169" s="16" t="s">
        <v>142</v>
      </c>
      <c r="AU169" s="16" t="s">
        <v>88</v>
      </c>
      <c r="AY169" s="16" t="s">
        <v>139</v>
      </c>
      <c r="BE169" s="214">
        <f>IF(N169="základní",J169,0)</f>
        <v>0</v>
      </c>
      <c r="BF169" s="214">
        <f>IF(N169="snížená",J169,0)</f>
        <v>0</v>
      </c>
      <c r="BG169" s="214">
        <f>IF(N169="zákl. přenesená",J169,0)</f>
        <v>0</v>
      </c>
      <c r="BH169" s="214">
        <f>IF(N169="sníž. přenesená",J169,0)</f>
        <v>0</v>
      </c>
      <c r="BI169" s="214">
        <f>IF(N169="nulová",J169,0)</f>
        <v>0</v>
      </c>
      <c r="BJ169" s="16" t="s">
        <v>86</v>
      </c>
      <c r="BK169" s="214">
        <f>ROUND(I169*H169,2)</f>
        <v>0</v>
      </c>
      <c r="BL169" s="16" t="s">
        <v>180</v>
      </c>
      <c r="BM169" s="16" t="s">
        <v>1120</v>
      </c>
    </row>
    <row r="170" spans="2:65" s="1" customFormat="1" ht="22.5" customHeight="1">
      <c r="B170" s="37"/>
      <c r="C170" s="203" t="s">
        <v>459</v>
      </c>
      <c r="D170" s="203" t="s">
        <v>142</v>
      </c>
      <c r="E170" s="204" t="s">
        <v>1121</v>
      </c>
      <c r="F170" s="205" t="s">
        <v>1122</v>
      </c>
      <c r="G170" s="206" t="s">
        <v>145</v>
      </c>
      <c r="H170" s="207">
        <v>7</v>
      </c>
      <c r="I170" s="208"/>
      <c r="J170" s="209">
        <f>ROUND(I170*H170,2)</f>
        <v>0</v>
      </c>
      <c r="K170" s="205" t="s">
        <v>219</v>
      </c>
      <c r="L170" s="42"/>
      <c r="M170" s="210" t="s">
        <v>40</v>
      </c>
      <c r="N170" s="211" t="s">
        <v>49</v>
      </c>
      <c r="O170" s="78"/>
      <c r="P170" s="212">
        <f>O170*H170</f>
        <v>0</v>
      </c>
      <c r="Q170" s="212">
        <v>0</v>
      </c>
      <c r="R170" s="212">
        <f>Q170*H170</f>
        <v>0</v>
      </c>
      <c r="S170" s="212">
        <v>0</v>
      </c>
      <c r="T170" s="213">
        <f>S170*H170</f>
        <v>0</v>
      </c>
      <c r="AR170" s="16" t="s">
        <v>180</v>
      </c>
      <c r="AT170" s="16" t="s">
        <v>142</v>
      </c>
      <c r="AU170" s="16" t="s">
        <v>88</v>
      </c>
      <c r="AY170" s="16" t="s">
        <v>139</v>
      </c>
      <c r="BE170" s="214">
        <f>IF(N170="základní",J170,0)</f>
        <v>0</v>
      </c>
      <c r="BF170" s="214">
        <f>IF(N170="snížená",J170,0)</f>
        <v>0</v>
      </c>
      <c r="BG170" s="214">
        <f>IF(N170="zákl. přenesená",J170,0)</f>
        <v>0</v>
      </c>
      <c r="BH170" s="214">
        <f>IF(N170="sníž. přenesená",J170,0)</f>
        <v>0</v>
      </c>
      <c r="BI170" s="214">
        <f>IF(N170="nulová",J170,0)</f>
        <v>0</v>
      </c>
      <c r="BJ170" s="16" t="s">
        <v>86</v>
      </c>
      <c r="BK170" s="214">
        <f>ROUND(I170*H170,2)</f>
        <v>0</v>
      </c>
      <c r="BL170" s="16" t="s">
        <v>180</v>
      </c>
      <c r="BM170" s="16" t="s">
        <v>1123</v>
      </c>
    </row>
    <row r="171" spans="2:65" s="1" customFormat="1" ht="22.5" customHeight="1">
      <c r="B171" s="37"/>
      <c r="C171" s="203" t="s">
        <v>463</v>
      </c>
      <c r="D171" s="203" t="s">
        <v>142</v>
      </c>
      <c r="E171" s="204" t="s">
        <v>1124</v>
      </c>
      <c r="F171" s="205" t="s">
        <v>1125</v>
      </c>
      <c r="G171" s="206" t="s">
        <v>145</v>
      </c>
      <c r="H171" s="207">
        <v>2</v>
      </c>
      <c r="I171" s="208"/>
      <c r="J171" s="209">
        <f>ROUND(I171*H171,2)</f>
        <v>0</v>
      </c>
      <c r="K171" s="205" t="s">
        <v>219</v>
      </c>
      <c r="L171" s="42"/>
      <c r="M171" s="210" t="s">
        <v>40</v>
      </c>
      <c r="N171" s="211" t="s">
        <v>49</v>
      </c>
      <c r="O171" s="78"/>
      <c r="P171" s="212">
        <f>O171*H171</f>
        <v>0</v>
      </c>
      <c r="Q171" s="212">
        <v>0</v>
      </c>
      <c r="R171" s="212">
        <f>Q171*H171</f>
        <v>0</v>
      </c>
      <c r="S171" s="212">
        <v>0</v>
      </c>
      <c r="T171" s="213">
        <f>S171*H171</f>
        <v>0</v>
      </c>
      <c r="AR171" s="16" t="s">
        <v>180</v>
      </c>
      <c r="AT171" s="16" t="s">
        <v>142</v>
      </c>
      <c r="AU171" s="16" t="s">
        <v>88</v>
      </c>
      <c r="AY171" s="16" t="s">
        <v>139</v>
      </c>
      <c r="BE171" s="214">
        <f>IF(N171="základní",J171,0)</f>
        <v>0</v>
      </c>
      <c r="BF171" s="214">
        <f>IF(N171="snížená",J171,0)</f>
        <v>0</v>
      </c>
      <c r="BG171" s="214">
        <f>IF(N171="zákl. přenesená",J171,0)</f>
        <v>0</v>
      </c>
      <c r="BH171" s="214">
        <f>IF(N171="sníž. přenesená",J171,0)</f>
        <v>0</v>
      </c>
      <c r="BI171" s="214">
        <f>IF(N171="nulová",J171,0)</f>
        <v>0</v>
      </c>
      <c r="BJ171" s="16" t="s">
        <v>86</v>
      </c>
      <c r="BK171" s="214">
        <f>ROUND(I171*H171,2)</f>
        <v>0</v>
      </c>
      <c r="BL171" s="16" t="s">
        <v>180</v>
      </c>
      <c r="BM171" s="16" t="s">
        <v>1126</v>
      </c>
    </row>
    <row r="172" spans="2:65" s="1" customFormat="1" ht="22.5" customHeight="1">
      <c r="B172" s="37"/>
      <c r="C172" s="203" t="s">
        <v>467</v>
      </c>
      <c r="D172" s="203" t="s">
        <v>142</v>
      </c>
      <c r="E172" s="204" t="s">
        <v>1127</v>
      </c>
      <c r="F172" s="205" t="s">
        <v>1128</v>
      </c>
      <c r="G172" s="206" t="s">
        <v>145</v>
      </c>
      <c r="H172" s="207">
        <v>1</v>
      </c>
      <c r="I172" s="208"/>
      <c r="J172" s="209">
        <f>ROUND(I172*H172,2)</f>
        <v>0</v>
      </c>
      <c r="K172" s="205" t="s">
        <v>219</v>
      </c>
      <c r="L172" s="42"/>
      <c r="M172" s="210" t="s">
        <v>40</v>
      </c>
      <c r="N172" s="211" t="s">
        <v>49</v>
      </c>
      <c r="O172" s="78"/>
      <c r="P172" s="212">
        <f>O172*H172</f>
        <v>0</v>
      </c>
      <c r="Q172" s="212">
        <v>0</v>
      </c>
      <c r="R172" s="212">
        <f>Q172*H172</f>
        <v>0</v>
      </c>
      <c r="S172" s="212">
        <v>0</v>
      </c>
      <c r="T172" s="213">
        <f>S172*H172</f>
        <v>0</v>
      </c>
      <c r="AR172" s="16" t="s">
        <v>180</v>
      </c>
      <c r="AT172" s="16" t="s">
        <v>142</v>
      </c>
      <c r="AU172" s="16" t="s">
        <v>88</v>
      </c>
      <c r="AY172" s="16" t="s">
        <v>139</v>
      </c>
      <c r="BE172" s="214">
        <f>IF(N172="základní",J172,0)</f>
        <v>0</v>
      </c>
      <c r="BF172" s="214">
        <f>IF(N172="snížená",J172,0)</f>
        <v>0</v>
      </c>
      <c r="BG172" s="214">
        <f>IF(N172="zákl. přenesená",J172,0)</f>
        <v>0</v>
      </c>
      <c r="BH172" s="214">
        <f>IF(N172="sníž. přenesená",J172,0)</f>
        <v>0</v>
      </c>
      <c r="BI172" s="214">
        <f>IF(N172="nulová",J172,0)</f>
        <v>0</v>
      </c>
      <c r="BJ172" s="16" t="s">
        <v>86</v>
      </c>
      <c r="BK172" s="214">
        <f>ROUND(I172*H172,2)</f>
        <v>0</v>
      </c>
      <c r="BL172" s="16" t="s">
        <v>180</v>
      </c>
      <c r="BM172" s="16" t="s">
        <v>1129</v>
      </c>
    </row>
    <row r="173" spans="2:65" s="1" customFormat="1" ht="16.5" customHeight="1">
      <c r="B173" s="37"/>
      <c r="C173" s="203" t="s">
        <v>471</v>
      </c>
      <c r="D173" s="203" t="s">
        <v>142</v>
      </c>
      <c r="E173" s="204" t="s">
        <v>1130</v>
      </c>
      <c r="F173" s="205" t="s">
        <v>1131</v>
      </c>
      <c r="G173" s="206" t="s">
        <v>145</v>
      </c>
      <c r="H173" s="207">
        <v>4</v>
      </c>
      <c r="I173" s="208"/>
      <c r="J173" s="209">
        <f>ROUND(I173*H173,2)</f>
        <v>0</v>
      </c>
      <c r="K173" s="205" t="s">
        <v>219</v>
      </c>
      <c r="L173" s="42"/>
      <c r="M173" s="210" t="s">
        <v>40</v>
      </c>
      <c r="N173" s="211" t="s">
        <v>49</v>
      </c>
      <c r="O173" s="78"/>
      <c r="P173" s="212">
        <f>O173*H173</f>
        <v>0</v>
      </c>
      <c r="Q173" s="212">
        <v>0</v>
      </c>
      <c r="R173" s="212">
        <f>Q173*H173</f>
        <v>0</v>
      </c>
      <c r="S173" s="212">
        <v>0</v>
      </c>
      <c r="T173" s="213">
        <f>S173*H173</f>
        <v>0</v>
      </c>
      <c r="AR173" s="16" t="s">
        <v>180</v>
      </c>
      <c r="AT173" s="16" t="s">
        <v>142</v>
      </c>
      <c r="AU173" s="16" t="s">
        <v>88</v>
      </c>
      <c r="AY173" s="16" t="s">
        <v>139</v>
      </c>
      <c r="BE173" s="214">
        <f>IF(N173="základní",J173,0)</f>
        <v>0</v>
      </c>
      <c r="BF173" s="214">
        <f>IF(N173="snížená",J173,0)</f>
        <v>0</v>
      </c>
      <c r="BG173" s="214">
        <f>IF(N173="zákl. přenesená",J173,0)</f>
        <v>0</v>
      </c>
      <c r="BH173" s="214">
        <f>IF(N173="sníž. přenesená",J173,0)</f>
        <v>0</v>
      </c>
      <c r="BI173" s="214">
        <f>IF(N173="nulová",J173,0)</f>
        <v>0</v>
      </c>
      <c r="BJ173" s="16" t="s">
        <v>86</v>
      </c>
      <c r="BK173" s="214">
        <f>ROUND(I173*H173,2)</f>
        <v>0</v>
      </c>
      <c r="BL173" s="16" t="s">
        <v>180</v>
      </c>
      <c r="BM173" s="16" t="s">
        <v>1132</v>
      </c>
    </row>
    <row r="174" spans="2:65" s="1" customFormat="1" ht="22.5" customHeight="1">
      <c r="B174" s="37"/>
      <c r="C174" s="203" t="s">
        <v>475</v>
      </c>
      <c r="D174" s="203" t="s">
        <v>142</v>
      </c>
      <c r="E174" s="204" t="s">
        <v>1133</v>
      </c>
      <c r="F174" s="205" t="s">
        <v>1134</v>
      </c>
      <c r="G174" s="206" t="s">
        <v>242</v>
      </c>
      <c r="H174" s="228"/>
      <c r="I174" s="208"/>
      <c r="J174" s="209">
        <f>ROUND(I174*H174,2)</f>
        <v>0</v>
      </c>
      <c r="K174" s="205" t="s">
        <v>146</v>
      </c>
      <c r="L174" s="42"/>
      <c r="M174" s="210" t="s">
        <v>40</v>
      </c>
      <c r="N174" s="211" t="s">
        <v>49</v>
      </c>
      <c r="O174" s="78"/>
      <c r="P174" s="212">
        <f>O174*H174</f>
        <v>0</v>
      </c>
      <c r="Q174" s="212">
        <v>0</v>
      </c>
      <c r="R174" s="212">
        <f>Q174*H174</f>
        <v>0</v>
      </c>
      <c r="S174" s="212">
        <v>0</v>
      </c>
      <c r="T174" s="213">
        <f>S174*H174</f>
        <v>0</v>
      </c>
      <c r="AR174" s="16" t="s">
        <v>180</v>
      </c>
      <c r="AT174" s="16" t="s">
        <v>142</v>
      </c>
      <c r="AU174" s="16" t="s">
        <v>88</v>
      </c>
      <c r="AY174" s="16" t="s">
        <v>139</v>
      </c>
      <c r="BE174" s="214">
        <f>IF(N174="základní",J174,0)</f>
        <v>0</v>
      </c>
      <c r="BF174" s="214">
        <f>IF(N174="snížená",J174,0)</f>
        <v>0</v>
      </c>
      <c r="BG174" s="214">
        <f>IF(N174="zákl. přenesená",J174,0)</f>
        <v>0</v>
      </c>
      <c r="BH174" s="214">
        <f>IF(N174="sníž. přenesená",J174,0)</f>
        <v>0</v>
      </c>
      <c r="BI174" s="214">
        <f>IF(N174="nulová",J174,0)</f>
        <v>0</v>
      </c>
      <c r="BJ174" s="16" t="s">
        <v>86</v>
      </c>
      <c r="BK174" s="214">
        <f>ROUND(I174*H174,2)</f>
        <v>0</v>
      </c>
      <c r="BL174" s="16" t="s">
        <v>180</v>
      </c>
      <c r="BM174" s="16" t="s">
        <v>1135</v>
      </c>
    </row>
    <row r="175" spans="2:47" s="1" customFormat="1" ht="12">
      <c r="B175" s="37"/>
      <c r="C175" s="38"/>
      <c r="D175" s="215" t="s">
        <v>155</v>
      </c>
      <c r="E175" s="38"/>
      <c r="F175" s="216" t="s">
        <v>1136</v>
      </c>
      <c r="G175" s="38"/>
      <c r="H175" s="38"/>
      <c r="I175" s="129"/>
      <c r="J175" s="38"/>
      <c r="K175" s="38"/>
      <c r="L175" s="42"/>
      <c r="M175" s="256"/>
      <c r="N175" s="231"/>
      <c r="O175" s="231"/>
      <c r="P175" s="231"/>
      <c r="Q175" s="231"/>
      <c r="R175" s="231"/>
      <c r="S175" s="231"/>
      <c r="T175" s="257"/>
      <c r="AT175" s="16" t="s">
        <v>155</v>
      </c>
      <c r="AU175" s="16" t="s">
        <v>88</v>
      </c>
    </row>
    <row r="176" spans="2:12" s="1" customFormat="1" ht="6.95" customHeight="1">
      <c r="B176" s="56"/>
      <c r="C176" s="57"/>
      <c r="D176" s="57"/>
      <c r="E176" s="57"/>
      <c r="F176" s="57"/>
      <c r="G176" s="57"/>
      <c r="H176" s="57"/>
      <c r="I176" s="153"/>
      <c r="J176" s="57"/>
      <c r="K176" s="57"/>
      <c r="L176" s="42"/>
    </row>
  </sheetData>
  <sheetProtection password="CC35" sheet="1" objects="1" scenarios="1" formatColumns="0" formatRows="0" autoFilter="0"/>
  <autoFilter ref="C88:K175"/>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21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2"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97</v>
      </c>
    </row>
    <row r="3" spans="2:46" ht="6.95" customHeight="1">
      <c r="B3" s="123"/>
      <c r="C3" s="124"/>
      <c r="D3" s="124"/>
      <c r="E3" s="124"/>
      <c r="F3" s="124"/>
      <c r="G3" s="124"/>
      <c r="H3" s="124"/>
      <c r="I3" s="125"/>
      <c r="J3" s="124"/>
      <c r="K3" s="124"/>
      <c r="L3" s="19"/>
      <c r="AT3" s="16" t="s">
        <v>88</v>
      </c>
    </row>
    <row r="4" spans="2:46" ht="24.95" customHeight="1">
      <c r="B4" s="19"/>
      <c r="D4" s="126" t="s">
        <v>108</v>
      </c>
      <c r="L4" s="19"/>
      <c r="M4" s="23" t="s">
        <v>10</v>
      </c>
      <c r="AT4" s="16" t="s">
        <v>4</v>
      </c>
    </row>
    <row r="5" spans="2:12" ht="6.95" customHeight="1">
      <c r="B5" s="19"/>
      <c r="L5" s="19"/>
    </row>
    <row r="6" spans="2:12" ht="12" customHeight="1">
      <c r="B6" s="19"/>
      <c r="D6" s="127" t="s">
        <v>16</v>
      </c>
      <c r="L6" s="19"/>
    </row>
    <row r="7" spans="2:12" ht="16.5" customHeight="1">
      <c r="B7" s="19"/>
      <c r="E7" s="128" t="str">
        <f>'Rekapitulace stavby'!K6</f>
        <v>Změna způsobu vytápění a nové elektroinstalace na budově Muzea Cheb č. p. 492</v>
      </c>
      <c r="F7" s="127"/>
      <c r="G7" s="127"/>
      <c r="H7" s="127"/>
      <c r="L7" s="19"/>
    </row>
    <row r="8" spans="2:12" s="1" customFormat="1" ht="12" customHeight="1">
      <c r="B8" s="42"/>
      <c r="D8" s="127" t="s">
        <v>109</v>
      </c>
      <c r="I8" s="129"/>
      <c r="L8" s="42"/>
    </row>
    <row r="9" spans="2:12" s="1" customFormat="1" ht="36.95" customHeight="1">
      <c r="B9" s="42"/>
      <c r="E9" s="130" t="s">
        <v>1137</v>
      </c>
      <c r="F9" s="1"/>
      <c r="G9" s="1"/>
      <c r="H9" s="1"/>
      <c r="I9" s="129"/>
      <c r="L9" s="42"/>
    </row>
    <row r="10" spans="2:12" s="1" customFormat="1" ht="12">
      <c r="B10" s="42"/>
      <c r="I10" s="129"/>
      <c r="L10" s="42"/>
    </row>
    <row r="11" spans="2:12" s="1" customFormat="1" ht="12" customHeight="1">
      <c r="B11" s="42"/>
      <c r="D11" s="127" t="s">
        <v>18</v>
      </c>
      <c r="F11" s="16" t="s">
        <v>19</v>
      </c>
      <c r="I11" s="131" t="s">
        <v>20</v>
      </c>
      <c r="J11" s="16" t="s">
        <v>21</v>
      </c>
      <c r="L11" s="42"/>
    </row>
    <row r="12" spans="2:12" s="1" customFormat="1" ht="12" customHeight="1">
      <c r="B12" s="42"/>
      <c r="D12" s="127" t="s">
        <v>22</v>
      </c>
      <c r="F12" s="16" t="s">
        <v>23</v>
      </c>
      <c r="I12" s="131" t="s">
        <v>24</v>
      </c>
      <c r="J12" s="132" t="str">
        <f>'Rekapitulace stavby'!AN8</f>
        <v>12. 2. 2019</v>
      </c>
      <c r="L12" s="42"/>
    </row>
    <row r="13" spans="2:12" s="1" customFormat="1" ht="10.8" customHeight="1">
      <c r="B13" s="42"/>
      <c r="I13" s="129"/>
      <c r="L13" s="42"/>
    </row>
    <row r="14" spans="2:12" s="1" customFormat="1" ht="12" customHeight="1">
      <c r="B14" s="42"/>
      <c r="D14" s="127" t="s">
        <v>26</v>
      </c>
      <c r="I14" s="131" t="s">
        <v>27</v>
      </c>
      <c r="J14" s="16" t="s">
        <v>28</v>
      </c>
      <c r="L14" s="42"/>
    </row>
    <row r="15" spans="2:12" s="1" customFormat="1" ht="18" customHeight="1">
      <c r="B15" s="42"/>
      <c r="E15" s="16" t="s">
        <v>29</v>
      </c>
      <c r="I15" s="131" t="s">
        <v>30</v>
      </c>
      <c r="J15" s="16" t="s">
        <v>31</v>
      </c>
      <c r="L15" s="42"/>
    </row>
    <row r="16" spans="2:12" s="1" customFormat="1" ht="6.95" customHeight="1">
      <c r="B16" s="42"/>
      <c r="I16" s="129"/>
      <c r="L16" s="42"/>
    </row>
    <row r="17" spans="2:12" s="1" customFormat="1" ht="12" customHeight="1">
      <c r="B17" s="42"/>
      <c r="D17" s="127" t="s">
        <v>32</v>
      </c>
      <c r="I17" s="131" t="s">
        <v>27</v>
      </c>
      <c r="J17" s="32" t="str">
        <f>'Rekapitulace stavby'!AN13</f>
        <v>Vyplň údaj</v>
      </c>
      <c r="L17" s="42"/>
    </row>
    <row r="18" spans="2:12" s="1" customFormat="1" ht="18" customHeight="1">
      <c r="B18" s="42"/>
      <c r="E18" s="32" t="str">
        <f>'Rekapitulace stavby'!E14</f>
        <v>Vyplň údaj</v>
      </c>
      <c r="F18" s="16"/>
      <c r="G18" s="16"/>
      <c r="H18" s="16"/>
      <c r="I18" s="131" t="s">
        <v>30</v>
      </c>
      <c r="J18" s="32" t="str">
        <f>'Rekapitulace stavby'!AN14</f>
        <v>Vyplň údaj</v>
      </c>
      <c r="L18" s="42"/>
    </row>
    <row r="19" spans="2:12" s="1" customFormat="1" ht="6.95" customHeight="1">
      <c r="B19" s="42"/>
      <c r="I19" s="129"/>
      <c r="L19" s="42"/>
    </row>
    <row r="20" spans="2:12" s="1" customFormat="1" ht="12" customHeight="1">
      <c r="B20" s="42"/>
      <c r="D20" s="127" t="s">
        <v>34</v>
      </c>
      <c r="I20" s="131" t="s">
        <v>27</v>
      </c>
      <c r="J20" s="16" t="s">
        <v>35</v>
      </c>
      <c r="L20" s="42"/>
    </row>
    <row r="21" spans="2:12" s="1" customFormat="1" ht="18" customHeight="1">
      <c r="B21" s="42"/>
      <c r="E21" s="16" t="s">
        <v>36</v>
      </c>
      <c r="I21" s="131" t="s">
        <v>30</v>
      </c>
      <c r="J21" s="16" t="s">
        <v>37</v>
      </c>
      <c r="L21" s="42"/>
    </row>
    <row r="22" spans="2:12" s="1" customFormat="1" ht="6.95" customHeight="1">
      <c r="B22" s="42"/>
      <c r="I22" s="129"/>
      <c r="L22" s="42"/>
    </row>
    <row r="23" spans="2:12" s="1" customFormat="1" ht="12" customHeight="1">
      <c r="B23" s="42"/>
      <c r="D23" s="127" t="s">
        <v>39</v>
      </c>
      <c r="I23" s="131" t="s">
        <v>27</v>
      </c>
      <c r="J23" s="16" t="str">
        <f>IF('Rekapitulace stavby'!AN19="","",'Rekapitulace stavby'!AN19)</f>
        <v/>
      </c>
      <c r="L23" s="42"/>
    </row>
    <row r="24" spans="2:12" s="1" customFormat="1" ht="18" customHeight="1">
      <c r="B24" s="42"/>
      <c r="E24" s="16" t="str">
        <f>IF('Rekapitulace stavby'!E20="","",'Rekapitulace stavby'!E20)</f>
        <v xml:space="preserve"> </v>
      </c>
      <c r="I24" s="131" t="s">
        <v>30</v>
      </c>
      <c r="J24" s="16" t="str">
        <f>IF('Rekapitulace stavby'!AN20="","",'Rekapitulace stavby'!AN20)</f>
        <v/>
      </c>
      <c r="L24" s="42"/>
    </row>
    <row r="25" spans="2:12" s="1" customFormat="1" ht="6.95" customHeight="1">
      <c r="B25" s="42"/>
      <c r="I25" s="129"/>
      <c r="L25" s="42"/>
    </row>
    <row r="26" spans="2:12" s="1" customFormat="1" ht="12" customHeight="1">
      <c r="B26" s="42"/>
      <c r="D26" s="127" t="s">
        <v>42</v>
      </c>
      <c r="I26" s="129"/>
      <c r="L26" s="42"/>
    </row>
    <row r="27" spans="2:12" s="6" customFormat="1" ht="67.5" customHeight="1">
      <c r="B27" s="133"/>
      <c r="E27" s="134" t="s">
        <v>111</v>
      </c>
      <c r="F27" s="134"/>
      <c r="G27" s="134"/>
      <c r="H27" s="134"/>
      <c r="I27" s="135"/>
      <c r="L27" s="133"/>
    </row>
    <row r="28" spans="2:12" s="1" customFormat="1" ht="6.95" customHeight="1">
      <c r="B28" s="42"/>
      <c r="I28" s="129"/>
      <c r="L28" s="42"/>
    </row>
    <row r="29" spans="2:12" s="1" customFormat="1" ht="6.95" customHeight="1">
      <c r="B29" s="42"/>
      <c r="D29" s="70"/>
      <c r="E29" s="70"/>
      <c r="F29" s="70"/>
      <c r="G29" s="70"/>
      <c r="H29" s="70"/>
      <c r="I29" s="136"/>
      <c r="J29" s="70"/>
      <c r="K29" s="70"/>
      <c r="L29" s="42"/>
    </row>
    <row r="30" spans="2:12" s="1" customFormat="1" ht="25.4" customHeight="1">
      <c r="B30" s="42"/>
      <c r="D30" s="137" t="s">
        <v>44</v>
      </c>
      <c r="I30" s="129"/>
      <c r="J30" s="138">
        <f>ROUND(J86,2)</f>
        <v>0</v>
      </c>
      <c r="L30" s="42"/>
    </row>
    <row r="31" spans="2:12" s="1" customFormat="1" ht="6.95" customHeight="1">
      <c r="B31" s="42"/>
      <c r="D31" s="70"/>
      <c r="E31" s="70"/>
      <c r="F31" s="70"/>
      <c r="G31" s="70"/>
      <c r="H31" s="70"/>
      <c r="I31" s="136"/>
      <c r="J31" s="70"/>
      <c r="K31" s="70"/>
      <c r="L31" s="42"/>
    </row>
    <row r="32" spans="2:12" s="1" customFormat="1" ht="14.4" customHeight="1">
      <c r="B32" s="42"/>
      <c r="F32" s="139" t="s">
        <v>46</v>
      </c>
      <c r="I32" s="140" t="s">
        <v>45</v>
      </c>
      <c r="J32" s="139" t="s">
        <v>47</v>
      </c>
      <c r="L32" s="42"/>
    </row>
    <row r="33" spans="2:12" s="1" customFormat="1" ht="14.4" customHeight="1">
      <c r="B33" s="42"/>
      <c r="D33" s="127" t="s">
        <v>48</v>
      </c>
      <c r="E33" s="127" t="s">
        <v>49</v>
      </c>
      <c r="F33" s="141">
        <f>ROUND((SUM(BE86:BE217)),2)</f>
        <v>0</v>
      </c>
      <c r="I33" s="142">
        <v>0.21</v>
      </c>
      <c r="J33" s="141">
        <f>ROUND(((SUM(BE86:BE217))*I33),2)</f>
        <v>0</v>
      </c>
      <c r="L33" s="42"/>
    </row>
    <row r="34" spans="2:12" s="1" customFormat="1" ht="14.4" customHeight="1">
      <c r="B34" s="42"/>
      <c r="E34" s="127" t="s">
        <v>50</v>
      </c>
      <c r="F34" s="141">
        <f>ROUND((SUM(BF86:BF217)),2)</f>
        <v>0</v>
      </c>
      <c r="I34" s="142">
        <v>0.15</v>
      </c>
      <c r="J34" s="141">
        <f>ROUND(((SUM(BF86:BF217))*I34),2)</f>
        <v>0</v>
      </c>
      <c r="L34" s="42"/>
    </row>
    <row r="35" spans="2:12" s="1" customFormat="1" ht="14.4" customHeight="1" hidden="1">
      <c r="B35" s="42"/>
      <c r="E35" s="127" t="s">
        <v>51</v>
      </c>
      <c r="F35" s="141">
        <f>ROUND((SUM(BG86:BG217)),2)</f>
        <v>0</v>
      </c>
      <c r="I35" s="142">
        <v>0.21</v>
      </c>
      <c r="J35" s="141">
        <f>0</f>
        <v>0</v>
      </c>
      <c r="L35" s="42"/>
    </row>
    <row r="36" spans="2:12" s="1" customFormat="1" ht="14.4" customHeight="1" hidden="1">
      <c r="B36" s="42"/>
      <c r="E36" s="127" t="s">
        <v>52</v>
      </c>
      <c r="F36" s="141">
        <f>ROUND((SUM(BH86:BH217)),2)</f>
        <v>0</v>
      </c>
      <c r="I36" s="142">
        <v>0.15</v>
      </c>
      <c r="J36" s="141">
        <f>0</f>
        <v>0</v>
      </c>
      <c r="L36" s="42"/>
    </row>
    <row r="37" spans="2:12" s="1" customFormat="1" ht="14.4" customHeight="1" hidden="1">
      <c r="B37" s="42"/>
      <c r="E37" s="127" t="s">
        <v>53</v>
      </c>
      <c r="F37" s="141">
        <f>ROUND((SUM(BI86:BI217)),2)</f>
        <v>0</v>
      </c>
      <c r="I37" s="142">
        <v>0</v>
      </c>
      <c r="J37" s="141">
        <f>0</f>
        <v>0</v>
      </c>
      <c r="L37" s="42"/>
    </row>
    <row r="38" spans="2:12" s="1" customFormat="1" ht="6.95" customHeight="1">
      <c r="B38" s="42"/>
      <c r="I38" s="129"/>
      <c r="L38" s="42"/>
    </row>
    <row r="39" spans="2:12" s="1" customFormat="1" ht="25.4" customHeight="1">
      <c r="B39" s="42"/>
      <c r="C39" s="143"/>
      <c r="D39" s="144" t="s">
        <v>54</v>
      </c>
      <c r="E39" s="145"/>
      <c r="F39" s="145"/>
      <c r="G39" s="146" t="s">
        <v>55</v>
      </c>
      <c r="H39" s="147" t="s">
        <v>56</v>
      </c>
      <c r="I39" s="148"/>
      <c r="J39" s="149">
        <f>SUM(J30:J37)</f>
        <v>0</v>
      </c>
      <c r="K39" s="150"/>
      <c r="L39" s="42"/>
    </row>
    <row r="40" spans="2:12" s="1" customFormat="1" ht="14.4" customHeight="1">
      <c r="B40" s="151"/>
      <c r="C40" s="152"/>
      <c r="D40" s="152"/>
      <c r="E40" s="152"/>
      <c r="F40" s="152"/>
      <c r="G40" s="152"/>
      <c r="H40" s="152"/>
      <c r="I40" s="153"/>
      <c r="J40" s="152"/>
      <c r="K40" s="152"/>
      <c r="L40" s="42"/>
    </row>
    <row r="44" spans="2:12" s="1" customFormat="1" ht="6.95" customHeight="1">
      <c r="B44" s="154"/>
      <c r="C44" s="155"/>
      <c r="D44" s="155"/>
      <c r="E44" s="155"/>
      <c r="F44" s="155"/>
      <c r="G44" s="155"/>
      <c r="H44" s="155"/>
      <c r="I44" s="156"/>
      <c r="J44" s="155"/>
      <c r="K44" s="155"/>
      <c r="L44" s="42"/>
    </row>
    <row r="45" spans="2:12" s="1" customFormat="1" ht="24.95" customHeight="1">
      <c r="B45" s="37"/>
      <c r="C45" s="22" t="s">
        <v>112</v>
      </c>
      <c r="D45" s="38"/>
      <c r="E45" s="38"/>
      <c r="F45" s="38"/>
      <c r="G45" s="38"/>
      <c r="H45" s="38"/>
      <c r="I45" s="129"/>
      <c r="J45" s="38"/>
      <c r="K45" s="38"/>
      <c r="L45" s="42"/>
    </row>
    <row r="46" spans="2:12" s="1" customFormat="1" ht="6.95" customHeight="1">
      <c r="B46" s="37"/>
      <c r="C46" s="38"/>
      <c r="D46" s="38"/>
      <c r="E46" s="38"/>
      <c r="F46" s="38"/>
      <c r="G46" s="38"/>
      <c r="H46" s="38"/>
      <c r="I46" s="129"/>
      <c r="J46" s="38"/>
      <c r="K46" s="38"/>
      <c r="L46" s="42"/>
    </row>
    <row r="47" spans="2:12" s="1" customFormat="1" ht="12" customHeight="1">
      <c r="B47" s="37"/>
      <c r="C47" s="31" t="s">
        <v>16</v>
      </c>
      <c r="D47" s="38"/>
      <c r="E47" s="38"/>
      <c r="F47" s="38"/>
      <c r="G47" s="38"/>
      <c r="H47" s="38"/>
      <c r="I47" s="129"/>
      <c r="J47" s="38"/>
      <c r="K47" s="38"/>
      <c r="L47" s="42"/>
    </row>
    <row r="48" spans="2:12" s="1" customFormat="1" ht="16.5" customHeight="1">
      <c r="B48" s="37"/>
      <c r="C48" s="38"/>
      <c r="D48" s="38"/>
      <c r="E48" s="157" t="str">
        <f>E7</f>
        <v>Změna způsobu vytápění a nové elektroinstalace na budově Muzea Cheb č. p. 492</v>
      </c>
      <c r="F48" s="31"/>
      <c r="G48" s="31"/>
      <c r="H48" s="31"/>
      <c r="I48" s="129"/>
      <c r="J48" s="38"/>
      <c r="K48" s="38"/>
      <c r="L48" s="42"/>
    </row>
    <row r="49" spans="2:12" s="1" customFormat="1" ht="12" customHeight="1">
      <c r="B49" s="37"/>
      <c r="C49" s="31" t="s">
        <v>109</v>
      </c>
      <c r="D49" s="38"/>
      <c r="E49" s="38"/>
      <c r="F49" s="38"/>
      <c r="G49" s="38"/>
      <c r="H49" s="38"/>
      <c r="I49" s="129"/>
      <c r="J49" s="38"/>
      <c r="K49" s="38"/>
      <c r="L49" s="42"/>
    </row>
    <row r="50" spans="2:12" s="1" customFormat="1" ht="16.5" customHeight="1">
      <c r="B50" s="37"/>
      <c r="C50" s="38"/>
      <c r="D50" s="38"/>
      <c r="E50" s="63" t="str">
        <f>E9</f>
        <v>04 - Elektroinstalace</v>
      </c>
      <c r="F50" s="38"/>
      <c r="G50" s="38"/>
      <c r="H50" s="38"/>
      <c r="I50" s="129"/>
      <c r="J50" s="38"/>
      <c r="K50" s="38"/>
      <c r="L50" s="42"/>
    </row>
    <row r="51" spans="2:12" s="1" customFormat="1" ht="6.95" customHeight="1">
      <c r="B51" s="37"/>
      <c r="C51" s="38"/>
      <c r="D51" s="38"/>
      <c r="E51" s="38"/>
      <c r="F51" s="38"/>
      <c r="G51" s="38"/>
      <c r="H51" s="38"/>
      <c r="I51" s="129"/>
      <c r="J51" s="38"/>
      <c r="K51" s="38"/>
      <c r="L51" s="42"/>
    </row>
    <row r="52" spans="2:12" s="1" customFormat="1" ht="12" customHeight="1">
      <c r="B52" s="37"/>
      <c r="C52" s="31" t="s">
        <v>22</v>
      </c>
      <c r="D52" s="38"/>
      <c r="E52" s="38"/>
      <c r="F52" s="26" t="str">
        <f>F12</f>
        <v>Cheb, č.p. 492</v>
      </c>
      <c r="G52" s="38"/>
      <c r="H52" s="38"/>
      <c r="I52" s="131" t="s">
        <v>24</v>
      </c>
      <c r="J52" s="66" t="str">
        <f>IF(J12="","",J12)</f>
        <v>12. 2. 2019</v>
      </c>
      <c r="K52" s="38"/>
      <c r="L52" s="42"/>
    </row>
    <row r="53" spans="2:12" s="1" customFormat="1" ht="6.95" customHeight="1">
      <c r="B53" s="37"/>
      <c r="C53" s="38"/>
      <c r="D53" s="38"/>
      <c r="E53" s="38"/>
      <c r="F53" s="38"/>
      <c r="G53" s="38"/>
      <c r="H53" s="38"/>
      <c r="I53" s="129"/>
      <c r="J53" s="38"/>
      <c r="K53" s="38"/>
      <c r="L53" s="42"/>
    </row>
    <row r="54" spans="2:12" s="1" customFormat="1" ht="13.65" customHeight="1">
      <c r="B54" s="37"/>
      <c r="C54" s="31" t="s">
        <v>26</v>
      </c>
      <c r="D54" s="38"/>
      <c r="E54" s="38"/>
      <c r="F54" s="26" t="str">
        <f>E15</f>
        <v>Muzeum Cheb, p.o. Karlovarského kraje</v>
      </c>
      <c r="G54" s="38"/>
      <c r="H54" s="38"/>
      <c r="I54" s="131" t="s">
        <v>34</v>
      </c>
      <c r="J54" s="35" t="str">
        <f>E21</f>
        <v>Kaláb Milan, Ing.</v>
      </c>
      <c r="K54" s="38"/>
      <c r="L54" s="42"/>
    </row>
    <row r="55" spans="2:12" s="1" customFormat="1" ht="13.65" customHeight="1">
      <c r="B55" s="37"/>
      <c r="C55" s="31" t="s">
        <v>32</v>
      </c>
      <c r="D55" s="38"/>
      <c r="E55" s="38"/>
      <c r="F55" s="26" t="str">
        <f>IF(E18="","",E18)</f>
        <v>Vyplň údaj</v>
      </c>
      <c r="G55" s="38"/>
      <c r="H55" s="38"/>
      <c r="I55" s="131" t="s">
        <v>39</v>
      </c>
      <c r="J55" s="35" t="str">
        <f>E24</f>
        <v xml:space="preserve"> </v>
      </c>
      <c r="K55" s="38"/>
      <c r="L55" s="42"/>
    </row>
    <row r="56" spans="2:12" s="1" customFormat="1" ht="10.3" customHeight="1">
      <c r="B56" s="37"/>
      <c r="C56" s="38"/>
      <c r="D56" s="38"/>
      <c r="E56" s="38"/>
      <c r="F56" s="38"/>
      <c r="G56" s="38"/>
      <c r="H56" s="38"/>
      <c r="I56" s="129"/>
      <c r="J56" s="38"/>
      <c r="K56" s="38"/>
      <c r="L56" s="42"/>
    </row>
    <row r="57" spans="2:12" s="1" customFormat="1" ht="29.25" customHeight="1">
      <c r="B57" s="37"/>
      <c r="C57" s="158" t="s">
        <v>113</v>
      </c>
      <c r="D57" s="159"/>
      <c r="E57" s="159"/>
      <c r="F57" s="159"/>
      <c r="G57" s="159"/>
      <c r="H57" s="159"/>
      <c r="I57" s="160"/>
      <c r="J57" s="161" t="s">
        <v>114</v>
      </c>
      <c r="K57" s="159"/>
      <c r="L57" s="42"/>
    </row>
    <row r="58" spans="2:12" s="1" customFormat="1" ht="10.3" customHeight="1">
      <c r="B58" s="37"/>
      <c r="C58" s="38"/>
      <c r="D58" s="38"/>
      <c r="E58" s="38"/>
      <c r="F58" s="38"/>
      <c r="G58" s="38"/>
      <c r="H58" s="38"/>
      <c r="I58" s="129"/>
      <c r="J58" s="38"/>
      <c r="K58" s="38"/>
      <c r="L58" s="42"/>
    </row>
    <row r="59" spans="2:47" s="1" customFormat="1" ht="22.8" customHeight="1">
      <c r="B59" s="37"/>
      <c r="C59" s="162" t="s">
        <v>76</v>
      </c>
      <c r="D59" s="38"/>
      <c r="E59" s="38"/>
      <c r="F59" s="38"/>
      <c r="G59" s="38"/>
      <c r="H59" s="38"/>
      <c r="I59" s="129"/>
      <c r="J59" s="96">
        <f>J86</f>
        <v>0</v>
      </c>
      <c r="K59" s="38"/>
      <c r="L59" s="42"/>
      <c r="AU59" s="16" t="s">
        <v>115</v>
      </c>
    </row>
    <row r="60" spans="2:12" s="7" customFormat="1" ht="24.95" customHeight="1">
      <c r="B60" s="163"/>
      <c r="C60" s="164"/>
      <c r="D60" s="165" t="s">
        <v>116</v>
      </c>
      <c r="E60" s="166"/>
      <c r="F60" s="166"/>
      <c r="G60" s="166"/>
      <c r="H60" s="166"/>
      <c r="I60" s="167"/>
      <c r="J60" s="168">
        <f>J87</f>
        <v>0</v>
      </c>
      <c r="K60" s="164"/>
      <c r="L60" s="169"/>
    </row>
    <row r="61" spans="2:12" s="8" customFormat="1" ht="19.9" customHeight="1">
      <c r="B61" s="170"/>
      <c r="C61" s="171"/>
      <c r="D61" s="172" t="s">
        <v>996</v>
      </c>
      <c r="E61" s="173"/>
      <c r="F61" s="173"/>
      <c r="G61" s="173"/>
      <c r="H61" s="173"/>
      <c r="I61" s="174"/>
      <c r="J61" s="175">
        <f>J88</f>
        <v>0</v>
      </c>
      <c r="K61" s="171"/>
      <c r="L61" s="176"/>
    </row>
    <row r="62" spans="2:12" s="8" customFormat="1" ht="19.9" customHeight="1">
      <c r="B62" s="170"/>
      <c r="C62" s="171"/>
      <c r="D62" s="172" t="s">
        <v>117</v>
      </c>
      <c r="E62" s="173"/>
      <c r="F62" s="173"/>
      <c r="G62" s="173"/>
      <c r="H62" s="173"/>
      <c r="I62" s="174"/>
      <c r="J62" s="175">
        <f>J91</f>
        <v>0</v>
      </c>
      <c r="K62" s="171"/>
      <c r="L62" s="176"/>
    </row>
    <row r="63" spans="2:12" s="8" customFormat="1" ht="19.9" customHeight="1">
      <c r="B63" s="170"/>
      <c r="C63" s="171"/>
      <c r="D63" s="172" t="s">
        <v>118</v>
      </c>
      <c r="E63" s="173"/>
      <c r="F63" s="173"/>
      <c r="G63" s="173"/>
      <c r="H63" s="173"/>
      <c r="I63" s="174"/>
      <c r="J63" s="175">
        <f>J93</f>
        <v>0</v>
      </c>
      <c r="K63" s="171"/>
      <c r="L63" s="176"/>
    </row>
    <row r="64" spans="2:12" s="8" customFormat="1" ht="19.9" customHeight="1">
      <c r="B64" s="170"/>
      <c r="C64" s="171"/>
      <c r="D64" s="172" t="s">
        <v>997</v>
      </c>
      <c r="E64" s="173"/>
      <c r="F64" s="173"/>
      <c r="G64" s="173"/>
      <c r="H64" s="173"/>
      <c r="I64" s="174"/>
      <c r="J64" s="175">
        <f>J103</f>
        <v>0</v>
      </c>
      <c r="K64" s="171"/>
      <c r="L64" s="176"/>
    </row>
    <row r="65" spans="2:12" s="7" customFormat="1" ht="24.95" customHeight="1">
      <c r="B65" s="163"/>
      <c r="C65" s="164"/>
      <c r="D65" s="165" t="s">
        <v>119</v>
      </c>
      <c r="E65" s="166"/>
      <c r="F65" s="166"/>
      <c r="G65" s="166"/>
      <c r="H65" s="166"/>
      <c r="I65" s="167"/>
      <c r="J65" s="168">
        <f>J106</f>
        <v>0</v>
      </c>
      <c r="K65" s="164"/>
      <c r="L65" s="169"/>
    </row>
    <row r="66" spans="2:12" s="8" customFormat="1" ht="19.9" customHeight="1">
      <c r="B66" s="170"/>
      <c r="C66" s="171"/>
      <c r="D66" s="172" t="s">
        <v>1138</v>
      </c>
      <c r="E66" s="173"/>
      <c r="F66" s="173"/>
      <c r="G66" s="173"/>
      <c r="H66" s="173"/>
      <c r="I66" s="174"/>
      <c r="J66" s="175">
        <f>J107</f>
        <v>0</v>
      </c>
      <c r="K66" s="171"/>
      <c r="L66" s="176"/>
    </row>
    <row r="67" spans="2:12" s="1" customFormat="1" ht="21.8" customHeight="1">
      <c r="B67" s="37"/>
      <c r="C67" s="38"/>
      <c r="D67" s="38"/>
      <c r="E67" s="38"/>
      <c r="F67" s="38"/>
      <c r="G67" s="38"/>
      <c r="H67" s="38"/>
      <c r="I67" s="129"/>
      <c r="J67" s="38"/>
      <c r="K67" s="38"/>
      <c r="L67" s="42"/>
    </row>
    <row r="68" spans="2:12" s="1" customFormat="1" ht="6.95" customHeight="1">
      <c r="B68" s="56"/>
      <c r="C68" s="57"/>
      <c r="D68" s="57"/>
      <c r="E68" s="57"/>
      <c r="F68" s="57"/>
      <c r="G68" s="57"/>
      <c r="H68" s="57"/>
      <c r="I68" s="153"/>
      <c r="J68" s="57"/>
      <c r="K68" s="57"/>
      <c r="L68" s="42"/>
    </row>
    <row r="72" spans="2:12" s="1" customFormat="1" ht="6.95" customHeight="1">
      <c r="B72" s="58"/>
      <c r="C72" s="59"/>
      <c r="D72" s="59"/>
      <c r="E72" s="59"/>
      <c r="F72" s="59"/>
      <c r="G72" s="59"/>
      <c r="H72" s="59"/>
      <c r="I72" s="156"/>
      <c r="J72" s="59"/>
      <c r="K72" s="59"/>
      <c r="L72" s="42"/>
    </row>
    <row r="73" spans="2:12" s="1" customFormat="1" ht="24.95" customHeight="1">
      <c r="B73" s="37"/>
      <c r="C73" s="22" t="s">
        <v>124</v>
      </c>
      <c r="D73" s="38"/>
      <c r="E73" s="38"/>
      <c r="F73" s="38"/>
      <c r="G73" s="38"/>
      <c r="H73" s="38"/>
      <c r="I73" s="129"/>
      <c r="J73" s="38"/>
      <c r="K73" s="38"/>
      <c r="L73" s="42"/>
    </row>
    <row r="74" spans="2:12" s="1" customFormat="1" ht="6.95" customHeight="1">
      <c r="B74" s="37"/>
      <c r="C74" s="38"/>
      <c r="D74" s="38"/>
      <c r="E74" s="38"/>
      <c r="F74" s="38"/>
      <c r="G74" s="38"/>
      <c r="H74" s="38"/>
      <c r="I74" s="129"/>
      <c r="J74" s="38"/>
      <c r="K74" s="38"/>
      <c r="L74" s="42"/>
    </row>
    <row r="75" spans="2:12" s="1" customFormat="1" ht="12" customHeight="1">
      <c r="B75" s="37"/>
      <c r="C75" s="31" t="s">
        <v>16</v>
      </c>
      <c r="D75" s="38"/>
      <c r="E75" s="38"/>
      <c r="F75" s="38"/>
      <c r="G75" s="38"/>
      <c r="H75" s="38"/>
      <c r="I75" s="129"/>
      <c r="J75" s="38"/>
      <c r="K75" s="38"/>
      <c r="L75" s="42"/>
    </row>
    <row r="76" spans="2:12" s="1" customFormat="1" ht="16.5" customHeight="1">
      <c r="B76" s="37"/>
      <c r="C76" s="38"/>
      <c r="D76" s="38"/>
      <c r="E76" s="157" t="str">
        <f>E7</f>
        <v>Změna způsobu vytápění a nové elektroinstalace na budově Muzea Cheb č. p. 492</v>
      </c>
      <c r="F76" s="31"/>
      <c r="G76" s="31"/>
      <c r="H76" s="31"/>
      <c r="I76" s="129"/>
      <c r="J76" s="38"/>
      <c r="K76" s="38"/>
      <c r="L76" s="42"/>
    </row>
    <row r="77" spans="2:12" s="1" customFormat="1" ht="12" customHeight="1">
      <c r="B77" s="37"/>
      <c r="C77" s="31" t="s">
        <v>109</v>
      </c>
      <c r="D77" s="38"/>
      <c r="E77" s="38"/>
      <c r="F77" s="38"/>
      <c r="G77" s="38"/>
      <c r="H77" s="38"/>
      <c r="I77" s="129"/>
      <c r="J77" s="38"/>
      <c r="K77" s="38"/>
      <c r="L77" s="42"/>
    </row>
    <row r="78" spans="2:12" s="1" customFormat="1" ht="16.5" customHeight="1">
      <c r="B78" s="37"/>
      <c r="C78" s="38"/>
      <c r="D78" s="38"/>
      <c r="E78" s="63" t="str">
        <f>E9</f>
        <v>04 - Elektroinstalace</v>
      </c>
      <c r="F78" s="38"/>
      <c r="G78" s="38"/>
      <c r="H78" s="38"/>
      <c r="I78" s="129"/>
      <c r="J78" s="38"/>
      <c r="K78" s="38"/>
      <c r="L78" s="42"/>
    </row>
    <row r="79" spans="2:12" s="1" customFormat="1" ht="6.95" customHeight="1">
      <c r="B79" s="37"/>
      <c r="C79" s="38"/>
      <c r="D79" s="38"/>
      <c r="E79" s="38"/>
      <c r="F79" s="38"/>
      <c r="G79" s="38"/>
      <c r="H79" s="38"/>
      <c r="I79" s="129"/>
      <c r="J79" s="38"/>
      <c r="K79" s="38"/>
      <c r="L79" s="42"/>
    </row>
    <row r="80" spans="2:12" s="1" customFormat="1" ht="12" customHeight="1">
      <c r="B80" s="37"/>
      <c r="C80" s="31" t="s">
        <v>22</v>
      </c>
      <c r="D80" s="38"/>
      <c r="E80" s="38"/>
      <c r="F80" s="26" t="str">
        <f>F12</f>
        <v>Cheb, č.p. 492</v>
      </c>
      <c r="G80" s="38"/>
      <c r="H80" s="38"/>
      <c r="I80" s="131" t="s">
        <v>24</v>
      </c>
      <c r="J80" s="66" t="str">
        <f>IF(J12="","",J12)</f>
        <v>12. 2. 2019</v>
      </c>
      <c r="K80" s="38"/>
      <c r="L80" s="42"/>
    </row>
    <row r="81" spans="2:12" s="1" customFormat="1" ht="6.95" customHeight="1">
      <c r="B81" s="37"/>
      <c r="C81" s="38"/>
      <c r="D81" s="38"/>
      <c r="E81" s="38"/>
      <c r="F81" s="38"/>
      <c r="G81" s="38"/>
      <c r="H81" s="38"/>
      <c r="I81" s="129"/>
      <c r="J81" s="38"/>
      <c r="K81" s="38"/>
      <c r="L81" s="42"/>
    </row>
    <row r="82" spans="2:12" s="1" customFormat="1" ht="13.65" customHeight="1">
      <c r="B82" s="37"/>
      <c r="C82" s="31" t="s">
        <v>26</v>
      </c>
      <c r="D82" s="38"/>
      <c r="E82" s="38"/>
      <c r="F82" s="26" t="str">
        <f>E15</f>
        <v>Muzeum Cheb, p.o. Karlovarského kraje</v>
      </c>
      <c r="G82" s="38"/>
      <c r="H82" s="38"/>
      <c r="I82" s="131" t="s">
        <v>34</v>
      </c>
      <c r="J82" s="35" t="str">
        <f>E21</f>
        <v>Kaláb Milan, Ing.</v>
      </c>
      <c r="K82" s="38"/>
      <c r="L82" s="42"/>
    </row>
    <row r="83" spans="2:12" s="1" customFormat="1" ht="13.65" customHeight="1">
      <c r="B83" s="37"/>
      <c r="C83" s="31" t="s">
        <v>32</v>
      </c>
      <c r="D83" s="38"/>
      <c r="E83" s="38"/>
      <c r="F83" s="26" t="str">
        <f>IF(E18="","",E18)</f>
        <v>Vyplň údaj</v>
      </c>
      <c r="G83" s="38"/>
      <c r="H83" s="38"/>
      <c r="I83" s="131" t="s">
        <v>39</v>
      </c>
      <c r="J83" s="35" t="str">
        <f>E24</f>
        <v xml:space="preserve"> </v>
      </c>
      <c r="K83" s="38"/>
      <c r="L83" s="42"/>
    </row>
    <row r="84" spans="2:12" s="1" customFormat="1" ht="10.3" customHeight="1">
      <c r="B84" s="37"/>
      <c r="C84" s="38"/>
      <c r="D84" s="38"/>
      <c r="E84" s="38"/>
      <c r="F84" s="38"/>
      <c r="G84" s="38"/>
      <c r="H84" s="38"/>
      <c r="I84" s="129"/>
      <c r="J84" s="38"/>
      <c r="K84" s="38"/>
      <c r="L84" s="42"/>
    </row>
    <row r="85" spans="2:20" s="9" customFormat="1" ht="29.25" customHeight="1">
      <c r="B85" s="177"/>
      <c r="C85" s="178" t="s">
        <v>125</v>
      </c>
      <c r="D85" s="179" t="s">
        <v>63</v>
      </c>
      <c r="E85" s="179" t="s">
        <v>59</v>
      </c>
      <c r="F85" s="179" t="s">
        <v>60</v>
      </c>
      <c r="G85" s="179" t="s">
        <v>126</v>
      </c>
      <c r="H85" s="179" t="s">
        <v>127</v>
      </c>
      <c r="I85" s="180" t="s">
        <v>128</v>
      </c>
      <c r="J85" s="179" t="s">
        <v>114</v>
      </c>
      <c r="K85" s="181" t="s">
        <v>129</v>
      </c>
      <c r="L85" s="182"/>
      <c r="M85" s="86" t="s">
        <v>40</v>
      </c>
      <c r="N85" s="87" t="s">
        <v>48</v>
      </c>
      <c r="O85" s="87" t="s">
        <v>130</v>
      </c>
      <c r="P85" s="87" t="s">
        <v>131</v>
      </c>
      <c r="Q85" s="87" t="s">
        <v>132</v>
      </c>
      <c r="R85" s="87" t="s">
        <v>133</v>
      </c>
      <c r="S85" s="87" t="s">
        <v>134</v>
      </c>
      <c r="T85" s="88" t="s">
        <v>135</v>
      </c>
    </row>
    <row r="86" spans="2:63" s="1" customFormat="1" ht="22.8" customHeight="1">
      <c r="B86" s="37"/>
      <c r="C86" s="93" t="s">
        <v>136</v>
      </c>
      <c r="D86" s="38"/>
      <c r="E86" s="38"/>
      <c r="F86" s="38"/>
      <c r="G86" s="38"/>
      <c r="H86" s="38"/>
      <c r="I86" s="129"/>
      <c r="J86" s="183">
        <f>BK86</f>
        <v>0</v>
      </c>
      <c r="K86" s="38"/>
      <c r="L86" s="42"/>
      <c r="M86" s="89"/>
      <c r="N86" s="90"/>
      <c r="O86" s="90"/>
      <c r="P86" s="184">
        <f>P87+P106</f>
        <v>0</v>
      </c>
      <c r="Q86" s="90"/>
      <c r="R86" s="184">
        <f>R87+R106</f>
        <v>5.4867</v>
      </c>
      <c r="S86" s="90"/>
      <c r="T86" s="185">
        <f>T87+T106</f>
        <v>9.99</v>
      </c>
      <c r="AT86" s="16" t="s">
        <v>77</v>
      </c>
      <c r="AU86" s="16" t="s">
        <v>115</v>
      </c>
      <c r="BK86" s="186">
        <f>BK87+BK106</f>
        <v>0</v>
      </c>
    </row>
    <row r="87" spans="2:63" s="10" customFormat="1" ht="25.9" customHeight="1">
      <c r="B87" s="187"/>
      <c r="C87" s="188"/>
      <c r="D87" s="189" t="s">
        <v>77</v>
      </c>
      <c r="E87" s="190" t="s">
        <v>137</v>
      </c>
      <c r="F87" s="190" t="s">
        <v>138</v>
      </c>
      <c r="G87" s="188"/>
      <c r="H87" s="188"/>
      <c r="I87" s="191"/>
      <c r="J87" s="192">
        <f>BK87</f>
        <v>0</v>
      </c>
      <c r="K87" s="188"/>
      <c r="L87" s="193"/>
      <c r="M87" s="194"/>
      <c r="N87" s="195"/>
      <c r="O87" s="195"/>
      <c r="P87" s="196">
        <f>P88+P91+P93+P103</f>
        <v>0</v>
      </c>
      <c r="Q87" s="195"/>
      <c r="R87" s="196">
        <f>R88+R91+R93+R103</f>
        <v>4.662</v>
      </c>
      <c r="S87" s="195"/>
      <c r="T87" s="197">
        <f>T88+T91+T93+T103</f>
        <v>9.99</v>
      </c>
      <c r="AR87" s="198" t="s">
        <v>86</v>
      </c>
      <c r="AT87" s="199" t="s">
        <v>77</v>
      </c>
      <c r="AU87" s="199" t="s">
        <v>78</v>
      </c>
      <c r="AY87" s="198" t="s">
        <v>139</v>
      </c>
      <c r="BK87" s="200">
        <f>BK88+BK91+BK93+BK103</f>
        <v>0</v>
      </c>
    </row>
    <row r="88" spans="2:63" s="10" customFormat="1" ht="22.8" customHeight="1">
      <c r="B88" s="187"/>
      <c r="C88" s="188"/>
      <c r="D88" s="189" t="s">
        <v>77</v>
      </c>
      <c r="E88" s="201" t="s">
        <v>176</v>
      </c>
      <c r="F88" s="201" t="s">
        <v>999</v>
      </c>
      <c r="G88" s="188"/>
      <c r="H88" s="188"/>
      <c r="I88" s="191"/>
      <c r="J88" s="202">
        <f>BK88</f>
        <v>0</v>
      </c>
      <c r="K88" s="188"/>
      <c r="L88" s="193"/>
      <c r="M88" s="194"/>
      <c r="N88" s="195"/>
      <c r="O88" s="195"/>
      <c r="P88" s="196">
        <f>SUM(P89:P90)</f>
        <v>0</v>
      </c>
      <c r="Q88" s="195"/>
      <c r="R88" s="196">
        <f>SUM(R89:R90)</f>
        <v>4.662</v>
      </c>
      <c r="S88" s="195"/>
      <c r="T88" s="197">
        <f>SUM(T89:T90)</f>
        <v>0</v>
      </c>
      <c r="AR88" s="198" t="s">
        <v>86</v>
      </c>
      <c r="AT88" s="199" t="s">
        <v>77</v>
      </c>
      <c r="AU88" s="199" t="s">
        <v>86</v>
      </c>
      <c r="AY88" s="198" t="s">
        <v>139</v>
      </c>
      <c r="BK88" s="200">
        <f>SUM(BK89:BK90)</f>
        <v>0</v>
      </c>
    </row>
    <row r="89" spans="2:65" s="1" customFormat="1" ht="16.5" customHeight="1">
      <c r="B89" s="37"/>
      <c r="C89" s="203" t="s">
        <v>86</v>
      </c>
      <c r="D89" s="203" t="s">
        <v>142</v>
      </c>
      <c r="E89" s="204" t="s">
        <v>1003</v>
      </c>
      <c r="F89" s="205" t="s">
        <v>1004</v>
      </c>
      <c r="G89" s="206" t="s">
        <v>1005</v>
      </c>
      <c r="H89" s="207">
        <v>116.55</v>
      </c>
      <c r="I89" s="208"/>
      <c r="J89" s="209">
        <f>ROUND(I89*H89,2)</f>
        <v>0</v>
      </c>
      <c r="K89" s="205" t="s">
        <v>146</v>
      </c>
      <c r="L89" s="42"/>
      <c r="M89" s="210" t="s">
        <v>40</v>
      </c>
      <c r="N89" s="211" t="s">
        <v>49</v>
      </c>
      <c r="O89" s="78"/>
      <c r="P89" s="212">
        <f>O89*H89</f>
        <v>0</v>
      </c>
      <c r="Q89" s="212">
        <v>0.04</v>
      </c>
      <c r="R89" s="212">
        <f>Q89*H89</f>
        <v>4.662</v>
      </c>
      <c r="S89" s="212">
        <v>0</v>
      </c>
      <c r="T89" s="213">
        <f>S89*H89</f>
        <v>0</v>
      </c>
      <c r="AR89" s="16" t="s">
        <v>147</v>
      </c>
      <c r="AT89" s="16" t="s">
        <v>142</v>
      </c>
      <c r="AU89" s="16" t="s">
        <v>88</v>
      </c>
      <c r="AY89" s="16" t="s">
        <v>139</v>
      </c>
      <c r="BE89" s="214">
        <f>IF(N89="základní",J89,0)</f>
        <v>0</v>
      </c>
      <c r="BF89" s="214">
        <f>IF(N89="snížená",J89,0)</f>
        <v>0</v>
      </c>
      <c r="BG89" s="214">
        <f>IF(N89="zákl. přenesená",J89,0)</f>
        <v>0</v>
      </c>
      <c r="BH89" s="214">
        <f>IF(N89="sníž. přenesená",J89,0)</f>
        <v>0</v>
      </c>
      <c r="BI89" s="214">
        <f>IF(N89="nulová",J89,0)</f>
        <v>0</v>
      </c>
      <c r="BJ89" s="16" t="s">
        <v>86</v>
      </c>
      <c r="BK89" s="214">
        <f>ROUND(I89*H89,2)</f>
        <v>0</v>
      </c>
      <c r="BL89" s="16" t="s">
        <v>147</v>
      </c>
      <c r="BM89" s="16" t="s">
        <v>1139</v>
      </c>
    </row>
    <row r="90" spans="2:47" s="1" customFormat="1" ht="12">
      <c r="B90" s="37"/>
      <c r="C90" s="38"/>
      <c r="D90" s="215" t="s">
        <v>155</v>
      </c>
      <c r="E90" s="38"/>
      <c r="F90" s="216" t="s">
        <v>1007</v>
      </c>
      <c r="G90" s="38"/>
      <c r="H90" s="38"/>
      <c r="I90" s="129"/>
      <c r="J90" s="38"/>
      <c r="K90" s="38"/>
      <c r="L90" s="42"/>
      <c r="M90" s="217"/>
      <c r="N90" s="78"/>
      <c r="O90" s="78"/>
      <c r="P90" s="78"/>
      <c r="Q90" s="78"/>
      <c r="R90" s="78"/>
      <c r="S90" s="78"/>
      <c r="T90" s="79"/>
      <c r="AT90" s="16" t="s">
        <v>155</v>
      </c>
      <c r="AU90" s="16" t="s">
        <v>88</v>
      </c>
    </row>
    <row r="91" spans="2:63" s="10" customFormat="1" ht="22.8" customHeight="1">
      <c r="B91" s="187"/>
      <c r="C91" s="188"/>
      <c r="D91" s="189" t="s">
        <v>77</v>
      </c>
      <c r="E91" s="201" t="s">
        <v>140</v>
      </c>
      <c r="F91" s="201" t="s">
        <v>141</v>
      </c>
      <c r="G91" s="188"/>
      <c r="H91" s="188"/>
      <c r="I91" s="191"/>
      <c r="J91" s="202">
        <f>BK91</f>
        <v>0</v>
      </c>
      <c r="K91" s="188"/>
      <c r="L91" s="193"/>
      <c r="M91" s="194"/>
      <c r="N91" s="195"/>
      <c r="O91" s="195"/>
      <c r="P91" s="196">
        <f>P92</f>
        <v>0</v>
      </c>
      <c r="Q91" s="195"/>
      <c r="R91" s="196">
        <f>R92</f>
        <v>0</v>
      </c>
      <c r="S91" s="195"/>
      <c r="T91" s="197">
        <f>T92</f>
        <v>9.99</v>
      </c>
      <c r="AR91" s="198" t="s">
        <v>86</v>
      </c>
      <c r="AT91" s="199" t="s">
        <v>77</v>
      </c>
      <c r="AU91" s="199" t="s">
        <v>86</v>
      </c>
      <c r="AY91" s="198" t="s">
        <v>139</v>
      </c>
      <c r="BK91" s="200">
        <f>BK92</f>
        <v>0</v>
      </c>
    </row>
    <row r="92" spans="2:65" s="1" customFormat="1" ht="16.5" customHeight="1">
      <c r="B92" s="37"/>
      <c r="C92" s="203" t="s">
        <v>88</v>
      </c>
      <c r="D92" s="203" t="s">
        <v>142</v>
      </c>
      <c r="E92" s="204" t="s">
        <v>1011</v>
      </c>
      <c r="F92" s="205" t="s">
        <v>1012</v>
      </c>
      <c r="G92" s="206" t="s">
        <v>179</v>
      </c>
      <c r="H92" s="207">
        <v>1665</v>
      </c>
      <c r="I92" s="208"/>
      <c r="J92" s="209">
        <f>ROUND(I92*H92,2)</f>
        <v>0</v>
      </c>
      <c r="K92" s="205" t="s">
        <v>146</v>
      </c>
      <c r="L92" s="42"/>
      <c r="M92" s="210" t="s">
        <v>40</v>
      </c>
      <c r="N92" s="211" t="s">
        <v>49</v>
      </c>
      <c r="O92" s="78"/>
      <c r="P92" s="212">
        <f>O92*H92</f>
        <v>0</v>
      </c>
      <c r="Q92" s="212">
        <v>0</v>
      </c>
      <c r="R92" s="212">
        <f>Q92*H92</f>
        <v>0</v>
      </c>
      <c r="S92" s="212">
        <v>0.006</v>
      </c>
      <c r="T92" s="213">
        <f>S92*H92</f>
        <v>9.99</v>
      </c>
      <c r="AR92" s="16" t="s">
        <v>147</v>
      </c>
      <c r="AT92" s="16" t="s">
        <v>142</v>
      </c>
      <c r="AU92" s="16" t="s">
        <v>88</v>
      </c>
      <c r="AY92" s="16" t="s">
        <v>139</v>
      </c>
      <c r="BE92" s="214">
        <f>IF(N92="základní",J92,0)</f>
        <v>0</v>
      </c>
      <c r="BF92" s="214">
        <f>IF(N92="snížená",J92,0)</f>
        <v>0</v>
      </c>
      <c r="BG92" s="214">
        <f>IF(N92="zákl. přenesená",J92,0)</f>
        <v>0</v>
      </c>
      <c r="BH92" s="214">
        <f>IF(N92="sníž. přenesená",J92,0)</f>
        <v>0</v>
      </c>
      <c r="BI92" s="214">
        <f>IF(N92="nulová",J92,0)</f>
        <v>0</v>
      </c>
      <c r="BJ92" s="16" t="s">
        <v>86</v>
      </c>
      <c r="BK92" s="214">
        <f>ROUND(I92*H92,2)</f>
        <v>0</v>
      </c>
      <c r="BL92" s="16" t="s">
        <v>147</v>
      </c>
      <c r="BM92" s="16" t="s">
        <v>1140</v>
      </c>
    </row>
    <row r="93" spans="2:63" s="10" customFormat="1" ht="22.8" customHeight="1">
      <c r="B93" s="187"/>
      <c r="C93" s="188"/>
      <c r="D93" s="189" t="s">
        <v>77</v>
      </c>
      <c r="E93" s="201" t="s">
        <v>149</v>
      </c>
      <c r="F93" s="201" t="s">
        <v>150</v>
      </c>
      <c r="G93" s="188"/>
      <c r="H93" s="188"/>
      <c r="I93" s="191"/>
      <c r="J93" s="202">
        <f>BK93</f>
        <v>0</v>
      </c>
      <c r="K93" s="188"/>
      <c r="L93" s="193"/>
      <c r="M93" s="194"/>
      <c r="N93" s="195"/>
      <c r="O93" s="195"/>
      <c r="P93" s="196">
        <f>SUM(P94:P102)</f>
        <v>0</v>
      </c>
      <c r="Q93" s="195"/>
      <c r="R93" s="196">
        <f>SUM(R94:R102)</f>
        <v>0</v>
      </c>
      <c r="S93" s="195"/>
      <c r="T93" s="197">
        <f>SUM(T94:T102)</f>
        <v>0</v>
      </c>
      <c r="AR93" s="198" t="s">
        <v>86</v>
      </c>
      <c r="AT93" s="199" t="s">
        <v>77</v>
      </c>
      <c r="AU93" s="199" t="s">
        <v>86</v>
      </c>
      <c r="AY93" s="198" t="s">
        <v>139</v>
      </c>
      <c r="BK93" s="200">
        <f>SUM(BK94:BK102)</f>
        <v>0</v>
      </c>
    </row>
    <row r="94" spans="2:65" s="1" customFormat="1" ht="22.5" customHeight="1">
      <c r="B94" s="37"/>
      <c r="C94" s="203" t="s">
        <v>157</v>
      </c>
      <c r="D94" s="203" t="s">
        <v>142</v>
      </c>
      <c r="E94" s="204" t="s">
        <v>151</v>
      </c>
      <c r="F94" s="205" t="s">
        <v>152</v>
      </c>
      <c r="G94" s="206" t="s">
        <v>153</v>
      </c>
      <c r="H94" s="207">
        <v>9.99</v>
      </c>
      <c r="I94" s="208"/>
      <c r="J94" s="209">
        <f>ROUND(I94*H94,2)</f>
        <v>0</v>
      </c>
      <c r="K94" s="205" t="s">
        <v>146</v>
      </c>
      <c r="L94" s="42"/>
      <c r="M94" s="210" t="s">
        <v>40</v>
      </c>
      <c r="N94" s="211" t="s">
        <v>49</v>
      </c>
      <c r="O94" s="78"/>
      <c r="P94" s="212">
        <f>O94*H94</f>
        <v>0</v>
      </c>
      <c r="Q94" s="212">
        <v>0</v>
      </c>
      <c r="R94" s="212">
        <f>Q94*H94</f>
        <v>0</v>
      </c>
      <c r="S94" s="212">
        <v>0</v>
      </c>
      <c r="T94" s="213">
        <f>S94*H94</f>
        <v>0</v>
      </c>
      <c r="AR94" s="16" t="s">
        <v>147</v>
      </c>
      <c r="AT94" s="16" t="s">
        <v>142</v>
      </c>
      <c r="AU94" s="16" t="s">
        <v>88</v>
      </c>
      <c r="AY94" s="16" t="s">
        <v>139</v>
      </c>
      <c r="BE94" s="214">
        <f>IF(N94="základní",J94,0)</f>
        <v>0</v>
      </c>
      <c r="BF94" s="214">
        <f>IF(N94="snížená",J94,0)</f>
        <v>0</v>
      </c>
      <c r="BG94" s="214">
        <f>IF(N94="zákl. přenesená",J94,0)</f>
        <v>0</v>
      </c>
      <c r="BH94" s="214">
        <f>IF(N94="sníž. přenesená",J94,0)</f>
        <v>0</v>
      </c>
      <c r="BI94" s="214">
        <f>IF(N94="nulová",J94,0)</f>
        <v>0</v>
      </c>
      <c r="BJ94" s="16" t="s">
        <v>86</v>
      </c>
      <c r="BK94" s="214">
        <f>ROUND(I94*H94,2)</f>
        <v>0</v>
      </c>
      <c r="BL94" s="16" t="s">
        <v>147</v>
      </c>
      <c r="BM94" s="16" t="s">
        <v>1141</v>
      </c>
    </row>
    <row r="95" spans="2:47" s="1" customFormat="1" ht="12">
      <c r="B95" s="37"/>
      <c r="C95" s="38"/>
      <c r="D95" s="215" t="s">
        <v>155</v>
      </c>
      <c r="E95" s="38"/>
      <c r="F95" s="216" t="s">
        <v>156</v>
      </c>
      <c r="G95" s="38"/>
      <c r="H95" s="38"/>
      <c r="I95" s="129"/>
      <c r="J95" s="38"/>
      <c r="K95" s="38"/>
      <c r="L95" s="42"/>
      <c r="M95" s="217"/>
      <c r="N95" s="78"/>
      <c r="O95" s="78"/>
      <c r="P95" s="78"/>
      <c r="Q95" s="78"/>
      <c r="R95" s="78"/>
      <c r="S95" s="78"/>
      <c r="T95" s="79"/>
      <c r="AT95" s="16" t="s">
        <v>155</v>
      </c>
      <c r="AU95" s="16" t="s">
        <v>88</v>
      </c>
    </row>
    <row r="96" spans="2:65" s="1" customFormat="1" ht="16.5" customHeight="1">
      <c r="B96" s="37"/>
      <c r="C96" s="203" t="s">
        <v>147</v>
      </c>
      <c r="D96" s="203" t="s">
        <v>142</v>
      </c>
      <c r="E96" s="204" t="s">
        <v>158</v>
      </c>
      <c r="F96" s="205" t="s">
        <v>159</v>
      </c>
      <c r="G96" s="206" t="s">
        <v>153</v>
      </c>
      <c r="H96" s="207">
        <v>9.99</v>
      </c>
      <c r="I96" s="208"/>
      <c r="J96" s="209">
        <f>ROUND(I96*H96,2)</f>
        <v>0</v>
      </c>
      <c r="K96" s="205" t="s">
        <v>146</v>
      </c>
      <c r="L96" s="42"/>
      <c r="M96" s="210" t="s">
        <v>40</v>
      </c>
      <c r="N96" s="211" t="s">
        <v>49</v>
      </c>
      <c r="O96" s="78"/>
      <c r="P96" s="212">
        <f>O96*H96</f>
        <v>0</v>
      </c>
      <c r="Q96" s="212">
        <v>0</v>
      </c>
      <c r="R96" s="212">
        <f>Q96*H96</f>
        <v>0</v>
      </c>
      <c r="S96" s="212">
        <v>0</v>
      </c>
      <c r="T96" s="213">
        <f>S96*H96</f>
        <v>0</v>
      </c>
      <c r="AR96" s="16" t="s">
        <v>147</v>
      </c>
      <c r="AT96" s="16" t="s">
        <v>142</v>
      </c>
      <c r="AU96" s="16" t="s">
        <v>88</v>
      </c>
      <c r="AY96" s="16" t="s">
        <v>139</v>
      </c>
      <c r="BE96" s="214">
        <f>IF(N96="základní",J96,0)</f>
        <v>0</v>
      </c>
      <c r="BF96" s="214">
        <f>IF(N96="snížená",J96,0)</f>
        <v>0</v>
      </c>
      <c r="BG96" s="214">
        <f>IF(N96="zákl. přenesená",J96,0)</f>
        <v>0</v>
      </c>
      <c r="BH96" s="214">
        <f>IF(N96="sníž. přenesená",J96,0)</f>
        <v>0</v>
      </c>
      <c r="BI96" s="214">
        <f>IF(N96="nulová",J96,0)</f>
        <v>0</v>
      </c>
      <c r="BJ96" s="16" t="s">
        <v>86</v>
      </c>
      <c r="BK96" s="214">
        <f>ROUND(I96*H96,2)</f>
        <v>0</v>
      </c>
      <c r="BL96" s="16" t="s">
        <v>147</v>
      </c>
      <c r="BM96" s="16" t="s">
        <v>1142</v>
      </c>
    </row>
    <row r="97" spans="2:47" s="1" customFormat="1" ht="12">
      <c r="B97" s="37"/>
      <c r="C97" s="38"/>
      <c r="D97" s="215" t="s">
        <v>155</v>
      </c>
      <c r="E97" s="38"/>
      <c r="F97" s="216" t="s">
        <v>161</v>
      </c>
      <c r="G97" s="38"/>
      <c r="H97" s="38"/>
      <c r="I97" s="129"/>
      <c r="J97" s="38"/>
      <c r="K97" s="38"/>
      <c r="L97" s="42"/>
      <c r="M97" s="217"/>
      <c r="N97" s="78"/>
      <c r="O97" s="78"/>
      <c r="P97" s="78"/>
      <c r="Q97" s="78"/>
      <c r="R97" s="78"/>
      <c r="S97" s="78"/>
      <c r="T97" s="79"/>
      <c r="AT97" s="16" t="s">
        <v>155</v>
      </c>
      <c r="AU97" s="16" t="s">
        <v>88</v>
      </c>
    </row>
    <row r="98" spans="2:65" s="1" customFormat="1" ht="22.5" customHeight="1">
      <c r="B98" s="37"/>
      <c r="C98" s="203" t="s">
        <v>167</v>
      </c>
      <c r="D98" s="203" t="s">
        <v>142</v>
      </c>
      <c r="E98" s="204" t="s">
        <v>162</v>
      </c>
      <c r="F98" s="205" t="s">
        <v>163</v>
      </c>
      <c r="G98" s="206" t="s">
        <v>153</v>
      </c>
      <c r="H98" s="207">
        <v>89.91</v>
      </c>
      <c r="I98" s="208"/>
      <c r="J98" s="209">
        <f>ROUND(I98*H98,2)</f>
        <v>0</v>
      </c>
      <c r="K98" s="205" t="s">
        <v>146</v>
      </c>
      <c r="L98" s="42"/>
      <c r="M98" s="210" t="s">
        <v>40</v>
      </c>
      <c r="N98" s="211" t="s">
        <v>49</v>
      </c>
      <c r="O98" s="78"/>
      <c r="P98" s="212">
        <f>O98*H98</f>
        <v>0</v>
      </c>
      <c r="Q98" s="212">
        <v>0</v>
      </c>
      <c r="R98" s="212">
        <f>Q98*H98</f>
        <v>0</v>
      </c>
      <c r="S98" s="212">
        <v>0</v>
      </c>
      <c r="T98" s="213">
        <f>S98*H98</f>
        <v>0</v>
      </c>
      <c r="AR98" s="16" t="s">
        <v>147</v>
      </c>
      <c r="AT98" s="16" t="s">
        <v>142</v>
      </c>
      <c r="AU98" s="16" t="s">
        <v>88</v>
      </c>
      <c r="AY98" s="16" t="s">
        <v>139</v>
      </c>
      <c r="BE98" s="214">
        <f>IF(N98="základní",J98,0)</f>
        <v>0</v>
      </c>
      <c r="BF98" s="214">
        <f>IF(N98="snížená",J98,0)</f>
        <v>0</v>
      </c>
      <c r="BG98" s="214">
        <f>IF(N98="zákl. přenesená",J98,0)</f>
        <v>0</v>
      </c>
      <c r="BH98" s="214">
        <f>IF(N98="sníž. přenesená",J98,0)</f>
        <v>0</v>
      </c>
      <c r="BI98" s="214">
        <f>IF(N98="nulová",J98,0)</f>
        <v>0</v>
      </c>
      <c r="BJ98" s="16" t="s">
        <v>86</v>
      </c>
      <c r="BK98" s="214">
        <f>ROUND(I98*H98,2)</f>
        <v>0</v>
      </c>
      <c r="BL98" s="16" t="s">
        <v>147</v>
      </c>
      <c r="BM98" s="16" t="s">
        <v>1143</v>
      </c>
    </row>
    <row r="99" spans="2:47" s="1" customFormat="1" ht="12">
      <c r="B99" s="37"/>
      <c r="C99" s="38"/>
      <c r="D99" s="215" t="s">
        <v>155</v>
      </c>
      <c r="E99" s="38"/>
      <c r="F99" s="216" t="s">
        <v>161</v>
      </c>
      <c r="G99" s="38"/>
      <c r="H99" s="38"/>
      <c r="I99" s="129"/>
      <c r="J99" s="38"/>
      <c r="K99" s="38"/>
      <c r="L99" s="42"/>
      <c r="M99" s="217"/>
      <c r="N99" s="78"/>
      <c r="O99" s="78"/>
      <c r="P99" s="78"/>
      <c r="Q99" s="78"/>
      <c r="R99" s="78"/>
      <c r="S99" s="78"/>
      <c r="T99" s="79"/>
      <c r="AT99" s="16" t="s">
        <v>155</v>
      </c>
      <c r="AU99" s="16" t="s">
        <v>88</v>
      </c>
    </row>
    <row r="100" spans="2:51" s="11" customFormat="1" ht="12">
      <c r="B100" s="218"/>
      <c r="C100" s="219"/>
      <c r="D100" s="215" t="s">
        <v>165</v>
      </c>
      <c r="E100" s="219"/>
      <c r="F100" s="220" t="s">
        <v>1144</v>
      </c>
      <c r="G100" s="219"/>
      <c r="H100" s="221">
        <v>89.91</v>
      </c>
      <c r="I100" s="222"/>
      <c r="J100" s="219"/>
      <c r="K100" s="219"/>
      <c r="L100" s="223"/>
      <c r="M100" s="224"/>
      <c r="N100" s="225"/>
      <c r="O100" s="225"/>
      <c r="P100" s="225"/>
      <c r="Q100" s="225"/>
      <c r="R100" s="225"/>
      <c r="S100" s="225"/>
      <c r="T100" s="226"/>
      <c r="AT100" s="227" t="s">
        <v>165</v>
      </c>
      <c r="AU100" s="227" t="s">
        <v>88</v>
      </c>
      <c r="AV100" s="11" t="s">
        <v>88</v>
      </c>
      <c r="AW100" s="11" t="s">
        <v>4</v>
      </c>
      <c r="AX100" s="11" t="s">
        <v>86</v>
      </c>
      <c r="AY100" s="227" t="s">
        <v>139</v>
      </c>
    </row>
    <row r="101" spans="2:65" s="1" customFormat="1" ht="22.5" customHeight="1">
      <c r="B101" s="37"/>
      <c r="C101" s="203" t="s">
        <v>176</v>
      </c>
      <c r="D101" s="203" t="s">
        <v>142</v>
      </c>
      <c r="E101" s="204" t="s">
        <v>168</v>
      </c>
      <c r="F101" s="205" t="s">
        <v>169</v>
      </c>
      <c r="G101" s="206" t="s">
        <v>153</v>
      </c>
      <c r="H101" s="207">
        <v>9.99</v>
      </c>
      <c r="I101" s="208"/>
      <c r="J101" s="209">
        <f>ROUND(I101*H101,2)</f>
        <v>0</v>
      </c>
      <c r="K101" s="205" t="s">
        <v>146</v>
      </c>
      <c r="L101" s="42"/>
      <c r="M101" s="210" t="s">
        <v>40</v>
      </c>
      <c r="N101" s="211" t="s">
        <v>49</v>
      </c>
      <c r="O101" s="78"/>
      <c r="P101" s="212">
        <f>O101*H101</f>
        <v>0</v>
      </c>
      <c r="Q101" s="212">
        <v>0</v>
      </c>
      <c r="R101" s="212">
        <f>Q101*H101</f>
        <v>0</v>
      </c>
      <c r="S101" s="212">
        <v>0</v>
      </c>
      <c r="T101" s="213">
        <f>S101*H101</f>
        <v>0</v>
      </c>
      <c r="AR101" s="16" t="s">
        <v>147</v>
      </c>
      <c r="AT101" s="16" t="s">
        <v>142</v>
      </c>
      <c r="AU101" s="16" t="s">
        <v>88</v>
      </c>
      <c r="AY101" s="16" t="s">
        <v>139</v>
      </c>
      <c r="BE101" s="214">
        <f>IF(N101="základní",J101,0)</f>
        <v>0</v>
      </c>
      <c r="BF101" s="214">
        <f>IF(N101="snížená",J101,0)</f>
        <v>0</v>
      </c>
      <c r="BG101" s="214">
        <f>IF(N101="zákl. přenesená",J101,0)</f>
        <v>0</v>
      </c>
      <c r="BH101" s="214">
        <f>IF(N101="sníž. přenesená",J101,0)</f>
        <v>0</v>
      </c>
      <c r="BI101" s="214">
        <f>IF(N101="nulová",J101,0)</f>
        <v>0</v>
      </c>
      <c r="BJ101" s="16" t="s">
        <v>86</v>
      </c>
      <c r="BK101" s="214">
        <f>ROUND(I101*H101,2)</f>
        <v>0</v>
      </c>
      <c r="BL101" s="16" t="s">
        <v>147</v>
      </c>
      <c r="BM101" s="16" t="s">
        <v>1145</v>
      </c>
    </row>
    <row r="102" spans="2:47" s="1" customFormat="1" ht="12">
      <c r="B102" s="37"/>
      <c r="C102" s="38"/>
      <c r="D102" s="215" t="s">
        <v>155</v>
      </c>
      <c r="E102" s="38"/>
      <c r="F102" s="216" t="s">
        <v>171</v>
      </c>
      <c r="G102" s="38"/>
      <c r="H102" s="38"/>
      <c r="I102" s="129"/>
      <c r="J102" s="38"/>
      <c r="K102" s="38"/>
      <c r="L102" s="42"/>
      <c r="M102" s="217"/>
      <c r="N102" s="78"/>
      <c r="O102" s="78"/>
      <c r="P102" s="78"/>
      <c r="Q102" s="78"/>
      <c r="R102" s="78"/>
      <c r="S102" s="78"/>
      <c r="T102" s="79"/>
      <c r="AT102" s="16" t="s">
        <v>155</v>
      </c>
      <c r="AU102" s="16" t="s">
        <v>88</v>
      </c>
    </row>
    <row r="103" spans="2:63" s="10" customFormat="1" ht="22.8" customHeight="1">
      <c r="B103" s="187"/>
      <c r="C103" s="188"/>
      <c r="D103" s="189" t="s">
        <v>77</v>
      </c>
      <c r="E103" s="201" t="s">
        <v>1022</v>
      </c>
      <c r="F103" s="201" t="s">
        <v>1023</v>
      </c>
      <c r="G103" s="188"/>
      <c r="H103" s="188"/>
      <c r="I103" s="191"/>
      <c r="J103" s="202">
        <f>BK103</f>
        <v>0</v>
      </c>
      <c r="K103" s="188"/>
      <c r="L103" s="193"/>
      <c r="M103" s="194"/>
      <c r="N103" s="195"/>
      <c r="O103" s="195"/>
      <c r="P103" s="196">
        <f>SUM(P104:P105)</f>
        <v>0</v>
      </c>
      <c r="Q103" s="195"/>
      <c r="R103" s="196">
        <f>SUM(R104:R105)</f>
        <v>0</v>
      </c>
      <c r="S103" s="195"/>
      <c r="T103" s="197">
        <f>SUM(T104:T105)</f>
        <v>0</v>
      </c>
      <c r="AR103" s="198" t="s">
        <v>86</v>
      </c>
      <c r="AT103" s="199" t="s">
        <v>77</v>
      </c>
      <c r="AU103" s="199" t="s">
        <v>86</v>
      </c>
      <c r="AY103" s="198" t="s">
        <v>139</v>
      </c>
      <c r="BK103" s="200">
        <f>SUM(BK104:BK105)</f>
        <v>0</v>
      </c>
    </row>
    <row r="104" spans="2:65" s="1" customFormat="1" ht="22.5" customHeight="1">
      <c r="B104" s="37"/>
      <c r="C104" s="203" t="s">
        <v>182</v>
      </c>
      <c r="D104" s="203" t="s">
        <v>142</v>
      </c>
      <c r="E104" s="204" t="s">
        <v>1024</v>
      </c>
      <c r="F104" s="205" t="s">
        <v>1025</v>
      </c>
      <c r="G104" s="206" t="s">
        <v>153</v>
      </c>
      <c r="H104" s="207">
        <v>4.662</v>
      </c>
      <c r="I104" s="208"/>
      <c r="J104" s="209">
        <f>ROUND(I104*H104,2)</f>
        <v>0</v>
      </c>
      <c r="K104" s="205" t="s">
        <v>146</v>
      </c>
      <c r="L104" s="42"/>
      <c r="M104" s="210" t="s">
        <v>40</v>
      </c>
      <c r="N104" s="211" t="s">
        <v>49</v>
      </c>
      <c r="O104" s="78"/>
      <c r="P104" s="212">
        <f>O104*H104</f>
        <v>0</v>
      </c>
      <c r="Q104" s="212">
        <v>0</v>
      </c>
      <c r="R104" s="212">
        <f>Q104*H104</f>
        <v>0</v>
      </c>
      <c r="S104" s="212">
        <v>0</v>
      </c>
      <c r="T104" s="213">
        <f>S104*H104</f>
        <v>0</v>
      </c>
      <c r="AR104" s="16" t="s">
        <v>147</v>
      </c>
      <c r="AT104" s="16" t="s">
        <v>142</v>
      </c>
      <c r="AU104" s="16" t="s">
        <v>88</v>
      </c>
      <c r="AY104" s="16" t="s">
        <v>139</v>
      </c>
      <c r="BE104" s="214">
        <f>IF(N104="základní",J104,0)</f>
        <v>0</v>
      </c>
      <c r="BF104" s="214">
        <f>IF(N104="snížená",J104,0)</f>
        <v>0</v>
      </c>
      <c r="BG104" s="214">
        <f>IF(N104="zákl. přenesená",J104,0)</f>
        <v>0</v>
      </c>
      <c r="BH104" s="214">
        <f>IF(N104="sníž. přenesená",J104,0)</f>
        <v>0</v>
      </c>
      <c r="BI104" s="214">
        <f>IF(N104="nulová",J104,0)</f>
        <v>0</v>
      </c>
      <c r="BJ104" s="16" t="s">
        <v>86</v>
      </c>
      <c r="BK104" s="214">
        <f>ROUND(I104*H104,2)</f>
        <v>0</v>
      </c>
      <c r="BL104" s="16" t="s">
        <v>147</v>
      </c>
      <c r="BM104" s="16" t="s">
        <v>1146</v>
      </c>
    </row>
    <row r="105" spans="2:47" s="1" customFormat="1" ht="12">
      <c r="B105" s="37"/>
      <c r="C105" s="38"/>
      <c r="D105" s="215" t="s">
        <v>155</v>
      </c>
      <c r="E105" s="38"/>
      <c r="F105" s="216" t="s">
        <v>1027</v>
      </c>
      <c r="G105" s="38"/>
      <c r="H105" s="38"/>
      <c r="I105" s="129"/>
      <c r="J105" s="38"/>
      <c r="K105" s="38"/>
      <c r="L105" s="42"/>
      <c r="M105" s="217"/>
      <c r="N105" s="78"/>
      <c r="O105" s="78"/>
      <c r="P105" s="78"/>
      <c r="Q105" s="78"/>
      <c r="R105" s="78"/>
      <c r="S105" s="78"/>
      <c r="T105" s="79"/>
      <c r="AT105" s="16" t="s">
        <v>155</v>
      </c>
      <c r="AU105" s="16" t="s">
        <v>88</v>
      </c>
    </row>
    <row r="106" spans="2:63" s="10" customFormat="1" ht="25.9" customHeight="1">
      <c r="B106" s="187"/>
      <c r="C106" s="188"/>
      <c r="D106" s="189" t="s">
        <v>77</v>
      </c>
      <c r="E106" s="190" t="s">
        <v>172</v>
      </c>
      <c r="F106" s="190" t="s">
        <v>173</v>
      </c>
      <c r="G106" s="188"/>
      <c r="H106" s="188"/>
      <c r="I106" s="191"/>
      <c r="J106" s="192">
        <f>BK106</f>
        <v>0</v>
      </c>
      <c r="K106" s="188"/>
      <c r="L106" s="193"/>
      <c r="M106" s="194"/>
      <c r="N106" s="195"/>
      <c r="O106" s="195"/>
      <c r="P106" s="196">
        <f>P107</f>
        <v>0</v>
      </c>
      <c r="Q106" s="195"/>
      <c r="R106" s="196">
        <f>R107</f>
        <v>0.8246999999999998</v>
      </c>
      <c r="S106" s="195"/>
      <c r="T106" s="197">
        <f>T107</f>
        <v>0</v>
      </c>
      <c r="AR106" s="198" t="s">
        <v>88</v>
      </c>
      <c r="AT106" s="199" t="s">
        <v>77</v>
      </c>
      <c r="AU106" s="199" t="s">
        <v>78</v>
      </c>
      <c r="AY106" s="198" t="s">
        <v>139</v>
      </c>
      <c r="BK106" s="200">
        <f>BK107</f>
        <v>0</v>
      </c>
    </row>
    <row r="107" spans="2:63" s="10" customFormat="1" ht="22.8" customHeight="1">
      <c r="B107" s="187"/>
      <c r="C107" s="188"/>
      <c r="D107" s="189" t="s">
        <v>77</v>
      </c>
      <c r="E107" s="201" t="s">
        <v>1147</v>
      </c>
      <c r="F107" s="201" t="s">
        <v>1148</v>
      </c>
      <c r="G107" s="188"/>
      <c r="H107" s="188"/>
      <c r="I107" s="191"/>
      <c r="J107" s="202">
        <f>BK107</f>
        <v>0</v>
      </c>
      <c r="K107" s="188"/>
      <c r="L107" s="193"/>
      <c r="M107" s="194"/>
      <c r="N107" s="195"/>
      <c r="O107" s="195"/>
      <c r="P107" s="196">
        <f>SUM(P108:P217)</f>
        <v>0</v>
      </c>
      <c r="Q107" s="195"/>
      <c r="R107" s="196">
        <f>SUM(R108:R217)</f>
        <v>0.8246999999999998</v>
      </c>
      <c r="S107" s="195"/>
      <c r="T107" s="197">
        <f>SUM(T108:T217)</f>
        <v>0</v>
      </c>
      <c r="AR107" s="198" t="s">
        <v>88</v>
      </c>
      <c r="AT107" s="199" t="s">
        <v>77</v>
      </c>
      <c r="AU107" s="199" t="s">
        <v>86</v>
      </c>
      <c r="AY107" s="198" t="s">
        <v>139</v>
      </c>
      <c r="BK107" s="200">
        <f>SUM(BK108:BK217)</f>
        <v>0</v>
      </c>
    </row>
    <row r="108" spans="2:65" s="1" customFormat="1" ht="22.5" customHeight="1">
      <c r="B108" s="37"/>
      <c r="C108" s="203" t="s">
        <v>186</v>
      </c>
      <c r="D108" s="203" t="s">
        <v>142</v>
      </c>
      <c r="E108" s="204" t="s">
        <v>1149</v>
      </c>
      <c r="F108" s="205" t="s">
        <v>1150</v>
      </c>
      <c r="G108" s="206" t="s">
        <v>179</v>
      </c>
      <c r="H108" s="207">
        <v>5</v>
      </c>
      <c r="I108" s="208"/>
      <c r="J108" s="209">
        <f>ROUND(I108*H108,2)</f>
        <v>0</v>
      </c>
      <c r="K108" s="205" t="s">
        <v>146</v>
      </c>
      <c r="L108" s="42"/>
      <c r="M108" s="210" t="s">
        <v>40</v>
      </c>
      <c r="N108" s="211" t="s">
        <v>49</v>
      </c>
      <c r="O108" s="78"/>
      <c r="P108" s="212">
        <f>O108*H108</f>
        <v>0</v>
      </c>
      <c r="Q108" s="212">
        <v>0</v>
      </c>
      <c r="R108" s="212">
        <f>Q108*H108</f>
        <v>0</v>
      </c>
      <c r="S108" s="212">
        <v>0</v>
      </c>
      <c r="T108" s="213">
        <f>S108*H108</f>
        <v>0</v>
      </c>
      <c r="AR108" s="16" t="s">
        <v>180</v>
      </c>
      <c r="AT108" s="16" t="s">
        <v>142</v>
      </c>
      <c r="AU108" s="16" t="s">
        <v>88</v>
      </c>
      <c r="AY108" s="16" t="s">
        <v>139</v>
      </c>
      <c r="BE108" s="214">
        <f>IF(N108="základní",J108,0)</f>
        <v>0</v>
      </c>
      <c r="BF108" s="214">
        <f>IF(N108="snížená",J108,0)</f>
        <v>0</v>
      </c>
      <c r="BG108" s="214">
        <f>IF(N108="zákl. přenesená",J108,0)</f>
        <v>0</v>
      </c>
      <c r="BH108" s="214">
        <f>IF(N108="sníž. přenesená",J108,0)</f>
        <v>0</v>
      </c>
      <c r="BI108" s="214">
        <f>IF(N108="nulová",J108,0)</f>
        <v>0</v>
      </c>
      <c r="BJ108" s="16" t="s">
        <v>86</v>
      </c>
      <c r="BK108" s="214">
        <f>ROUND(I108*H108,2)</f>
        <v>0</v>
      </c>
      <c r="BL108" s="16" t="s">
        <v>180</v>
      </c>
      <c r="BM108" s="16" t="s">
        <v>1151</v>
      </c>
    </row>
    <row r="109" spans="2:47" s="1" customFormat="1" ht="12">
      <c r="B109" s="37"/>
      <c r="C109" s="38"/>
      <c r="D109" s="215" t="s">
        <v>224</v>
      </c>
      <c r="E109" s="38"/>
      <c r="F109" s="216" t="s">
        <v>1152</v>
      </c>
      <c r="G109" s="38"/>
      <c r="H109" s="38"/>
      <c r="I109" s="129"/>
      <c r="J109" s="38"/>
      <c r="K109" s="38"/>
      <c r="L109" s="42"/>
      <c r="M109" s="217"/>
      <c r="N109" s="78"/>
      <c r="O109" s="78"/>
      <c r="P109" s="78"/>
      <c r="Q109" s="78"/>
      <c r="R109" s="78"/>
      <c r="S109" s="78"/>
      <c r="T109" s="79"/>
      <c r="AT109" s="16" t="s">
        <v>224</v>
      </c>
      <c r="AU109" s="16" t="s">
        <v>88</v>
      </c>
    </row>
    <row r="110" spans="2:65" s="1" customFormat="1" ht="16.5" customHeight="1">
      <c r="B110" s="37"/>
      <c r="C110" s="246" t="s">
        <v>140</v>
      </c>
      <c r="D110" s="246" t="s">
        <v>254</v>
      </c>
      <c r="E110" s="247" t="s">
        <v>1153</v>
      </c>
      <c r="F110" s="248" t="s">
        <v>1154</v>
      </c>
      <c r="G110" s="249" t="s">
        <v>179</v>
      </c>
      <c r="H110" s="250">
        <v>5.5</v>
      </c>
      <c r="I110" s="251"/>
      <c r="J110" s="252">
        <f>ROUND(I110*H110,2)</f>
        <v>0</v>
      </c>
      <c r="K110" s="248" t="s">
        <v>146</v>
      </c>
      <c r="L110" s="253"/>
      <c r="M110" s="254" t="s">
        <v>40</v>
      </c>
      <c r="N110" s="255" t="s">
        <v>49</v>
      </c>
      <c r="O110" s="78"/>
      <c r="P110" s="212">
        <f>O110*H110</f>
        <v>0</v>
      </c>
      <c r="Q110" s="212">
        <v>0.00014</v>
      </c>
      <c r="R110" s="212">
        <f>Q110*H110</f>
        <v>0.00077</v>
      </c>
      <c r="S110" s="212">
        <v>0</v>
      </c>
      <c r="T110" s="213">
        <f>S110*H110</f>
        <v>0</v>
      </c>
      <c r="AR110" s="16" t="s">
        <v>358</v>
      </c>
      <c r="AT110" s="16" t="s">
        <v>254</v>
      </c>
      <c r="AU110" s="16" t="s">
        <v>88</v>
      </c>
      <c r="AY110" s="16" t="s">
        <v>139</v>
      </c>
      <c r="BE110" s="214">
        <f>IF(N110="základní",J110,0)</f>
        <v>0</v>
      </c>
      <c r="BF110" s="214">
        <f>IF(N110="snížená",J110,0)</f>
        <v>0</v>
      </c>
      <c r="BG110" s="214">
        <f>IF(N110="zákl. přenesená",J110,0)</f>
        <v>0</v>
      </c>
      <c r="BH110" s="214">
        <f>IF(N110="sníž. přenesená",J110,0)</f>
        <v>0</v>
      </c>
      <c r="BI110" s="214">
        <f>IF(N110="nulová",J110,0)</f>
        <v>0</v>
      </c>
      <c r="BJ110" s="16" t="s">
        <v>86</v>
      </c>
      <c r="BK110" s="214">
        <f>ROUND(I110*H110,2)</f>
        <v>0</v>
      </c>
      <c r="BL110" s="16" t="s">
        <v>180</v>
      </c>
      <c r="BM110" s="16" t="s">
        <v>1155</v>
      </c>
    </row>
    <row r="111" spans="2:51" s="11" customFormat="1" ht="12">
      <c r="B111" s="218"/>
      <c r="C111" s="219"/>
      <c r="D111" s="215" t="s">
        <v>165</v>
      </c>
      <c r="E111" s="219"/>
      <c r="F111" s="220" t="s">
        <v>1156</v>
      </c>
      <c r="G111" s="219"/>
      <c r="H111" s="221">
        <v>5.5</v>
      </c>
      <c r="I111" s="222"/>
      <c r="J111" s="219"/>
      <c r="K111" s="219"/>
      <c r="L111" s="223"/>
      <c r="M111" s="224"/>
      <c r="N111" s="225"/>
      <c r="O111" s="225"/>
      <c r="P111" s="225"/>
      <c r="Q111" s="225"/>
      <c r="R111" s="225"/>
      <c r="S111" s="225"/>
      <c r="T111" s="226"/>
      <c r="AT111" s="227" t="s">
        <v>165</v>
      </c>
      <c r="AU111" s="227" t="s">
        <v>88</v>
      </c>
      <c r="AV111" s="11" t="s">
        <v>88</v>
      </c>
      <c r="AW111" s="11" t="s">
        <v>4</v>
      </c>
      <c r="AX111" s="11" t="s">
        <v>86</v>
      </c>
      <c r="AY111" s="227" t="s">
        <v>139</v>
      </c>
    </row>
    <row r="112" spans="2:65" s="1" customFormat="1" ht="16.5" customHeight="1">
      <c r="B112" s="37"/>
      <c r="C112" s="203" t="s">
        <v>193</v>
      </c>
      <c r="D112" s="203" t="s">
        <v>142</v>
      </c>
      <c r="E112" s="204" t="s">
        <v>1157</v>
      </c>
      <c r="F112" s="205" t="s">
        <v>1158</v>
      </c>
      <c r="G112" s="206" t="s">
        <v>179</v>
      </c>
      <c r="H112" s="207">
        <v>50</v>
      </c>
      <c r="I112" s="208"/>
      <c r="J112" s="209">
        <f>ROUND(I112*H112,2)</f>
        <v>0</v>
      </c>
      <c r="K112" s="205" t="s">
        <v>146</v>
      </c>
      <c r="L112" s="42"/>
      <c r="M112" s="210" t="s">
        <v>40</v>
      </c>
      <c r="N112" s="211" t="s">
        <v>49</v>
      </c>
      <c r="O112" s="78"/>
      <c r="P112" s="212">
        <f>O112*H112</f>
        <v>0</v>
      </c>
      <c r="Q112" s="212">
        <v>0</v>
      </c>
      <c r="R112" s="212">
        <f>Q112*H112</f>
        <v>0</v>
      </c>
      <c r="S112" s="212">
        <v>0</v>
      </c>
      <c r="T112" s="213">
        <f>S112*H112</f>
        <v>0</v>
      </c>
      <c r="AR112" s="16" t="s">
        <v>180</v>
      </c>
      <c r="AT112" s="16" t="s">
        <v>142</v>
      </c>
      <c r="AU112" s="16" t="s">
        <v>88</v>
      </c>
      <c r="AY112" s="16" t="s">
        <v>139</v>
      </c>
      <c r="BE112" s="214">
        <f>IF(N112="základní",J112,0)</f>
        <v>0</v>
      </c>
      <c r="BF112" s="214">
        <f>IF(N112="snížená",J112,0)</f>
        <v>0</v>
      </c>
      <c r="BG112" s="214">
        <f>IF(N112="zákl. přenesená",J112,0)</f>
        <v>0</v>
      </c>
      <c r="BH112" s="214">
        <f>IF(N112="sníž. přenesená",J112,0)</f>
        <v>0</v>
      </c>
      <c r="BI112" s="214">
        <f>IF(N112="nulová",J112,0)</f>
        <v>0</v>
      </c>
      <c r="BJ112" s="16" t="s">
        <v>86</v>
      </c>
      <c r="BK112" s="214">
        <f>ROUND(I112*H112,2)</f>
        <v>0</v>
      </c>
      <c r="BL112" s="16" t="s">
        <v>180</v>
      </c>
      <c r="BM112" s="16" t="s">
        <v>1159</v>
      </c>
    </row>
    <row r="113" spans="2:65" s="1" customFormat="1" ht="16.5" customHeight="1">
      <c r="B113" s="37"/>
      <c r="C113" s="246" t="s">
        <v>199</v>
      </c>
      <c r="D113" s="246" t="s">
        <v>254</v>
      </c>
      <c r="E113" s="247" t="s">
        <v>1160</v>
      </c>
      <c r="F113" s="248" t="s">
        <v>1161</v>
      </c>
      <c r="G113" s="249" t="s">
        <v>179</v>
      </c>
      <c r="H113" s="250">
        <v>55</v>
      </c>
      <c r="I113" s="251"/>
      <c r="J113" s="252">
        <f>ROUND(I113*H113,2)</f>
        <v>0</v>
      </c>
      <c r="K113" s="248" t="s">
        <v>146</v>
      </c>
      <c r="L113" s="253"/>
      <c r="M113" s="254" t="s">
        <v>40</v>
      </c>
      <c r="N113" s="255" t="s">
        <v>49</v>
      </c>
      <c r="O113" s="78"/>
      <c r="P113" s="212">
        <f>O113*H113</f>
        <v>0</v>
      </c>
      <c r="Q113" s="212">
        <v>0.00023</v>
      </c>
      <c r="R113" s="212">
        <f>Q113*H113</f>
        <v>0.01265</v>
      </c>
      <c r="S113" s="212">
        <v>0</v>
      </c>
      <c r="T113" s="213">
        <f>S113*H113</f>
        <v>0</v>
      </c>
      <c r="AR113" s="16" t="s">
        <v>358</v>
      </c>
      <c r="AT113" s="16" t="s">
        <v>254</v>
      </c>
      <c r="AU113" s="16" t="s">
        <v>88</v>
      </c>
      <c r="AY113" s="16" t="s">
        <v>139</v>
      </c>
      <c r="BE113" s="214">
        <f>IF(N113="základní",J113,0)</f>
        <v>0</v>
      </c>
      <c r="BF113" s="214">
        <f>IF(N113="snížená",J113,0)</f>
        <v>0</v>
      </c>
      <c r="BG113" s="214">
        <f>IF(N113="zákl. přenesená",J113,0)</f>
        <v>0</v>
      </c>
      <c r="BH113" s="214">
        <f>IF(N113="sníž. přenesená",J113,0)</f>
        <v>0</v>
      </c>
      <c r="BI113" s="214">
        <f>IF(N113="nulová",J113,0)</f>
        <v>0</v>
      </c>
      <c r="BJ113" s="16" t="s">
        <v>86</v>
      </c>
      <c r="BK113" s="214">
        <f>ROUND(I113*H113,2)</f>
        <v>0</v>
      </c>
      <c r="BL113" s="16" t="s">
        <v>180</v>
      </c>
      <c r="BM113" s="16" t="s">
        <v>1162</v>
      </c>
    </row>
    <row r="114" spans="2:51" s="11" customFormat="1" ht="12">
      <c r="B114" s="218"/>
      <c r="C114" s="219"/>
      <c r="D114" s="215" t="s">
        <v>165</v>
      </c>
      <c r="E114" s="219"/>
      <c r="F114" s="220" t="s">
        <v>1163</v>
      </c>
      <c r="G114" s="219"/>
      <c r="H114" s="221">
        <v>55</v>
      </c>
      <c r="I114" s="222"/>
      <c r="J114" s="219"/>
      <c r="K114" s="219"/>
      <c r="L114" s="223"/>
      <c r="M114" s="224"/>
      <c r="N114" s="225"/>
      <c r="O114" s="225"/>
      <c r="P114" s="225"/>
      <c r="Q114" s="225"/>
      <c r="R114" s="225"/>
      <c r="S114" s="225"/>
      <c r="T114" s="226"/>
      <c r="AT114" s="227" t="s">
        <v>165</v>
      </c>
      <c r="AU114" s="227" t="s">
        <v>88</v>
      </c>
      <c r="AV114" s="11" t="s">
        <v>88</v>
      </c>
      <c r="AW114" s="11" t="s">
        <v>4</v>
      </c>
      <c r="AX114" s="11" t="s">
        <v>86</v>
      </c>
      <c r="AY114" s="227" t="s">
        <v>139</v>
      </c>
    </row>
    <row r="115" spans="2:65" s="1" customFormat="1" ht="22.5" customHeight="1">
      <c r="B115" s="37"/>
      <c r="C115" s="203" t="s">
        <v>203</v>
      </c>
      <c r="D115" s="203" t="s">
        <v>142</v>
      </c>
      <c r="E115" s="204" t="s">
        <v>1164</v>
      </c>
      <c r="F115" s="205" t="s">
        <v>1165</v>
      </c>
      <c r="G115" s="206" t="s">
        <v>145</v>
      </c>
      <c r="H115" s="207">
        <v>260</v>
      </c>
      <c r="I115" s="208"/>
      <c r="J115" s="209">
        <f>ROUND(I115*H115,2)</f>
        <v>0</v>
      </c>
      <c r="K115" s="205" t="s">
        <v>146</v>
      </c>
      <c r="L115" s="42"/>
      <c r="M115" s="210" t="s">
        <v>40</v>
      </c>
      <c r="N115" s="211" t="s">
        <v>49</v>
      </c>
      <c r="O115" s="78"/>
      <c r="P115" s="212">
        <f>O115*H115</f>
        <v>0</v>
      </c>
      <c r="Q115" s="212">
        <v>0</v>
      </c>
      <c r="R115" s="212">
        <f>Q115*H115</f>
        <v>0</v>
      </c>
      <c r="S115" s="212">
        <v>0</v>
      </c>
      <c r="T115" s="213">
        <f>S115*H115</f>
        <v>0</v>
      </c>
      <c r="AR115" s="16" t="s">
        <v>180</v>
      </c>
      <c r="AT115" s="16" t="s">
        <v>142</v>
      </c>
      <c r="AU115" s="16" t="s">
        <v>88</v>
      </c>
      <c r="AY115" s="16" t="s">
        <v>139</v>
      </c>
      <c r="BE115" s="214">
        <f>IF(N115="základní",J115,0)</f>
        <v>0</v>
      </c>
      <c r="BF115" s="214">
        <f>IF(N115="snížená",J115,0)</f>
        <v>0</v>
      </c>
      <c r="BG115" s="214">
        <f>IF(N115="zákl. přenesená",J115,0)</f>
        <v>0</v>
      </c>
      <c r="BH115" s="214">
        <f>IF(N115="sníž. přenesená",J115,0)</f>
        <v>0</v>
      </c>
      <c r="BI115" s="214">
        <f>IF(N115="nulová",J115,0)</f>
        <v>0</v>
      </c>
      <c r="BJ115" s="16" t="s">
        <v>86</v>
      </c>
      <c r="BK115" s="214">
        <f>ROUND(I115*H115,2)</f>
        <v>0</v>
      </c>
      <c r="BL115" s="16" t="s">
        <v>180</v>
      </c>
      <c r="BM115" s="16" t="s">
        <v>1166</v>
      </c>
    </row>
    <row r="116" spans="2:65" s="1" customFormat="1" ht="16.5" customHeight="1">
      <c r="B116" s="37"/>
      <c r="C116" s="246" t="s">
        <v>208</v>
      </c>
      <c r="D116" s="246" t="s">
        <v>254</v>
      </c>
      <c r="E116" s="247" t="s">
        <v>1167</v>
      </c>
      <c r="F116" s="248" t="s">
        <v>1168</v>
      </c>
      <c r="G116" s="249" t="s">
        <v>145</v>
      </c>
      <c r="H116" s="250">
        <v>260</v>
      </c>
      <c r="I116" s="251"/>
      <c r="J116" s="252">
        <f>ROUND(I116*H116,2)</f>
        <v>0</v>
      </c>
      <c r="K116" s="248" t="s">
        <v>146</v>
      </c>
      <c r="L116" s="253"/>
      <c r="M116" s="254" t="s">
        <v>40</v>
      </c>
      <c r="N116" s="255" t="s">
        <v>49</v>
      </c>
      <c r="O116" s="78"/>
      <c r="P116" s="212">
        <f>O116*H116</f>
        <v>0</v>
      </c>
      <c r="Q116" s="212">
        <v>3E-05</v>
      </c>
      <c r="R116" s="212">
        <f>Q116*H116</f>
        <v>0.0078000000000000005</v>
      </c>
      <c r="S116" s="212">
        <v>0</v>
      </c>
      <c r="T116" s="213">
        <f>S116*H116</f>
        <v>0</v>
      </c>
      <c r="AR116" s="16" t="s">
        <v>358</v>
      </c>
      <c r="AT116" s="16" t="s">
        <v>254</v>
      </c>
      <c r="AU116" s="16" t="s">
        <v>88</v>
      </c>
      <c r="AY116" s="16" t="s">
        <v>139</v>
      </c>
      <c r="BE116" s="214">
        <f>IF(N116="základní",J116,0)</f>
        <v>0</v>
      </c>
      <c r="BF116" s="214">
        <f>IF(N116="snížená",J116,0)</f>
        <v>0</v>
      </c>
      <c r="BG116" s="214">
        <f>IF(N116="zákl. přenesená",J116,0)</f>
        <v>0</v>
      </c>
      <c r="BH116" s="214">
        <f>IF(N116="sníž. přenesená",J116,0)</f>
        <v>0</v>
      </c>
      <c r="BI116" s="214">
        <f>IF(N116="nulová",J116,0)</f>
        <v>0</v>
      </c>
      <c r="BJ116" s="16" t="s">
        <v>86</v>
      </c>
      <c r="BK116" s="214">
        <f>ROUND(I116*H116,2)</f>
        <v>0</v>
      </c>
      <c r="BL116" s="16" t="s">
        <v>180</v>
      </c>
      <c r="BM116" s="16" t="s">
        <v>1169</v>
      </c>
    </row>
    <row r="117" spans="2:65" s="1" customFormat="1" ht="22.5" customHeight="1">
      <c r="B117" s="37"/>
      <c r="C117" s="203" t="s">
        <v>212</v>
      </c>
      <c r="D117" s="203" t="s">
        <v>142</v>
      </c>
      <c r="E117" s="204" t="s">
        <v>1170</v>
      </c>
      <c r="F117" s="205" t="s">
        <v>1171</v>
      </c>
      <c r="G117" s="206" t="s">
        <v>145</v>
      </c>
      <c r="H117" s="207">
        <v>200</v>
      </c>
      <c r="I117" s="208"/>
      <c r="J117" s="209">
        <f>ROUND(I117*H117,2)</f>
        <v>0</v>
      </c>
      <c r="K117" s="205" t="s">
        <v>146</v>
      </c>
      <c r="L117" s="42"/>
      <c r="M117" s="210" t="s">
        <v>40</v>
      </c>
      <c r="N117" s="211" t="s">
        <v>49</v>
      </c>
      <c r="O117" s="78"/>
      <c r="P117" s="212">
        <f>O117*H117</f>
        <v>0</v>
      </c>
      <c r="Q117" s="212">
        <v>0</v>
      </c>
      <c r="R117" s="212">
        <f>Q117*H117</f>
        <v>0</v>
      </c>
      <c r="S117" s="212">
        <v>0</v>
      </c>
      <c r="T117" s="213">
        <f>S117*H117</f>
        <v>0</v>
      </c>
      <c r="AR117" s="16" t="s">
        <v>180</v>
      </c>
      <c r="AT117" s="16" t="s">
        <v>142</v>
      </c>
      <c r="AU117" s="16" t="s">
        <v>88</v>
      </c>
      <c r="AY117" s="16" t="s">
        <v>139</v>
      </c>
      <c r="BE117" s="214">
        <f>IF(N117="základní",J117,0)</f>
        <v>0</v>
      </c>
      <c r="BF117" s="214">
        <f>IF(N117="snížená",J117,0)</f>
        <v>0</v>
      </c>
      <c r="BG117" s="214">
        <f>IF(N117="zákl. přenesená",J117,0)</f>
        <v>0</v>
      </c>
      <c r="BH117" s="214">
        <f>IF(N117="sníž. přenesená",J117,0)</f>
        <v>0</v>
      </c>
      <c r="BI117" s="214">
        <f>IF(N117="nulová",J117,0)</f>
        <v>0</v>
      </c>
      <c r="BJ117" s="16" t="s">
        <v>86</v>
      </c>
      <c r="BK117" s="214">
        <f>ROUND(I117*H117,2)</f>
        <v>0</v>
      </c>
      <c r="BL117" s="16" t="s">
        <v>180</v>
      </c>
      <c r="BM117" s="16" t="s">
        <v>1172</v>
      </c>
    </row>
    <row r="118" spans="2:65" s="1" customFormat="1" ht="16.5" customHeight="1">
      <c r="B118" s="37"/>
      <c r="C118" s="246" t="s">
        <v>8</v>
      </c>
      <c r="D118" s="246" t="s">
        <v>254</v>
      </c>
      <c r="E118" s="247" t="s">
        <v>1173</v>
      </c>
      <c r="F118" s="248" t="s">
        <v>1174</v>
      </c>
      <c r="G118" s="249" t="s">
        <v>145</v>
      </c>
      <c r="H118" s="250">
        <v>200</v>
      </c>
      <c r="I118" s="251"/>
      <c r="J118" s="252">
        <f>ROUND(I118*H118,2)</f>
        <v>0</v>
      </c>
      <c r="K118" s="248" t="s">
        <v>146</v>
      </c>
      <c r="L118" s="253"/>
      <c r="M118" s="254" t="s">
        <v>40</v>
      </c>
      <c r="N118" s="255" t="s">
        <v>49</v>
      </c>
      <c r="O118" s="78"/>
      <c r="P118" s="212">
        <f>O118*H118</f>
        <v>0</v>
      </c>
      <c r="Q118" s="212">
        <v>4E-05</v>
      </c>
      <c r="R118" s="212">
        <f>Q118*H118</f>
        <v>0.008</v>
      </c>
      <c r="S118" s="212">
        <v>0</v>
      </c>
      <c r="T118" s="213">
        <f>S118*H118</f>
        <v>0</v>
      </c>
      <c r="AR118" s="16" t="s">
        <v>358</v>
      </c>
      <c r="AT118" s="16" t="s">
        <v>254</v>
      </c>
      <c r="AU118" s="16" t="s">
        <v>88</v>
      </c>
      <c r="AY118" s="16" t="s">
        <v>139</v>
      </c>
      <c r="BE118" s="214">
        <f>IF(N118="základní",J118,0)</f>
        <v>0</v>
      </c>
      <c r="BF118" s="214">
        <f>IF(N118="snížená",J118,0)</f>
        <v>0</v>
      </c>
      <c r="BG118" s="214">
        <f>IF(N118="zákl. přenesená",J118,0)</f>
        <v>0</v>
      </c>
      <c r="BH118" s="214">
        <f>IF(N118="sníž. přenesená",J118,0)</f>
        <v>0</v>
      </c>
      <c r="BI118" s="214">
        <f>IF(N118="nulová",J118,0)</f>
        <v>0</v>
      </c>
      <c r="BJ118" s="16" t="s">
        <v>86</v>
      </c>
      <c r="BK118" s="214">
        <f>ROUND(I118*H118,2)</f>
        <v>0</v>
      </c>
      <c r="BL118" s="16" t="s">
        <v>180</v>
      </c>
      <c r="BM118" s="16" t="s">
        <v>1175</v>
      </c>
    </row>
    <row r="119" spans="2:65" s="1" customFormat="1" ht="22.5" customHeight="1">
      <c r="B119" s="37"/>
      <c r="C119" s="203" t="s">
        <v>180</v>
      </c>
      <c r="D119" s="203" t="s">
        <v>142</v>
      </c>
      <c r="E119" s="204" t="s">
        <v>1176</v>
      </c>
      <c r="F119" s="205" t="s">
        <v>1177</v>
      </c>
      <c r="G119" s="206" t="s">
        <v>179</v>
      </c>
      <c r="H119" s="207">
        <v>30</v>
      </c>
      <c r="I119" s="208"/>
      <c r="J119" s="209">
        <f>ROUND(I119*H119,2)</f>
        <v>0</v>
      </c>
      <c r="K119" s="205" t="s">
        <v>146</v>
      </c>
      <c r="L119" s="42"/>
      <c r="M119" s="210" t="s">
        <v>40</v>
      </c>
      <c r="N119" s="211" t="s">
        <v>49</v>
      </c>
      <c r="O119" s="78"/>
      <c r="P119" s="212">
        <f>O119*H119</f>
        <v>0</v>
      </c>
      <c r="Q119" s="212">
        <v>0</v>
      </c>
      <c r="R119" s="212">
        <f>Q119*H119</f>
        <v>0</v>
      </c>
      <c r="S119" s="212">
        <v>0</v>
      </c>
      <c r="T119" s="213">
        <f>S119*H119</f>
        <v>0</v>
      </c>
      <c r="AR119" s="16" t="s">
        <v>180</v>
      </c>
      <c r="AT119" s="16" t="s">
        <v>142</v>
      </c>
      <c r="AU119" s="16" t="s">
        <v>88</v>
      </c>
      <c r="AY119" s="16" t="s">
        <v>139</v>
      </c>
      <c r="BE119" s="214">
        <f>IF(N119="základní",J119,0)</f>
        <v>0</v>
      </c>
      <c r="BF119" s="214">
        <f>IF(N119="snížená",J119,0)</f>
        <v>0</v>
      </c>
      <c r="BG119" s="214">
        <f>IF(N119="zákl. přenesená",J119,0)</f>
        <v>0</v>
      </c>
      <c r="BH119" s="214">
        <f>IF(N119="sníž. přenesená",J119,0)</f>
        <v>0</v>
      </c>
      <c r="BI119" s="214">
        <f>IF(N119="nulová",J119,0)</f>
        <v>0</v>
      </c>
      <c r="BJ119" s="16" t="s">
        <v>86</v>
      </c>
      <c r="BK119" s="214">
        <f>ROUND(I119*H119,2)</f>
        <v>0</v>
      </c>
      <c r="BL119" s="16" t="s">
        <v>180</v>
      </c>
      <c r="BM119" s="16" t="s">
        <v>1178</v>
      </c>
    </row>
    <row r="120" spans="2:65" s="1" customFormat="1" ht="16.5" customHeight="1">
      <c r="B120" s="37"/>
      <c r="C120" s="246" t="s">
        <v>226</v>
      </c>
      <c r="D120" s="246" t="s">
        <v>254</v>
      </c>
      <c r="E120" s="247" t="s">
        <v>1179</v>
      </c>
      <c r="F120" s="248" t="s">
        <v>1180</v>
      </c>
      <c r="G120" s="249" t="s">
        <v>179</v>
      </c>
      <c r="H120" s="250">
        <v>36</v>
      </c>
      <c r="I120" s="251"/>
      <c r="J120" s="252">
        <f>ROUND(I120*H120,2)</f>
        <v>0</v>
      </c>
      <c r="K120" s="248" t="s">
        <v>146</v>
      </c>
      <c r="L120" s="253"/>
      <c r="M120" s="254" t="s">
        <v>40</v>
      </c>
      <c r="N120" s="255" t="s">
        <v>49</v>
      </c>
      <c r="O120" s="78"/>
      <c r="P120" s="212">
        <f>O120*H120</f>
        <v>0</v>
      </c>
      <c r="Q120" s="212">
        <v>8E-05</v>
      </c>
      <c r="R120" s="212">
        <f>Q120*H120</f>
        <v>0.00288</v>
      </c>
      <c r="S120" s="212">
        <v>0</v>
      </c>
      <c r="T120" s="213">
        <f>S120*H120</f>
        <v>0</v>
      </c>
      <c r="AR120" s="16" t="s">
        <v>358</v>
      </c>
      <c r="AT120" s="16" t="s">
        <v>254</v>
      </c>
      <c r="AU120" s="16" t="s">
        <v>88</v>
      </c>
      <c r="AY120" s="16" t="s">
        <v>139</v>
      </c>
      <c r="BE120" s="214">
        <f>IF(N120="základní",J120,0)</f>
        <v>0</v>
      </c>
      <c r="BF120" s="214">
        <f>IF(N120="snížená",J120,0)</f>
        <v>0</v>
      </c>
      <c r="BG120" s="214">
        <f>IF(N120="zákl. přenesená",J120,0)</f>
        <v>0</v>
      </c>
      <c r="BH120" s="214">
        <f>IF(N120="sníž. přenesená",J120,0)</f>
        <v>0</v>
      </c>
      <c r="BI120" s="214">
        <f>IF(N120="nulová",J120,0)</f>
        <v>0</v>
      </c>
      <c r="BJ120" s="16" t="s">
        <v>86</v>
      </c>
      <c r="BK120" s="214">
        <f>ROUND(I120*H120,2)</f>
        <v>0</v>
      </c>
      <c r="BL120" s="16" t="s">
        <v>180</v>
      </c>
      <c r="BM120" s="16" t="s">
        <v>1181</v>
      </c>
    </row>
    <row r="121" spans="2:51" s="11" customFormat="1" ht="12">
      <c r="B121" s="218"/>
      <c r="C121" s="219"/>
      <c r="D121" s="215" t="s">
        <v>165</v>
      </c>
      <c r="E121" s="219"/>
      <c r="F121" s="220" t="s">
        <v>364</v>
      </c>
      <c r="G121" s="219"/>
      <c r="H121" s="221">
        <v>36</v>
      </c>
      <c r="I121" s="222"/>
      <c r="J121" s="219"/>
      <c r="K121" s="219"/>
      <c r="L121" s="223"/>
      <c r="M121" s="224"/>
      <c r="N121" s="225"/>
      <c r="O121" s="225"/>
      <c r="P121" s="225"/>
      <c r="Q121" s="225"/>
      <c r="R121" s="225"/>
      <c r="S121" s="225"/>
      <c r="T121" s="226"/>
      <c r="AT121" s="227" t="s">
        <v>165</v>
      </c>
      <c r="AU121" s="227" t="s">
        <v>88</v>
      </c>
      <c r="AV121" s="11" t="s">
        <v>88</v>
      </c>
      <c r="AW121" s="11" t="s">
        <v>4</v>
      </c>
      <c r="AX121" s="11" t="s">
        <v>86</v>
      </c>
      <c r="AY121" s="227" t="s">
        <v>139</v>
      </c>
    </row>
    <row r="122" spans="2:65" s="1" customFormat="1" ht="16.5" customHeight="1">
      <c r="B122" s="37"/>
      <c r="C122" s="203" t="s">
        <v>231</v>
      </c>
      <c r="D122" s="203" t="s">
        <v>142</v>
      </c>
      <c r="E122" s="204" t="s">
        <v>1182</v>
      </c>
      <c r="F122" s="205" t="s">
        <v>1183</v>
      </c>
      <c r="G122" s="206" t="s">
        <v>179</v>
      </c>
      <c r="H122" s="207">
        <v>200</v>
      </c>
      <c r="I122" s="208"/>
      <c r="J122" s="209">
        <f>ROUND(I122*H122,2)</f>
        <v>0</v>
      </c>
      <c r="K122" s="205" t="s">
        <v>146</v>
      </c>
      <c r="L122" s="42"/>
      <c r="M122" s="210" t="s">
        <v>40</v>
      </c>
      <c r="N122" s="211" t="s">
        <v>49</v>
      </c>
      <c r="O122" s="78"/>
      <c r="P122" s="212">
        <f>O122*H122</f>
        <v>0</v>
      </c>
      <c r="Q122" s="212">
        <v>0</v>
      </c>
      <c r="R122" s="212">
        <f>Q122*H122</f>
        <v>0</v>
      </c>
      <c r="S122" s="212">
        <v>0</v>
      </c>
      <c r="T122" s="213">
        <f>S122*H122</f>
        <v>0</v>
      </c>
      <c r="AR122" s="16" t="s">
        <v>180</v>
      </c>
      <c r="AT122" s="16" t="s">
        <v>142</v>
      </c>
      <c r="AU122" s="16" t="s">
        <v>88</v>
      </c>
      <c r="AY122" s="16" t="s">
        <v>139</v>
      </c>
      <c r="BE122" s="214">
        <f>IF(N122="základní",J122,0)</f>
        <v>0</v>
      </c>
      <c r="BF122" s="214">
        <f>IF(N122="snížená",J122,0)</f>
        <v>0</v>
      </c>
      <c r="BG122" s="214">
        <f>IF(N122="zákl. přenesená",J122,0)</f>
        <v>0</v>
      </c>
      <c r="BH122" s="214">
        <f>IF(N122="sníž. přenesená",J122,0)</f>
        <v>0</v>
      </c>
      <c r="BI122" s="214">
        <f>IF(N122="nulová",J122,0)</f>
        <v>0</v>
      </c>
      <c r="BJ122" s="16" t="s">
        <v>86</v>
      </c>
      <c r="BK122" s="214">
        <f>ROUND(I122*H122,2)</f>
        <v>0</v>
      </c>
      <c r="BL122" s="16" t="s">
        <v>180</v>
      </c>
      <c r="BM122" s="16" t="s">
        <v>1184</v>
      </c>
    </row>
    <row r="123" spans="2:65" s="1" customFormat="1" ht="16.5" customHeight="1">
      <c r="B123" s="37"/>
      <c r="C123" s="246" t="s">
        <v>235</v>
      </c>
      <c r="D123" s="246" t="s">
        <v>254</v>
      </c>
      <c r="E123" s="247" t="s">
        <v>1185</v>
      </c>
      <c r="F123" s="248" t="s">
        <v>1186</v>
      </c>
      <c r="G123" s="249" t="s">
        <v>179</v>
      </c>
      <c r="H123" s="250">
        <v>240</v>
      </c>
      <c r="I123" s="251"/>
      <c r="J123" s="252">
        <f>ROUND(I123*H123,2)</f>
        <v>0</v>
      </c>
      <c r="K123" s="248" t="s">
        <v>146</v>
      </c>
      <c r="L123" s="253"/>
      <c r="M123" s="254" t="s">
        <v>40</v>
      </c>
      <c r="N123" s="255" t="s">
        <v>49</v>
      </c>
      <c r="O123" s="78"/>
      <c r="P123" s="212">
        <f>O123*H123</f>
        <v>0</v>
      </c>
      <c r="Q123" s="212">
        <v>0.0001</v>
      </c>
      <c r="R123" s="212">
        <f>Q123*H123</f>
        <v>0.024</v>
      </c>
      <c r="S123" s="212">
        <v>0</v>
      </c>
      <c r="T123" s="213">
        <f>S123*H123</f>
        <v>0</v>
      </c>
      <c r="AR123" s="16" t="s">
        <v>358</v>
      </c>
      <c r="AT123" s="16" t="s">
        <v>254</v>
      </c>
      <c r="AU123" s="16" t="s">
        <v>88</v>
      </c>
      <c r="AY123" s="16" t="s">
        <v>139</v>
      </c>
      <c r="BE123" s="214">
        <f>IF(N123="základní",J123,0)</f>
        <v>0</v>
      </c>
      <c r="BF123" s="214">
        <f>IF(N123="snížená",J123,0)</f>
        <v>0</v>
      </c>
      <c r="BG123" s="214">
        <f>IF(N123="zákl. přenesená",J123,0)</f>
        <v>0</v>
      </c>
      <c r="BH123" s="214">
        <f>IF(N123="sníž. přenesená",J123,0)</f>
        <v>0</v>
      </c>
      <c r="BI123" s="214">
        <f>IF(N123="nulová",J123,0)</f>
        <v>0</v>
      </c>
      <c r="BJ123" s="16" t="s">
        <v>86</v>
      </c>
      <c r="BK123" s="214">
        <f>ROUND(I123*H123,2)</f>
        <v>0</v>
      </c>
      <c r="BL123" s="16" t="s">
        <v>180</v>
      </c>
      <c r="BM123" s="16" t="s">
        <v>1187</v>
      </c>
    </row>
    <row r="124" spans="2:51" s="11" customFormat="1" ht="12">
      <c r="B124" s="218"/>
      <c r="C124" s="219"/>
      <c r="D124" s="215" t="s">
        <v>165</v>
      </c>
      <c r="E124" s="219"/>
      <c r="F124" s="220" t="s">
        <v>1188</v>
      </c>
      <c r="G124" s="219"/>
      <c r="H124" s="221">
        <v>240</v>
      </c>
      <c r="I124" s="222"/>
      <c r="J124" s="219"/>
      <c r="K124" s="219"/>
      <c r="L124" s="223"/>
      <c r="M124" s="224"/>
      <c r="N124" s="225"/>
      <c r="O124" s="225"/>
      <c r="P124" s="225"/>
      <c r="Q124" s="225"/>
      <c r="R124" s="225"/>
      <c r="S124" s="225"/>
      <c r="T124" s="226"/>
      <c r="AT124" s="227" t="s">
        <v>165</v>
      </c>
      <c r="AU124" s="227" t="s">
        <v>88</v>
      </c>
      <c r="AV124" s="11" t="s">
        <v>88</v>
      </c>
      <c r="AW124" s="11" t="s">
        <v>4</v>
      </c>
      <c r="AX124" s="11" t="s">
        <v>86</v>
      </c>
      <c r="AY124" s="227" t="s">
        <v>139</v>
      </c>
    </row>
    <row r="125" spans="2:65" s="1" customFormat="1" ht="16.5" customHeight="1">
      <c r="B125" s="37"/>
      <c r="C125" s="203" t="s">
        <v>239</v>
      </c>
      <c r="D125" s="203" t="s">
        <v>142</v>
      </c>
      <c r="E125" s="204" t="s">
        <v>1189</v>
      </c>
      <c r="F125" s="205" t="s">
        <v>1190</v>
      </c>
      <c r="G125" s="206" t="s">
        <v>179</v>
      </c>
      <c r="H125" s="207">
        <v>1350</v>
      </c>
      <c r="I125" s="208"/>
      <c r="J125" s="209">
        <f>ROUND(I125*H125,2)</f>
        <v>0</v>
      </c>
      <c r="K125" s="205" t="s">
        <v>146</v>
      </c>
      <c r="L125" s="42"/>
      <c r="M125" s="210" t="s">
        <v>40</v>
      </c>
      <c r="N125" s="211" t="s">
        <v>49</v>
      </c>
      <c r="O125" s="78"/>
      <c r="P125" s="212">
        <f>O125*H125</f>
        <v>0</v>
      </c>
      <c r="Q125" s="212">
        <v>0</v>
      </c>
      <c r="R125" s="212">
        <f>Q125*H125</f>
        <v>0</v>
      </c>
      <c r="S125" s="212">
        <v>0</v>
      </c>
      <c r="T125" s="213">
        <f>S125*H125</f>
        <v>0</v>
      </c>
      <c r="AR125" s="16" t="s">
        <v>180</v>
      </c>
      <c r="AT125" s="16" t="s">
        <v>142</v>
      </c>
      <c r="AU125" s="16" t="s">
        <v>88</v>
      </c>
      <c r="AY125" s="16" t="s">
        <v>139</v>
      </c>
      <c r="BE125" s="214">
        <f>IF(N125="základní",J125,0)</f>
        <v>0</v>
      </c>
      <c r="BF125" s="214">
        <f>IF(N125="snížená",J125,0)</f>
        <v>0</v>
      </c>
      <c r="BG125" s="214">
        <f>IF(N125="zákl. přenesená",J125,0)</f>
        <v>0</v>
      </c>
      <c r="BH125" s="214">
        <f>IF(N125="sníž. přenesená",J125,0)</f>
        <v>0</v>
      </c>
      <c r="BI125" s="214">
        <f>IF(N125="nulová",J125,0)</f>
        <v>0</v>
      </c>
      <c r="BJ125" s="16" t="s">
        <v>86</v>
      </c>
      <c r="BK125" s="214">
        <f>ROUND(I125*H125,2)</f>
        <v>0</v>
      </c>
      <c r="BL125" s="16" t="s">
        <v>180</v>
      </c>
      <c r="BM125" s="16" t="s">
        <v>1191</v>
      </c>
    </row>
    <row r="126" spans="2:65" s="1" customFormat="1" ht="16.5" customHeight="1">
      <c r="B126" s="37"/>
      <c r="C126" s="246" t="s">
        <v>7</v>
      </c>
      <c r="D126" s="246" t="s">
        <v>254</v>
      </c>
      <c r="E126" s="247" t="s">
        <v>356</v>
      </c>
      <c r="F126" s="248" t="s">
        <v>357</v>
      </c>
      <c r="G126" s="249" t="s">
        <v>179</v>
      </c>
      <c r="H126" s="250">
        <v>1620</v>
      </c>
      <c r="I126" s="251"/>
      <c r="J126" s="252">
        <f>ROUND(I126*H126,2)</f>
        <v>0</v>
      </c>
      <c r="K126" s="248" t="s">
        <v>146</v>
      </c>
      <c r="L126" s="253"/>
      <c r="M126" s="254" t="s">
        <v>40</v>
      </c>
      <c r="N126" s="255" t="s">
        <v>49</v>
      </c>
      <c r="O126" s="78"/>
      <c r="P126" s="212">
        <f>O126*H126</f>
        <v>0</v>
      </c>
      <c r="Q126" s="212">
        <v>0.00012</v>
      </c>
      <c r="R126" s="212">
        <f>Q126*H126</f>
        <v>0.19440000000000002</v>
      </c>
      <c r="S126" s="212">
        <v>0</v>
      </c>
      <c r="T126" s="213">
        <f>S126*H126</f>
        <v>0</v>
      </c>
      <c r="AR126" s="16" t="s">
        <v>358</v>
      </c>
      <c r="AT126" s="16" t="s">
        <v>254</v>
      </c>
      <c r="AU126" s="16" t="s">
        <v>88</v>
      </c>
      <c r="AY126" s="16" t="s">
        <v>139</v>
      </c>
      <c r="BE126" s="214">
        <f>IF(N126="základní",J126,0)</f>
        <v>0</v>
      </c>
      <c r="BF126" s="214">
        <f>IF(N126="snížená",J126,0)</f>
        <v>0</v>
      </c>
      <c r="BG126" s="214">
        <f>IF(N126="zákl. přenesená",J126,0)</f>
        <v>0</v>
      </c>
      <c r="BH126" s="214">
        <f>IF(N126="sníž. přenesená",J126,0)</f>
        <v>0</v>
      </c>
      <c r="BI126" s="214">
        <f>IF(N126="nulová",J126,0)</f>
        <v>0</v>
      </c>
      <c r="BJ126" s="16" t="s">
        <v>86</v>
      </c>
      <c r="BK126" s="214">
        <f>ROUND(I126*H126,2)</f>
        <v>0</v>
      </c>
      <c r="BL126" s="16" t="s">
        <v>180</v>
      </c>
      <c r="BM126" s="16" t="s">
        <v>1192</v>
      </c>
    </row>
    <row r="127" spans="2:51" s="11" customFormat="1" ht="12">
      <c r="B127" s="218"/>
      <c r="C127" s="219"/>
      <c r="D127" s="215" t="s">
        <v>165</v>
      </c>
      <c r="E127" s="219"/>
      <c r="F127" s="220" t="s">
        <v>1193</v>
      </c>
      <c r="G127" s="219"/>
      <c r="H127" s="221">
        <v>1620</v>
      </c>
      <c r="I127" s="222"/>
      <c r="J127" s="219"/>
      <c r="K127" s="219"/>
      <c r="L127" s="223"/>
      <c r="M127" s="224"/>
      <c r="N127" s="225"/>
      <c r="O127" s="225"/>
      <c r="P127" s="225"/>
      <c r="Q127" s="225"/>
      <c r="R127" s="225"/>
      <c r="S127" s="225"/>
      <c r="T127" s="226"/>
      <c r="AT127" s="227" t="s">
        <v>165</v>
      </c>
      <c r="AU127" s="227" t="s">
        <v>88</v>
      </c>
      <c r="AV127" s="11" t="s">
        <v>88</v>
      </c>
      <c r="AW127" s="11" t="s">
        <v>4</v>
      </c>
      <c r="AX127" s="11" t="s">
        <v>86</v>
      </c>
      <c r="AY127" s="227" t="s">
        <v>139</v>
      </c>
    </row>
    <row r="128" spans="2:65" s="1" customFormat="1" ht="16.5" customHeight="1">
      <c r="B128" s="37"/>
      <c r="C128" s="203" t="s">
        <v>250</v>
      </c>
      <c r="D128" s="203" t="s">
        <v>142</v>
      </c>
      <c r="E128" s="204" t="s">
        <v>1194</v>
      </c>
      <c r="F128" s="205" t="s">
        <v>1195</v>
      </c>
      <c r="G128" s="206" t="s">
        <v>179</v>
      </c>
      <c r="H128" s="207">
        <v>1500</v>
      </c>
      <c r="I128" s="208"/>
      <c r="J128" s="209">
        <f>ROUND(I128*H128,2)</f>
        <v>0</v>
      </c>
      <c r="K128" s="205" t="s">
        <v>146</v>
      </c>
      <c r="L128" s="42"/>
      <c r="M128" s="210" t="s">
        <v>40</v>
      </c>
      <c r="N128" s="211" t="s">
        <v>49</v>
      </c>
      <c r="O128" s="78"/>
      <c r="P128" s="212">
        <f>O128*H128</f>
        <v>0</v>
      </c>
      <c r="Q128" s="212">
        <v>0</v>
      </c>
      <c r="R128" s="212">
        <f>Q128*H128</f>
        <v>0</v>
      </c>
      <c r="S128" s="212">
        <v>0</v>
      </c>
      <c r="T128" s="213">
        <f>S128*H128</f>
        <v>0</v>
      </c>
      <c r="AR128" s="16" t="s">
        <v>180</v>
      </c>
      <c r="AT128" s="16" t="s">
        <v>142</v>
      </c>
      <c r="AU128" s="16" t="s">
        <v>88</v>
      </c>
      <c r="AY128" s="16" t="s">
        <v>139</v>
      </c>
      <c r="BE128" s="214">
        <f>IF(N128="základní",J128,0)</f>
        <v>0</v>
      </c>
      <c r="BF128" s="214">
        <f>IF(N128="snížená",J128,0)</f>
        <v>0</v>
      </c>
      <c r="BG128" s="214">
        <f>IF(N128="zákl. přenesená",J128,0)</f>
        <v>0</v>
      </c>
      <c r="BH128" s="214">
        <f>IF(N128="sníž. přenesená",J128,0)</f>
        <v>0</v>
      </c>
      <c r="BI128" s="214">
        <f>IF(N128="nulová",J128,0)</f>
        <v>0</v>
      </c>
      <c r="BJ128" s="16" t="s">
        <v>86</v>
      </c>
      <c r="BK128" s="214">
        <f>ROUND(I128*H128,2)</f>
        <v>0</v>
      </c>
      <c r="BL128" s="16" t="s">
        <v>180</v>
      </c>
      <c r="BM128" s="16" t="s">
        <v>1196</v>
      </c>
    </row>
    <row r="129" spans="2:65" s="1" customFormat="1" ht="16.5" customHeight="1">
      <c r="B129" s="37"/>
      <c r="C129" s="246" t="s">
        <v>258</v>
      </c>
      <c r="D129" s="246" t="s">
        <v>254</v>
      </c>
      <c r="E129" s="247" t="s">
        <v>361</v>
      </c>
      <c r="F129" s="248" t="s">
        <v>362</v>
      </c>
      <c r="G129" s="249" t="s">
        <v>179</v>
      </c>
      <c r="H129" s="250">
        <v>1800</v>
      </c>
      <c r="I129" s="251"/>
      <c r="J129" s="252">
        <f>ROUND(I129*H129,2)</f>
        <v>0</v>
      </c>
      <c r="K129" s="248" t="s">
        <v>146</v>
      </c>
      <c r="L129" s="253"/>
      <c r="M129" s="254" t="s">
        <v>40</v>
      </c>
      <c r="N129" s="255" t="s">
        <v>49</v>
      </c>
      <c r="O129" s="78"/>
      <c r="P129" s="212">
        <f>O129*H129</f>
        <v>0</v>
      </c>
      <c r="Q129" s="212">
        <v>0.00017</v>
      </c>
      <c r="R129" s="212">
        <f>Q129*H129</f>
        <v>0.30600000000000005</v>
      </c>
      <c r="S129" s="212">
        <v>0</v>
      </c>
      <c r="T129" s="213">
        <f>S129*H129</f>
        <v>0</v>
      </c>
      <c r="AR129" s="16" t="s">
        <v>358</v>
      </c>
      <c r="AT129" s="16" t="s">
        <v>254</v>
      </c>
      <c r="AU129" s="16" t="s">
        <v>88</v>
      </c>
      <c r="AY129" s="16" t="s">
        <v>139</v>
      </c>
      <c r="BE129" s="214">
        <f>IF(N129="základní",J129,0)</f>
        <v>0</v>
      </c>
      <c r="BF129" s="214">
        <f>IF(N129="snížená",J129,0)</f>
        <v>0</v>
      </c>
      <c r="BG129" s="214">
        <f>IF(N129="zákl. přenesená",J129,0)</f>
        <v>0</v>
      </c>
      <c r="BH129" s="214">
        <f>IF(N129="sníž. přenesená",J129,0)</f>
        <v>0</v>
      </c>
      <c r="BI129" s="214">
        <f>IF(N129="nulová",J129,0)</f>
        <v>0</v>
      </c>
      <c r="BJ129" s="16" t="s">
        <v>86</v>
      </c>
      <c r="BK129" s="214">
        <f>ROUND(I129*H129,2)</f>
        <v>0</v>
      </c>
      <c r="BL129" s="16" t="s">
        <v>180</v>
      </c>
      <c r="BM129" s="16" t="s">
        <v>1197</v>
      </c>
    </row>
    <row r="130" spans="2:51" s="11" customFormat="1" ht="12">
      <c r="B130" s="218"/>
      <c r="C130" s="219"/>
      <c r="D130" s="215" t="s">
        <v>165</v>
      </c>
      <c r="E130" s="219"/>
      <c r="F130" s="220" t="s">
        <v>1198</v>
      </c>
      <c r="G130" s="219"/>
      <c r="H130" s="221">
        <v>1800</v>
      </c>
      <c r="I130" s="222"/>
      <c r="J130" s="219"/>
      <c r="K130" s="219"/>
      <c r="L130" s="223"/>
      <c r="M130" s="224"/>
      <c r="N130" s="225"/>
      <c r="O130" s="225"/>
      <c r="P130" s="225"/>
      <c r="Q130" s="225"/>
      <c r="R130" s="225"/>
      <c r="S130" s="225"/>
      <c r="T130" s="226"/>
      <c r="AT130" s="227" t="s">
        <v>165</v>
      </c>
      <c r="AU130" s="227" t="s">
        <v>88</v>
      </c>
      <c r="AV130" s="11" t="s">
        <v>88</v>
      </c>
      <c r="AW130" s="11" t="s">
        <v>4</v>
      </c>
      <c r="AX130" s="11" t="s">
        <v>86</v>
      </c>
      <c r="AY130" s="227" t="s">
        <v>139</v>
      </c>
    </row>
    <row r="131" spans="2:65" s="1" customFormat="1" ht="16.5" customHeight="1">
      <c r="B131" s="37"/>
      <c r="C131" s="203" t="s">
        <v>263</v>
      </c>
      <c r="D131" s="203" t="s">
        <v>142</v>
      </c>
      <c r="E131" s="204" t="s">
        <v>1199</v>
      </c>
      <c r="F131" s="205" t="s">
        <v>1200</v>
      </c>
      <c r="G131" s="206" t="s">
        <v>179</v>
      </c>
      <c r="H131" s="207">
        <v>300</v>
      </c>
      <c r="I131" s="208"/>
      <c r="J131" s="209">
        <f>ROUND(I131*H131,2)</f>
        <v>0</v>
      </c>
      <c r="K131" s="205" t="s">
        <v>146</v>
      </c>
      <c r="L131" s="42"/>
      <c r="M131" s="210" t="s">
        <v>40</v>
      </c>
      <c r="N131" s="211" t="s">
        <v>49</v>
      </c>
      <c r="O131" s="78"/>
      <c r="P131" s="212">
        <f>O131*H131</f>
        <v>0</v>
      </c>
      <c r="Q131" s="212">
        <v>0</v>
      </c>
      <c r="R131" s="212">
        <f>Q131*H131</f>
        <v>0</v>
      </c>
      <c r="S131" s="212">
        <v>0</v>
      </c>
      <c r="T131" s="213">
        <f>S131*H131</f>
        <v>0</v>
      </c>
      <c r="AR131" s="16" t="s">
        <v>180</v>
      </c>
      <c r="AT131" s="16" t="s">
        <v>142</v>
      </c>
      <c r="AU131" s="16" t="s">
        <v>88</v>
      </c>
      <c r="AY131" s="16" t="s">
        <v>139</v>
      </c>
      <c r="BE131" s="214">
        <f>IF(N131="základní",J131,0)</f>
        <v>0</v>
      </c>
      <c r="BF131" s="214">
        <f>IF(N131="snížená",J131,0)</f>
        <v>0</v>
      </c>
      <c r="BG131" s="214">
        <f>IF(N131="zákl. přenesená",J131,0)</f>
        <v>0</v>
      </c>
      <c r="BH131" s="214">
        <f>IF(N131="sníž. přenesená",J131,0)</f>
        <v>0</v>
      </c>
      <c r="BI131" s="214">
        <f>IF(N131="nulová",J131,0)</f>
        <v>0</v>
      </c>
      <c r="BJ131" s="16" t="s">
        <v>86</v>
      </c>
      <c r="BK131" s="214">
        <f>ROUND(I131*H131,2)</f>
        <v>0</v>
      </c>
      <c r="BL131" s="16" t="s">
        <v>180</v>
      </c>
      <c r="BM131" s="16" t="s">
        <v>1201</v>
      </c>
    </row>
    <row r="132" spans="2:65" s="1" customFormat="1" ht="16.5" customHeight="1">
      <c r="B132" s="37"/>
      <c r="C132" s="246" t="s">
        <v>267</v>
      </c>
      <c r="D132" s="246" t="s">
        <v>254</v>
      </c>
      <c r="E132" s="247" t="s">
        <v>1202</v>
      </c>
      <c r="F132" s="248" t="s">
        <v>1203</v>
      </c>
      <c r="G132" s="249" t="s">
        <v>179</v>
      </c>
      <c r="H132" s="250">
        <v>360</v>
      </c>
      <c r="I132" s="251"/>
      <c r="J132" s="252">
        <f>ROUND(I132*H132,2)</f>
        <v>0</v>
      </c>
      <c r="K132" s="248" t="s">
        <v>146</v>
      </c>
      <c r="L132" s="253"/>
      <c r="M132" s="254" t="s">
        <v>40</v>
      </c>
      <c r="N132" s="255" t="s">
        <v>49</v>
      </c>
      <c r="O132" s="78"/>
      <c r="P132" s="212">
        <f>O132*H132</f>
        <v>0</v>
      </c>
      <c r="Q132" s="212">
        <v>0.00014</v>
      </c>
      <c r="R132" s="212">
        <f>Q132*H132</f>
        <v>0.05039999999999999</v>
      </c>
      <c r="S132" s="212">
        <v>0</v>
      </c>
      <c r="T132" s="213">
        <f>S132*H132</f>
        <v>0</v>
      </c>
      <c r="AR132" s="16" t="s">
        <v>358</v>
      </c>
      <c r="AT132" s="16" t="s">
        <v>254</v>
      </c>
      <c r="AU132" s="16" t="s">
        <v>88</v>
      </c>
      <c r="AY132" s="16" t="s">
        <v>139</v>
      </c>
      <c r="BE132" s="214">
        <f>IF(N132="základní",J132,0)</f>
        <v>0</v>
      </c>
      <c r="BF132" s="214">
        <f>IF(N132="snížená",J132,0)</f>
        <v>0</v>
      </c>
      <c r="BG132" s="214">
        <f>IF(N132="zákl. přenesená",J132,0)</f>
        <v>0</v>
      </c>
      <c r="BH132" s="214">
        <f>IF(N132="sníž. přenesená",J132,0)</f>
        <v>0</v>
      </c>
      <c r="BI132" s="214">
        <f>IF(N132="nulová",J132,0)</f>
        <v>0</v>
      </c>
      <c r="BJ132" s="16" t="s">
        <v>86</v>
      </c>
      <c r="BK132" s="214">
        <f>ROUND(I132*H132,2)</f>
        <v>0</v>
      </c>
      <c r="BL132" s="16" t="s">
        <v>180</v>
      </c>
      <c r="BM132" s="16" t="s">
        <v>1204</v>
      </c>
    </row>
    <row r="133" spans="2:51" s="11" customFormat="1" ht="12">
      <c r="B133" s="218"/>
      <c r="C133" s="219"/>
      <c r="D133" s="215" t="s">
        <v>165</v>
      </c>
      <c r="E133" s="219"/>
      <c r="F133" s="220" t="s">
        <v>1205</v>
      </c>
      <c r="G133" s="219"/>
      <c r="H133" s="221">
        <v>360</v>
      </c>
      <c r="I133" s="222"/>
      <c r="J133" s="219"/>
      <c r="K133" s="219"/>
      <c r="L133" s="223"/>
      <c r="M133" s="224"/>
      <c r="N133" s="225"/>
      <c r="O133" s="225"/>
      <c r="P133" s="225"/>
      <c r="Q133" s="225"/>
      <c r="R133" s="225"/>
      <c r="S133" s="225"/>
      <c r="T133" s="226"/>
      <c r="AT133" s="227" t="s">
        <v>165</v>
      </c>
      <c r="AU133" s="227" t="s">
        <v>88</v>
      </c>
      <c r="AV133" s="11" t="s">
        <v>88</v>
      </c>
      <c r="AW133" s="11" t="s">
        <v>4</v>
      </c>
      <c r="AX133" s="11" t="s">
        <v>86</v>
      </c>
      <c r="AY133" s="227" t="s">
        <v>139</v>
      </c>
    </row>
    <row r="134" spans="2:65" s="1" customFormat="1" ht="16.5" customHeight="1">
      <c r="B134" s="37"/>
      <c r="C134" s="203" t="s">
        <v>271</v>
      </c>
      <c r="D134" s="203" t="s">
        <v>142</v>
      </c>
      <c r="E134" s="204" t="s">
        <v>1206</v>
      </c>
      <c r="F134" s="205" t="s">
        <v>1207</v>
      </c>
      <c r="G134" s="206" t="s">
        <v>179</v>
      </c>
      <c r="H134" s="207">
        <v>70</v>
      </c>
      <c r="I134" s="208"/>
      <c r="J134" s="209">
        <f>ROUND(I134*H134,2)</f>
        <v>0</v>
      </c>
      <c r="K134" s="205" t="s">
        <v>146</v>
      </c>
      <c r="L134" s="42"/>
      <c r="M134" s="210" t="s">
        <v>40</v>
      </c>
      <c r="N134" s="211" t="s">
        <v>49</v>
      </c>
      <c r="O134" s="78"/>
      <c r="P134" s="212">
        <f>O134*H134</f>
        <v>0</v>
      </c>
      <c r="Q134" s="212">
        <v>0</v>
      </c>
      <c r="R134" s="212">
        <f>Q134*H134</f>
        <v>0</v>
      </c>
      <c r="S134" s="212">
        <v>0</v>
      </c>
      <c r="T134" s="213">
        <f>S134*H134</f>
        <v>0</v>
      </c>
      <c r="AR134" s="16" t="s">
        <v>180</v>
      </c>
      <c r="AT134" s="16" t="s">
        <v>142</v>
      </c>
      <c r="AU134" s="16" t="s">
        <v>88</v>
      </c>
      <c r="AY134" s="16" t="s">
        <v>139</v>
      </c>
      <c r="BE134" s="214">
        <f>IF(N134="základní",J134,0)</f>
        <v>0</v>
      </c>
      <c r="BF134" s="214">
        <f>IF(N134="snížená",J134,0)</f>
        <v>0</v>
      </c>
      <c r="BG134" s="214">
        <f>IF(N134="zákl. přenesená",J134,0)</f>
        <v>0</v>
      </c>
      <c r="BH134" s="214">
        <f>IF(N134="sníž. přenesená",J134,0)</f>
        <v>0</v>
      </c>
      <c r="BI134" s="214">
        <f>IF(N134="nulová",J134,0)</f>
        <v>0</v>
      </c>
      <c r="BJ134" s="16" t="s">
        <v>86</v>
      </c>
      <c r="BK134" s="214">
        <f>ROUND(I134*H134,2)</f>
        <v>0</v>
      </c>
      <c r="BL134" s="16" t="s">
        <v>180</v>
      </c>
      <c r="BM134" s="16" t="s">
        <v>1208</v>
      </c>
    </row>
    <row r="135" spans="2:65" s="1" customFormat="1" ht="16.5" customHeight="1">
      <c r="B135" s="37"/>
      <c r="C135" s="246" t="s">
        <v>380</v>
      </c>
      <c r="D135" s="246" t="s">
        <v>254</v>
      </c>
      <c r="E135" s="247" t="s">
        <v>1209</v>
      </c>
      <c r="F135" s="248" t="s">
        <v>1210</v>
      </c>
      <c r="G135" s="249" t="s">
        <v>179</v>
      </c>
      <c r="H135" s="250">
        <v>84</v>
      </c>
      <c r="I135" s="251"/>
      <c r="J135" s="252">
        <f>ROUND(I135*H135,2)</f>
        <v>0</v>
      </c>
      <c r="K135" s="248" t="s">
        <v>146</v>
      </c>
      <c r="L135" s="253"/>
      <c r="M135" s="254" t="s">
        <v>40</v>
      </c>
      <c r="N135" s="255" t="s">
        <v>49</v>
      </c>
      <c r="O135" s="78"/>
      <c r="P135" s="212">
        <f>O135*H135</f>
        <v>0</v>
      </c>
      <c r="Q135" s="212">
        <v>0.0009</v>
      </c>
      <c r="R135" s="212">
        <f>Q135*H135</f>
        <v>0.0756</v>
      </c>
      <c r="S135" s="212">
        <v>0</v>
      </c>
      <c r="T135" s="213">
        <f>S135*H135</f>
        <v>0</v>
      </c>
      <c r="AR135" s="16" t="s">
        <v>358</v>
      </c>
      <c r="AT135" s="16" t="s">
        <v>254</v>
      </c>
      <c r="AU135" s="16" t="s">
        <v>88</v>
      </c>
      <c r="AY135" s="16" t="s">
        <v>139</v>
      </c>
      <c r="BE135" s="214">
        <f>IF(N135="základní",J135,0)</f>
        <v>0</v>
      </c>
      <c r="BF135" s="214">
        <f>IF(N135="snížená",J135,0)</f>
        <v>0</v>
      </c>
      <c r="BG135" s="214">
        <f>IF(N135="zákl. přenesená",J135,0)</f>
        <v>0</v>
      </c>
      <c r="BH135" s="214">
        <f>IF(N135="sníž. přenesená",J135,0)</f>
        <v>0</v>
      </c>
      <c r="BI135" s="214">
        <f>IF(N135="nulová",J135,0)</f>
        <v>0</v>
      </c>
      <c r="BJ135" s="16" t="s">
        <v>86</v>
      </c>
      <c r="BK135" s="214">
        <f>ROUND(I135*H135,2)</f>
        <v>0</v>
      </c>
      <c r="BL135" s="16" t="s">
        <v>180</v>
      </c>
      <c r="BM135" s="16" t="s">
        <v>1211</v>
      </c>
    </row>
    <row r="136" spans="2:51" s="11" customFormat="1" ht="12">
      <c r="B136" s="218"/>
      <c r="C136" s="219"/>
      <c r="D136" s="215" t="s">
        <v>165</v>
      </c>
      <c r="E136" s="219"/>
      <c r="F136" s="220" t="s">
        <v>1212</v>
      </c>
      <c r="G136" s="219"/>
      <c r="H136" s="221">
        <v>84</v>
      </c>
      <c r="I136" s="222"/>
      <c r="J136" s="219"/>
      <c r="K136" s="219"/>
      <c r="L136" s="223"/>
      <c r="M136" s="224"/>
      <c r="N136" s="225"/>
      <c r="O136" s="225"/>
      <c r="P136" s="225"/>
      <c r="Q136" s="225"/>
      <c r="R136" s="225"/>
      <c r="S136" s="225"/>
      <c r="T136" s="226"/>
      <c r="AT136" s="227" t="s">
        <v>165</v>
      </c>
      <c r="AU136" s="227" t="s">
        <v>88</v>
      </c>
      <c r="AV136" s="11" t="s">
        <v>88</v>
      </c>
      <c r="AW136" s="11" t="s">
        <v>4</v>
      </c>
      <c r="AX136" s="11" t="s">
        <v>86</v>
      </c>
      <c r="AY136" s="227" t="s">
        <v>139</v>
      </c>
    </row>
    <row r="137" spans="2:65" s="1" customFormat="1" ht="16.5" customHeight="1">
      <c r="B137" s="37"/>
      <c r="C137" s="203" t="s">
        <v>384</v>
      </c>
      <c r="D137" s="203" t="s">
        <v>142</v>
      </c>
      <c r="E137" s="204" t="s">
        <v>1213</v>
      </c>
      <c r="F137" s="205" t="s">
        <v>1214</v>
      </c>
      <c r="G137" s="206" t="s">
        <v>179</v>
      </c>
      <c r="H137" s="207">
        <v>100</v>
      </c>
      <c r="I137" s="208"/>
      <c r="J137" s="209">
        <f>ROUND(I137*H137,2)</f>
        <v>0</v>
      </c>
      <c r="K137" s="205" t="s">
        <v>146</v>
      </c>
      <c r="L137" s="42"/>
      <c r="M137" s="210" t="s">
        <v>40</v>
      </c>
      <c r="N137" s="211" t="s">
        <v>49</v>
      </c>
      <c r="O137" s="78"/>
      <c r="P137" s="212">
        <f>O137*H137</f>
        <v>0</v>
      </c>
      <c r="Q137" s="212">
        <v>0</v>
      </c>
      <c r="R137" s="212">
        <f>Q137*H137</f>
        <v>0</v>
      </c>
      <c r="S137" s="212">
        <v>0</v>
      </c>
      <c r="T137" s="213">
        <f>S137*H137</f>
        <v>0</v>
      </c>
      <c r="AR137" s="16" t="s">
        <v>180</v>
      </c>
      <c r="AT137" s="16" t="s">
        <v>142</v>
      </c>
      <c r="AU137" s="16" t="s">
        <v>88</v>
      </c>
      <c r="AY137" s="16" t="s">
        <v>139</v>
      </c>
      <c r="BE137" s="214">
        <f>IF(N137="základní",J137,0)</f>
        <v>0</v>
      </c>
      <c r="BF137" s="214">
        <f>IF(N137="snížená",J137,0)</f>
        <v>0</v>
      </c>
      <c r="BG137" s="214">
        <f>IF(N137="zákl. přenesená",J137,0)</f>
        <v>0</v>
      </c>
      <c r="BH137" s="214">
        <f>IF(N137="sníž. přenesená",J137,0)</f>
        <v>0</v>
      </c>
      <c r="BI137" s="214">
        <f>IF(N137="nulová",J137,0)</f>
        <v>0</v>
      </c>
      <c r="BJ137" s="16" t="s">
        <v>86</v>
      </c>
      <c r="BK137" s="214">
        <f>ROUND(I137*H137,2)</f>
        <v>0</v>
      </c>
      <c r="BL137" s="16" t="s">
        <v>180</v>
      </c>
      <c r="BM137" s="16" t="s">
        <v>1215</v>
      </c>
    </row>
    <row r="138" spans="2:65" s="1" customFormat="1" ht="16.5" customHeight="1">
      <c r="B138" s="37"/>
      <c r="C138" s="246" t="s">
        <v>388</v>
      </c>
      <c r="D138" s="246" t="s">
        <v>254</v>
      </c>
      <c r="E138" s="247" t="s">
        <v>1216</v>
      </c>
      <c r="F138" s="248" t="s">
        <v>1217</v>
      </c>
      <c r="G138" s="249" t="s">
        <v>179</v>
      </c>
      <c r="H138" s="250">
        <v>120</v>
      </c>
      <c r="I138" s="251"/>
      <c r="J138" s="252">
        <f>ROUND(I138*H138,2)</f>
        <v>0</v>
      </c>
      <c r="K138" s="248" t="s">
        <v>146</v>
      </c>
      <c r="L138" s="253"/>
      <c r="M138" s="254" t="s">
        <v>40</v>
      </c>
      <c r="N138" s="255" t="s">
        <v>49</v>
      </c>
      <c r="O138" s="78"/>
      <c r="P138" s="212">
        <f>O138*H138</f>
        <v>0</v>
      </c>
      <c r="Q138" s="212">
        <v>0.00016</v>
      </c>
      <c r="R138" s="212">
        <f>Q138*H138</f>
        <v>0.019200000000000002</v>
      </c>
      <c r="S138" s="212">
        <v>0</v>
      </c>
      <c r="T138" s="213">
        <f>S138*H138</f>
        <v>0</v>
      </c>
      <c r="AR138" s="16" t="s">
        <v>358</v>
      </c>
      <c r="AT138" s="16" t="s">
        <v>254</v>
      </c>
      <c r="AU138" s="16" t="s">
        <v>88</v>
      </c>
      <c r="AY138" s="16" t="s">
        <v>139</v>
      </c>
      <c r="BE138" s="214">
        <f>IF(N138="základní",J138,0)</f>
        <v>0</v>
      </c>
      <c r="BF138" s="214">
        <f>IF(N138="snížená",J138,0)</f>
        <v>0</v>
      </c>
      <c r="BG138" s="214">
        <f>IF(N138="zákl. přenesená",J138,0)</f>
        <v>0</v>
      </c>
      <c r="BH138" s="214">
        <f>IF(N138="sníž. přenesená",J138,0)</f>
        <v>0</v>
      </c>
      <c r="BI138" s="214">
        <f>IF(N138="nulová",J138,0)</f>
        <v>0</v>
      </c>
      <c r="BJ138" s="16" t="s">
        <v>86</v>
      </c>
      <c r="BK138" s="214">
        <f>ROUND(I138*H138,2)</f>
        <v>0</v>
      </c>
      <c r="BL138" s="16" t="s">
        <v>180</v>
      </c>
      <c r="BM138" s="16" t="s">
        <v>1218</v>
      </c>
    </row>
    <row r="139" spans="2:51" s="11" customFormat="1" ht="12">
      <c r="B139" s="218"/>
      <c r="C139" s="219"/>
      <c r="D139" s="215" t="s">
        <v>165</v>
      </c>
      <c r="E139" s="219"/>
      <c r="F139" s="220" t="s">
        <v>1219</v>
      </c>
      <c r="G139" s="219"/>
      <c r="H139" s="221">
        <v>120</v>
      </c>
      <c r="I139" s="222"/>
      <c r="J139" s="219"/>
      <c r="K139" s="219"/>
      <c r="L139" s="223"/>
      <c r="M139" s="224"/>
      <c r="N139" s="225"/>
      <c r="O139" s="225"/>
      <c r="P139" s="225"/>
      <c r="Q139" s="225"/>
      <c r="R139" s="225"/>
      <c r="S139" s="225"/>
      <c r="T139" s="226"/>
      <c r="AT139" s="227" t="s">
        <v>165</v>
      </c>
      <c r="AU139" s="227" t="s">
        <v>88</v>
      </c>
      <c r="AV139" s="11" t="s">
        <v>88</v>
      </c>
      <c r="AW139" s="11" t="s">
        <v>4</v>
      </c>
      <c r="AX139" s="11" t="s">
        <v>86</v>
      </c>
      <c r="AY139" s="227" t="s">
        <v>139</v>
      </c>
    </row>
    <row r="140" spans="2:65" s="1" customFormat="1" ht="16.5" customHeight="1">
      <c r="B140" s="37"/>
      <c r="C140" s="203" t="s">
        <v>392</v>
      </c>
      <c r="D140" s="203" t="s">
        <v>142</v>
      </c>
      <c r="E140" s="204" t="s">
        <v>1220</v>
      </c>
      <c r="F140" s="205" t="s">
        <v>1221</v>
      </c>
      <c r="G140" s="206" t="s">
        <v>179</v>
      </c>
      <c r="H140" s="207">
        <v>150</v>
      </c>
      <c r="I140" s="208"/>
      <c r="J140" s="209">
        <f>ROUND(I140*H140,2)</f>
        <v>0</v>
      </c>
      <c r="K140" s="205" t="s">
        <v>219</v>
      </c>
      <c r="L140" s="42"/>
      <c r="M140" s="210" t="s">
        <v>40</v>
      </c>
      <c r="N140" s="211" t="s">
        <v>49</v>
      </c>
      <c r="O140" s="78"/>
      <c r="P140" s="212">
        <f>O140*H140</f>
        <v>0</v>
      </c>
      <c r="Q140" s="212">
        <v>0</v>
      </c>
      <c r="R140" s="212">
        <f>Q140*H140</f>
        <v>0</v>
      </c>
      <c r="S140" s="212">
        <v>0</v>
      </c>
      <c r="T140" s="213">
        <f>S140*H140</f>
        <v>0</v>
      </c>
      <c r="AR140" s="16" t="s">
        <v>180</v>
      </c>
      <c r="AT140" s="16" t="s">
        <v>142</v>
      </c>
      <c r="AU140" s="16" t="s">
        <v>88</v>
      </c>
      <c r="AY140" s="16" t="s">
        <v>139</v>
      </c>
      <c r="BE140" s="214">
        <f>IF(N140="základní",J140,0)</f>
        <v>0</v>
      </c>
      <c r="BF140" s="214">
        <f>IF(N140="snížená",J140,0)</f>
        <v>0</v>
      </c>
      <c r="BG140" s="214">
        <f>IF(N140="zákl. přenesená",J140,0)</f>
        <v>0</v>
      </c>
      <c r="BH140" s="214">
        <f>IF(N140="sníž. přenesená",J140,0)</f>
        <v>0</v>
      </c>
      <c r="BI140" s="214">
        <f>IF(N140="nulová",J140,0)</f>
        <v>0</v>
      </c>
      <c r="BJ140" s="16" t="s">
        <v>86</v>
      </c>
      <c r="BK140" s="214">
        <f>ROUND(I140*H140,2)</f>
        <v>0</v>
      </c>
      <c r="BL140" s="16" t="s">
        <v>180</v>
      </c>
      <c r="BM140" s="16" t="s">
        <v>1222</v>
      </c>
    </row>
    <row r="141" spans="2:65" s="1" customFormat="1" ht="16.5" customHeight="1">
      <c r="B141" s="37"/>
      <c r="C141" s="203" t="s">
        <v>396</v>
      </c>
      <c r="D141" s="203" t="s">
        <v>142</v>
      </c>
      <c r="E141" s="204" t="s">
        <v>1223</v>
      </c>
      <c r="F141" s="205" t="s">
        <v>1224</v>
      </c>
      <c r="G141" s="206" t="s">
        <v>145</v>
      </c>
      <c r="H141" s="207">
        <v>48</v>
      </c>
      <c r="I141" s="208"/>
      <c r="J141" s="209">
        <f>ROUND(I141*H141,2)</f>
        <v>0</v>
      </c>
      <c r="K141" s="205" t="s">
        <v>146</v>
      </c>
      <c r="L141" s="42"/>
      <c r="M141" s="210" t="s">
        <v>40</v>
      </c>
      <c r="N141" s="211" t="s">
        <v>49</v>
      </c>
      <c r="O141" s="78"/>
      <c r="P141" s="212">
        <f>O141*H141</f>
        <v>0</v>
      </c>
      <c r="Q141" s="212">
        <v>0</v>
      </c>
      <c r="R141" s="212">
        <f>Q141*H141</f>
        <v>0</v>
      </c>
      <c r="S141" s="212">
        <v>0</v>
      </c>
      <c r="T141" s="213">
        <f>S141*H141</f>
        <v>0</v>
      </c>
      <c r="AR141" s="16" t="s">
        <v>180</v>
      </c>
      <c r="AT141" s="16" t="s">
        <v>142</v>
      </c>
      <c r="AU141" s="16" t="s">
        <v>88</v>
      </c>
      <c r="AY141" s="16" t="s">
        <v>139</v>
      </c>
      <c r="BE141" s="214">
        <f>IF(N141="základní",J141,0)</f>
        <v>0</v>
      </c>
      <c r="BF141" s="214">
        <f>IF(N141="snížená",J141,0)</f>
        <v>0</v>
      </c>
      <c r="BG141" s="214">
        <f>IF(N141="zákl. přenesená",J141,0)</f>
        <v>0</v>
      </c>
      <c r="BH141" s="214">
        <f>IF(N141="sníž. přenesená",J141,0)</f>
        <v>0</v>
      </c>
      <c r="BI141" s="214">
        <f>IF(N141="nulová",J141,0)</f>
        <v>0</v>
      </c>
      <c r="BJ141" s="16" t="s">
        <v>86</v>
      </c>
      <c r="BK141" s="214">
        <f>ROUND(I141*H141,2)</f>
        <v>0</v>
      </c>
      <c r="BL141" s="16" t="s">
        <v>180</v>
      </c>
      <c r="BM141" s="16" t="s">
        <v>1225</v>
      </c>
    </row>
    <row r="142" spans="2:65" s="1" customFormat="1" ht="16.5" customHeight="1">
      <c r="B142" s="37"/>
      <c r="C142" s="203" t="s">
        <v>358</v>
      </c>
      <c r="D142" s="203" t="s">
        <v>142</v>
      </c>
      <c r="E142" s="204" t="s">
        <v>1226</v>
      </c>
      <c r="F142" s="205" t="s">
        <v>1227</v>
      </c>
      <c r="G142" s="206" t="s">
        <v>145</v>
      </c>
      <c r="H142" s="207">
        <v>168</v>
      </c>
      <c r="I142" s="208"/>
      <c r="J142" s="209">
        <f>ROUND(I142*H142,2)</f>
        <v>0</v>
      </c>
      <c r="K142" s="205" t="s">
        <v>146</v>
      </c>
      <c r="L142" s="42"/>
      <c r="M142" s="210" t="s">
        <v>40</v>
      </c>
      <c r="N142" s="211" t="s">
        <v>49</v>
      </c>
      <c r="O142" s="78"/>
      <c r="P142" s="212">
        <f>O142*H142</f>
        <v>0</v>
      </c>
      <c r="Q142" s="212">
        <v>0</v>
      </c>
      <c r="R142" s="212">
        <f>Q142*H142</f>
        <v>0</v>
      </c>
      <c r="S142" s="212">
        <v>0</v>
      </c>
      <c r="T142" s="213">
        <f>S142*H142</f>
        <v>0</v>
      </c>
      <c r="AR142" s="16" t="s">
        <v>180</v>
      </c>
      <c r="AT142" s="16" t="s">
        <v>142</v>
      </c>
      <c r="AU142" s="16" t="s">
        <v>88</v>
      </c>
      <c r="AY142" s="16" t="s">
        <v>139</v>
      </c>
      <c r="BE142" s="214">
        <f>IF(N142="základní",J142,0)</f>
        <v>0</v>
      </c>
      <c r="BF142" s="214">
        <f>IF(N142="snížená",J142,0)</f>
        <v>0</v>
      </c>
      <c r="BG142" s="214">
        <f>IF(N142="zákl. přenesená",J142,0)</f>
        <v>0</v>
      </c>
      <c r="BH142" s="214">
        <f>IF(N142="sníž. přenesená",J142,0)</f>
        <v>0</v>
      </c>
      <c r="BI142" s="214">
        <f>IF(N142="nulová",J142,0)</f>
        <v>0</v>
      </c>
      <c r="BJ142" s="16" t="s">
        <v>86</v>
      </c>
      <c r="BK142" s="214">
        <f>ROUND(I142*H142,2)</f>
        <v>0</v>
      </c>
      <c r="BL142" s="16" t="s">
        <v>180</v>
      </c>
      <c r="BM142" s="16" t="s">
        <v>1228</v>
      </c>
    </row>
    <row r="143" spans="2:65" s="1" customFormat="1" ht="16.5" customHeight="1">
      <c r="B143" s="37"/>
      <c r="C143" s="203" t="s">
        <v>403</v>
      </c>
      <c r="D143" s="203" t="s">
        <v>142</v>
      </c>
      <c r="E143" s="204" t="s">
        <v>1229</v>
      </c>
      <c r="F143" s="205" t="s">
        <v>1230</v>
      </c>
      <c r="G143" s="206" t="s">
        <v>145</v>
      </c>
      <c r="H143" s="207">
        <v>1120</v>
      </c>
      <c r="I143" s="208"/>
      <c r="J143" s="209">
        <f>ROUND(I143*H143,2)</f>
        <v>0</v>
      </c>
      <c r="K143" s="205" t="s">
        <v>146</v>
      </c>
      <c r="L143" s="42"/>
      <c r="M143" s="210" t="s">
        <v>40</v>
      </c>
      <c r="N143" s="211" t="s">
        <v>49</v>
      </c>
      <c r="O143" s="78"/>
      <c r="P143" s="212">
        <f>O143*H143</f>
        <v>0</v>
      </c>
      <c r="Q143" s="212">
        <v>0</v>
      </c>
      <c r="R143" s="212">
        <f>Q143*H143</f>
        <v>0</v>
      </c>
      <c r="S143" s="212">
        <v>0</v>
      </c>
      <c r="T143" s="213">
        <f>S143*H143</f>
        <v>0</v>
      </c>
      <c r="AR143" s="16" t="s">
        <v>180</v>
      </c>
      <c r="AT143" s="16" t="s">
        <v>142</v>
      </c>
      <c r="AU143" s="16" t="s">
        <v>88</v>
      </c>
      <c r="AY143" s="16" t="s">
        <v>139</v>
      </c>
      <c r="BE143" s="214">
        <f>IF(N143="základní",J143,0)</f>
        <v>0</v>
      </c>
      <c r="BF143" s="214">
        <f>IF(N143="snížená",J143,0)</f>
        <v>0</v>
      </c>
      <c r="BG143" s="214">
        <f>IF(N143="zákl. přenesená",J143,0)</f>
        <v>0</v>
      </c>
      <c r="BH143" s="214">
        <f>IF(N143="sníž. přenesená",J143,0)</f>
        <v>0</v>
      </c>
      <c r="BI143" s="214">
        <f>IF(N143="nulová",J143,0)</f>
        <v>0</v>
      </c>
      <c r="BJ143" s="16" t="s">
        <v>86</v>
      </c>
      <c r="BK143" s="214">
        <f>ROUND(I143*H143,2)</f>
        <v>0</v>
      </c>
      <c r="BL143" s="16" t="s">
        <v>180</v>
      </c>
      <c r="BM143" s="16" t="s">
        <v>1231</v>
      </c>
    </row>
    <row r="144" spans="2:65" s="1" customFormat="1" ht="16.5" customHeight="1">
      <c r="B144" s="37"/>
      <c r="C144" s="203" t="s">
        <v>407</v>
      </c>
      <c r="D144" s="203" t="s">
        <v>142</v>
      </c>
      <c r="E144" s="204" t="s">
        <v>1232</v>
      </c>
      <c r="F144" s="205" t="s">
        <v>1233</v>
      </c>
      <c r="G144" s="206" t="s">
        <v>145</v>
      </c>
      <c r="H144" s="207">
        <v>254</v>
      </c>
      <c r="I144" s="208"/>
      <c r="J144" s="209">
        <f>ROUND(I144*H144,2)</f>
        <v>0</v>
      </c>
      <c r="K144" s="205" t="s">
        <v>146</v>
      </c>
      <c r="L144" s="42"/>
      <c r="M144" s="210" t="s">
        <v>40</v>
      </c>
      <c r="N144" s="211" t="s">
        <v>49</v>
      </c>
      <c r="O144" s="78"/>
      <c r="P144" s="212">
        <f>O144*H144</f>
        <v>0</v>
      </c>
      <c r="Q144" s="212">
        <v>0</v>
      </c>
      <c r="R144" s="212">
        <f>Q144*H144</f>
        <v>0</v>
      </c>
      <c r="S144" s="212">
        <v>0</v>
      </c>
      <c r="T144" s="213">
        <f>S144*H144</f>
        <v>0</v>
      </c>
      <c r="AR144" s="16" t="s">
        <v>180</v>
      </c>
      <c r="AT144" s="16" t="s">
        <v>142</v>
      </c>
      <c r="AU144" s="16" t="s">
        <v>88</v>
      </c>
      <c r="AY144" s="16" t="s">
        <v>139</v>
      </c>
      <c r="BE144" s="214">
        <f>IF(N144="základní",J144,0)</f>
        <v>0</v>
      </c>
      <c r="BF144" s="214">
        <f>IF(N144="snížená",J144,0)</f>
        <v>0</v>
      </c>
      <c r="BG144" s="214">
        <f>IF(N144="zákl. přenesená",J144,0)</f>
        <v>0</v>
      </c>
      <c r="BH144" s="214">
        <f>IF(N144="sníž. přenesená",J144,0)</f>
        <v>0</v>
      </c>
      <c r="BI144" s="214">
        <f>IF(N144="nulová",J144,0)</f>
        <v>0</v>
      </c>
      <c r="BJ144" s="16" t="s">
        <v>86</v>
      </c>
      <c r="BK144" s="214">
        <f>ROUND(I144*H144,2)</f>
        <v>0</v>
      </c>
      <c r="BL144" s="16" t="s">
        <v>180</v>
      </c>
      <c r="BM144" s="16" t="s">
        <v>1234</v>
      </c>
    </row>
    <row r="145" spans="2:65" s="1" customFormat="1" ht="16.5" customHeight="1">
      <c r="B145" s="37"/>
      <c r="C145" s="203" t="s">
        <v>411</v>
      </c>
      <c r="D145" s="203" t="s">
        <v>142</v>
      </c>
      <c r="E145" s="204" t="s">
        <v>1235</v>
      </c>
      <c r="F145" s="205" t="s">
        <v>1236</v>
      </c>
      <c r="G145" s="206" t="s">
        <v>145</v>
      </c>
      <c r="H145" s="207">
        <v>84</v>
      </c>
      <c r="I145" s="208"/>
      <c r="J145" s="209">
        <f>ROUND(I145*H145,2)</f>
        <v>0</v>
      </c>
      <c r="K145" s="205" t="s">
        <v>146</v>
      </c>
      <c r="L145" s="42"/>
      <c r="M145" s="210" t="s">
        <v>40</v>
      </c>
      <c r="N145" s="211" t="s">
        <v>49</v>
      </c>
      <c r="O145" s="78"/>
      <c r="P145" s="212">
        <f>O145*H145</f>
        <v>0</v>
      </c>
      <c r="Q145" s="212">
        <v>0</v>
      </c>
      <c r="R145" s="212">
        <f>Q145*H145</f>
        <v>0</v>
      </c>
      <c r="S145" s="212">
        <v>0</v>
      </c>
      <c r="T145" s="213">
        <f>S145*H145</f>
        <v>0</v>
      </c>
      <c r="AR145" s="16" t="s">
        <v>180</v>
      </c>
      <c r="AT145" s="16" t="s">
        <v>142</v>
      </c>
      <c r="AU145" s="16" t="s">
        <v>88</v>
      </c>
      <c r="AY145" s="16" t="s">
        <v>139</v>
      </c>
      <c r="BE145" s="214">
        <f>IF(N145="základní",J145,0)</f>
        <v>0</v>
      </c>
      <c r="BF145" s="214">
        <f>IF(N145="snížená",J145,0)</f>
        <v>0</v>
      </c>
      <c r="BG145" s="214">
        <f>IF(N145="zákl. přenesená",J145,0)</f>
        <v>0</v>
      </c>
      <c r="BH145" s="214">
        <f>IF(N145="sníž. přenesená",J145,0)</f>
        <v>0</v>
      </c>
      <c r="BI145" s="214">
        <f>IF(N145="nulová",J145,0)</f>
        <v>0</v>
      </c>
      <c r="BJ145" s="16" t="s">
        <v>86</v>
      </c>
      <c r="BK145" s="214">
        <f>ROUND(I145*H145,2)</f>
        <v>0</v>
      </c>
      <c r="BL145" s="16" t="s">
        <v>180</v>
      </c>
      <c r="BM145" s="16" t="s">
        <v>1237</v>
      </c>
    </row>
    <row r="146" spans="2:65" s="1" customFormat="1" ht="16.5" customHeight="1">
      <c r="B146" s="37"/>
      <c r="C146" s="203" t="s">
        <v>415</v>
      </c>
      <c r="D146" s="203" t="s">
        <v>142</v>
      </c>
      <c r="E146" s="204" t="s">
        <v>1238</v>
      </c>
      <c r="F146" s="205" t="s">
        <v>1239</v>
      </c>
      <c r="G146" s="206" t="s">
        <v>145</v>
      </c>
      <c r="H146" s="207">
        <v>1248</v>
      </c>
      <c r="I146" s="208"/>
      <c r="J146" s="209">
        <f>ROUND(I146*H146,2)</f>
        <v>0</v>
      </c>
      <c r="K146" s="205" t="s">
        <v>146</v>
      </c>
      <c r="L146" s="42"/>
      <c r="M146" s="210" t="s">
        <v>40</v>
      </c>
      <c r="N146" s="211" t="s">
        <v>49</v>
      </c>
      <c r="O146" s="78"/>
      <c r="P146" s="212">
        <f>O146*H146</f>
        <v>0</v>
      </c>
      <c r="Q146" s="212">
        <v>0</v>
      </c>
      <c r="R146" s="212">
        <f>Q146*H146</f>
        <v>0</v>
      </c>
      <c r="S146" s="212">
        <v>0</v>
      </c>
      <c r="T146" s="213">
        <f>S146*H146</f>
        <v>0</v>
      </c>
      <c r="AR146" s="16" t="s">
        <v>180</v>
      </c>
      <c r="AT146" s="16" t="s">
        <v>142</v>
      </c>
      <c r="AU146" s="16" t="s">
        <v>88</v>
      </c>
      <c r="AY146" s="16" t="s">
        <v>139</v>
      </c>
      <c r="BE146" s="214">
        <f>IF(N146="základní",J146,0)</f>
        <v>0</v>
      </c>
      <c r="BF146" s="214">
        <f>IF(N146="snížená",J146,0)</f>
        <v>0</v>
      </c>
      <c r="BG146" s="214">
        <f>IF(N146="zákl. přenesená",J146,0)</f>
        <v>0</v>
      </c>
      <c r="BH146" s="214">
        <f>IF(N146="sníž. přenesená",J146,0)</f>
        <v>0</v>
      </c>
      <c r="BI146" s="214">
        <f>IF(N146="nulová",J146,0)</f>
        <v>0</v>
      </c>
      <c r="BJ146" s="16" t="s">
        <v>86</v>
      </c>
      <c r="BK146" s="214">
        <f>ROUND(I146*H146,2)</f>
        <v>0</v>
      </c>
      <c r="BL146" s="16" t="s">
        <v>180</v>
      </c>
      <c r="BM146" s="16" t="s">
        <v>1240</v>
      </c>
    </row>
    <row r="147" spans="2:65" s="1" customFormat="1" ht="16.5" customHeight="1">
      <c r="B147" s="37"/>
      <c r="C147" s="203" t="s">
        <v>419</v>
      </c>
      <c r="D147" s="203" t="s">
        <v>142</v>
      </c>
      <c r="E147" s="204" t="s">
        <v>1241</v>
      </c>
      <c r="F147" s="205" t="s">
        <v>1242</v>
      </c>
      <c r="G147" s="206" t="s">
        <v>145</v>
      </c>
      <c r="H147" s="207">
        <v>60</v>
      </c>
      <c r="I147" s="208"/>
      <c r="J147" s="209">
        <f>ROUND(I147*H147,2)</f>
        <v>0</v>
      </c>
      <c r="K147" s="205" t="s">
        <v>146</v>
      </c>
      <c r="L147" s="42"/>
      <c r="M147" s="210" t="s">
        <v>40</v>
      </c>
      <c r="N147" s="211" t="s">
        <v>49</v>
      </c>
      <c r="O147" s="78"/>
      <c r="P147" s="212">
        <f>O147*H147</f>
        <v>0</v>
      </c>
      <c r="Q147" s="212">
        <v>0</v>
      </c>
      <c r="R147" s="212">
        <f>Q147*H147</f>
        <v>0</v>
      </c>
      <c r="S147" s="212">
        <v>0</v>
      </c>
      <c r="T147" s="213">
        <f>S147*H147</f>
        <v>0</v>
      </c>
      <c r="AR147" s="16" t="s">
        <v>180</v>
      </c>
      <c r="AT147" s="16" t="s">
        <v>142</v>
      </c>
      <c r="AU147" s="16" t="s">
        <v>88</v>
      </c>
      <c r="AY147" s="16" t="s">
        <v>139</v>
      </c>
      <c r="BE147" s="214">
        <f>IF(N147="základní",J147,0)</f>
        <v>0</v>
      </c>
      <c r="BF147" s="214">
        <f>IF(N147="snížená",J147,0)</f>
        <v>0</v>
      </c>
      <c r="BG147" s="214">
        <f>IF(N147="zákl. přenesená",J147,0)</f>
        <v>0</v>
      </c>
      <c r="BH147" s="214">
        <f>IF(N147="sníž. přenesená",J147,0)</f>
        <v>0</v>
      </c>
      <c r="BI147" s="214">
        <f>IF(N147="nulová",J147,0)</f>
        <v>0</v>
      </c>
      <c r="BJ147" s="16" t="s">
        <v>86</v>
      </c>
      <c r="BK147" s="214">
        <f>ROUND(I147*H147,2)</f>
        <v>0</v>
      </c>
      <c r="BL147" s="16" t="s">
        <v>180</v>
      </c>
      <c r="BM147" s="16" t="s">
        <v>1243</v>
      </c>
    </row>
    <row r="148" spans="2:65" s="1" customFormat="1" ht="16.5" customHeight="1">
      <c r="B148" s="37"/>
      <c r="C148" s="203" t="s">
        <v>423</v>
      </c>
      <c r="D148" s="203" t="s">
        <v>142</v>
      </c>
      <c r="E148" s="204" t="s">
        <v>1244</v>
      </c>
      <c r="F148" s="205" t="s">
        <v>1245</v>
      </c>
      <c r="G148" s="206" t="s">
        <v>145</v>
      </c>
      <c r="H148" s="207">
        <v>3</v>
      </c>
      <c r="I148" s="208"/>
      <c r="J148" s="209">
        <f>ROUND(I148*H148,2)</f>
        <v>0</v>
      </c>
      <c r="K148" s="205" t="s">
        <v>146</v>
      </c>
      <c r="L148" s="42"/>
      <c r="M148" s="210" t="s">
        <v>40</v>
      </c>
      <c r="N148" s="211" t="s">
        <v>49</v>
      </c>
      <c r="O148" s="78"/>
      <c r="P148" s="212">
        <f>O148*H148</f>
        <v>0</v>
      </c>
      <c r="Q148" s="212">
        <v>0</v>
      </c>
      <c r="R148" s="212">
        <f>Q148*H148</f>
        <v>0</v>
      </c>
      <c r="S148" s="212">
        <v>0</v>
      </c>
      <c r="T148" s="213">
        <f>S148*H148</f>
        <v>0</v>
      </c>
      <c r="AR148" s="16" t="s">
        <v>180</v>
      </c>
      <c r="AT148" s="16" t="s">
        <v>142</v>
      </c>
      <c r="AU148" s="16" t="s">
        <v>88</v>
      </c>
      <c r="AY148" s="16" t="s">
        <v>139</v>
      </c>
      <c r="BE148" s="214">
        <f>IF(N148="základní",J148,0)</f>
        <v>0</v>
      </c>
      <c r="BF148" s="214">
        <f>IF(N148="snížená",J148,0)</f>
        <v>0</v>
      </c>
      <c r="BG148" s="214">
        <f>IF(N148="zákl. přenesená",J148,0)</f>
        <v>0</v>
      </c>
      <c r="BH148" s="214">
        <f>IF(N148="sníž. přenesená",J148,0)</f>
        <v>0</v>
      </c>
      <c r="BI148" s="214">
        <f>IF(N148="nulová",J148,0)</f>
        <v>0</v>
      </c>
      <c r="BJ148" s="16" t="s">
        <v>86</v>
      </c>
      <c r="BK148" s="214">
        <f>ROUND(I148*H148,2)</f>
        <v>0</v>
      </c>
      <c r="BL148" s="16" t="s">
        <v>180</v>
      </c>
      <c r="BM148" s="16" t="s">
        <v>1246</v>
      </c>
    </row>
    <row r="149" spans="2:65" s="1" customFormat="1" ht="16.5" customHeight="1">
      <c r="B149" s="37"/>
      <c r="C149" s="246" t="s">
        <v>427</v>
      </c>
      <c r="D149" s="246" t="s">
        <v>254</v>
      </c>
      <c r="E149" s="247" t="s">
        <v>1247</v>
      </c>
      <c r="F149" s="248" t="s">
        <v>1248</v>
      </c>
      <c r="G149" s="249" t="s">
        <v>196</v>
      </c>
      <c r="H149" s="250">
        <v>3</v>
      </c>
      <c r="I149" s="251"/>
      <c r="J149" s="252">
        <f>ROUND(I149*H149,2)</f>
        <v>0</v>
      </c>
      <c r="K149" s="248" t="s">
        <v>219</v>
      </c>
      <c r="L149" s="253"/>
      <c r="M149" s="254" t="s">
        <v>40</v>
      </c>
      <c r="N149" s="255" t="s">
        <v>49</v>
      </c>
      <c r="O149" s="78"/>
      <c r="P149" s="212">
        <f>O149*H149</f>
        <v>0</v>
      </c>
      <c r="Q149" s="212">
        <v>0</v>
      </c>
      <c r="R149" s="212">
        <f>Q149*H149</f>
        <v>0</v>
      </c>
      <c r="S149" s="212">
        <v>0</v>
      </c>
      <c r="T149" s="213">
        <f>S149*H149</f>
        <v>0</v>
      </c>
      <c r="AR149" s="16" t="s">
        <v>358</v>
      </c>
      <c r="AT149" s="16" t="s">
        <v>254</v>
      </c>
      <c r="AU149" s="16" t="s">
        <v>88</v>
      </c>
      <c r="AY149" s="16" t="s">
        <v>139</v>
      </c>
      <c r="BE149" s="214">
        <f>IF(N149="základní",J149,0)</f>
        <v>0</v>
      </c>
      <c r="BF149" s="214">
        <f>IF(N149="snížená",J149,0)</f>
        <v>0</v>
      </c>
      <c r="BG149" s="214">
        <f>IF(N149="zákl. přenesená",J149,0)</f>
        <v>0</v>
      </c>
      <c r="BH149" s="214">
        <f>IF(N149="sníž. přenesená",J149,0)</f>
        <v>0</v>
      </c>
      <c r="BI149" s="214">
        <f>IF(N149="nulová",J149,0)</f>
        <v>0</v>
      </c>
      <c r="BJ149" s="16" t="s">
        <v>86</v>
      </c>
      <c r="BK149" s="214">
        <f>ROUND(I149*H149,2)</f>
        <v>0</v>
      </c>
      <c r="BL149" s="16" t="s">
        <v>180</v>
      </c>
      <c r="BM149" s="16" t="s">
        <v>1249</v>
      </c>
    </row>
    <row r="150" spans="2:65" s="1" customFormat="1" ht="22.5" customHeight="1">
      <c r="B150" s="37"/>
      <c r="C150" s="203" t="s">
        <v>431</v>
      </c>
      <c r="D150" s="203" t="s">
        <v>142</v>
      </c>
      <c r="E150" s="204" t="s">
        <v>1250</v>
      </c>
      <c r="F150" s="205" t="s">
        <v>1251</v>
      </c>
      <c r="G150" s="206" t="s">
        <v>145</v>
      </c>
      <c r="H150" s="207">
        <v>181</v>
      </c>
      <c r="I150" s="208"/>
      <c r="J150" s="209">
        <f>ROUND(I150*H150,2)</f>
        <v>0</v>
      </c>
      <c r="K150" s="205" t="s">
        <v>146</v>
      </c>
      <c r="L150" s="42"/>
      <c r="M150" s="210" t="s">
        <v>40</v>
      </c>
      <c r="N150" s="211" t="s">
        <v>49</v>
      </c>
      <c r="O150" s="78"/>
      <c r="P150" s="212">
        <f>O150*H150</f>
        <v>0</v>
      </c>
      <c r="Q150" s="212">
        <v>0</v>
      </c>
      <c r="R150" s="212">
        <f>Q150*H150</f>
        <v>0</v>
      </c>
      <c r="S150" s="212">
        <v>0</v>
      </c>
      <c r="T150" s="213">
        <f>S150*H150</f>
        <v>0</v>
      </c>
      <c r="AR150" s="16" t="s">
        <v>180</v>
      </c>
      <c r="AT150" s="16" t="s">
        <v>142</v>
      </c>
      <c r="AU150" s="16" t="s">
        <v>88</v>
      </c>
      <c r="AY150" s="16" t="s">
        <v>139</v>
      </c>
      <c r="BE150" s="214">
        <f>IF(N150="základní",J150,0)</f>
        <v>0</v>
      </c>
      <c r="BF150" s="214">
        <f>IF(N150="snížená",J150,0)</f>
        <v>0</v>
      </c>
      <c r="BG150" s="214">
        <f>IF(N150="zákl. přenesená",J150,0)</f>
        <v>0</v>
      </c>
      <c r="BH150" s="214">
        <f>IF(N150="sníž. přenesená",J150,0)</f>
        <v>0</v>
      </c>
      <c r="BI150" s="214">
        <f>IF(N150="nulová",J150,0)</f>
        <v>0</v>
      </c>
      <c r="BJ150" s="16" t="s">
        <v>86</v>
      </c>
      <c r="BK150" s="214">
        <f>ROUND(I150*H150,2)</f>
        <v>0</v>
      </c>
      <c r="BL150" s="16" t="s">
        <v>180</v>
      </c>
      <c r="BM150" s="16" t="s">
        <v>1252</v>
      </c>
    </row>
    <row r="151" spans="2:65" s="1" customFormat="1" ht="16.5" customHeight="1">
      <c r="B151" s="37"/>
      <c r="C151" s="246" t="s">
        <v>435</v>
      </c>
      <c r="D151" s="246" t="s">
        <v>254</v>
      </c>
      <c r="E151" s="247" t="s">
        <v>1253</v>
      </c>
      <c r="F151" s="248" t="s">
        <v>1254</v>
      </c>
      <c r="G151" s="249" t="s">
        <v>145</v>
      </c>
      <c r="H151" s="250">
        <v>181</v>
      </c>
      <c r="I151" s="251"/>
      <c r="J151" s="252">
        <f>ROUND(I151*H151,2)</f>
        <v>0</v>
      </c>
      <c r="K151" s="248" t="s">
        <v>146</v>
      </c>
      <c r="L151" s="253"/>
      <c r="M151" s="254" t="s">
        <v>40</v>
      </c>
      <c r="N151" s="255" t="s">
        <v>49</v>
      </c>
      <c r="O151" s="78"/>
      <c r="P151" s="212">
        <f>O151*H151</f>
        <v>0</v>
      </c>
      <c r="Q151" s="212">
        <v>6E-05</v>
      </c>
      <c r="R151" s="212">
        <f>Q151*H151</f>
        <v>0.01086</v>
      </c>
      <c r="S151" s="212">
        <v>0</v>
      </c>
      <c r="T151" s="213">
        <f>S151*H151</f>
        <v>0</v>
      </c>
      <c r="AR151" s="16" t="s">
        <v>358</v>
      </c>
      <c r="AT151" s="16" t="s">
        <v>254</v>
      </c>
      <c r="AU151" s="16" t="s">
        <v>88</v>
      </c>
      <c r="AY151" s="16" t="s">
        <v>139</v>
      </c>
      <c r="BE151" s="214">
        <f>IF(N151="základní",J151,0)</f>
        <v>0</v>
      </c>
      <c r="BF151" s="214">
        <f>IF(N151="snížená",J151,0)</f>
        <v>0</v>
      </c>
      <c r="BG151" s="214">
        <f>IF(N151="zákl. přenesená",J151,0)</f>
        <v>0</v>
      </c>
      <c r="BH151" s="214">
        <f>IF(N151="sníž. přenesená",J151,0)</f>
        <v>0</v>
      </c>
      <c r="BI151" s="214">
        <f>IF(N151="nulová",J151,0)</f>
        <v>0</v>
      </c>
      <c r="BJ151" s="16" t="s">
        <v>86</v>
      </c>
      <c r="BK151" s="214">
        <f>ROUND(I151*H151,2)</f>
        <v>0</v>
      </c>
      <c r="BL151" s="16" t="s">
        <v>180</v>
      </c>
      <c r="BM151" s="16" t="s">
        <v>1255</v>
      </c>
    </row>
    <row r="152" spans="2:65" s="1" customFormat="1" ht="22.5" customHeight="1">
      <c r="B152" s="37"/>
      <c r="C152" s="203" t="s">
        <v>439</v>
      </c>
      <c r="D152" s="203" t="s">
        <v>142</v>
      </c>
      <c r="E152" s="204" t="s">
        <v>1256</v>
      </c>
      <c r="F152" s="205" t="s">
        <v>1257</v>
      </c>
      <c r="G152" s="206" t="s">
        <v>145</v>
      </c>
      <c r="H152" s="207">
        <v>1</v>
      </c>
      <c r="I152" s="208"/>
      <c r="J152" s="209">
        <f>ROUND(I152*H152,2)</f>
        <v>0</v>
      </c>
      <c r="K152" s="205" t="s">
        <v>146</v>
      </c>
      <c r="L152" s="42"/>
      <c r="M152" s="210" t="s">
        <v>40</v>
      </c>
      <c r="N152" s="211" t="s">
        <v>49</v>
      </c>
      <c r="O152" s="78"/>
      <c r="P152" s="212">
        <f>O152*H152</f>
        <v>0</v>
      </c>
      <c r="Q152" s="212">
        <v>0</v>
      </c>
      <c r="R152" s="212">
        <f>Q152*H152</f>
        <v>0</v>
      </c>
      <c r="S152" s="212">
        <v>0</v>
      </c>
      <c r="T152" s="213">
        <f>S152*H152</f>
        <v>0</v>
      </c>
      <c r="AR152" s="16" t="s">
        <v>180</v>
      </c>
      <c r="AT152" s="16" t="s">
        <v>142</v>
      </c>
      <c r="AU152" s="16" t="s">
        <v>88</v>
      </c>
      <c r="AY152" s="16" t="s">
        <v>139</v>
      </c>
      <c r="BE152" s="214">
        <f>IF(N152="základní",J152,0)</f>
        <v>0</v>
      </c>
      <c r="BF152" s="214">
        <f>IF(N152="snížená",J152,0)</f>
        <v>0</v>
      </c>
      <c r="BG152" s="214">
        <f>IF(N152="zákl. přenesená",J152,0)</f>
        <v>0</v>
      </c>
      <c r="BH152" s="214">
        <f>IF(N152="sníž. přenesená",J152,0)</f>
        <v>0</v>
      </c>
      <c r="BI152" s="214">
        <f>IF(N152="nulová",J152,0)</f>
        <v>0</v>
      </c>
      <c r="BJ152" s="16" t="s">
        <v>86</v>
      </c>
      <c r="BK152" s="214">
        <f>ROUND(I152*H152,2)</f>
        <v>0</v>
      </c>
      <c r="BL152" s="16" t="s">
        <v>180</v>
      </c>
      <c r="BM152" s="16" t="s">
        <v>1258</v>
      </c>
    </row>
    <row r="153" spans="2:65" s="1" customFormat="1" ht="16.5" customHeight="1">
      <c r="B153" s="37"/>
      <c r="C153" s="246" t="s">
        <v>443</v>
      </c>
      <c r="D153" s="246" t="s">
        <v>254</v>
      </c>
      <c r="E153" s="247" t="s">
        <v>1259</v>
      </c>
      <c r="F153" s="248" t="s">
        <v>1260</v>
      </c>
      <c r="G153" s="249" t="s">
        <v>145</v>
      </c>
      <c r="H153" s="250">
        <v>1</v>
      </c>
      <c r="I153" s="251"/>
      <c r="J153" s="252">
        <f>ROUND(I153*H153,2)</f>
        <v>0</v>
      </c>
      <c r="K153" s="248" t="s">
        <v>146</v>
      </c>
      <c r="L153" s="253"/>
      <c r="M153" s="254" t="s">
        <v>40</v>
      </c>
      <c r="N153" s="255" t="s">
        <v>49</v>
      </c>
      <c r="O153" s="78"/>
      <c r="P153" s="212">
        <f>O153*H153</f>
        <v>0</v>
      </c>
      <c r="Q153" s="212">
        <v>6E-05</v>
      </c>
      <c r="R153" s="212">
        <f>Q153*H153</f>
        <v>6E-05</v>
      </c>
      <c r="S153" s="212">
        <v>0</v>
      </c>
      <c r="T153" s="213">
        <f>S153*H153</f>
        <v>0</v>
      </c>
      <c r="AR153" s="16" t="s">
        <v>358</v>
      </c>
      <c r="AT153" s="16" t="s">
        <v>254</v>
      </c>
      <c r="AU153" s="16" t="s">
        <v>88</v>
      </c>
      <c r="AY153" s="16" t="s">
        <v>139</v>
      </c>
      <c r="BE153" s="214">
        <f>IF(N153="základní",J153,0)</f>
        <v>0</v>
      </c>
      <c r="BF153" s="214">
        <f>IF(N153="snížená",J153,0)</f>
        <v>0</v>
      </c>
      <c r="BG153" s="214">
        <f>IF(N153="zákl. přenesená",J153,0)</f>
        <v>0</v>
      </c>
      <c r="BH153" s="214">
        <f>IF(N153="sníž. přenesená",J153,0)</f>
        <v>0</v>
      </c>
      <c r="BI153" s="214">
        <f>IF(N153="nulová",J153,0)</f>
        <v>0</v>
      </c>
      <c r="BJ153" s="16" t="s">
        <v>86</v>
      </c>
      <c r="BK153" s="214">
        <f>ROUND(I153*H153,2)</f>
        <v>0</v>
      </c>
      <c r="BL153" s="16" t="s">
        <v>180</v>
      </c>
      <c r="BM153" s="16" t="s">
        <v>1261</v>
      </c>
    </row>
    <row r="154" spans="2:65" s="1" customFormat="1" ht="22.5" customHeight="1">
      <c r="B154" s="37"/>
      <c r="C154" s="203" t="s">
        <v>447</v>
      </c>
      <c r="D154" s="203" t="s">
        <v>142</v>
      </c>
      <c r="E154" s="204" t="s">
        <v>1262</v>
      </c>
      <c r="F154" s="205" t="s">
        <v>1263</v>
      </c>
      <c r="G154" s="206" t="s">
        <v>145</v>
      </c>
      <c r="H154" s="207">
        <v>13</v>
      </c>
      <c r="I154" s="208"/>
      <c r="J154" s="209">
        <f>ROUND(I154*H154,2)</f>
        <v>0</v>
      </c>
      <c r="K154" s="205" t="s">
        <v>146</v>
      </c>
      <c r="L154" s="42"/>
      <c r="M154" s="210" t="s">
        <v>40</v>
      </c>
      <c r="N154" s="211" t="s">
        <v>49</v>
      </c>
      <c r="O154" s="78"/>
      <c r="P154" s="212">
        <f>O154*H154</f>
        <v>0</v>
      </c>
      <c r="Q154" s="212">
        <v>0</v>
      </c>
      <c r="R154" s="212">
        <f>Q154*H154</f>
        <v>0</v>
      </c>
      <c r="S154" s="212">
        <v>0</v>
      </c>
      <c r="T154" s="213">
        <f>S154*H154</f>
        <v>0</v>
      </c>
      <c r="AR154" s="16" t="s">
        <v>180</v>
      </c>
      <c r="AT154" s="16" t="s">
        <v>142</v>
      </c>
      <c r="AU154" s="16" t="s">
        <v>88</v>
      </c>
      <c r="AY154" s="16" t="s">
        <v>139</v>
      </c>
      <c r="BE154" s="214">
        <f>IF(N154="základní",J154,0)</f>
        <v>0</v>
      </c>
      <c r="BF154" s="214">
        <f>IF(N154="snížená",J154,0)</f>
        <v>0</v>
      </c>
      <c r="BG154" s="214">
        <f>IF(N154="zákl. přenesená",J154,0)</f>
        <v>0</v>
      </c>
      <c r="BH154" s="214">
        <f>IF(N154="sníž. přenesená",J154,0)</f>
        <v>0</v>
      </c>
      <c r="BI154" s="214">
        <f>IF(N154="nulová",J154,0)</f>
        <v>0</v>
      </c>
      <c r="BJ154" s="16" t="s">
        <v>86</v>
      </c>
      <c r="BK154" s="214">
        <f>ROUND(I154*H154,2)</f>
        <v>0</v>
      </c>
      <c r="BL154" s="16" t="s">
        <v>180</v>
      </c>
      <c r="BM154" s="16" t="s">
        <v>1264</v>
      </c>
    </row>
    <row r="155" spans="2:65" s="1" customFormat="1" ht="16.5" customHeight="1">
      <c r="B155" s="37"/>
      <c r="C155" s="246" t="s">
        <v>451</v>
      </c>
      <c r="D155" s="246" t="s">
        <v>254</v>
      </c>
      <c r="E155" s="247" t="s">
        <v>1265</v>
      </c>
      <c r="F155" s="248" t="s">
        <v>1266</v>
      </c>
      <c r="G155" s="249" t="s">
        <v>145</v>
      </c>
      <c r="H155" s="250">
        <v>13</v>
      </c>
      <c r="I155" s="251"/>
      <c r="J155" s="252">
        <f>ROUND(I155*H155,2)</f>
        <v>0</v>
      </c>
      <c r="K155" s="248" t="s">
        <v>219</v>
      </c>
      <c r="L155" s="253"/>
      <c r="M155" s="254" t="s">
        <v>40</v>
      </c>
      <c r="N155" s="255" t="s">
        <v>49</v>
      </c>
      <c r="O155" s="78"/>
      <c r="P155" s="212">
        <f>O155*H155</f>
        <v>0</v>
      </c>
      <c r="Q155" s="212">
        <v>0</v>
      </c>
      <c r="R155" s="212">
        <f>Q155*H155</f>
        <v>0</v>
      </c>
      <c r="S155" s="212">
        <v>0</v>
      </c>
      <c r="T155" s="213">
        <f>S155*H155</f>
        <v>0</v>
      </c>
      <c r="AR155" s="16" t="s">
        <v>358</v>
      </c>
      <c r="AT155" s="16" t="s">
        <v>254</v>
      </c>
      <c r="AU155" s="16" t="s">
        <v>88</v>
      </c>
      <c r="AY155" s="16" t="s">
        <v>139</v>
      </c>
      <c r="BE155" s="214">
        <f>IF(N155="základní",J155,0)</f>
        <v>0</v>
      </c>
      <c r="BF155" s="214">
        <f>IF(N155="snížená",J155,0)</f>
        <v>0</v>
      </c>
      <c r="BG155" s="214">
        <f>IF(N155="zákl. přenesená",J155,0)</f>
        <v>0</v>
      </c>
      <c r="BH155" s="214">
        <f>IF(N155="sníž. přenesená",J155,0)</f>
        <v>0</v>
      </c>
      <c r="BI155" s="214">
        <f>IF(N155="nulová",J155,0)</f>
        <v>0</v>
      </c>
      <c r="BJ155" s="16" t="s">
        <v>86</v>
      </c>
      <c r="BK155" s="214">
        <f>ROUND(I155*H155,2)</f>
        <v>0</v>
      </c>
      <c r="BL155" s="16" t="s">
        <v>180</v>
      </c>
      <c r="BM155" s="16" t="s">
        <v>1267</v>
      </c>
    </row>
    <row r="156" spans="2:65" s="1" customFormat="1" ht="16.5" customHeight="1">
      <c r="B156" s="37"/>
      <c r="C156" s="203" t="s">
        <v>455</v>
      </c>
      <c r="D156" s="203" t="s">
        <v>142</v>
      </c>
      <c r="E156" s="204" t="s">
        <v>1268</v>
      </c>
      <c r="F156" s="205" t="s">
        <v>1269</v>
      </c>
      <c r="G156" s="206" t="s">
        <v>179</v>
      </c>
      <c r="H156" s="207">
        <v>21</v>
      </c>
      <c r="I156" s="208"/>
      <c r="J156" s="209">
        <f>ROUND(I156*H156,2)</f>
        <v>0</v>
      </c>
      <c r="K156" s="205" t="s">
        <v>219</v>
      </c>
      <c r="L156" s="42"/>
      <c r="M156" s="210" t="s">
        <v>40</v>
      </c>
      <c r="N156" s="211" t="s">
        <v>49</v>
      </c>
      <c r="O156" s="78"/>
      <c r="P156" s="212">
        <f>O156*H156</f>
        <v>0</v>
      </c>
      <c r="Q156" s="212">
        <v>0</v>
      </c>
      <c r="R156" s="212">
        <f>Q156*H156</f>
        <v>0</v>
      </c>
      <c r="S156" s="212">
        <v>0</v>
      </c>
      <c r="T156" s="213">
        <f>S156*H156</f>
        <v>0</v>
      </c>
      <c r="AR156" s="16" t="s">
        <v>180</v>
      </c>
      <c r="AT156" s="16" t="s">
        <v>142</v>
      </c>
      <c r="AU156" s="16" t="s">
        <v>88</v>
      </c>
      <c r="AY156" s="16" t="s">
        <v>139</v>
      </c>
      <c r="BE156" s="214">
        <f>IF(N156="základní",J156,0)</f>
        <v>0</v>
      </c>
      <c r="BF156" s="214">
        <f>IF(N156="snížená",J156,0)</f>
        <v>0</v>
      </c>
      <c r="BG156" s="214">
        <f>IF(N156="zákl. přenesená",J156,0)</f>
        <v>0</v>
      </c>
      <c r="BH156" s="214">
        <f>IF(N156="sníž. přenesená",J156,0)</f>
        <v>0</v>
      </c>
      <c r="BI156" s="214">
        <f>IF(N156="nulová",J156,0)</f>
        <v>0</v>
      </c>
      <c r="BJ156" s="16" t="s">
        <v>86</v>
      </c>
      <c r="BK156" s="214">
        <f>ROUND(I156*H156,2)</f>
        <v>0</v>
      </c>
      <c r="BL156" s="16" t="s">
        <v>180</v>
      </c>
      <c r="BM156" s="16" t="s">
        <v>1270</v>
      </c>
    </row>
    <row r="157" spans="2:65" s="1" customFormat="1" ht="22.5" customHeight="1">
      <c r="B157" s="37"/>
      <c r="C157" s="246" t="s">
        <v>459</v>
      </c>
      <c r="D157" s="246" t="s">
        <v>254</v>
      </c>
      <c r="E157" s="247" t="s">
        <v>1271</v>
      </c>
      <c r="F157" s="248" t="s">
        <v>1272</v>
      </c>
      <c r="G157" s="249" t="s">
        <v>145</v>
      </c>
      <c r="H157" s="250">
        <v>13</v>
      </c>
      <c r="I157" s="251"/>
      <c r="J157" s="252">
        <f>ROUND(I157*H157,2)</f>
        <v>0</v>
      </c>
      <c r="K157" s="248" t="s">
        <v>219</v>
      </c>
      <c r="L157" s="253"/>
      <c r="M157" s="254" t="s">
        <v>40</v>
      </c>
      <c r="N157" s="255" t="s">
        <v>49</v>
      </c>
      <c r="O157" s="78"/>
      <c r="P157" s="212">
        <f>O157*H157</f>
        <v>0</v>
      </c>
      <c r="Q157" s="212">
        <v>0</v>
      </c>
      <c r="R157" s="212">
        <f>Q157*H157</f>
        <v>0</v>
      </c>
      <c r="S157" s="212">
        <v>0</v>
      </c>
      <c r="T157" s="213">
        <f>S157*H157</f>
        <v>0</v>
      </c>
      <c r="AR157" s="16" t="s">
        <v>358</v>
      </c>
      <c r="AT157" s="16" t="s">
        <v>254</v>
      </c>
      <c r="AU157" s="16" t="s">
        <v>88</v>
      </c>
      <c r="AY157" s="16" t="s">
        <v>139</v>
      </c>
      <c r="BE157" s="214">
        <f>IF(N157="základní",J157,0)</f>
        <v>0</v>
      </c>
      <c r="BF157" s="214">
        <f>IF(N157="snížená",J157,0)</f>
        <v>0</v>
      </c>
      <c r="BG157" s="214">
        <f>IF(N157="zákl. přenesená",J157,0)</f>
        <v>0</v>
      </c>
      <c r="BH157" s="214">
        <f>IF(N157="sníž. přenesená",J157,0)</f>
        <v>0</v>
      </c>
      <c r="BI157" s="214">
        <f>IF(N157="nulová",J157,0)</f>
        <v>0</v>
      </c>
      <c r="BJ157" s="16" t="s">
        <v>86</v>
      </c>
      <c r="BK157" s="214">
        <f>ROUND(I157*H157,2)</f>
        <v>0</v>
      </c>
      <c r="BL157" s="16" t="s">
        <v>180</v>
      </c>
      <c r="BM157" s="16" t="s">
        <v>1273</v>
      </c>
    </row>
    <row r="158" spans="2:65" s="1" customFormat="1" ht="16.5" customHeight="1">
      <c r="B158" s="37"/>
      <c r="C158" s="203" t="s">
        <v>463</v>
      </c>
      <c r="D158" s="203" t="s">
        <v>142</v>
      </c>
      <c r="E158" s="204" t="s">
        <v>1274</v>
      </c>
      <c r="F158" s="205" t="s">
        <v>1275</v>
      </c>
      <c r="G158" s="206" t="s">
        <v>145</v>
      </c>
      <c r="H158" s="207">
        <v>53</v>
      </c>
      <c r="I158" s="208"/>
      <c r="J158" s="209">
        <f>ROUND(I158*H158,2)</f>
        <v>0</v>
      </c>
      <c r="K158" s="205" t="s">
        <v>219</v>
      </c>
      <c r="L158" s="42"/>
      <c r="M158" s="210" t="s">
        <v>40</v>
      </c>
      <c r="N158" s="211" t="s">
        <v>49</v>
      </c>
      <c r="O158" s="78"/>
      <c r="P158" s="212">
        <f>O158*H158</f>
        <v>0</v>
      </c>
      <c r="Q158" s="212">
        <v>0</v>
      </c>
      <c r="R158" s="212">
        <f>Q158*H158</f>
        <v>0</v>
      </c>
      <c r="S158" s="212">
        <v>0</v>
      </c>
      <c r="T158" s="213">
        <f>S158*H158</f>
        <v>0</v>
      </c>
      <c r="AR158" s="16" t="s">
        <v>180</v>
      </c>
      <c r="AT158" s="16" t="s">
        <v>142</v>
      </c>
      <c r="AU158" s="16" t="s">
        <v>88</v>
      </c>
      <c r="AY158" s="16" t="s">
        <v>139</v>
      </c>
      <c r="BE158" s="214">
        <f>IF(N158="základní",J158,0)</f>
        <v>0</v>
      </c>
      <c r="BF158" s="214">
        <f>IF(N158="snížená",J158,0)</f>
        <v>0</v>
      </c>
      <c r="BG158" s="214">
        <f>IF(N158="zákl. přenesená",J158,0)</f>
        <v>0</v>
      </c>
      <c r="BH158" s="214">
        <f>IF(N158="sníž. přenesená",J158,0)</f>
        <v>0</v>
      </c>
      <c r="BI158" s="214">
        <f>IF(N158="nulová",J158,0)</f>
        <v>0</v>
      </c>
      <c r="BJ158" s="16" t="s">
        <v>86</v>
      </c>
      <c r="BK158" s="214">
        <f>ROUND(I158*H158,2)</f>
        <v>0</v>
      </c>
      <c r="BL158" s="16" t="s">
        <v>180</v>
      </c>
      <c r="BM158" s="16" t="s">
        <v>1276</v>
      </c>
    </row>
    <row r="159" spans="2:65" s="1" customFormat="1" ht="16.5" customHeight="1">
      <c r="B159" s="37"/>
      <c r="C159" s="246" t="s">
        <v>467</v>
      </c>
      <c r="D159" s="246" t="s">
        <v>254</v>
      </c>
      <c r="E159" s="247" t="s">
        <v>1277</v>
      </c>
      <c r="F159" s="248" t="s">
        <v>1278</v>
      </c>
      <c r="G159" s="249" t="s">
        <v>145</v>
      </c>
      <c r="H159" s="250">
        <v>19</v>
      </c>
      <c r="I159" s="251"/>
      <c r="J159" s="252">
        <f>ROUND(I159*H159,2)</f>
        <v>0</v>
      </c>
      <c r="K159" s="248" t="s">
        <v>219</v>
      </c>
      <c r="L159" s="253"/>
      <c r="M159" s="254" t="s">
        <v>40</v>
      </c>
      <c r="N159" s="255" t="s">
        <v>49</v>
      </c>
      <c r="O159" s="78"/>
      <c r="P159" s="212">
        <f>O159*H159</f>
        <v>0</v>
      </c>
      <c r="Q159" s="212">
        <v>0</v>
      </c>
      <c r="R159" s="212">
        <f>Q159*H159</f>
        <v>0</v>
      </c>
      <c r="S159" s="212">
        <v>0</v>
      </c>
      <c r="T159" s="213">
        <f>S159*H159</f>
        <v>0</v>
      </c>
      <c r="AR159" s="16" t="s">
        <v>358</v>
      </c>
      <c r="AT159" s="16" t="s">
        <v>254</v>
      </c>
      <c r="AU159" s="16" t="s">
        <v>88</v>
      </c>
      <c r="AY159" s="16" t="s">
        <v>139</v>
      </c>
      <c r="BE159" s="214">
        <f>IF(N159="základní",J159,0)</f>
        <v>0</v>
      </c>
      <c r="BF159" s="214">
        <f>IF(N159="snížená",J159,0)</f>
        <v>0</v>
      </c>
      <c r="BG159" s="214">
        <f>IF(N159="zákl. přenesená",J159,0)</f>
        <v>0</v>
      </c>
      <c r="BH159" s="214">
        <f>IF(N159="sníž. přenesená",J159,0)</f>
        <v>0</v>
      </c>
      <c r="BI159" s="214">
        <f>IF(N159="nulová",J159,0)</f>
        <v>0</v>
      </c>
      <c r="BJ159" s="16" t="s">
        <v>86</v>
      </c>
      <c r="BK159" s="214">
        <f>ROUND(I159*H159,2)</f>
        <v>0</v>
      </c>
      <c r="BL159" s="16" t="s">
        <v>180</v>
      </c>
      <c r="BM159" s="16" t="s">
        <v>1279</v>
      </c>
    </row>
    <row r="160" spans="2:65" s="1" customFormat="1" ht="16.5" customHeight="1">
      <c r="B160" s="37"/>
      <c r="C160" s="246" t="s">
        <v>471</v>
      </c>
      <c r="D160" s="246" t="s">
        <v>254</v>
      </c>
      <c r="E160" s="247" t="s">
        <v>1280</v>
      </c>
      <c r="F160" s="248" t="s">
        <v>1281</v>
      </c>
      <c r="G160" s="249" t="s">
        <v>145</v>
      </c>
      <c r="H160" s="250">
        <v>18</v>
      </c>
      <c r="I160" s="251"/>
      <c r="J160" s="252">
        <f>ROUND(I160*H160,2)</f>
        <v>0</v>
      </c>
      <c r="K160" s="248" t="s">
        <v>219</v>
      </c>
      <c r="L160" s="253"/>
      <c r="M160" s="254" t="s">
        <v>40</v>
      </c>
      <c r="N160" s="255" t="s">
        <v>49</v>
      </c>
      <c r="O160" s="78"/>
      <c r="P160" s="212">
        <f>O160*H160</f>
        <v>0</v>
      </c>
      <c r="Q160" s="212">
        <v>0</v>
      </c>
      <c r="R160" s="212">
        <f>Q160*H160</f>
        <v>0</v>
      </c>
      <c r="S160" s="212">
        <v>0</v>
      </c>
      <c r="T160" s="213">
        <f>S160*H160</f>
        <v>0</v>
      </c>
      <c r="AR160" s="16" t="s">
        <v>358</v>
      </c>
      <c r="AT160" s="16" t="s">
        <v>254</v>
      </c>
      <c r="AU160" s="16" t="s">
        <v>88</v>
      </c>
      <c r="AY160" s="16" t="s">
        <v>139</v>
      </c>
      <c r="BE160" s="214">
        <f>IF(N160="základní",J160,0)</f>
        <v>0</v>
      </c>
      <c r="BF160" s="214">
        <f>IF(N160="snížená",J160,0)</f>
        <v>0</v>
      </c>
      <c r="BG160" s="214">
        <f>IF(N160="zákl. přenesená",J160,0)</f>
        <v>0</v>
      </c>
      <c r="BH160" s="214">
        <f>IF(N160="sníž. přenesená",J160,0)</f>
        <v>0</v>
      </c>
      <c r="BI160" s="214">
        <f>IF(N160="nulová",J160,0)</f>
        <v>0</v>
      </c>
      <c r="BJ160" s="16" t="s">
        <v>86</v>
      </c>
      <c r="BK160" s="214">
        <f>ROUND(I160*H160,2)</f>
        <v>0</v>
      </c>
      <c r="BL160" s="16" t="s">
        <v>180</v>
      </c>
      <c r="BM160" s="16" t="s">
        <v>1282</v>
      </c>
    </row>
    <row r="161" spans="2:65" s="1" customFormat="1" ht="16.5" customHeight="1">
      <c r="B161" s="37"/>
      <c r="C161" s="246" t="s">
        <v>475</v>
      </c>
      <c r="D161" s="246" t="s">
        <v>254</v>
      </c>
      <c r="E161" s="247" t="s">
        <v>1283</v>
      </c>
      <c r="F161" s="248" t="s">
        <v>1284</v>
      </c>
      <c r="G161" s="249" t="s">
        <v>145</v>
      </c>
      <c r="H161" s="250">
        <v>16</v>
      </c>
      <c r="I161" s="251"/>
      <c r="J161" s="252">
        <f>ROUND(I161*H161,2)</f>
        <v>0</v>
      </c>
      <c r="K161" s="248" t="s">
        <v>219</v>
      </c>
      <c r="L161" s="253"/>
      <c r="M161" s="254" t="s">
        <v>40</v>
      </c>
      <c r="N161" s="255" t="s">
        <v>49</v>
      </c>
      <c r="O161" s="78"/>
      <c r="P161" s="212">
        <f>O161*H161</f>
        <v>0</v>
      </c>
      <c r="Q161" s="212">
        <v>0</v>
      </c>
      <c r="R161" s="212">
        <f>Q161*H161</f>
        <v>0</v>
      </c>
      <c r="S161" s="212">
        <v>0</v>
      </c>
      <c r="T161" s="213">
        <f>S161*H161</f>
        <v>0</v>
      </c>
      <c r="AR161" s="16" t="s">
        <v>358</v>
      </c>
      <c r="AT161" s="16" t="s">
        <v>254</v>
      </c>
      <c r="AU161" s="16" t="s">
        <v>88</v>
      </c>
      <c r="AY161" s="16" t="s">
        <v>139</v>
      </c>
      <c r="BE161" s="214">
        <f>IF(N161="základní",J161,0)</f>
        <v>0</v>
      </c>
      <c r="BF161" s="214">
        <f>IF(N161="snížená",J161,0)</f>
        <v>0</v>
      </c>
      <c r="BG161" s="214">
        <f>IF(N161="zákl. přenesená",J161,0)</f>
        <v>0</v>
      </c>
      <c r="BH161" s="214">
        <f>IF(N161="sníž. přenesená",J161,0)</f>
        <v>0</v>
      </c>
      <c r="BI161" s="214">
        <f>IF(N161="nulová",J161,0)</f>
        <v>0</v>
      </c>
      <c r="BJ161" s="16" t="s">
        <v>86</v>
      </c>
      <c r="BK161" s="214">
        <f>ROUND(I161*H161,2)</f>
        <v>0</v>
      </c>
      <c r="BL161" s="16" t="s">
        <v>180</v>
      </c>
      <c r="BM161" s="16" t="s">
        <v>1285</v>
      </c>
    </row>
    <row r="162" spans="2:65" s="1" customFormat="1" ht="22.5" customHeight="1">
      <c r="B162" s="37"/>
      <c r="C162" s="203" t="s">
        <v>479</v>
      </c>
      <c r="D162" s="203" t="s">
        <v>142</v>
      </c>
      <c r="E162" s="204" t="s">
        <v>1286</v>
      </c>
      <c r="F162" s="205" t="s">
        <v>1287</v>
      </c>
      <c r="G162" s="206" t="s">
        <v>145</v>
      </c>
      <c r="H162" s="207">
        <v>45</v>
      </c>
      <c r="I162" s="208"/>
      <c r="J162" s="209">
        <f>ROUND(I162*H162,2)</f>
        <v>0</v>
      </c>
      <c r="K162" s="205" t="s">
        <v>219</v>
      </c>
      <c r="L162" s="42"/>
      <c r="M162" s="210" t="s">
        <v>40</v>
      </c>
      <c r="N162" s="211" t="s">
        <v>49</v>
      </c>
      <c r="O162" s="78"/>
      <c r="P162" s="212">
        <f>O162*H162</f>
        <v>0</v>
      </c>
      <c r="Q162" s="212">
        <v>0</v>
      </c>
      <c r="R162" s="212">
        <f>Q162*H162</f>
        <v>0</v>
      </c>
      <c r="S162" s="212">
        <v>0</v>
      </c>
      <c r="T162" s="213">
        <f>S162*H162</f>
        <v>0</v>
      </c>
      <c r="AR162" s="16" t="s">
        <v>180</v>
      </c>
      <c r="AT162" s="16" t="s">
        <v>142</v>
      </c>
      <c r="AU162" s="16" t="s">
        <v>88</v>
      </c>
      <c r="AY162" s="16" t="s">
        <v>139</v>
      </c>
      <c r="BE162" s="214">
        <f>IF(N162="základní",J162,0)</f>
        <v>0</v>
      </c>
      <c r="BF162" s="214">
        <f>IF(N162="snížená",J162,0)</f>
        <v>0</v>
      </c>
      <c r="BG162" s="214">
        <f>IF(N162="zákl. přenesená",J162,0)</f>
        <v>0</v>
      </c>
      <c r="BH162" s="214">
        <f>IF(N162="sníž. přenesená",J162,0)</f>
        <v>0</v>
      </c>
      <c r="BI162" s="214">
        <f>IF(N162="nulová",J162,0)</f>
        <v>0</v>
      </c>
      <c r="BJ162" s="16" t="s">
        <v>86</v>
      </c>
      <c r="BK162" s="214">
        <f>ROUND(I162*H162,2)</f>
        <v>0</v>
      </c>
      <c r="BL162" s="16" t="s">
        <v>180</v>
      </c>
      <c r="BM162" s="16" t="s">
        <v>1288</v>
      </c>
    </row>
    <row r="163" spans="2:65" s="1" customFormat="1" ht="16.5" customHeight="1">
      <c r="B163" s="37"/>
      <c r="C163" s="203" t="s">
        <v>483</v>
      </c>
      <c r="D163" s="203" t="s">
        <v>142</v>
      </c>
      <c r="E163" s="204" t="s">
        <v>1289</v>
      </c>
      <c r="F163" s="205" t="s">
        <v>1290</v>
      </c>
      <c r="G163" s="206" t="s">
        <v>145</v>
      </c>
      <c r="H163" s="207">
        <v>1</v>
      </c>
      <c r="I163" s="208"/>
      <c r="J163" s="209">
        <f>ROUND(I163*H163,2)</f>
        <v>0</v>
      </c>
      <c r="K163" s="205" t="s">
        <v>219</v>
      </c>
      <c r="L163" s="42"/>
      <c r="M163" s="210" t="s">
        <v>40</v>
      </c>
      <c r="N163" s="211" t="s">
        <v>49</v>
      </c>
      <c r="O163" s="78"/>
      <c r="P163" s="212">
        <f>O163*H163</f>
        <v>0</v>
      </c>
      <c r="Q163" s="212">
        <v>0</v>
      </c>
      <c r="R163" s="212">
        <f>Q163*H163</f>
        <v>0</v>
      </c>
      <c r="S163" s="212">
        <v>0</v>
      </c>
      <c r="T163" s="213">
        <f>S163*H163</f>
        <v>0</v>
      </c>
      <c r="AR163" s="16" t="s">
        <v>180</v>
      </c>
      <c r="AT163" s="16" t="s">
        <v>142</v>
      </c>
      <c r="AU163" s="16" t="s">
        <v>88</v>
      </c>
      <c r="AY163" s="16" t="s">
        <v>139</v>
      </c>
      <c r="BE163" s="214">
        <f>IF(N163="základní",J163,0)</f>
        <v>0</v>
      </c>
      <c r="BF163" s="214">
        <f>IF(N163="snížená",J163,0)</f>
        <v>0</v>
      </c>
      <c r="BG163" s="214">
        <f>IF(N163="zákl. přenesená",J163,0)</f>
        <v>0</v>
      </c>
      <c r="BH163" s="214">
        <f>IF(N163="sníž. přenesená",J163,0)</f>
        <v>0</v>
      </c>
      <c r="BI163" s="214">
        <f>IF(N163="nulová",J163,0)</f>
        <v>0</v>
      </c>
      <c r="BJ163" s="16" t="s">
        <v>86</v>
      </c>
      <c r="BK163" s="214">
        <f>ROUND(I163*H163,2)</f>
        <v>0</v>
      </c>
      <c r="BL163" s="16" t="s">
        <v>180</v>
      </c>
      <c r="BM163" s="16" t="s">
        <v>1291</v>
      </c>
    </row>
    <row r="164" spans="2:65" s="1" customFormat="1" ht="16.5" customHeight="1">
      <c r="B164" s="37"/>
      <c r="C164" s="203" t="s">
        <v>487</v>
      </c>
      <c r="D164" s="203" t="s">
        <v>142</v>
      </c>
      <c r="E164" s="204" t="s">
        <v>1292</v>
      </c>
      <c r="F164" s="205" t="s">
        <v>1293</v>
      </c>
      <c r="G164" s="206" t="s">
        <v>1294</v>
      </c>
      <c r="H164" s="207">
        <v>8</v>
      </c>
      <c r="I164" s="208"/>
      <c r="J164" s="209">
        <f>ROUND(I164*H164,2)</f>
        <v>0</v>
      </c>
      <c r="K164" s="205" t="s">
        <v>219</v>
      </c>
      <c r="L164" s="42"/>
      <c r="M164" s="210" t="s">
        <v>40</v>
      </c>
      <c r="N164" s="211" t="s">
        <v>49</v>
      </c>
      <c r="O164" s="78"/>
      <c r="P164" s="212">
        <f>O164*H164</f>
        <v>0</v>
      </c>
      <c r="Q164" s="212">
        <v>0</v>
      </c>
      <c r="R164" s="212">
        <f>Q164*H164</f>
        <v>0</v>
      </c>
      <c r="S164" s="212">
        <v>0</v>
      </c>
      <c r="T164" s="213">
        <f>S164*H164</f>
        <v>0</v>
      </c>
      <c r="AR164" s="16" t="s">
        <v>180</v>
      </c>
      <c r="AT164" s="16" t="s">
        <v>142</v>
      </c>
      <c r="AU164" s="16" t="s">
        <v>88</v>
      </c>
      <c r="AY164" s="16" t="s">
        <v>139</v>
      </c>
      <c r="BE164" s="214">
        <f>IF(N164="základní",J164,0)</f>
        <v>0</v>
      </c>
      <c r="BF164" s="214">
        <f>IF(N164="snížená",J164,0)</f>
        <v>0</v>
      </c>
      <c r="BG164" s="214">
        <f>IF(N164="zákl. přenesená",J164,0)</f>
        <v>0</v>
      </c>
      <c r="BH164" s="214">
        <f>IF(N164="sníž. přenesená",J164,0)</f>
        <v>0</v>
      </c>
      <c r="BI164" s="214">
        <f>IF(N164="nulová",J164,0)</f>
        <v>0</v>
      </c>
      <c r="BJ164" s="16" t="s">
        <v>86</v>
      </c>
      <c r="BK164" s="214">
        <f>ROUND(I164*H164,2)</f>
        <v>0</v>
      </c>
      <c r="BL164" s="16" t="s">
        <v>180</v>
      </c>
      <c r="BM164" s="16" t="s">
        <v>1295</v>
      </c>
    </row>
    <row r="165" spans="2:65" s="1" customFormat="1" ht="16.5" customHeight="1">
      <c r="B165" s="37"/>
      <c r="C165" s="203" t="s">
        <v>491</v>
      </c>
      <c r="D165" s="203" t="s">
        <v>142</v>
      </c>
      <c r="E165" s="204" t="s">
        <v>1296</v>
      </c>
      <c r="F165" s="205" t="s">
        <v>1297</v>
      </c>
      <c r="G165" s="206" t="s">
        <v>145</v>
      </c>
      <c r="H165" s="207">
        <v>1</v>
      </c>
      <c r="I165" s="208"/>
      <c r="J165" s="209">
        <f>ROUND(I165*H165,2)</f>
        <v>0</v>
      </c>
      <c r="K165" s="205" t="s">
        <v>219</v>
      </c>
      <c r="L165" s="42"/>
      <c r="M165" s="210" t="s">
        <v>40</v>
      </c>
      <c r="N165" s="211" t="s">
        <v>49</v>
      </c>
      <c r="O165" s="78"/>
      <c r="P165" s="212">
        <f>O165*H165</f>
        <v>0</v>
      </c>
      <c r="Q165" s="212">
        <v>0</v>
      </c>
      <c r="R165" s="212">
        <f>Q165*H165</f>
        <v>0</v>
      </c>
      <c r="S165" s="212">
        <v>0</v>
      </c>
      <c r="T165" s="213">
        <f>S165*H165</f>
        <v>0</v>
      </c>
      <c r="AR165" s="16" t="s">
        <v>180</v>
      </c>
      <c r="AT165" s="16" t="s">
        <v>142</v>
      </c>
      <c r="AU165" s="16" t="s">
        <v>88</v>
      </c>
      <c r="AY165" s="16" t="s">
        <v>139</v>
      </c>
      <c r="BE165" s="214">
        <f>IF(N165="základní",J165,0)</f>
        <v>0</v>
      </c>
      <c r="BF165" s="214">
        <f>IF(N165="snížená",J165,0)</f>
        <v>0</v>
      </c>
      <c r="BG165" s="214">
        <f>IF(N165="zákl. přenesená",J165,0)</f>
        <v>0</v>
      </c>
      <c r="BH165" s="214">
        <f>IF(N165="sníž. přenesená",J165,0)</f>
        <v>0</v>
      </c>
      <c r="BI165" s="214">
        <f>IF(N165="nulová",J165,0)</f>
        <v>0</v>
      </c>
      <c r="BJ165" s="16" t="s">
        <v>86</v>
      </c>
      <c r="BK165" s="214">
        <f>ROUND(I165*H165,2)</f>
        <v>0</v>
      </c>
      <c r="BL165" s="16" t="s">
        <v>180</v>
      </c>
      <c r="BM165" s="16" t="s">
        <v>1298</v>
      </c>
    </row>
    <row r="166" spans="2:65" s="1" customFormat="1" ht="16.5" customHeight="1">
      <c r="B166" s="37"/>
      <c r="C166" s="203" t="s">
        <v>495</v>
      </c>
      <c r="D166" s="203" t="s">
        <v>142</v>
      </c>
      <c r="E166" s="204" t="s">
        <v>1299</v>
      </c>
      <c r="F166" s="205" t="s">
        <v>1300</v>
      </c>
      <c r="G166" s="206" t="s">
        <v>145</v>
      </c>
      <c r="H166" s="207">
        <v>6</v>
      </c>
      <c r="I166" s="208"/>
      <c r="J166" s="209">
        <f>ROUND(I166*H166,2)</f>
        <v>0</v>
      </c>
      <c r="K166" s="205" t="s">
        <v>219</v>
      </c>
      <c r="L166" s="42"/>
      <c r="M166" s="210" t="s">
        <v>40</v>
      </c>
      <c r="N166" s="211" t="s">
        <v>49</v>
      </c>
      <c r="O166" s="78"/>
      <c r="P166" s="212">
        <f>O166*H166</f>
        <v>0</v>
      </c>
      <c r="Q166" s="212">
        <v>0</v>
      </c>
      <c r="R166" s="212">
        <f>Q166*H166</f>
        <v>0</v>
      </c>
      <c r="S166" s="212">
        <v>0</v>
      </c>
      <c r="T166" s="213">
        <f>S166*H166</f>
        <v>0</v>
      </c>
      <c r="AR166" s="16" t="s">
        <v>180</v>
      </c>
      <c r="AT166" s="16" t="s">
        <v>142</v>
      </c>
      <c r="AU166" s="16" t="s">
        <v>88</v>
      </c>
      <c r="AY166" s="16" t="s">
        <v>139</v>
      </c>
      <c r="BE166" s="214">
        <f>IF(N166="základní",J166,0)</f>
        <v>0</v>
      </c>
      <c r="BF166" s="214">
        <f>IF(N166="snížená",J166,0)</f>
        <v>0</v>
      </c>
      <c r="BG166" s="214">
        <f>IF(N166="zákl. přenesená",J166,0)</f>
        <v>0</v>
      </c>
      <c r="BH166" s="214">
        <f>IF(N166="sníž. přenesená",J166,0)</f>
        <v>0</v>
      </c>
      <c r="BI166" s="214">
        <f>IF(N166="nulová",J166,0)</f>
        <v>0</v>
      </c>
      <c r="BJ166" s="16" t="s">
        <v>86</v>
      </c>
      <c r="BK166" s="214">
        <f>ROUND(I166*H166,2)</f>
        <v>0</v>
      </c>
      <c r="BL166" s="16" t="s">
        <v>180</v>
      </c>
      <c r="BM166" s="16" t="s">
        <v>1301</v>
      </c>
    </row>
    <row r="167" spans="2:65" s="1" customFormat="1" ht="16.5" customHeight="1">
      <c r="B167" s="37"/>
      <c r="C167" s="203" t="s">
        <v>501</v>
      </c>
      <c r="D167" s="203" t="s">
        <v>142</v>
      </c>
      <c r="E167" s="204" t="s">
        <v>1302</v>
      </c>
      <c r="F167" s="205" t="s">
        <v>1303</v>
      </c>
      <c r="G167" s="206" t="s">
        <v>145</v>
      </c>
      <c r="H167" s="207">
        <v>1</v>
      </c>
      <c r="I167" s="208"/>
      <c r="J167" s="209">
        <f>ROUND(I167*H167,2)</f>
        <v>0</v>
      </c>
      <c r="K167" s="205" t="s">
        <v>219</v>
      </c>
      <c r="L167" s="42"/>
      <c r="M167" s="210" t="s">
        <v>40</v>
      </c>
      <c r="N167" s="211" t="s">
        <v>49</v>
      </c>
      <c r="O167" s="78"/>
      <c r="P167" s="212">
        <f>O167*H167</f>
        <v>0</v>
      </c>
      <c r="Q167" s="212">
        <v>0</v>
      </c>
      <c r="R167" s="212">
        <f>Q167*H167</f>
        <v>0</v>
      </c>
      <c r="S167" s="212">
        <v>0</v>
      </c>
      <c r="T167" s="213">
        <f>S167*H167</f>
        <v>0</v>
      </c>
      <c r="AR167" s="16" t="s">
        <v>180</v>
      </c>
      <c r="AT167" s="16" t="s">
        <v>142</v>
      </c>
      <c r="AU167" s="16" t="s">
        <v>88</v>
      </c>
      <c r="AY167" s="16" t="s">
        <v>139</v>
      </c>
      <c r="BE167" s="214">
        <f>IF(N167="základní",J167,0)</f>
        <v>0</v>
      </c>
      <c r="BF167" s="214">
        <f>IF(N167="snížená",J167,0)</f>
        <v>0</v>
      </c>
      <c r="BG167" s="214">
        <f>IF(N167="zákl. přenesená",J167,0)</f>
        <v>0</v>
      </c>
      <c r="BH167" s="214">
        <f>IF(N167="sníž. přenesená",J167,0)</f>
        <v>0</v>
      </c>
      <c r="BI167" s="214">
        <f>IF(N167="nulová",J167,0)</f>
        <v>0</v>
      </c>
      <c r="BJ167" s="16" t="s">
        <v>86</v>
      </c>
      <c r="BK167" s="214">
        <f>ROUND(I167*H167,2)</f>
        <v>0</v>
      </c>
      <c r="BL167" s="16" t="s">
        <v>180</v>
      </c>
      <c r="BM167" s="16" t="s">
        <v>1304</v>
      </c>
    </row>
    <row r="168" spans="2:65" s="1" customFormat="1" ht="22.5" customHeight="1">
      <c r="B168" s="37"/>
      <c r="C168" s="203" t="s">
        <v>505</v>
      </c>
      <c r="D168" s="203" t="s">
        <v>142</v>
      </c>
      <c r="E168" s="204" t="s">
        <v>1305</v>
      </c>
      <c r="F168" s="205" t="s">
        <v>1306</v>
      </c>
      <c r="G168" s="206" t="s">
        <v>145</v>
      </c>
      <c r="H168" s="207">
        <v>20</v>
      </c>
      <c r="I168" s="208"/>
      <c r="J168" s="209">
        <f>ROUND(I168*H168,2)</f>
        <v>0</v>
      </c>
      <c r="K168" s="205" t="s">
        <v>146</v>
      </c>
      <c r="L168" s="42"/>
      <c r="M168" s="210" t="s">
        <v>40</v>
      </c>
      <c r="N168" s="211" t="s">
        <v>49</v>
      </c>
      <c r="O168" s="78"/>
      <c r="P168" s="212">
        <f>O168*H168</f>
        <v>0</v>
      </c>
      <c r="Q168" s="212">
        <v>0</v>
      </c>
      <c r="R168" s="212">
        <f>Q168*H168</f>
        <v>0</v>
      </c>
      <c r="S168" s="212">
        <v>0</v>
      </c>
      <c r="T168" s="213">
        <f>S168*H168</f>
        <v>0</v>
      </c>
      <c r="AR168" s="16" t="s">
        <v>180</v>
      </c>
      <c r="AT168" s="16" t="s">
        <v>142</v>
      </c>
      <c r="AU168" s="16" t="s">
        <v>88</v>
      </c>
      <c r="AY168" s="16" t="s">
        <v>139</v>
      </c>
      <c r="BE168" s="214">
        <f>IF(N168="základní",J168,0)</f>
        <v>0</v>
      </c>
      <c r="BF168" s="214">
        <f>IF(N168="snížená",J168,0)</f>
        <v>0</v>
      </c>
      <c r="BG168" s="214">
        <f>IF(N168="zákl. přenesená",J168,0)</f>
        <v>0</v>
      </c>
      <c r="BH168" s="214">
        <f>IF(N168="sníž. přenesená",J168,0)</f>
        <v>0</v>
      </c>
      <c r="BI168" s="214">
        <f>IF(N168="nulová",J168,0)</f>
        <v>0</v>
      </c>
      <c r="BJ168" s="16" t="s">
        <v>86</v>
      </c>
      <c r="BK168" s="214">
        <f>ROUND(I168*H168,2)</f>
        <v>0</v>
      </c>
      <c r="BL168" s="16" t="s">
        <v>180</v>
      </c>
      <c r="BM168" s="16" t="s">
        <v>1307</v>
      </c>
    </row>
    <row r="169" spans="2:65" s="1" customFormat="1" ht="16.5" customHeight="1">
      <c r="B169" s="37"/>
      <c r="C169" s="246" t="s">
        <v>509</v>
      </c>
      <c r="D169" s="246" t="s">
        <v>254</v>
      </c>
      <c r="E169" s="247" t="s">
        <v>1308</v>
      </c>
      <c r="F169" s="248" t="s">
        <v>1309</v>
      </c>
      <c r="G169" s="249" t="s">
        <v>145</v>
      </c>
      <c r="H169" s="250">
        <v>20</v>
      </c>
      <c r="I169" s="251"/>
      <c r="J169" s="252">
        <f>ROUND(I169*H169,2)</f>
        <v>0</v>
      </c>
      <c r="K169" s="248" t="s">
        <v>146</v>
      </c>
      <c r="L169" s="253"/>
      <c r="M169" s="254" t="s">
        <v>40</v>
      </c>
      <c r="N169" s="255" t="s">
        <v>49</v>
      </c>
      <c r="O169" s="78"/>
      <c r="P169" s="212">
        <f>O169*H169</f>
        <v>0</v>
      </c>
      <c r="Q169" s="212">
        <v>5E-05</v>
      </c>
      <c r="R169" s="212">
        <f>Q169*H169</f>
        <v>0.001</v>
      </c>
      <c r="S169" s="212">
        <v>0</v>
      </c>
      <c r="T169" s="213">
        <f>S169*H169</f>
        <v>0</v>
      </c>
      <c r="AR169" s="16" t="s">
        <v>358</v>
      </c>
      <c r="AT169" s="16" t="s">
        <v>254</v>
      </c>
      <c r="AU169" s="16" t="s">
        <v>88</v>
      </c>
      <c r="AY169" s="16" t="s">
        <v>139</v>
      </c>
      <c r="BE169" s="214">
        <f>IF(N169="základní",J169,0)</f>
        <v>0</v>
      </c>
      <c r="BF169" s="214">
        <f>IF(N169="snížená",J169,0)</f>
        <v>0</v>
      </c>
      <c r="BG169" s="214">
        <f>IF(N169="zákl. přenesená",J169,0)</f>
        <v>0</v>
      </c>
      <c r="BH169" s="214">
        <f>IF(N169="sníž. přenesená",J169,0)</f>
        <v>0</v>
      </c>
      <c r="BI169" s="214">
        <f>IF(N169="nulová",J169,0)</f>
        <v>0</v>
      </c>
      <c r="BJ169" s="16" t="s">
        <v>86</v>
      </c>
      <c r="BK169" s="214">
        <f>ROUND(I169*H169,2)</f>
        <v>0</v>
      </c>
      <c r="BL169" s="16" t="s">
        <v>180</v>
      </c>
      <c r="BM169" s="16" t="s">
        <v>1310</v>
      </c>
    </row>
    <row r="170" spans="2:65" s="1" customFormat="1" ht="22.5" customHeight="1">
      <c r="B170" s="37"/>
      <c r="C170" s="203" t="s">
        <v>513</v>
      </c>
      <c r="D170" s="203" t="s">
        <v>142</v>
      </c>
      <c r="E170" s="204" t="s">
        <v>1311</v>
      </c>
      <c r="F170" s="205" t="s">
        <v>1312</v>
      </c>
      <c r="G170" s="206" t="s">
        <v>145</v>
      </c>
      <c r="H170" s="207">
        <v>2</v>
      </c>
      <c r="I170" s="208"/>
      <c r="J170" s="209">
        <f>ROUND(I170*H170,2)</f>
        <v>0</v>
      </c>
      <c r="K170" s="205" t="s">
        <v>146</v>
      </c>
      <c r="L170" s="42"/>
      <c r="M170" s="210" t="s">
        <v>40</v>
      </c>
      <c r="N170" s="211" t="s">
        <v>49</v>
      </c>
      <c r="O170" s="78"/>
      <c r="P170" s="212">
        <f>O170*H170</f>
        <v>0</v>
      </c>
      <c r="Q170" s="212">
        <v>0</v>
      </c>
      <c r="R170" s="212">
        <f>Q170*H170</f>
        <v>0</v>
      </c>
      <c r="S170" s="212">
        <v>0</v>
      </c>
      <c r="T170" s="213">
        <f>S170*H170</f>
        <v>0</v>
      </c>
      <c r="AR170" s="16" t="s">
        <v>180</v>
      </c>
      <c r="AT170" s="16" t="s">
        <v>142</v>
      </c>
      <c r="AU170" s="16" t="s">
        <v>88</v>
      </c>
      <c r="AY170" s="16" t="s">
        <v>139</v>
      </c>
      <c r="BE170" s="214">
        <f>IF(N170="základní",J170,0)</f>
        <v>0</v>
      </c>
      <c r="BF170" s="214">
        <f>IF(N170="snížená",J170,0)</f>
        <v>0</v>
      </c>
      <c r="BG170" s="214">
        <f>IF(N170="zákl. přenesená",J170,0)</f>
        <v>0</v>
      </c>
      <c r="BH170" s="214">
        <f>IF(N170="sníž. přenesená",J170,0)</f>
        <v>0</v>
      </c>
      <c r="BI170" s="214">
        <f>IF(N170="nulová",J170,0)</f>
        <v>0</v>
      </c>
      <c r="BJ170" s="16" t="s">
        <v>86</v>
      </c>
      <c r="BK170" s="214">
        <f>ROUND(I170*H170,2)</f>
        <v>0</v>
      </c>
      <c r="BL170" s="16" t="s">
        <v>180</v>
      </c>
      <c r="BM170" s="16" t="s">
        <v>1313</v>
      </c>
    </row>
    <row r="171" spans="2:65" s="1" customFormat="1" ht="16.5" customHeight="1">
      <c r="B171" s="37"/>
      <c r="C171" s="246" t="s">
        <v>517</v>
      </c>
      <c r="D171" s="246" t="s">
        <v>254</v>
      </c>
      <c r="E171" s="247" t="s">
        <v>1314</v>
      </c>
      <c r="F171" s="248" t="s">
        <v>1315</v>
      </c>
      <c r="G171" s="249" t="s">
        <v>145</v>
      </c>
      <c r="H171" s="250">
        <v>2</v>
      </c>
      <c r="I171" s="251"/>
      <c r="J171" s="252">
        <f>ROUND(I171*H171,2)</f>
        <v>0</v>
      </c>
      <c r="K171" s="248" t="s">
        <v>146</v>
      </c>
      <c r="L171" s="253"/>
      <c r="M171" s="254" t="s">
        <v>40</v>
      </c>
      <c r="N171" s="255" t="s">
        <v>49</v>
      </c>
      <c r="O171" s="78"/>
      <c r="P171" s="212">
        <f>O171*H171</f>
        <v>0</v>
      </c>
      <c r="Q171" s="212">
        <v>5E-05</v>
      </c>
      <c r="R171" s="212">
        <f>Q171*H171</f>
        <v>0.0001</v>
      </c>
      <c r="S171" s="212">
        <v>0</v>
      </c>
      <c r="T171" s="213">
        <f>S171*H171</f>
        <v>0</v>
      </c>
      <c r="AR171" s="16" t="s">
        <v>358</v>
      </c>
      <c r="AT171" s="16" t="s">
        <v>254</v>
      </c>
      <c r="AU171" s="16" t="s">
        <v>88</v>
      </c>
      <c r="AY171" s="16" t="s">
        <v>139</v>
      </c>
      <c r="BE171" s="214">
        <f>IF(N171="základní",J171,0)</f>
        <v>0</v>
      </c>
      <c r="BF171" s="214">
        <f>IF(N171="snížená",J171,0)</f>
        <v>0</v>
      </c>
      <c r="BG171" s="214">
        <f>IF(N171="zákl. přenesená",J171,0)</f>
        <v>0</v>
      </c>
      <c r="BH171" s="214">
        <f>IF(N171="sníž. přenesená",J171,0)</f>
        <v>0</v>
      </c>
      <c r="BI171" s="214">
        <f>IF(N171="nulová",J171,0)</f>
        <v>0</v>
      </c>
      <c r="BJ171" s="16" t="s">
        <v>86</v>
      </c>
      <c r="BK171" s="214">
        <f>ROUND(I171*H171,2)</f>
        <v>0</v>
      </c>
      <c r="BL171" s="16" t="s">
        <v>180</v>
      </c>
      <c r="BM171" s="16" t="s">
        <v>1316</v>
      </c>
    </row>
    <row r="172" spans="2:65" s="1" customFormat="1" ht="22.5" customHeight="1">
      <c r="B172" s="37"/>
      <c r="C172" s="203" t="s">
        <v>521</v>
      </c>
      <c r="D172" s="203" t="s">
        <v>142</v>
      </c>
      <c r="E172" s="204" t="s">
        <v>1317</v>
      </c>
      <c r="F172" s="205" t="s">
        <v>1318</v>
      </c>
      <c r="G172" s="206" t="s">
        <v>145</v>
      </c>
      <c r="H172" s="207">
        <v>48</v>
      </c>
      <c r="I172" s="208"/>
      <c r="J172" s="209">
        <f>ROUND(I172*H172,2)</f>
        <v>0</v>
      </c>
      <c r="K172" s="205" t="s">
        <v>146</v>
      </c>
      <c r="L172" s="42"/>
      <c r="M172" s="210" t="s">
        <v>40</v>
      </c>
      <c r="N172" s="211" t="s">
        <v>49</v>
      </c>
      <c r="O172" s="78"/>
      <c r="P172" s="212">
        <f>O172*H172</f>
        <v>0</v>
      </c>
      <c r="Q172" s="212">
        <v>0</v>
      </c>
      <c r="R172" s="212">
        <f>Q172*H172</f>
        <v>0</v>
      </c>
      <c r="S172" s="212">
        <v>0</v>
      </c>
      <c r="T172" s="213">
        <f>S172*H172</f>
        <v>0</v>
      </c>
      <c r="AR172" s="16" t="s">
        <v>180</v>
      </c>
      <c r="AT172" s="16" t="s">
        <v>142</v>
      </c>
      <c r="AU172" s="16" t="s">
        <v>88</v>
      </c>
      <c r="AY172" s="16" t="s">
        <v>139</v>
      </c>
      <c r="BE172" s="214">
        <f>IF(N172="základní",J172,0)</f>
        <v>0</v>
      </c>
      <c r="BF172" s="214">
        <f>IF(N172="snížená",J172,0)</f>
        <v>0</v>
      </c>
      <c r="BG172" s="214">
        <f>IF(N172="zákl. přenesená",J172,0)</f>
        <v>0</v>
      </c>
      <c r="BH172" s="214">
        <f>IF(N172="sníž. přenesená",J172,0)</f>
        <v>0</v>
      </c>
      <c r="BI172" s="214">
        <f>IF(N172="nulová",J172,0)</f>
        <v>0</v>
      </c>
      <c r="BJ172" s="16" t="s">
        <v>86</v>
      </c>
      <c r="BK172" s="214">
        <f>ROUND(I172*H172,2)</f>
        <v>0</v>
      </c>
      <c r="BL172" s="16" t="s">
        <v>180</v>
      </c>
      <c r="BM172" s="16" t="s">
        <v>1319</v>
      </c>
    </row>
    <row r="173" spans="2:65" s="1" customFormat="1" ht="16.5" customHeight="1">
      <c r="B173" s="37"/>
      <c r="C173" s="246" t="s">
        <v>525</v>
      </c>
      <c r="D173" s="246" t="s">
        <v>254</v>
      </c>
      <c r="E173" s="247" t="s">
        <v>1320</v>
      </c>
      <c r="F173" s="248" t="s">
        <v>1321</v>
      </c>
      <c r="G173" s="249" t="s">
        <v>145</v>
      </c>
      <c r="H173" s="250">
        <v>48</v>
      </c>
      <c r="I173" s="251"/>
      <c r="J173" s="252">
        <f>ROUND(I173*H173,2)</f>
        <v>0</v>
      </c>
      <c r="K173" s="248" t="s">
        <v>146</v>
      </c>
      <c r="L173" s="253"/>
      <c r="M173" s="254" t="s">
        <v>40</v>
      </c>
      <c r="N173" s="255" t="s">
        <v>49</v>
      </c>
      <c r="O173" s="78"/>
      <c r="P173" s="212">
        <f>O173*H173</f>
        <v>0</v>
      </c>
      <c r="Q173" s="212">
        <v>5E-05</v>
      </c>
      <c r="R173" s="212">
        <f>Q173*H173</f>
        <v>0.0024000000000000002</v>
      </c>
      <c r="S173" s="212">
        <v>0</v>
      </c>
      <c r="T173" s="213">
        <f>S173*H173</f>
        <v>0</v>
      </c>
      <c r="AR173" s="16" t="s">
        <v>358</v>
      </c>
      <c r="AT173" s="16" t="s">
        <v>254</v>
      </c>
      <c r="AU173" s="16" t="s">
        <v>88</v>
      </c>
      <c r="AY173" s="16" t="s">
        <v>139</v>
      </c>
      <c r="BE173" s="214">
        <f>IF(N173="základní",J173,0)</f>
        <v>0</v>
      </c>
      <c r="BF173" s="214">
        <f>IF(N173="snížená",J173,0)</f>
        <v>0</v>
      </c>
      <c r="BG173" s="214">
        <f>IF(N173="zákl. přenesená",J173,0)</f>
        <v>0</v>
      </c>
      <c r="BH173" s="214">
        <f>IF(N173="sníž. přenesená",J173,0)</f>
        <v>0</v>
      </c>
      <c r="BI173" s="214">
        <f>IF(N173="nulová",J173,0)</f>
        <v>0</v>
      </c>
      <c r="BJ173" s="16" t="s">
        <v>86</v>
      </c>
      <c r="BK173" s="214">
        <f>ROUND(I173*H173,2)</f>
        <v>0</v>
      </c>
      <c r="BL173" s="16" t="s">
        <v>180</v>
      </c>
      <c r="BM173" s="16" t="s">
        <v>1322</v>
      </c>
    </row>
    <row r="174" spans="2:65" s="1" customFormat="1" ht="22.5" customHeight="1">
      <c r="B174" s="37"/>
      <c r="C174" s="203" t="s">
        <v>261</v>
      </c>
      <c r="D174" s="203" t="s">
        <v>142</v>
      </c>
      <c r="E174" s="204" t="s">
        <v>1323</v>
      </c>
      <c r="F174" s="205" t="s">
        <v>1324</v>
      </c>
      <c r="G174" s="206" t="s">
        <v>145</v>
      </c>
      <c r="H174" s="207">
        <v>4</v>
      </c>
      <c r="I174" s="208"/>
      <c r="J174" s="209">
        <f>ROUND(I174*H174,2)</f>
        <v>0</v>
      </c>
      <c r="K174" s="205" t="s">
        <v>146</v>
      </c>
      <c r="L174" s="42"/>
      <c r="M174" s="210" t="s">
        <v>40</v>
      </c>
      <c r="N174" s="211" t="s">
        <v>49</v>
      </c>
      <c r="O174" s="78"/>
      <c r="P174" s="212">
        <f>O174*H174</f>
        <v>0</v>
      </c>
      <c r="Q174" s="212">
        <v>0</v>
      </c>
      <c r="R174" s="212">
        <f>Q174*H174</f>
        <v>0</v>
      </c>
      <c r="S174" s="212">
        <v>0</v>
      </c>
      <c r="T174" s="213">
        <f>S174*H174</f>
        <v>0</v>
      </c>
      <c r="AR174" s="16" t="s">
        <v>180</v>
      </c>
      <c r="AT174" s="16" t="s">
        <v>142</v>
      </c>
      <c r="AU174" s="16" t="s">
        <v>88</v>
      </c>
      <c r="AY174" s="16" t="s">
        <v>139</v>
      </c>
      <c r="BE174" s="214">
        <f>IF(N174="základní",J174,0)</f>
        <v>0</v>
      </c>
      <c r="BF174" s="214">
        <f>IF(N174="snížená",J174,0)</f>
        <v>0</v>
      </c>
      <c r="BG174" s="214">
        <f>IF(N174="zákl. přenesená",J174,0)</f>
        <v>0</v>
      </c>
      <c r="BH174" s="214">
        <f>IF(N174="sníž. přenesená",J174,0)</f>
        <v>0</v>
      </c>
      <c r="BI174" s="214">
        <f>IF(N174="nulová",J174,0)</f>
        <v>0</v>
      </c>
      <c r="BJ174" s="16" t="s">
        <v>86</v>
      </c>
      <c r="BK174" s="214">
        <f>ROUND(I174*H174,2)</f>
        <v>0</v>
      </c>
      <c r="BL174" s="16" t="s">
        <v>180</v>
      </c>
      <c r="BM174" s="16" t="s">
        <v>1325</v>
      </c>
    </row>
    <row r="175" spans="2:65" s="1" customFormat="1" ht="16.5" customHeight="1">
      <c r="B175" s="37"/>
      <c r="C175" s="246" t="s">
        <v>532</v>
      </c>
      <c r="D175" s="246" t="s">
        <v>254</v>
      </c>
      <c r="E175" s="247" t="s">
        <v>1326</v>
      </c>
      <c r="F175" s="248" t="s">
        <v>1327</v>
      </c>
      <c r="G175" s="249" t="s">
        <v>145</v>
      </c>
      <c r="H175" s="250">
        <v>4</v>
      </c>
      <c r="I175" s="251"/>
      <c r="J175" s="252">
        <f>ROUND(I175*H175,2)</f>
        <v>0</v>
      </c>
      <c r="K175" s="248" t="s">
        <v>146</v>
      </c>
      <c r="L175" s="253"/>
      <c r="M175" s="254" t="s">
        <v>40</v>
      </c>
      <c r="N175" s="255" t="s">
        <v>49</v>
      </c>
      <c r="O175" s="78"/>
      <c r="P175" s="212">
        <f>O175*H175</f>
        <v>0</v>
      </c>
      <c r="Q175" s="212">
        <v>5E-05</v>
      </c>
      <c r="R175" s="212">
        <f>Q175*H175</f>
        <v>0.0002</v>
      </c>
      <c r="S175" s="212">
        <v>0</v>
      </c>
      <c r="T175" s="213">
        <f>S175*H175</f>
        <v>0</v>
      </c>
      <c r="AR175" s="16" t="s">
        <v>358</v>
      </c>
      <c r="AT175" s="16" t="s">
        <v>254</v>
      </c>
      <c r="AU175" s="16" t="s">
        <v>88</v>
      </c>
      <c r="AY175" s="16" t="s">
        <v>139</v>
      </c>
      <c r="BE175" s="214">
        <f>IF(N175="základní",J175,0)</f>
        <v>0</v>
      </c>
      <c r="BF175" s="214">
        <f>IF(N175="snížená",J175,0)</f>
        <v>0</v>
      </c>
      <c r="BG175" s="214">
        <f>IF(N175="zákl. přenesená",J175,0)</f>
        <v>0</v>
      </c>
      <c r="BH175" s="214">
        <f>IF(N175="sníž. přenesená",J175,0)</f>
        <v>0</v>
      </c>
      <c r="BI175" s="214">
        <f>IF(N175="nulová",J175,0)</f>
        <v>0</v>
      </c>
      <c r="BJ175" s="16" t="s">
        <v>86</v>
      </c>
      <c r="BK175" s="214">
        <f>ROUND(I175*H175,2)</f>
        <v>0</v>
      </c>
      <c r="BL175" s="16" t="s">
        <v>180</v>
      </c>
      <c r="BM175" s="16" t="s">
        <v>1328</v>
      </c>
    </row>
    <row r="176" spans="2:65" s="1" customFormat="1" ht="22.5" customHeight="1">
      <c r="B176" s="37"/>
      <c r="C176" s="203" t="s">
        <v>536</v>
      </c>
      <c r="D176" s="203" t="s">
        <v>142</v>
      </c>
      <c r="E176" s="204" t="s">
        <v>1329</v>
      </c>
      <c r="F176" s="205" t="s">
        <v>1330</v>
      </c>
      <c r="G176" s="206" t="s">
        <v>145</v>
      </c>
      <c r="H176" s="207">
        <v>7</v>
      </c>
      <c r="I176" s="208"/>
      <c r="J176" s="209">
        <f>ROUND(I176*H176,2)</f>
        <v>0</v>
      </c>
      <c r="K176" s="205" t="s">
        <v>146</v>
      </c>
      <c r="L176" s="42"/>
      <c r="M176" s="210" t="s">
        <v>40</v>
      </c>
      <c r="N176" s="211" t="s">
        <v>49</v>
      </c>
      <c r="O176" s="78"/>
      <c r="P176" s="212">
        <f>O176*H176</f>
        <v>0</v>
      </c>
      <c r="Q176" s="212">
        <v>0</v>
      </c>
      <c r="R176" s="212">
        <f>Q176*H176</f>
        <v>0</v>
      </c>
      <c r="S176" s="212">
        <v>0</v>
      </c>
      <c r="T176" s="213">
        <f>S176*H176</f>
        <v>0</v>
      </c>
      <c r="AR176" s="16" t="s">
        <v>180</v>
      </c>
      <c r="AT176" s="16" t="s">
        <v>142</v>
      </c>
      <c r="AU176" s="16" t="s">
        <v>88</v>
      </c>
      <c r="AY176" s="16" t="s">
        <v>139</v>
      </c>
      <c r="BE176" s="214">
        <f>IF(N176="základní",J176,0)</f>
        <v>0</v>
      </c>
      <c r="BF176" s="214">
        <f>IF(N176="snížená",J176,0)</f>
        <v>0</v>
      </c>
      <c r="BG176" s="214">
        <f>IF(N176="zákl. přenesená",J176,0)</f>
        <v>0</v>
      </c>
      <c r="BH176" s="214">
        <f>IF(N176="sníž. přenesená",J176,0)</f>
        <v>0</v>
      </c>
      <c r="BI176" s="214">
        <f>IF(N176="nulová",J176,0)</f>
        <v>0</v>
      </c>
      <c r="BJ176" s="16" t="s">
        <v>86</v>
      </c>
      <c r="BK176" s="214">
        <f>ROUND(I176*H176,2)</f>
        <v>0</v>
      </c>
      <c r="BL176" s="16" t="s">
        <v>180</v>
      </c>
      <c r="BM176" s="16" t="s">
        <v>1331</v>
      </c>
    </row>
    <row r="177" spans="2:65" s="1" customFormat="1" ht="16.5" customHeight="1">
      <c r="B177" s="37"/>
      <c r="C177" s="246" t="s">
        <v>540</v>
      </c>
      <c r="D177" s="246" t="s">
        <v>254</v>
      </c>
      <c r="E177" s="247" t="s">
        <v>1332</v>
      </c>
      <c r="F177" s="248" t="s">
        <v>1333</v>
      </c>
      <c r="G177" s="249" t="s">
        <v>145</v>
      </c>
      <c r="H177" s="250">
        <v>7</v>
      </c>
      <c r="I177" s="251"/>
      <c r="J177" s="252">
        <f>ROUND(I177*H177,2)</f>
        <v>0</v>
      </c>
      <c r="K177" s="248" t="s">
        <v>146</v>
      </c>
      <c r="L177" s="253"/>
      <c r="M177" s="254" t="s">
        <v>40</v>
      </c>
      <c r="N177" s="255" t="s">
        <v>49</v>
      </c>
      <c r="O177" s="78"/>
      <c r="P177" s="212">
        <f>O177*H177</f>
        <v>0</v>
      </c>
      <c r="Q177" s="212">
        <v>5E-05</v>
      </c>
      <c r="R177" s="212">
        <f>Q177*H177</f>
        <v>0.00035</v>
      </c>
      <c r="S177" s="212">
        <v>0</v>
      </c>
      <c r="T177" s="213">
        <f>S177*H177</f>
        <v>0</v>
      </c>
      <c r="AR177" s="16" t="s">
        <v>358</v>
      </c>
      <c r="AT177" s="16" t="s">
        <v>254</v>
      </c>
      <c r="AU177" s="16" t="s">
        <v>88</v>
      </c>
      <c r="AY177" s="16" t="s">
        <v>139</v>
      </c>
      <c r="BE177" s="214">
        <f>IF(N177="základní",J177,0)</f>
        <v>0</v>
      </c>
      <c r="BF177" s="214">
        <f>IF(N177="snížená",J177,0)</f>
        <v>0</v>
      </c>
      <c r="BG177" s="214">
        <f>IF(N177="zákl. přenesená",J177,0)</f>
        <v>0</v>
      </c>
      <c r="BH177" s="214">
        <f>IF(N177="sníž. přenesená",J177,0)</f>
        <v>0</v>
      </c>
      <c r="BI177" s="214">
        <f>IF(N177="nulová",J177,0)</f>
        <v>0</v>
      </c>
      <c r="BJ177" s="16" t="s">
        <v>86</v>
      </c>
      <c r="BK177" s="214">
        <f>ROUND(I177*H177,2)</f>
        <v>0</v>
      </c>
      <c r="BL177" s="16" t="s">
        <v>180</v>
      </c>
      <c r="BM177" s="16" t="s">
        <v>1334</v>
      </c>
    </row>
    <row r="178" spans="2:65" s="1" customFormat="1" ht="22.5" customHeight="1">
      <c r="B178" s="37"/>
      <c r="C178" s="203" t="s">
        <v>544</v>
      </c>
      <c r="D178" s="203" t="s">
        <v>142</v>
      </c>
      <c r="E178" s="204" t="s">
        <v>1335</v>
      </c>
      <c r="F178" s="205" t="s">
        <v>1336</v>
      </c>
      <c r="G178" s="206" t="s">
        <v>145</v>
      </c>
      <c r="H178" s="207">
        <v>2</v>
      </c>
      <c r="I178" s="208"/>
      <c r="J178" s="209">
        <f>ROUND(I178*H178,2)</f>
        <v>0</v>
      </c>
      <c r="K178" s="205" t="s">
        <v>146</v>
      </c>
      <c r="L178" s="42"/>
      <c r="M178" s="210" t="s">
        <v>40</v>
      </c>
      <c r="N178" s="211" t="s">
        <v>49</v>
      </c>
      <c r="O178" s="78"/>
      <c r="P178" s="212">
        <f>O178*H178</f>
        <v>0</v>
      </c>
      <c r="Q178" s="212">
        <v>0</v>
      </c>
      <c r="R178" s="212">
        <f>Q178*H178</f>
        <v>0</v>
      </c>
      <c r="S178" s="212">
        <v>0</v>
      </c>
      <c r="T178" s="213">
        <f>S178*H178</f>
        <v>0</v>
      </c>
      <c r="AR178" s="16" t="s">
        <v>180</v>
      </c>
      <c r="AT178" s="16" t="s">
        <v>142</v>
      </c>
      <c r="AU178" s="16" t="s">
        <v>88</v>
      </c>
      <c r="AY178" s="16" t="s">
        <v>139</v>
      </c>
      <c r="BE178" s="214">
        <f>IF(N178="základní",J178,0)</f>
        <v>0</v>
      </c>
      <c r="BF178" s="214">
        <f>IF(N178="snížená",J178,0)</f>
        <v>0</v>
      </c>
      <c r="BG178" s="214">
        <f>IF(N178="zákl. přenesená",J178,0)</f>
        <v>0</v>
      </c>
      <c r="BH178" s="214">
        <f>IF(N178="sníž. přenesená",J178,0)</f>
        <v>0</v>
      </c>
      <c r="BI178" s="214">
        <f>IF(N178="nulová",J178,0)</f>
        <v>0</v>
      </c>
      <c r="BJ178" s="16" t="s">
        <v>86</v>
      </c>
      <c r="BK178" s="214">
        <f>ROUND(I178*H178,2)</f>
        <v>0</v>
      </c>
      <c r="BL178" s="16" t="s">
        <v>180</v>
      </c>
      <c r="BM178" s="16" t="s">
        <v>1337</v>
      </c>
    </row>
    <row r="179" spans="2:65" s="1" customFormat="1" ht="16.5" customHeight="1">
      <c r="B179" s="37"/>
      <c r="C179" s="246" t="s">
        <v>548</v>
      </c>
      <c r="D179" s="246" t="s">
        <v>254</v>
      </c>
      <c r="E179" s="247" t="s">
        <v>1338</v>
      </c>
      <c r="F179" s="248" t="s">
        <v>1339</v>
      </c>
      <c r="G179" s="249" t="s">
        <v>145</v>
      </c>
      <c r="H179" s="250">
        <v>2</v>
      </c>
      <c r="I179" s="251"/>
      <c r="J179" s="252">
        <f>ROUND(I179*H179,2)</f>
        <v>0</v>
      </c>
      <c r="K179" s="248" t="s">
        <v>219</v>
      </c>
      <c r="L179" s="253"/>
      <c r="M179" s="254" t="s">
        <v>40</v>
      </c>
      <c r="N179" s="255" t="s">
        <v>49</v>
      </c>
      <c r="O179" s="78"/>
      <c r="P179" s="212">
        <f>O179*H179</f>
        <v>0</v>
      </c>
      <c r="Q179" s="212">
        <v>5E-05</v>
      </c>
      <c r="R179" s="212">
        <f>Q179*H179</f>
        <v>0.0001</v>
      </c>
      <c r="S179" s="212">
        <v>0</v>
      </c>
      <c r="T179" s="213">
        <f>S179*H179</f>
        <v>0</v>
      </c>
      <c r="AR179" s="16" t="s">
        <v>358</v>
      </c>
      <c r="AT179" s="16" t="s">
        <v>254</v>
      </c>
      <c r="AU179" s="16" t="s">
        <v>88</v>
      </c>
      <c r="AY179" s="16" t="s">
        <v>139</v>
      </c>
      <c r="BE179" s="214">
        <f>IF(N179="základní",J179,0)</f>
        <v>0</v>
      </c>
      <c r="BF179" s="214">
        <f>IF(N179="snížená",J179,0)</f>
        <v>0</v>
      </c>
      <c r="BG179" s="214">
        <f>IF(N179="zákl. přenesená",J179,0)</f>
        <v>0</v>
      </c>
      <c r="BH179" s="214">
        <f>IF(N179="sníž. přenesená",J179,0)</f>
        <v>0</v>
      </c>
      <c r="BI179" s="214">
        <f>IF(N179="nulová",J179,0)</f>
        <v>0</v>
      </c>
      <c r="BJ179" s="16" t="s">
        <v>86</v>
      </c>
      <c r="BK179" s="214">
        <f>ROUND(I179*H179,2)</f>
        <v>0</v>
      </c>
      <c r="BL179" s="16" t="s">
        <v>180</v>
      </c>
      <c r="BM179" s="16" t="s">
        <v>1340</v>
      </c>
    </row>
    <row r="180" spans="2:65" s="1" customFormat="1" ht="22.5" customHeight="1">
      <c r="B180" s="37"/>
      <c r="C180" s="203" t="s">
        <v>552</v>
      </c>
      <c r="D180" s="203" t="s">
        <v>142</v>
      </c>
      <c r="E180" s="204" t="s">
        <v>1341</v>
      </c>
      <c r="F180" s="205" t="s">
        <v>1342</v>
      </c>
      <c r="G180" s="206" t="s">
        <v>145</v>
      </c>
      <c r="H180" s="207">
        <v>2</v>
      </c>
      <c r="I180" s="208"/>
      <c r="J180" s="209">
        <f>ROUND(I180*H180,2)</f>
        <v>0</v>
      </c>
      <c r="K180" s="205" t="s">
        <v>146</v>
      </c>
      <c r="L180" s="42"/>
      <c r="M180" s="210" t="s">
        <v>40</v>
      </c>
      <c r="N180" s="211" t="s">
        <v>49</v>
      </c>
      <c r="O180" s="78"/>
      <c r="P180" s="212">
        <f>O180*H180</f>
        <v>0</v>
      </c>
      <c r="Q180" s="212">
        <v>0</v>
      </c>
      <c r="R180" s="212">
        <f>Q180*H180</f>
        <v>0</v>
      </c>
      <c r="S180" s="212">
        <v>0</v>
      </c>
      <c r="T180" s="213">
        <f>S180*H180</f>
        <v>0</v>
      </c>
      <c r="AR180" s="16" t="s">
        <v>180</v>
      </c>
      <c r="AT180" s="16" t="s">
        <v>142</v>
      </c>
      <c r="AU180" s="16" t="s">
        <v>88</v>
      </c>
      <c r="AY180" s="16" t="s">
        <v>139</v>
      </c>
      <c r="BE180" s="214">
        <f>IF(N180="základní",J180,0)</f>
        <v>0</v>
      </c>
      <c r="BF180" s="214">
        <f>IF(N180="snížená",J180,0)</f>
        <v>0</v>
      </c>
      <c r="BG180" s="214">
        <f>IF(N180="zákl. přenesená",J180,0)</f>
        <v>0</v>
      </c>
      <c r="BH180" s="214">
        <f>IF(N180="sníž. přenesená",J180,0)</f>
        <v>0</v>
      </c>
      <c r="BI180" s="214">
        <f>IF(N180="nulová",J180,0)</f>
        <v>0</v>
      </c>
      <c r="BJ180" s="16" t="s">
        <v>86</v>
      </c>
      <c r="BK180" s="214">
        <f>ROUND(I180*H180,2)</f>
        <v>0</v>
      </c>
      <c r="BL180" s="16" t="s">
        <v>180</v>
      </c>
      <c r="BM180" s="16" t="s">
        <v>1343</v>
      </c>
    </row>
    <row r="181" spans="2:65" s="1" customFormat="1" ht="16.5" customHeight="1">
      <c r="B181" s="37"/>
      <c r="C181" s="246" t="s">
        <v>556</v>
      </c>
      <c r="D181" s="246" t="s">
        <v>254</v>
      </c>
      <c r="E181" s="247" t="s">
        <v>1344</v>
      </c>
      <c r="F181" s="248" t="s">
        <v>1345</v>
      </c>
      <c r="G181" s="249" t="s">
        <v>145</v>
      </c>
      <c r="H181" s="250">
        <v>2</v>
      </c>
      <c r="I181" s="251"/>
      <c r="J181" s="252">
        <f>ROUND(I181*H181,2)</f>
        <v>0</v>
      </c>
      <c r="K181" s="248" t="s">
        <v>219</v>
      </c>
      <c r="L181" s="253"/>
      <c r="M181" s="254" t="s">
        <v>40</v>
      </c>
      <c r="N181" s="255" t="s">
        <v>49</v>
      </c>
      <c r="O181" s="78"/>
      <c r="P181" s="212">
        <f>O181*H181</f>
        <v>0</v>
      </c>
      <c r="Q181" s="212">
        <v>5E-05</v>
      </c>
      <c r="R181" s="212">
        <f>Q181*H181</f>
        <v>0.0001</v>
      </c>
      <c r="S181" s="212">
        <v>0</v>
      </c>
      <c r="T181" s="213">
        <f>S181*H181</f>
        <v>0</v>
      </c>
      <c r="AR181" s="16" t="s">
        <v>358</v>
      </c>
      <c r="AT181" s="16" t="s">
        <v>254</v>
      </c>
      <c r="AU181" s="16" t="s">
        <v>88</v>
      </c>
      <c r="AY181" s="16" t="s">
        <v>139</v>
      </c>
      <c r="BE181" s="214">
        <f>IF(N181="základní",J181,0)</f>
        <v>0</v>
      </c>
      <c r="BF181" s="214">
        <f>IF(N181="snížená",J181,0)</f>
        <v>0</v>
      </c>
      <c r="BG181" s="214">
        <f>IF(N181="zákl. přenesená",J181,0)</f>
        <v>0</v>
      </c>
      <c r="BH181" s="214">
        <f>IF(N181="sníž. přenesená",J181,0)</f>
        <v>0</v>
      </c>
      <c r="BI181" s="214">
        <f>IF(N181="nulová",J181,0)</f>
        <v>0</v>
      </c>
      <c r="BJ181" s="16" t="s">
        <v>86</v>
      </c>
      <c r="BK181" s="214">
        <f>ROUND(I181*H181,2)</f>
        <v>0</v>
      </c>
      <c r="BL181" s="16" t="s">
        <v>180</v>
      </c>
      <c r="BM181" s="16" t="s">
        <v>1346</v>
      </c>
    </row>
    <row r="182" spans="2:65" s="1" customFormat="1" ht="22.5" customHeight="1">
      <c r="B182" s="37"/>
      <c r="C182" s="203" t="s">
        <v>560</v>
      </c>
      <c r="D182" s="203" t="s">
        <v>142</v>
      </c>
      <c r="E182" s="204" t="s">
        <v>1347</v>
      </c>
      <c r="F182" s="205" t="s">
        <v>1348</v>
      </c>
      <c r="G182" s="206" t="s">
        <v>145</v>
      </c>
      <c r="H182" s="207">
        <v>2</v>
      </c>
      <c r="I182" s="208"/>
      <c r="J182" s="209">
        <f>ROUND(I182*H182,2)</f>
        <v>0</v>
      </c>
      <c r="K182" s="205" t="s">
        <v>146</v>
      </c>
      <c r="L182" s="42"/>
      <c r="M182" s="210" t="s">
        <v>40</v>
      </c>
      <c r="N182" s="211" t="s">
        <v>49</v>
      </c>
      <c r="O182" s="78"/>
      <c r="P182" s="212">
        <f>O182*H182</f>
        <v>0</v>
      </c>
      <c r="Q182" s="212">
        <v>0</v>
      </c>
      <c r="R182" s="212">
        <f>Q182*H182</f>
        <v>0</v>
      </c>
      <c r="S182" s="212">
        <v>0</v>
      </c>
      <c r="T182" s="213">
        <f>S182*H182</f>
        <v>0</v>
      </c>
      <c r="AR182" s="16" t="s">
        <v>180</v>
      </c>
      <c r="AT182" s="16" t="s">
        <v>142</v>
      </c>
      <c r="AU182" s="16" t="s">
        <v>88</v>
      </c>
      <c r="AY182" s="16" t="s">
        <v>139</v>
      </c>
      <c r="BE182" s="214">
        <f>IF(N182="základní",J182,0)</f>
        <v>0</v>
      </c>
      <c r="BF182" s="214">
        <f>IF(N182="snížená",J182,0)</f>
        <v>0</v>
      </c>
      <c r="BG182" s="214">
        <f>IF(N182="zákl. přenesená",J182,0)</f>
        <v>0</v>
      </c>
      <c r="BH182" s="214">
        <f>IF(N182="sníž. přenesená",J182,0)</f>
        <v>0</v>
      </c>
      <c r="BI182" s="214">
        <f>IF(N182="nulová",J182,0)</f>
        <v>0</v>
      </c>
      <c r="BJ182" s="16" t="s">
        <v>86</v>
      </c>
      <c r="BK182" s="214">
        <f>ROUND(I182*H182,2)</f>
        <v>0</v>
      </c>
      <c r="BL182" s="16" t="s">
        <v>180</v>
      </c>
      <c r="BM182" s="16" t="s">
        <v>1349</v>
      </c>
    </row>
    <row r="183" spans="2:65" s="1" customFormat="1" ht="16.5" customHeight="1">
      <c r="B183" s="37"/>
      <c r="C183" s="246" t="s">
        <v>564</v>
      </c>
      <c r="D183" s="246" t="s">
        <v>254</v>
      </c>
      <c r="E183" s="247" t="s">
        <v>1350</v>
      </c>
      <c r="F183" s="248" t="s">
        <v>1351</v>
      </c>
      <c r="G183" s="249" t="s">
        <v>145</v>
      </c>
      <c r="H183" s="250">
        <v>2</v>
      </c>
      <c r="I183" s="251"/>
      <c r="J183" s="252">
        <f>ROUND(I183*H183,2)</f>
        <v>0</v>
      </c>
      <c r="K183" s="248" t="s">
        <v>219</v>
      </c>
      <c r="L183" s="253"/>
      <c r="M183" s="254" t="s">
        <v>40</v>
      </c>
      <c r="N183" s="255" t="s">
        <v>49</v>
      </c>
      <c r="O183" s="78"/>
      <c r="P183" s="212">
        <f>O183*H183</f>
        <v>0</v>
      </c>
      <c r="Q183" s="212">
        <v>5E-05</v>
      </c>
      <c r="R183" s="212">
        <f>Q183*H183</f>
        <v>0.0001</v>
      </c>
      <c r="S183" s="212">
        <v>0</v>
      </c>
      <c r="T183" s="213">
        <f>S183*H183</f>
        <v>0</v>
      </c>
      <c r="AR183" s="16" t="s">
        <v>358</v>
      </c>
      <c r="AT183" s="16" t="s">
        <v>254</v>
      </c>
      <c r="AU183" s="16" t="s">
        <v>88</v>
      </c>
      <c r="AY183" s="16" t="s">
        <v>139</v>
      </c>
      <c r="BE183" s="214">
        <f>IF(N183="základní",J183,0)</f>
        <v>0</v>
      </c>
      <c r="BF183" s="214">
        <f>IF(N183="snížená",J183,0)</f>
        <v>0</v>
      </c>
      <c r="BG183" s="214">
        <f>IF(N183="zákl. přenesená",J183,0)</f>
        <v>0</v>
      </c>
      <c r="BH183" s="214">
        <f>IF(N183="sníž. přenesená",J183,0)</f>
        <v>0</v>
      </c>
      <c r="BI183" s="214">
        <f>IF(N183="nulová",J183,0)</f>
        <v>0</v>
      </c>
      <c r="BJ183" s="16" t="s">
        <v>86</v>
      </c>
      <c r="BK183" s="214">
        <f>ROUND(I183*H183,2)</f>
        <v>0</v>
      </c>
      <c r="BL183" s="16" t="s">
        <v>180</v>
      </c>
      <c r="BM183" s="16" t="s">
        <v>1352</v>
      </c>
    </row>
    <row r="184" spans="2:65" s="1" customFormat="1" ht="16.5" customHeight="1">
      <c r="B184" s="37"/>
      <c r="C184" s="203" t="s">
        <v>568</v>
      </c>
      <c r="D184" s="203" t="s">
        <v>142</v>
      </c>
      <c r="E184" s="204" t="s">
        <v>1353</v>
      </c>
      <c r="F184" s="205" t="s">
        <v>1354</v>
      </c>
      <c r="G184" s="206" t="s">
        <v>145</v>
      </c>
      <c r="H184" s="207">
        <v>1</v>
      </c>
      <c r="I184" s="208"/>
      <c r="J184" s="209">
        <f>ROUND(I184*H184,2)</f>
        <v>0</v>
      </c>
      <c r="K184" s="205" t="s">
        <v>219</v>
      </c>
      <c r="L184" s="42"/>
      <c r="M184" s="210" t="s">
        <v>40</v>
      </c>
      <c r="N184" s="211" t="s">
        <v>49</v>
      </c>
      <c r="O184" s="78"/>
      <c r="P184" s="212">
        <f>O184*H184</f>
        <v>0</v>
      </c>
      <c r="Q184" s="212">
        <v>0</v>
      </c>
      <c r="R184" s="212">
        <f>Q184*H184</f>
        <v>0</v>
      </c>
      <c r="S184" s="212">
        <v>0</v>
      </c>
      <c r="T184" s="213">
        <f>S184*H184</f>
        <v>0</v>
      </c>
      <c r="AR184" s="16" t="s">
        <v>180</v>
      </c>
      <c r="AT184" s="16" t="s">
        <v>142</v>
      </c>
      <c r="AU184" s="16" t="s">
        <v>88</v>
      </c>
      <c r="AY184" s="16" t="s">
        <v>139</v>
      </c>
      <c r="BE184" s="214">
        <f>IF(N184="základní",J184,0)</f>
        <v>0</v>
      </c>
      <c r="BF184" s="214">
        <f>IF(N184="snížená",J184,0)</f>
        <v>0</v>
      </c>
      <c r="BG184" s="214">
        <f>IF(N184="zákl. přenesená",J184,0)</f>
        <v>0</v>
      </c>
      <c r="BH184" s="214">
        <f>IF(N184="sníž. přenesená",J184,0)</f>
        <v>0</v>
      </c>
      <c r="BI184" s="214">
        <f>IF(N184="nulová",J184,0)</f>
        <v>0</v>
      </c>
      <c r="BJ184" s="16" t="s">
        <v>86</v>
      </c>
      <c r="BK184" s="214">
        <f>ROUND(I184*H184,2)</f>
        <v>0</v>
      </c>
      <c r="BL184" s="16" t="s">
        <v>180</v>
      </c>
      <c r="BM184" s="16" t="s">
        <v>1355</v>
      </c>
    </row>
    <row r="185" spans="2:65" s="1" customFormat="1" ht="16.5" customHeight="1">
      <c r="B185" s="37"/>
      <c r="C185" s="203" t="s">
        <v>572</v>
      </c>
      <c r="D185" s="203" t="s">
        <v>142</v>
      </c>
      <c r="E185" s="204" t="s">
        <v>1356</v>
      </c>
      <c r="F185" s="205" t="s">
        <v>1357</v>
      </c>
      <c r="G185" s="206" t="s">
        <v>145</v>
      </c>
      <c r="H185" s="207">
        <v>7</v>
      </c>
      <c r="I185" s="208"/>
      <c r="J185" s="209">
        <f>ROUND(I185*H185,2)</f>
        <v>0</v>
      </c>
      <c r="K185" s="205" t="s">
        <v>219</v>
      </c>
      <c r="L185" s="42"/>
      <c r="M185" s="210" t="s">
        <v>40</v>
      </c>
      <c r="N185" s="211" t="s">
        <v>49</v>
      </c>
      <c r="O185" s="78"/>
      <c r="P185" s="212">
        <f>O185*H185</f>
        <v>0</v>
      </c>
      <c r="Q185" s="212">
        <v>0</v>
      </c>
      <c r="R185" s="212">
        <f>Q185*H185</f>
        <v>0</v>
      </c>
      <c r="S185" s="212">
        <v>0</v>
      </c>
      <c r="T185" s="213">
        <f>S185*H185</f>
        <v>0</v>
      </c>
      <c r="AR185" s="16" t="s">
        <v>180</v>
      </c>
      <c r="AT185" s="16" t="s">
        <v>142</v>
      </c>
      <c r="AU185" s="16" t="s">
        <v>88</v>
      </c>
      <c r="AY185" s="16" t="s">
        <v>139</v>
      </c>
      <c r="BE185" s="214">
        <f>IF(N185="základní",J185,0)</f>
        <v>0</v>
      </c>
      <c r="BF185" s="214">
        <f>IF(N185="snížená",J185,0)</f>
        <v>0</v>
      </c>
      <c r="BG185" s="214">
        <f>IF(N185="zákl. přenesená",J185,0)</f>
        <v>0</v>
      </c>
      <c r="BH185" s="214">
        <f>IF(N185="sníž. přenesená",J185,0)</f>
        <v>0</v>
      </c>
      <c r="BI185" s="214">
        <f>IF(N185="nulová",J185,0)</f>
        <v>0</v>
      </c>
      <c r="BJ185" s="16" t="s">
        <v>86</v>
      </c>
      <c r="BK185" s="214">
        <f>ROUND(I185*H185,2)</f>
        <v>0</v>
      </c>
      <c r="BL185" s="16" t="s">
        <v>180</v>
      </c>
      <c r="BM185" s="16" t="s">
        <v>1358</v>
      </c>
    </row>
    <row r="186" spans="2:65" s="1" customFormat="1" ht="16.5" customHeight="1">
      <c r="B186" s="37"/>
      <c r="C186" s="203" t="s">
        <v>576</v>
      </c>
      <c r="D186" s="203" t="s">
        <v>142</v>
      </c>
      <c r="E186" s="204" t="s">
        <v>1359</v>
      </c>
      <c r="F186" s="205" t="s">
        <v>1360</v>
      </c>
      <c r="G186" s="206" t="s">
        <v>145</v>
      </c>
      <c r="H186" s="207">
        <v>38</v>
      </c>
      <c r="I186" s="208"/>
      <c r="J186" s="209">
        <f>ROUND(I186*H186,2)</f>
        <v>0</v>
      </c>
      <c r="K186" s="205" t="s">
        <v>146</v>
      </c>
      <c r="L186" s="42"/>
      <c r="M186" s="210" t="s">
        <v>40</v>
      </c>
      <c r="N186" s="211" t="s">
        <v>49</v>
      </c>
      <c r="O186" s="78"/>
      <c r="P186" s="212">
        <f>O186*H186</f>
        <v>0</v>
      </c>
      <c r="Q186" s="212">
        <v>0</v>
      </c>
      <c r="R186" s="212">
        <f>Q186*H186</f>
        <v>0</v>
      </c>
      <c r="S186" s="212">
        <v>0</v>
      </c>
      <c r="T186" s="213">
        <f>S186*H186</f>
        <v>0</v>
      </c>
      <c r="AR186" s="16" t="s">
        <v>180</v>
      </c>
      <c r="AT186" s="16" t="s">
        <v>142</v>
      </c>
      <c r="AU186" s="16" t="s">
        <v>88</v>
      </c>
      <c r="AY186" s="16" t="s">
        <v>139</v>
      </c>
      <c r="BE186" s="214">
        <f>IF(N186="základní",J186,0)</f>
        <v>0</v>
      </c>
      <c r="BF186" s="214">
        <f>IF(N186="snížená",J186,0)</f>
        <v>0</v>
      </c>
      <c r="BG186" s="214">
        <f>IF(N186="zákl. přenesená",J186,0)</f>
        <v>0</v>
      </c>
      <c r="BH186" s="214">
        <f>IF(N186="sníž. přenesená",J186,0)</f>
        <v>0</v>
      </c>
      <c r="BI186" s="214">
        <f>IF(N186="nulová",J186,0)</f>
        <v>0</v>
      </c>
      <c r="BJ186" s="16" t="s">
        <v>86</v>
      </c>
      <c r="BK186" s="214">
        <f>ROUND(I186*H186,2)</f>
        <v>0</v>
      </c>
      <c r="BL186" s="16" t="s">
        <v>180</v>
      </c>
      <c r="BM186" s="16" t="s">
        <v>1361</v>
      </c>
    </row>
    <row r="187" spans="2:65" s="1" customFormat="1" ht="16.5" customHeight="1">
      <c r="B187" s="37"/>
      <c r="C187" s="246" t="s">
        <v>580</v>
      </c>
      <c r="D187" s="246" t="s">
        <v>254</v>
      </c>
      <c r="E187" s="247" t="s">
        <v>1362</v>
      </c>
      <c r="F187" s="248" t="s">
        <v>1363</v>
      </c>
      <c r="G187" s="249" t="s">
        <v>145</v>
      </c>
      <c r="H187" s="250">
        <v>38</v>
      </c>
      <c r="I187" s="251"/>
      <c r="J187" s="252">
        <f>ROUND(I187*H187,2)</f>
        <v>0</v>
      </c>
      <c r="K187" s="248" t="s">
        <v>219</v>
      </c>
      <c r="L187" s="253"/>
      <c r="M187" s="254" t="s">
        <v>40</v>
      </c>
      <c r="N187" s="255" t="s">
        <v>49</v>
      </c>
      <c r="O187" s="78"/>
      <c r="P187" s="212">
        <f>O187*H187</f>
        <v>0</v>
      </c>
      <c r="Q187" s="212">
        <v>0</v>
      </c>
      <c r="R187" s="212">
        <f>Q187*H187</f>
        <v>0</v>
      </c>
      <c r="S187" s="212">
        <v>0</v>
      </c>
      <c r="T187" s="213">
        <f>S187*H187</f>
        <v>0</v>
      </c>
      <c r="AR187" s="16" t="s">
        <v>358</v>
      </c>
      <c r="AT187" s="16" t="s">
        <v>254</v>
      </c>
      <c r="AU187" s="16" t="s">
        <v>88</v>
      </c>
      <c r="AY187" s="16" t="s">
        <v>139</v>
      </c>
      <c r="BE187" s="214">
        <f>IF(N187="základní",J187,0)</f>
        <v>0</v>
      </c>
      <c r="BF187" s="214">
        <f>IF(N187="snížená",J187,0)</f>
        <v>0</v>
      </c>
      <c r="BG187" s="214">
        <f>IF(N187="zákl. přenesená",J187,0)</f>
        <v>0</v>
      </c>
      <c r="BH187" s="214">
        <f>IF(N187="sníž. přenesená",J187,0)</f>
        <v>0</v>
      </c>
      <c r="BI187" s="214">
        <f>IF(N187="nulová",J187,0)</f>
        <v>0</v>
      </c>
      <c r="BJ187" s="16" t="s">
        <v>86</v>
      </c>
      <c r="BK187" s="214">
        <f>ROUND(I187*H187,2)</f>
        <v>0</v>
      </c>
      <c r="BL187" s="16" t="s">
        <v>180</v>
      </c>
      <c r="BM187" s="16" t="s">
        <v>1364</v>
      </c>
    </row>
    <row r="188" spans="2:65" s="1" customFormat="1" ht="16.5" customHeight="1">
      <c r="B188" s="37"/>
      <c r="C188" s="203" t="s">
        <v>584</v>
      </c>
      <c r="D188" s="203" t="s">
        <v>142</v>
      </c>
      <c r="E188" s="204" t="s">
        <v>1365</v>
      </c>
      <c r="F188" s="205" t="s">
        <v>1366</v>
      </c>
      <c r="G188" s="206" t="s">
        <v>145</v>
      </c>
      <c r="H188" s="207">
        <v>2</v>
      </c>
      <c r="I188" s="208"/>
      <c r="J188" s="209">
        <f>ROUND(I188*H188,2)</f>
        <v>0</v>
      </c>
      <c r="K188" s="205" t="s">
        <v>146</v>
      </c>
      <c r="L188" s="42"/>
      <c r="M188" s="210" t="s">
        <v>40</v>
      </c>
      <c r="N188" s="211" t="s">
        <v>49</v>
      </c>
      <c r="O188" s="78"/>
      <c r="P188" s="212">
        <f>O188*H188</f>
        <v>0</v>
      </c>
      <c r="Q188" s="212">
        <v>0</v>
      </c>
      <c r="R188" s="212">
        <f>Q188*H188</f>
        <v>0</v>
      </c>
      <c r="S188" s="212">
        <v>0</v>
      </c>
      <c r="T188" s="213">
        <f>S188*H188</f>
        <v>0</v>
      </c>
      <c r="AR188" s="16" t="s">
        <v>180</v>
      </c>
      <c r="AT188" s="16" t="s">
        <v>142</v>
      </c>
      <c r="AU188" s="16" t="s">
        <v>88</v>
      </c>
      <c r="AY188" s="16" t="s">
        <v>139</v>
      </c>
      <c r="BE188" s="214">
        <f>IF(N188="základní",J188,0)</f>
        <v>0</v>
      </c>
      <c r="BF188" s="214">
        <f>IF(N188="snížená",J188,0)</f>
        <v>0</v>
      </c>
      <c r="BG188" s="214">
        <f>IF(N188="zákl. přenesená",J188,0)</f>
        <v>0</v>
      </c>
      <c r="BH188" s="214">
        <f>IF(N188="sníž. přenesená",J188,0)</f>
        <v>0</v>
      </c>
      <c r="BI188" s="214">
        <f>IF(N188="nulová",J188,0)</f>
        <v>0</v>
      </c>
      <c r="BJ188" s="16" t="s">
        <v>86</v>
      </c>
      <c r="BK188" s="214">
        <f>ROUND(I188*H188,2)</f>
        <v>0</v>
      </c>
      <c r="BL188" s="16" t="s">
        <v>180</v>
      </c>
      <c r="BM188" s="16" t="s">
        <v>1367</v>
      </c>
    </row>
    <row r="189" spans="2:65" s="1" customFormat="1" ht="16.5" customHeight="1">
      <c r="B189" s="37"/>
      <c r="C189" s="246" t="s">
        <v>588</v>
      </c>
      <c r="D189" s="246" t="s">
        <v>254</v>
      </c>
      <c r="E189" s="247" t="s">
        <v>1368</v>
      </c>
      <c r="F189" s="248" t="s">
        <v>1369</v>
      </c>
      <c r="G189" s="249" t="s">
        <v>145</v>
      </c>
      <c r="H189" s="250">
        <v>2</v>
      </c>
      <c r="I189" s="251"/>
      <c r="J189" s="252">
        <f>ROUND(I189*H189,2)</f>
        <v>0</v>
      </c>
      <c r="K189" s="248" t="s">
        <v>146</v>
      </c>
      <c r="L189" s="253"/>
      <c r="M189" s="254" t="s">
        <v>40</v>
      </c>
      <c r="N189" s="255" t="s">
        <v>49</v>
      </c>
      <c r="O189" s="78"/>
      <c r="P189" s="212">
        <f>O189*H189</f>
        <v>0</v>
      </c>
      <c r="Q189" s="212">
        <v>0.0004</v>
      </c>
      <c r="R189" s="212">
        <f>Q189*H189</f>
        <v>0.0008</v>
      </c>
      <c r="S189" s="212">
        <v>0</v>
      </c>
      <c r="T189" s="213">
        <f>S189*H189</f>
        <v>0</v>
      </c>
      <c r="AR189" s="16" t="s">
        <v>358</v>
      </c>
      <c r="AT189" s="16" t="s">
        <v>254</v>
      </c>
      <c r="AU189" s="16" t="s">
        <v>88</v>
      </c>
      <c r="AY189" s="16" t="s">
        <v>139</v>
      </c>
      <c r="BE189" s="214">
        <f>IF(N189="základní",J189,0)</f>
        <v>0</v>
      </c>
      <c r="BF189" s="214">
        <f>IF(N189="snížená",J189,0)</f>
        <v>0</v>
      </c>
      <c r="BG189" s="214">
        <f>IF(N189="zákl. přenesená",J189,0)</f>
        <v>0</v>
      </c>
      <c r="BH189" s="214">
        <f>IF(N189="sníž. přenesená",J189,0)</f>
        <v>0</v>
      </c>
      <c r="BI189" s="214">
        <f>IF(N189="nulová",J189,0)</f>
        <v>0</v>
      </c>
      <c r="BJ189" s="16" t="s">
        <v>86</v>
      </c>
      <c r="BK189" s="214">
        <f>ROUND(I189*H189,2)</f>
        <v>0</v>
      </c>
      <c r="BL189" s="16" t="s">
        <v>180</v>
      </c>
      <c r="BM189" s="16" t="s">
        <v>1370</v>
      </c>
    </row>
    <row r="190" spans="2:65" s="1" customFormat="1" ht="16.5" customHeight="1">
      <c r="B190" s="37"/>
      <c r="C190" s="203" t="s">
        <v>592</v>
      </c>
      <c r="D190" s="203" t="s">
        <v>142</v>
      </c>
      <c r="E190" s="204" t="s">
        <v>1371</v>
      </c>
      <c r="F190" s="205" t="s">
        <v>1372</v>
      </c>
      <c r="G190" s="206" t="s">
        <v>145</v>
      </c>
      <c r="H190" s="207">
        <v>19</v>
      </c>
      <c r="I190" s="208"/>
      <c r="J190" s="209">
        <f>ROUND(I190*H190,2)</f>
        <v>0</v>
      </c>
      <c r="K190" s="205" t="s">
        <v>146</v>
      </c>
      <c r="L190" s="42"/>
      <c r="M190" s="210" t="s">
        <v>40</v>
      </c>
      <c r="N190" s="211" t="s">
        <v>49</v>
      </c>
      <c r="O190" s="78"/>
      <c r="P190" s="212">
        <f>O190*H190</f>
        <v>0</v>
      </c>
      <c r="Q190" s="212">
        <v>0</v>
      </c>
      <c r="R190" s="212">
        <f>Q190*H190</f>
        <v>0</v>
      </c>
      <c r="S190" s="212">
        <v>0</v>
      </c>
      <c r="T190" s="213">
        <f>S190*H190</f>
        <v>0</v>
      </c>
      <c r="AR190" s="16" t="s">
        <v>180</v>
      </c>
      <c r="AT190" s="16" t="s">
        <v>142</v>
      </c>
      <c r="AU190" s="16" t="s">
        <v>88</v>
      </c>
      <c r="AY190" s="16" t="s">
        <v>139</v>
      </c>
      <c r="BE190" s="214">
        <f>IF(N190="základní",J190,0)</f>
        <v>0</v>
      </c>
      <c r="BF190" s="214">
        <f>IF(N190="snížená",J190,0)</f>
        <v>0</v>
      </c>
      <c r="BG190" s="214">
        <f>IF(N190="zákl. přenesená",J190,0)</f>
        <v>0</v>
      </c>
      <c r="BH190" s="214">
        <f>IF(N190="sníž. přenesená",J190,0)</f>
        <v>0</v>
      </c>
      <c r="BI190" s="214">
        <f>IF(N190="nulová",J190,0)</f>
        <v>0</v>
      </c>
      <c r="BJ190" s="16" t="s">
        <v>86</v>
      </c>
      <c r="BK190" s="214">
        <f>ROUND(I190*H190,2)</f>
        <v>0</v>
      </c>
      <c r="BL190" s="16" t="s">
        <v>180</v>
      </c>
      <c r="BM190" s="16" t="s">
        <v>1373</v>
      </c>
    </row>
    <row r="191" spans="2:65" s="1" customFormat="1" ht="16.5" customHeight="1">
      <c r="B191" s="37"/>
      <c r="C191" s="246" t="s">
        <v>596</v>
      </c>
      <c r="D191" s="246" t="s">
        <v>254</v>
      </c>
      <c r="E191" s="247" t="s">
        <v>1374</v>
      </c>
      <c r="F191" s="248" t="s">
        <v>1375</v>
      </c>
      <c r="G191" s="249" t="s">
        <v>145</v>
      </c>
      <c r="H191" s="250">
        <v>17</v>
      </c>
      <c r="I191" s="251"/>
      <c r="J191" s="252">
        <f>ROUND(I191*H191,2)</f>
        <v>0</v>
      </c>
      <c r="K191" s="248" t="s">
        <v>219</v>
      </c>
      <c r="L191" s="253"/>
      <c r="M191" s="254" t="s">
        <v>40</v>
      </c>
      <c r="N191" s="255" t="s">
        <v>49</v>
      </c>
      <c r="O191" s="78"/>
      <c r="P191" s="212">
        <f>O191*H191</f>
        <v>0</v>
      </c>
      <c r="Q191" s="212">
        <v>0</v>
      </c>
      <c r="R191" s="212">
        <f>Q191*H191</f>
        <v>0</v>
      </c>
      <c r="S191" s="212">
        <v>0</v>
      </c>
      <c r="T191" s="213">
        <f>S191*H191</f>
        <v>0</v>
      </c>
      <c r="AR191" s="16" t="s">
        <v>358</v>
      </c>
      <c r="AT191" s="16" t="s">
        <v>254</v>
      </c>
      <c r="AU191" s="16" t="s">
        <v>88</v>
      </c>
      <c r="AY191" s="16" t="s">
        <v>139</v>
      </c>
      <c r="BE191" s="214">
        <f>IF(N191="základní",J191,0)</f>
        <v>0</v>
      </c>
      <c r="BF191" s="214">
        <f>IF(N191="snížená",J191,0)</f>
        <v>0</v>
      </c>
      <c r="BG191" s="214">
        <f>IF(N191="zákl. přenesená",J191,0)</f>
        <v>0</v>
      </c>
      <c r="BH191" s="214">
        <f>IF(N191="sníž. přenesená",J191,0)</f>
        <v>0</v>
      </c>
      <c r="BI191" s="214">
        <f>IF(N191="nulová",J191,0)</f>
        <v>0</v>
      </c>
      <c r="BJ191" s="16" t="s">
        <v>86</v>
      </c>
      <c r="BK191" s="214">
        <f>ROUND(I191*H191,2)</f>
        <v>0</v>
      </c>
      <c r="BL191" s="16" t="s">
        <v>180</v>
      </c>
      <c r="BM191" s="16" t="s">
        <v>1376</v>
      </c>
    </row>
    <row r="192" spans="2:65" s="1" customFormat="1" ht="16.5" customHeight="1">
      <c r="B192" s="37"/>
      <c r="C192" s="246" t="s">
        <v>600</v>
      </c>
      <c r="D192" s="246" t="s">
        <v>254</v>
      </c>
      <c r="E192" s="247" t="s">
        <v>1377</v>
      </c>
      <c r="F192" s="248" t="s">
        <v>1378</v>
      </c>
      <c r="G192" s="249" t="s">
        <v>145</v>
      </c>
      <c r="H192" s="250">
        <v>2</v>
      </c>
      <c r="I192" s="251"/>
      <c r="J192" s="252">
        <f>ROUND(I192*H192,2)</f>
        <v>0</v>
      </c>
      <c r="K192" s="248" t="s">
        <v>219</v>
      </c>
      <c r="L192" s="253"/>
      <c r="M192" s="254" t="s">
        <v>40</v>
      </c>
      <c r="N192" s="255" t="s">
        <v>49</v>
      </c>
      <c r="O192" s="78"/>
      <c r="P192" s="212">
        <f>O192*H192</f>
        <v>0</v>
      </c>
      <c r="Q192" s="212">
        <v>0</v>
      </c>
      <c r="R192" s="212">
        <f>Q192*H192</f>
        <v>0</v>
      </c>
      <c r="S192" s="212">
        <v>0</v>
      </c>
      <c r="T192" s="213">
        <f>S192*H192</f>
        <v>0</v>
      </c>
      <c r="AR192" s="16" t="s">
        <v>358</v>
      </c>
      <c r="AT192" s="16" t="s">
        <v>254</v>
      </c>
      <c r="AU192" s="16" t="s">
        <v>88</v>
      </c>
      <c r="AY192" s="16" t="s">
        <v>139</v>
      </c>
      <c r="BE192" s="214">
        <f>IF(N192="základní",J192,0)</f>
        <v>0</v>
      </c>
      <c r="BF192" s="214">
        <f>IF(N192="snížená",J192,0)</f>
        <v>0</v>
      </c>
      <c r="BG192" s="214">
        <f>IF(N192="zákl. přenesená",J192,0)</f>
        <v>0</v>
      </c>
      <c r="BH192" s="214">
        <f>IF(N192="sníž. přenesená",J192,0)</f>
        <v>0</v>
      </c>
      <c r="BI192" s="214">
        <f>IF(N192="nulová",J192,0)</f>
        <v>0</v>
      </c>
      <c r="BJ192" s="16" t="s">
        <v>86</v>
      </c>
      <c r="BK192" s="214">
        <f>ROUND(I192*H192,2)</f>
        <v>0</v>
      </c>
      <c r="BL192" s="16" t="s">
        <v>180</v>
      </c>
      <c r="BM192" s="16" t="s">
        <v>1379</v>
      </c>
    </row>
    <row r="193" spans="2:65" s="1" customFormat="1" ht="16.5" customHeight="1">
      <c r="B193" s="37"/>
      <c r="C193" s="203" t="s">
        <v>604</v>
      </c>
      <c r="D193" s="203" t="s">
        <v>142</v>
      </c>
      <c r="E193" s="204" t="s">
        <v>1380</v>
      </c>
      <c r="F193" s="205" t="s">
        <v>1381</v>
      </c>
      <c r="G193" s="206" t="s">
        <v>179</v>
      </c>
      <c r="H193" s="207">
        <v>3</v>
      </c>
      <c r="I193" s="208"/>
      <c r="J193" s="209">
        <f>ROUND(I193*H193,2)</f>
        <v>0</v>
      </c>
      <c r="K193" s="205" t="s">
        <v>146</v>
      </c>
      <c r="L193" s="42"/>
      <c r="M193" s="210" t="s">
        <v>40</v>
      </c>
      <c r="N193" s="211" t="s">
        <v>49</v>
      </c>
      <c r="O193" s="78"/>
      <c r="P193" s="212">
        <f>O193*H193</f>
        <v>0</v>
      </c>
      <c r="Q193" s="212">
        <v>0</v>
      </c>
      <c r="R193" s="212">
        <f>Q193*H193</f>
        <v>0</v>
      </c>
      <c r="S193" s="212">
        <v>0</v>
      </c>
      <c r="T193" s="213">
        <f>S193*H193</f>
        <v>0</v>
      </c>
      <c r="AR193" s="16" t="s">
        <v>180</v>
      </c>
      <c r="AT193" s="16" t="s">
        <v>142</v>
      </c>
      <c r="AU193" s="16" t="s">
        <v>88</v>
      </c>
      <c r="AY193" s="16" t="s">
        <v>139</v>
      </c>
      <c r="BE193" s="214">
        <f>IF(N193="základní",J193,0)</f>
        <v>0</v>
      </c>
      <c r="BF193" s="214">
        <f>IF(N193="snížená",J193,0)</f>
        <v>0</v>
      </c>
      <c r="BG193" s="214">
        <f>IF(N193="zákl. přenesená",J193,0)</f>
        <v>0</v>
      </c>
      <c r="BH193" s="214">
        <f>IF(N193="sníž. přenesená",J193,0)</f>
        <v>0</v>
      </c>
      <c r="BI193" s="214">
        <f>IF(N193="nulová",J193,0)</f>
        <v>0</v>
      </c>
      <c r="BJ193" s="16" t="s">
        <v>86</v>
      </c>
      <c r="BK193" s="214">
        <f>ROUND(I193*H193,2)</f>
        <v>0</v>
      </c>
      <c r="BL193" s="16" t="s">
        <v>180</v>
      </c>
      <c r="BM193" s="16" t="s">
        <v>1382</v>
      </c>
    </row>
    <row r="194" spans="2:47" s="1" customFormat="1" ht="12">
      <c r="B194" s="37"/>
      <c r="C194" s="38"/>
      <c r="D194" s="215" t="s">
        <v>155</v>
      </c>
      <c r="E194" s="38"/>
      <c r="F194" s="216" t="s">
        <v>1383</v>
      </c>
      <c r="G194" s="38"/>
      <c r="H194" s="38"/>
      <c r="I194" s="129"/>
      <c r="J194" s="38"/>
      <c r="K194" s="38"/>
      <c r="L194" s="42"/>
      <c r="M194" s="217"/>
      <c r="N194" s="78"/>
      <c r="O194" s="78"/>
      <c r="P194" s="78"/>
      <c r="Q194" s="78"/>
      <c r="R194" s="78"/>
      <c r="S194" s="78"/>
      <c r="T194" s="79"/>
      <c r="AT194" s="16" t="s">
        <v>155</v>
      </c>
      <c r="AU194" s="16" t="s">
        <v>88</v>
      </c>
    </row>
    <row r="195" spans="2:65" s="1" customFormat="1" ht="16.5" customHeight="1">
      <c r="B195" s="37"/>
      <c r="C195" s="246" t="s">
        <v>608</v>
      </c>
      <c r="D195" s="246" t="s">
        <v>254</v>
      </c>
      <c r="E195" s="247" t="s">
        <v>1384</v>
      </c>
      <c r="F195" s="248" t="s">
        <v>1385</v>
      </c>
      <c r="G195" s="249" t="s">
        <v>1386</v>
      </c>
      <c r="H195" s="250">
        <v>1.62</v>
      </c>
      <c r="I195" s="251"/>
      <c r="J195" s="252">
        <f>ROUND(I195*H195,2)</f>
        <v>0</v>
      </c>
      <c r="K195" s="248" t="s">
        <v>146</v>
      </c>
      <c r="L195" s="253"/>
      <c r="M195" s="254" t="s">
        <v>40</v>
      </c>
      <c r="N195" s="255" t="s">
        <v>49</v>
      </c>
      <c r="O195" s="78"/>
      <c r="P195" s="212">
        <f>O195*H195</f>
        <v>0</v>
      </c>
      <c r="Q195" s="212">
        <v>0.001</v>
      </c>
      <c r="R195" s="212">
        <f>Q195*H195</f>
        <v>0.0016200000000000001</v>
      </c>
      <c r="S195" s="212">
        <v>0</v>
      </c>
      <c r="T195" s="213">
        <f>S195*H195</f>
        <v>0</v>
      </c>
      <c r="AR195" s="16" t="s">
        <v>358</v>
      </c>
      <c r="AT195" s="16" t="s">
        <v>254</v>
      </c>
      <c r="AU195" s="16" t="s">
        <v>88</v>
      </c>
      <c r="AY195" s="16" t="s">
        <v>139</v>
      </c>
      <c r="BE195" s="214">
        <f>IF(N195="základní",J195,0)</f>
        <v>0</v>
      </c>
      <c r="BF195" s="214">
        <f>IF(N195="snížená",J195,0)</f>
        <v>0</v>
      </c>
      <c r="BG195" s="214">
        <f>IF(N195="zákl. přenesená",J195,0)</f>
        <v>0</v>
      </c>
      <c r="BH195" s="214">
        <f>IF(N195="sníž. přenesená",J195,0)</f>
        <v>0</v>
      </c>
      <c r="BI195" s="214">
        <f>IF(N195="nulová",J195,0)</f>
        <v>0</v>
      </c>
      <c r="BJ195" s="16" t="s">
        <v>86</v>
      </c>
      <c r="BK195" s="214">
        <f>ROUND(I195*H195,2)</f>
        <v>0</v>
      </c>
      <c r="BL195" s="16" t="s">
        <v>180</v>
      </c>
      <c r="BM195" s="16" t="s">
        <v>1387</v>
      </c>
    </row>
    <row r="196" spans="2:51" s="11" customFormat="1" ht="12">
      <c r="B196" s="218"/>
      <c r="C196" s="219"/>
      <c r="D196" s="215" t="s">
        <v>165</v>
      </c>
      <c r="E196" s="219"/>
      <c r="F196" s="220" t="s">
        <v>1388</v>
      </c>
      <c r="G196" s="219"/>
      <c r="H196" s="221">
        <v>1.62</v>
      </c>
      <c r="I196" s="222"/>
      <c r="J196" s="219"/>
      <c r="K196" s="219"/>
      <c r="L196" s="223"/>
      <c r="M196" s="224"/>
      <c r="N196" s="225"/>
      <c r="O196" s="225"/>
      <c r="P196" s="225"/>
      <c r="Q196" s="225"/>
      <c r="R196" s="225"/>
      <c r="S196" s="225"/>
      <c r="T196" s="226"/>
      <c r="AT196" s="227" t="s">
        <v>165</v>
      </c>
      <c r="AU196" s="227" t="s">
        <v>88</v>
      </c>
      <c r="AV196" s="11" t="s">
        <v>88</v>
      </c>
      <c r="AW196" s="11" t="s">
        <v>4</v>
      </c>
      <c r="AX196" s="11" t="s">
        <v>86</v>
      </c>
      <c r="AY196" s="227" t="s">
        <v>139</v>
      </c>
    </row>
    <row r="197" spans="2:65" s="1" customFormat="1" ht="16.5" customHeight="1">
      <c r="B197" s="37"/>
      <c r="C197" s="246" t="s">
        <v>612</v>
      </c>
      <c r="D197" s="246" t="s">
        <v>254</v>
      </c>
      <c r="E197" s="247" t="s">
        <v>1389</v>
      </c>
      <c r="F197" s="248" t="s">
        <v>1390</v>
      </c>
      <c r="G197" s="249" t="s">
        <v>145</v>
      </c>
      <c r="H197" s="250">
        <v>3</v>
      </c>
      <c r="I197" s="251"/>
      <c r="J197" s="252">
        <f>ROUND(I197*H197,2)</f>
        <v>0</v>
      </c>
      <c r="K197" s="248" t="s">
        <v>146</v>
      </c>
      <c r="L197" s="253"/>
      <c r="M197" s="254" t="s">
        <v>40</v>
      </c>
      <c r="N197" s="255" t="s">
        <v>49</v>
      </c>
      <c r="O197" s="78"/>
      <c r="P197" s="212">
        <f>O197*H197</f>
        <v>0</v>
      </c>
      <c r="Q197" s="212">
        <v>0.00027</v>
      </c>
      <c r="R197" s="212">
        <f>Q197*H197</f>
        <v>0.00081</v>
      </c>
      <c r="S197" s="212">
        <v>0</v>
      </c>
      <c r="T197" s="213">
        <f>S197*H197</f>
        <v>0</v>
      </c>
      <c r="AR197" s="16" t="s">
        <v>358</v>
      </c>
      <c r="AT197" s="16" t="s">
        <v>254</v>
      </c>
      <c r="AU197" s="16" t="s">
        <v>88</v>
      </c>
      <c r="AY197" s="16" t="s">
        <v>139</v>
      </c>
      <c r="BE197" s="214">
        <f>IF(N197="základní",J197,0)</f>
        <v>0</v>
      </c>
      <c r="BF197" s="214">
        <f>IF(N197="snížená",J197,0)</f>
        <v>0</v>
      </c>
      <c r="BG197" s="214">
        <f>IF(N197="zákl. přenesená",J197,0)</f>
        <v>0</v>
      </c>
      <c r="BH197" s="214">
        <f>IF(N197="sníž. přenesená",J197,0)</f>
        <v>0</v>
      </c>
      <c r="BI197" s="214">
        <f>IF(N197="nulová",J197,0)</f>
        <v>0</v>
      </c>
      <c r="BJ197" s="16" t="s">
        <v>86</v>
      </c>
      <c r="BK197" s="214">
        <f>ROUND(I197*H197,2)</f>
        <v>0</v>
      </c>
      <c r="BL197" s="16" t="s">
        <v>180</v>
      </c>
      <c r="BM197" s="16" t="s">
        <v>1391</v>
      </c>
    </row>
    <row r="198" spans="2:51" s="11" customFormat="1" ht="12">
      <c r="B198" s="218"/>
      <c r="C198" s="219"/>
      <c r="D198" s="215" t="s">
        <v>165</v>
      </c>
      <c r="E198" s="219"/>
      <c r="F198" s="220" t="s">
        <v>1392</v>
      </c>
      <c r="G198" s="219"/>
      <c r="H198" s="221">
        <v>3</v>
      </c>
      <c r="I198" s="222"/>
      <c r="J198" s="219"/>
      <c r="K198" s="219"/>
      <c r="L198" s="223"/>
      <c r="M198" s="224"/>
      <c r="N198" s="225"/>
      <c r="O198" s="225"/>
      <c r="P198" s="225"/>
      <c r="Q198" s="225"/>
      <c r="R198" s="225"/>
      <c r="S198" s="225"/>
      <c r="T198" s="226"/>
      <c r="AT198" s="227" t="s">
        <v>165</v>
      </c>
      <c r="AU198" s="227" t="s">
        <v>88</v>
      </c>
      <c r="AV198" s="11" t="s">
        <v>88</v>
      </c>
      <c r="AW198" s="11" t="s">
        <v>4</v>
      </c>
      <c r="AX198" s="11" t="s">
        <v>86</v>
      </c>
      <c r="AY198" s="227" t="s">
        <v>139</v>
      </c>
    </row>
    <row r="199" spans="2:65" s="1" customFormat="1" ht="16.5" customHeight="1">
      <c r="B199" s="37"/>
      <c r="C199" s="203" t="s">
        <v>618</v>
      </c>
      <c r="D199" s="203" t="s">
        <v>142</v>
      </c>
      <c r="E199" s="204" t="s">
        <v>1393</v>
      </c>
      <c r="F199" s="205" t="s">
        <v>1394</v>
      </c>
      <c r="G199" s="206" t="s">
        <v>145</v>
      </c>
      <c r="H199" s="207">
        <v>2</v>
      </c>
      <c r="I199" s="208"/>
      <c r="J199" s="209">
        <f>ROUND(I199*H199,2)</f>
        <v>0</v>
      </c>
      <c r="K199" s="205" t="s">
        <v>146</v>
      </c>
      <c r="L199" s="42"/>
      <c r="M199" s="210" t="s">
        <v>40</v>
      </c>
      <c r="N199" s="211" t="s">
        <v>49</v>
      </c>
      <c r="O199" s="78"/>
      <c r="P199" s="212">
        <f>O199*H199</f>
        <v>0</v>
      </c>
      <c r="Q199" s="212">
        <v>0</v>
      </c>
      <c r="R199" s="212">
        <f>Q199*H199</f>
        <v>0</v>
      </c>
      <c r="S199" s="212">
        <v>0</v>
      </c>
      <c r="T199" s="213">
        <f>S199*H199</f>
        <v>0</v>
      </c>
      <c r="AR199" s="16" t="s">
        <v>180</v>
      </c>
      <c r="AT199" s="16" t="s">
        <v>142</v>
      </c>
      <c r="AU199" s="16" t="s">
        <v>88</v>
      </c>
      <c r="AY199" s="16" t="s">
        <v>139</v>
      </c>
      <c r="BE199" s="214">
        <f>IF(N199="základní",J199,0)</f>
        <v>0</v>
      </c>
      <c r="BF199" s="214">
        <f>IF(N199="snížená",J199,0)</f>
        <v>0</v>
      </c>
      <c r="BG199" s="214">
        <f>IF(N199="zákl. přenesená",J199,0)</f>
        <v>0</v>
      </c>
      <c r="BH199" s="214">
        <f>IF(N199="sníž. přenesená",J199,0)</f>
        <v>0</v>
      </c>
      <c r="BI199" s="214">
        <f>IF(N199="nulová",J199,0)</f>
        <v>0</v>
      </c>
      <c r="BJ199" s="16" t="s">
        <v>86</v>
      </c>
      <c r="BK199" s="214">
        <f>ROUND(I199*H199,2)</f>
        <v>0</v>
      </c>
      <c r="BL199" s="16" t="s">
        <v>180</v>
      </c>
      <c r="BM199" s="16" t="s">
        <v>1395</v>
      </c>
    </row>
    <row r="200" spans="2:47" s="1" customFormat="1" ht="12">
      <c r="B200" s="37"/>
      <c r="C200" s="38"/>
      <c r="D200" s="215" t="s">
        <v>155</v>
      </c>
      <c r="E200" s="38"/>
      <c r="F200" s="216" t="s">
        <v>1383</v>
      </c>
      <c r="G200" s="38"/>
      <c r="H200" s="38"/>
      <c r="I200" s="129"/>
      <c r="J200" s="38"/>
      <c r="K200" s="38"/>
      <c r="L200" s="42"/>
      <c r="M200" s="217"/>
      <c r="N200" s="78"/>
      <c r="O200" s="78"/>
      <c r="P200" s="78"/>
      <c r="Q200" s="78"/>
      <c r="R200" s="78"/>
      <c r="S200" s="78"/>
      <c r="T200" s="79"/>
      <c r="AT200" s="16" t="s">
        <v>155</v>
      </c>
      <c r="AU200" s="16" t="s">
        <v>88</v>
      </c>
    </row>
    <row r="201" spans="2:65" s="1" customFormat="1" ht="16.5" customHeight="1">
      <c r="B201" s="37"/>
      <c r="C201" s="246" t="s">
        <v>622</v>
      </c>
      <c r="D201" s="246" t="s">
        <v>254</v>
      </c>
      <c r="E201" s="247" t="s">
        <v>1396</v>
      </c>
      <c r="F201" s="248" t="s">
        <v>1397</v>
      </c>
      <c r="G201" s="249" t="s">
        <v>145</v>
      </c>
      <c r="H201" s="250">
        <v>1</v>
      </c>
      <c r="I201" s="251"/>
      <c r="J201" s="252">
        <f>ROUND(I201*H201,2)</f>
        <v>0</v>
      </c>
      <c r="K201" s="248" t="s">
        <v>146</v>
      </c>
      <c r="L201" s="253"/>
      <c r="M201" s="254" t="s">
        <v>40</v>
      </c>
      <c r="N201" s="255" t="s">
        <v>49</v>
      </c>
      <c r="O201" s="78"/>
      <c r="P201" s="212">
        <f>O201*H201</f>
        <v>0</v>
      </c>
      <c r="Q201" s="212">
        <v>0.00015</v>
      </c>
      <c r="R201" s="212">
        <f>Q201*H201</f>
        <v>0.00015</v>
      </c>
      <c r="S201" s="212">
        <v>0</v>
      </c>
      <c r="T201" s="213">
        <f>S201*H201</f>
        <v>0</v>
      </c>
      <c r="AR201" s="16" t="s">
        <v>358</v>
      </c>
      <c r="AT201" s="16" t="s">
        <v>254</v>
      </c>
      <c r="AU201" s="16" t="s">
        <v>88</v>
      </c>
      <c r="AY201" s="16" t="s">
        <v>139</v>
      </c>
      <c r="BE201" s="214">
        <f>IF(N201="základní",J201,0)</f>
        <v>0</v>
      </c>
      <c r="BF201" s="214">
        <f>IF(N201="snížená",J201,0)</f>
        <v>0</v>
      </c>
      <c r="BG201" s="214">
        <f>IF(N201="zákl. přenesená",J201,0)</f>
        <v>0</v>
      </c>
      <c r="BH201" s="214">
        <f>IF(N201="sníž. přenesená",J201,0)</f>
        <v>0</v>
      </c>
      <c r="BI201" s="214">
        <f>IF(N201="nulová",J201,0)</f>
        <v>0</v>
      </c>
      <c r="BJ201" s="16" t="s">
        <v>86</v>
      </c>
      <c r="BK201" s="214">
        <f>ROUND(I201*H201,2)</f>
        <v>0</v>
      </c>
      <c r="BL201" s="16" t="s">
        <v>180</v>
      </c>
      <c r="BM201" s="16" t="s">
        <v>1398</v>
      </c>
    </row>
    <row r="202" spans="2:65" s="1" customFormat="1" ht="16.5" customHeight="1">
      <c r="B202" s="37"/>
      <c r="C202" s="246" t="s">
        <v>626</v>
      </c>
      <c r="D202" s="246" t="s">
        <v>254</v>
      </c>
      <c r="E202" s="247" t="s">
        <v>1399</v>
      </c>
      <c r="F202" s="248" t="s">
        <v>1400</v>
      </c>
      <c r="G202" s="249" t="s">
        <v>145</v>
      </c>
      <c r="H202" s="250">
        <v>1</v>
      </c>
      <c r="I202" s="251"/>
      <c r="J202" s="252">
        <f>ROUND(I202*H202,2)</f>
        <v>0</v>
      </c>
      <c r="K202" s="248" t="s">
        <v>146</v>
      </c>
      <c r="L202" s="253"/>
      <c r="M202" s="254" t="s">
        <v>40</v>
      </c>
      <c r="N202" s="255" t="s">
        <v>49</v>
      </c>
      <c r="O202" s="78"/>
      <c r="P202" s="212">
        <f>O202*H202</f>
        <v>0</v>
      </c>
      <c r="Q202" s="212">
        <v>0.00048</v>
      </c>
      <c r="R202" s="212">
        <f>Q202*H202</f>
        <v>0.00048</v>
      </c>
      <c r="S202" s="212">
        <v>0</v>
      </c>
      <c r="T202" s="213">
        <f>S202*H202</f>
        <v>0</v>
      </c>
      <c r="AR202" s="16" t="s">
        <v>358</v>
      </c>
      <c r="AT202" s="16" t="s">
        <v>254</v>
      </c>
      <c r="AU202" s="16" t="s">
        <v>88</v>
      </c>
      <c r="AY202" s="16" t="s">
        <v>139</v>
      </c>
      <c r="BE202" s="214">
        <f>IF(N202="základní",J202,0)</f>
        <v>0</v>
      </c>
      <c r="BF202" s="214">
        <f>IF(N202="snížená",J202,0)</f>
        <v>0</v>
      </c>
      <c r="BG202" s="214">
        <f>IF(N202="zákl. přenesená",J202,0)</f>
        <v>0</v>
      </c>
      <c r="BH202" s="214">
        <f>IF(N202="sníž. přenesená",J202,0)</f>
        <v>0</v>
      </c>
      <c r="BI202" s="214">
        <f>IF(N202="nulová",J202,0)</f>
        <v>0</v>
      </c>
      <c r="BJ202" s="16" t="s">
        <v>86</v>
      </c>
      <c r="BK202" s="214">
        <f>ROUND(I202*H202,2)</f>
        <v>0</v>
      </c>
      <c r="BL202" s="16" t="s">
        <v>180</v>
      </c>
      <c r="BM202" s="16" t="s">
        <v>1401</v>
      </c>
    </row>
    <row r="203" spans="2:65" s="1" customFormat="1" ht="16.5" customHeight="1">
      <c r="B203" s="37"/>
      <c r="C203" s="203" t="s">
        <v>630</v>
      </c>
      <c r="D203" s="203" t="s">
        <v>142</v>
      </c>
      <c r="E203" s="204" t="s">
        <v>1402</v>
      </c>
      <c r="F203" s="205" t="s">
        <v>1403</v>
      </c>
      <c r="G203" s="206" t="s">
        <v>145</v>
      </c>
      <c r="H203" s="207">
        <v>1</v>
      </c>
      <c r="I203" s="208"/>
      <c r="J203" s="209">
        <f>ROUND(I203*H203,2)</f>
        <v>0</v>
      </c>
      <c r="K203" s="205" t="s">
        <v>146</v>
      </c>
      <c r="L203" s="42"/>
      <c r="M203" s="210" t="s">
        <v>40</v>
      </c>
      <c r="N203" s="211" t="s">
        <v>49</v>
      </c>
      <c r="O203" s="78"/>
      <c r="P203" s="212">
        <f>O203*H203</f>
        <v>0</v>
      </c>
      <c r="Q203" s="212">
        <v>0</v>
      </c>
      <c r="R203" s="212">
        <f>Q203*H203</f>
        <v>0</v>
      </c>
      <c r="S203" s="212">
        <v>0</v>
      </c>
      <c r="T203" s="213">
        <f>S203*H203</f>
        <v>0</v>
      </c>
      <c r="AR203" s="16" t="s">
        <v>180</v>
      </c>
      <c r="AT203" s="16" t="s">
        <v>142</v>
      </c>
      <c r="AU203" s="16" t="s">
        <v>88</v>
      </c>
      <c r="AY203" s="16" t="s">
        <v>139</v>
      </c>
      <c r="BE203" s="214">
        <f>IF(N203="základní",J203,0)</f>
        <v>0</v>
      </c>
      <c r="BF203" s="214">
        <f>IF(N203="snížená",J203,0)</f>
        <v>0</v>
      </c>
      <c r="BG203" s="214">
        <f>IF(N203="zákl. přenesená",J203,0)</f>
        <v>0</v>
      </c>
      <c r="BH203" s="214">
        <f>IF(N203="sníž. přenesená",J203,0)</f>
        <v>0</v>
      </c>
      <c r="BI203" s="214">
        <f>IF(N203="nulová",J203,0)</f>
        <v>0</v>
      </c>
      <c r="BJ203" s="16" t="s">
        <v>86</v>
      </c>
      <c r="BK203" s="214">
        <f>ROUND(I203*H203,2)</f>
        <v>0</v>
      </c>
      <c r="BL203" s="16" t="s">
        <v>180</v>
      </c>
      <c r="BM203" s="16" t="s">
        <v>1404</v>
      </c>
    </row>
    <row r="204" spans="2:65" s="1" customFormat="1" ht="16.5" customHeight="1">
      <c r="B204" s="37"/>
      <c r="C204" s="246" t="s">
        <v>634</v>
      </c>
      <c r="D204" s="246" t="s">
        <v>254</v>
      </c>
      <c r="E204" s="247" t="s">
        <v>1405</v>
      </c>
      <c r="F204" s="248" t="s">
        <v>1406</v>
      </c>
      <c r="G204" s="249" t="s">
        <v>145</v>
      </c>
      <c r="H204" s="250">
        <v>1</v>
      </c>
      <c r="I204" s="251"/>
      <c r="J204" s="252">
        <f>ROUND(I204*H204,2)</f>
        <v>0</v>
      </c>
      <c r="K204" s="248" t="s">
        <v>146</v>
      </c>
      <c r="L204" s="253"/>
      <c r="M204" s="254" t="s">
        <v>40</v>
      </c>
      <c r="N204" s="255" t="s">
        <v>49</v>
      </c>
      <c r="O204" s="78"/>
      <c r="P204" s="212">
        <f>O204*H204</f>
        <v>0</v>
      </c>
      <c r="Q204" s="212">
        <v>0.00455</v>
      </c>
      <c r="R204" s="212">
        <f>Q204*H204</f>
        <v>0.00455</v>
      </c>
      <c r="S204" s="212">
        <v>0</v>
      </c>
      <c r="T204" s="213">
        <f>S204*H204</f>
        <v>0</v>
      </c>
      <c r="AR204" s="16" t="s">
        <v>358</v>
      </c>
      <c r="AT204" s="16" t="s">
        <v>254</v>
      </c>
      <c r="AU204" s="16" t="s">
        <v>88</v>
      </c>
      <c r="AY204" s="16" t="s">
        <v>139</v>
      </c>
      <c r="BE204" s="214">
        <f>IF(N204="základní",J204,0)</f>
        <v>0</v>
      </c>
      <c r="BF204" s="214">
        <f>IF(N204="snížená",J204,0)</f>
        <v>0</v>
      </c>
      <c r="BG204" s="214">
        <f>IF(N204="zákl. přenesená",J204,0)</f>
        <v>0</v>
      </c>
      <c r="BH204" s="214">
        <f>IF(N204="sníž. přenesená",J204,0)</f>
        <v>0</v>
      </c>
      <c r="BI204" s="214">
        <f>IF(N204="nulová",J204,0)</f>
        <v>0</v>
      </c>
      <c r="BJ204" s="16" t="s">
        <v>86</v>
      </c>
      <c r="BK204" s="214">
        <f>ROUND(I204*H204,2)</f>
        <v>0</v>
      </c>
      <c r="BL204" s="16" t="s">
        <v>180</v>
      </c>
      <c r="BM204" s="16" t="s">
        <v>1407</v>
      </c>
    </row>
    <row r="205" spans="2:65" s="1" customFormat="1" ht="16.5" customHeight="1">
      <c r="B205" s="37"/>
      <c r="C205" s="246" t="s">
        <v>638</v>
      </c>
      <c r="D205" s="246" t="s">
        <v>254</v>
      </c>
      <c r="E205" s="247" t="s">
        <v>1408</v>
      </c>
      <c r="F205" s="248" t="s">
        <v>1409</v>
      </c>
      <c r="G205" s="249" t="s">
        <v>145</v>
      </c>
      <c r="H205" s="250">
        <v>1</v>
      </c>
      <c r="I205" s="251"/>
      <c r="J205" s="252">
        <f>ROUND(I205*H205,2)</f>
        <v>0</v>
      </c>
      <c r="K205" s="248" t="s">
        <v>146</v>
      </c>
      <c r="L205" s="253"/>
      <c r="M205" s="254" t="s">
        <v>40</v>
      </c>
      <c r="N205" s="255" t="s">
        <v>49</v>
      </c>
      <c r="O205" s="78"/>
      <c r="P205" s="212">
        <f>O205*H205</f>
        <v>0</v>
      </c>
      <c r="Q205" s="212">
        <v>0.00032</v>
      </c>
      <c r="R205" s="212">
        <f>Q205*H205</f>
        <v>0.00032</v>
      </c>
      <c r="S205" s="212">
        <v>0</v>
      </c>
      <c r="T205" s="213">
        <f>S205*H205</f>
        <v>0</v>
      </c>
      <c r="AR205" s="16" t="s">
        <v>358</v>
      </c>
      <c r="AT205" s="16" t="s">
        <v>254</v>
      </c>
      <c r="AU205" s="16" t="s">
        <v>88</v>
      </c>
      <c r="AY205" s="16" t="s">
        <v>139</v>
      </c>
      <c r="BE205" s="214">
        <f>IF(N205="základní",J205,0)</f>
        <v>0</v>
      </c>
      <c r="BF205" s="214">
        <f>IF(N205="snížená",J205,0)</f>
        <v>0</v>
      </c>
      <c r="BG205" s="214">
        <f>IF(N205="zákl. přenesená",J205,0)</f>
        <v>0</v>
      </c>
      <c r="BH205" s="214">
        <f>IF(N205="sníž. přenesená",J205,0)</f>
        <v>0</v>
      </c>
      <c r="BI205" s="214">
        <f>IF(N205="nulová",J205,0)</f>
        <v>0</v>
      </c>
      <c r="BJ205" s="16" t="s">
        <v>86</v>
      </c>
      <c r="BK205" s="214">
        <f>ROUND(I205*H205,2)</f>
        <v>0</v>
      </c>
      <c r="BL205" s="16" t="s">
        <v>180</v>
      </c>
      <c r="BM205" s="16" t="s">
        <v>1410</v>
      </c>
    </row>
    <row r="206" spans="2:65" s="1" customFormat="1" ht="22.5" customHeight="1">
      <c r="B206" s="37"/>
      <c r="C206" s="203" t="s">
        <v>644</v>
      </c>
      <c r="D206" s="203" t="s">
        <v>142</v>
      </c>
      <c r="E206" s="204" t="s">
        <v>1411</v>
      </c>
      <c r="F206" s="205" t="s">
        <v>1412</v>
      </c>
      <c r="G206" s="206" t="s">
        <v>145</v>
      </c>
      <c r="H206" s="207">
        <v>1</v>
      </c>
      <c r="I206" s="208"/>
      <c r="J206" s="209">
        <f>ROUND(I206*H206,2)</f>
        <v>0</v>
      </c>
      <c r="K206" s="205" t="s">
        <v>146</v>
      </c>
      <c r="L206" s="42"/>
      <c r="M206" s="210" t="s">
        <v>40</v>
      </c>
      <c r="N206" s="211" t="s">
        <v>49</v>
      </c>
      <c r="O206" s="78"/>
      <c r="P206" s="212">
        <f>O206*H206</f>
        <v>0</v>
      </c>
      <c r="Q206" s="212">
        <v>0</v>
      </c>
      <c r="R206" s="212">
        <f>Q206*H206</f>
        <v>0</v>
      </c>
      <c r="S206" s="212">
        <v>0</v>
      </c>
      <c r="T206" s="213">
        <f>S206*H206</f>
        <v>0</v>
      </c>
      <c r="AR206" s="16" t="s">
        <v>180</v>
      </c>
      <c r="AT206" s="16" t="s">
        <v>142</v>
      </c>
      <c r="AU206" s="16" t="s">
        <v>88</v>
      </c>
      <c r="AY206" s="16" t="s">
        <v>139</v>
      </c>
      <c r="BE206" s="214">
        <f>IF(N206="základní",J206,0)</f>
        <v>0</v>
      </c>
      <c r="BF206" s="214">
        <f>IF(N206="snížená",J206,0)</f>
        <v>0</v>
      </c>
      <c r="BG206" s="214">
        <f>IF(N206="zákl. přenesená",J206,0)</f>
        <v>0</v>
      </c>
      <c r="BH206" s="214">
        <f>IF(N206="sníž. přenesená",J206,0)</f>
        <v>0</v>
      </c>
      <c r="BI206" s="214">
        <f>IF(N206="nulová",J206,0)</f>
        <v>0</v>
      </c>
      <c r="BJ206" s="16" t="s">
        <v>86</v>
      </c>
      <c r="BK206" s="214">
        <f>ROUND(I206*H206,2)</f>
        <v>0</v>
      </c>
      <c r="BL206" s="16" t="s">
        <v>180</v>
      </c>
      <c r="BM206" s="16" t="s">
        <v>1413</v>
      </c>
    </row>
    <row r="207" spans="2:47" s="1" customFormat="1" ht="12">
      <c r="B207" s="37"/>
      <c r="C207" s="38"/>
      <c r="D207" s="215" t="s">
        <v>155</v>
      </c>
      <c r="E207" s="38"/>
      <c r="F207" s="216" t="s">
        <v>1414</v>
      </c>
      <c r="G207" s="38"/>
      <c r="H207" s="38"/>
      <c r="I207" s="129"/>
      <c r="J207" s="38"/>
      <c r="K207" s="38"/>
      <c r="L207" s="42"/>
      <c r="M207" s="217"/>
      <c r="N207" s="78"/>
      <c r="O207" s="78"/>
      <c r="P207" s="78"/>
      <c r="Q207" s="78"/>
      <c r="R207" s="78"/>
      <c r="S207" s="78"/>
      <c r="T207" s="79"/>
      <c r="AT207" s="16" t="s">
        <v>155</v>
      </c>
      <c r="AU207" s="16" t="s">
        <v>88</v>
      </c>
    </row>
    <row r="208" spans="2:65" s="1" customFormat="1" ht="22.5" customHeight="1">
      <c r="B208" s="37"/>
      <c r="C208" s="203" t="s">
        <v>649</v>
      </c>
      <c r="D208" s="203" t="s">
        <v>142</v>
      </c>
      <c r="E208" s="204" t="s">
        <v>1415</v>
      </c>
      <c r="F208" s="205" t="s">
        <v>1416</v>
      </c>
      <c r="G208" s="206" t="s">
        <v>145</v>
      </c>
      <c r="H208" s="207">
        <v>2</v>
      </c>
      <c r="I208" s="208"/>
      <c r="J208" s="209">
        <f>ROUND(I208*H208,2)</f>
        <v>0</v>
      </c>
      <c r="K208" s="205" t="s">
        <v>146</v>
      </c>
      <c r="L208" s="42"/>
      <c r="M208" s="210" t="s">
        <v>40</v>
      </c>
      <c r="N208" s="211" t="s">
        <v>49</v>
      </c>
      <c r="O208" s="78"/>
      <c r="P208" s="212">
        <f>O208*H208</f>
        <v>0</v>
      </c>
      <c r="Q208" s="212">
        <v>0</v>
      </c>
      <c r="R208" s="212">
        <f>Q208*H208</f>
        <v>0</v>
      </c>
      <c r="S208" s="212">
        <v>0</v>
      </c>
      <c r="T208" s="213">
        <f>S208*H208</f>
        <v>0</v>
      </c>
      <c r="AR208" s="16" t="s">
        <v>180</v>
      </c>
      <c r="AT208" s="16" t="s">
        <v>142</v>
      </c>
      <c r="AU208" s="16" t="s">
        <v>88</v>
      </c>
      <c r="AY208" s="16" t="s">
        <v>139</v>
      </c>
      <c r="BE208" s="214">
        <f>IF(N208="základní",J208,0)</f>
        <v>0</v>
      </c>
      <c r="BF208" s="214">
        <f>IF(N208="snížená",J208,0)</f>
        <v>0</v>
      </c>
      <c r="BG208" s="214">
        <f>IF(N208="zákl. přenesená",J208,0)</f>
        <v>0</v>
      </c>
      <c r="BH208" s="214">
        <f>IF(N208="sníž. přenesená",J208,0)</f>
        <v>0</v>
      </c>
      <c r="BI208" s="214">
        <f>IF(N208="nulová",J208,0)</f>
        <v>0</v>
      </c>
      <c r="BJ208" s="16" t="s">
        <v>86</v>
      </c>
      <c r="BK208" s="214">
        <f>ROUND(I208*H208,2)</f>
        <v>0</v>
      </c>
      <c r="BL208" s="16" t="s">
        <v>180</v>
      </c>
      <c r="BM208" s="16" t="s">
        <v>1417</v>
      </c>
    </row>
    <row r="209" spans="2:47" s="1" customFormat="1" ht="12">
      <c r="B209" s="37"/>
      <c r="C209" s="38"/>
      <c r="D209" s="215" t="s">
        <v>155</v>
      </c>
      <c r="E209" s="38"/>
      <c r="F209" s="216" t="s">
        <v>1414</v>
      </c>
      <c r="G209" s="38"/>
      <c r="H209" s="38"/>
      <c r="I209" s="129"/>
      <c r="J209" s="38"/>
      <c r="K209" s="38"/>
      <c r="L209" s="42"/>
      <c r="M209" s="217"/>
      <c r="N209" s="78"/>
      <c r="O209" s="78"/>
      <c r="P209" s="78"/>
      <c r="Q209" s="78"/>
      <c r="R209" s="78"/>
      <c r="S209" s="78"/>
      <c r="T209" s="79"/>
      <c r="AT209" s="16" t="s">
        <v>155</v>
      </c>
      <c r="AU209" s="16" t="s">
        <v>88</v>
      </c>
    </row>
    <row r="210" spans="2:65" s="1" customFormat="1" ht="16.5" customHeight="1">
      <c r="B210" s="37"/>
      <c r="C210" s="203" t="s">
        <v>654</v>
      </c>
      <c r="D210" s="203" t="s">
        <v>142</v>
      </c>
      <c r="E210" s="204" t="s">
        <v>1418</v>
      </c>
      <c r="F210" s="205" t="s">
        <v>1419</v>
      </c>
      <c r="G210" s="206" t="s">
        <v>179</v>
      </c>
      <c r="H210" s="207">
        <v>20</v>
      </c>
      <c r="I210" s="208"/>
      <c r="J210" s="209">
        <f>ROUND(I210*H210,2)</f>
        <v>0</v>
      </c>
      <c r="K210" s="205" t="s">
        <v>146</v>
      </c>
      <c r="L210" s="42"/>
      <c r="M210" s="210" t="s">
        <v>40</v>
      </c>
      <c r="N210" s="211" t="s">
        <v>49</v>
      </c>
      <c r="O210" s="78"/>
      <c r="P210" s="212">
        <f>O210*H210</f>
        <v>0</v>
      </c>
      <c r="Q210" s="212">
        <v>0</v>
      </c>
      <c r="R210" s="212">
        <f>Q210*H210</f>
        <v>0</v>
      </c>
      <c r="S210" s="212">
        <v>0</v>
      </c>
      <c r="T210" s="213">
        <f>S210*H210</f>
        <v>0</v>
      </c>
      <c r="AR210" s="16" t="s">
        <v>180</v>
      </c>
      <c r="AT210" s="16" t="s">
        <v>142</v>
      </c>
      <c r="AU210" s="16" t="s">
        <v>88</v>
      </c>
      <c r="AY210" s="16" t="s">
        <v>139</v>
      </c>
      <c r="BE210" s="214">
        <f>IF(N210="základní",J210,0)</f>
        <v>0</v>
      </c>
      <c r="BF210" s="214">
        <f>IF(N210="snížená",J210,0)</f>
        <v>0</v>
      </c>
      <c r="BG210" s="214">
        <f>IF(N210="zákl. přenesená",J210,0)</f>
        <v>0</v>
      </c>
      <c r="BH210" s="214">
        <f>IF(N210="sníž. přenesená",J210,0)</f>
        <v>0</v>
      </c>
      <c r="BI210" s="214">
        <f>IF(N210="nulová",J210,0)</f>
        <v>0</v>
      </c>
      <c r="BJ210" s="16" t="s">
        <v>86</v>
      </c>
      <c r="BK210" s="214">
        <f>ROUND(I210*H210,2)</f>
        <v>0</v>
      </c>
      <c r="BL210" s="16" t="s">
        <v>180</v>
      </c>
      <c r="BM210" s="16" t="s">
        <v>1420</v>
      </c>
    </row>
    <row r="211" spans="2:65" s="1" customFormat="1" ht="16.5" customHeight="1">
      <c r="B211" s="37"/>
      <c r="C211" s="246" t="s">
        <v>659</v>
      </c>
      <c r="D211" s="246" t="s">
        <v>254</v>
      </c>
      <c r="E211" s="247" t="s">
        <v>1421</v>
      </c>
      <c r="F211" s="248" t="s">
        <v>1422</v>
      </c>
      <c r="G211" s="249" t="s">
        <v>179</v>
      </c>
      <c r="H211" s="250">
        <v>22</v>
      </c>
      <c r="I211" s="251"/>
      <c r="J211" s="252">
        <f>ROUND(I211*H211,2)</f>
        <v>0</v>
      </c>
      <c r="K211" s="248" t="s">
        <v>146</v>
      </c>
      <c r="L211" s="253"/>
      <c r="M211" s="254" t="s">
        <v>40</v>
      </c>
      <c r="N211" s="255" t="s">
        <v>49</v>
      </c>
      <c r="O211" s="78"/>
      <c r="P211" s="212">
        <f>O211*H211</f>
        <v>0</v>
      </c>
      <c r="Q211" s="212">
        <v>0.0045</v>
      </c>
      <c r="R211" s="212">
        <f>Q211*H211</f>
        <v>0.09899999999999999</v>
      </c>
      <c r="S211" s="212">
        <v>0</v>
      </c>
      <c r="T211" s="213">
        <f>S211*H211</f>
        <v>0</v>
      </c>
      <c r="AR211" s="16" t="s">
        <v>358</v>
      </c>
      <c r="AT211" s="16" t="s">
        <v>254</v>
      </c>
      <c r="AU211" s="16" t="s">
        <v>88</v>
      </c>
      <c r="AY211" s="16" t="s">
        <v>139</v>
      </c>
      <c r="BE211" s="214">
        <f>IF(N211="základní",J211,0)</f>
        <v>0</v>
      </c>
      <c r="BF211" s="214">
        <f>IF(N211="snížená",J211,0)</f>
        <v>0</v>
      </c>
      <c r="BG211" s="214">
        <f>IF(N211="zákl. přenesená",J211,0)</f>
        <v>0</v>
      </c>
      <c r="BH211" s="214">
        <f>IF(N211="sníž. přenesená",J211,0)</f>
        <v>0</v>
      </c>
      <c r="BI211" s="214">
        <f>IF(N211="nulová",J211,0)</f>
        <v>0</v>
      </c>
      <c r="BJ211" s="16" t="s">
        <v>86</v>
      </c>
      <c r="BK211" s="214">
        <f>ROUND(I211*H211,2)</f>
        <v>0</v>
      </c>
      <c r="BL211" s="16" t="s">
        <v>180</v>
      </c>
      <c r="BM211" s="16" t="s">
        <v>1423</v>
      </c>
    </row>
    <row r="212" spans="2:51" s="11" customFormat="1" ht="12">
      <c r="B212" s="218"/>
      <c r="C212" s="219"/>
      <c r="D212" s="215" t="s">
        <v>165</v>
      </c>
      <c r="E212" s="219"/>
      <c r="F212" s="220" t="s">
        <v>1424</v>
      </c>
      <c r="G212" s="219"/>
      <c r="H212" s="221">
        <v>22</v>
      </c>
      <c r="I212" s="222"/>
      <c r="J212" s="219"/>
      <c r="K212" s="219"/>
      <c r="L212" s="223"/>
      <c r="M212" s="224"/>
      <c r="N212" s="225"/>
      <c r="O212" s="225"/>
      <c r="P212" s="225"/>
      <c r="Q212" s="225"/>
      <c r="R212" s="225"/>
      <c r="S212" s="225"/>
      <c r="T212" s="226"/>
      <c r="AT212" s="227" t="s">
        <v>165</v>
      </c>
      <c r="AU212" s="227" t="s">
        <v>88</v>
      </c>
      <c r="AV212" s="11" t="s">
        <v>88</v>
      </c>
      <c r="AW212" s="11" t="s">
        <v>4</v>
      </c>
      <c r="AX212" s="11" t="s">
        <v>86</v>
      </c>
      <c r="AY212" s="227" t="s">
        <v>139</v>
      </c>
    </row>
    <row r="213" spans="2:65" s="1" customFormat="1" ht="16.5" customHeight="1">
      <c r="B213" s="37"/>
      <c r="C213" s="246" t="s">
        <v>664</v>
      </c>
      <c r="D213" s="246" t="s">
        <v>254</v>
      </c>
      <c r="E213" s="247" t="s">
        <v>1425</v>
      </c>
      <c r="F213" s="248" t="s">
        <v>1426</v>
      </c>
      <c r="G213" s="249" t="s">
        <v>196</v>
      </c>
      <c r="H213" s="250">
        <v>1</v>
      </c>
      <c r="I213" s="251"/>
      <c r="J213" s="252">
        <f>ROUND(I213*H213,2)</f>
        <v>0</v>
      </c>
      <c r="K213" s="248" t="s">
        <v>219</v>
      </c>
      <c r="L213" s="253"/>
      <c r="M213" s="254" t="s">
        <v>40</v>
      </c>
      <c r="N213" s="255" t="s">
        <v>49</v>
      </c>
      <c r="O213" s="78"/>
      <c r="P213" s="212">
        <f>O213*H213</f>
        <v>0</v>
      </c>
      <c r="Q213" s="212">
        <v>0</v>
      </c>
      <c r="R213" s="212">
        <f>Q213*H213</f>
        <v>0</v>
      </c>
      <c r="S213" s="212">
        <v>0</v>
      </c>
      <c r="T213" s="213">
        <f>S213*H213</f>
        <v>0</v>
      </c>
      <c r="AR213" s="16" t="s">
        <v>358</v>
      </c>
      <c r="AT213" s="16" t="s">
        <v>254</v>
      </c>
      <c r="AU213" s="16" t="s">
        <v>88</v>
      </c>
      <c r="AY213" s="16" t="s">
        <v>139</v>
      </c>
      <c r="BE213" s="214">
        <f>IF(N213="základní",J213,0)</f>
        <v>0</v>
      </c>
      <c r="BF213" s="214">
        <f>IF(N213="snížená",J213,0)</f>
        <v>0</v>
      </c>
      <c r="BG213" s="214">
        <f>IF(N213="zákl. přenesená",J213,0)</f>
        <v>0</v>
      </c>
      <c r="BH213" s="214">
        <f>IF(N213="sníž. přenesená",J213,0)</f>
        <v>0</v>
      </c>
      <c r="BI213" s="214">
        <f>IF(N213="nulová",J213,0)</f>
        <v>0</v>
      </c>
      <c r="BJ213" s="16" t="s">
        <v>86</v>
      </c>
      <c r="BK213" s="214">
        <f>ROUND(I213*H213,2)</f>
        <v>0</v>
      </c>
      <c r="BL213" s="16" t="s">
        <v>180</v>
      </c>
      <c r="BM213" s="16" t="s">
        <v>1427</v>
      </c>
    </row>
    <row r="214" spans="2:65" s="1" customFormat="1" ht="16.5" customHeight="1">
      <c r="B214" s="37"/>
      <c r="C214" s="203" t="s">
        <v>669</v>
      </c>
      <c r="D214" s="203" t="s">
        <v>142</v>
      </c>
      <c r="E214" s="204" t="s">
        <v>1428</v>
      </c>
      <c r="F214" s="205" t="s">
        <v>1429</v>
      </c>
      <c r="G214" s="206" t="s">
        <v>196</v>
      </c>
      <c r="H214" s="207">
        <v>1</v>
      </c>
      <c r="I214" s="208"/>
      <c r="J214" s="209">
        <f>ROUND(I214*H214,2)</f>
        <v>0</v>
      </c>
      <c r="K214" s="205" t="s">
        <v>219</v>
      </c>
      <c r="L214" s="42"/>
      <c r="M214" s="210" t="s">
        <v>40</v>
      </c>
      <c r="N214" s="211" t="s">
        <v>49</v>
      </c>
      <c r="O214" s="78"/>
      <c r="P214" s="212">
        <f>O214*H214</f>
        <v>0</v>
      </c>
      <c r="Q214" s="212">
        <v>0</v>
      </c>
      <c r="R214" s="212">
        <f>Q214*H214</f>
        <v>0</v>
      </c>
      <c r="S214" s="212">
        <v>0</v>
      </c>
      <c r="T214" s="213">
        <f>S214*H214</f>
        <v>0</v>
      </c>
      <c r="AR214" s="16" t="s">
        <v>180</v>
      </c>
      <c r="AT214" s="16" t="s">
        <v>142</v>
      </c>
      <c r="AU214" s="16" t="s">
        <v>88</v>
      </c>
      <c r="AY214" s="16" t="s">
        <v>139</v>
      </c>
      <c r="BE214" s="214">
        <f>IF(N214="základní",J214,0)</f>
        <v>0</v>
      </c>
      <c r="BF214" s="214">
        <f>IF(N214="snížená",J214,0)</f>
        <v>0</v>
      </c>
      <c r="BG214" s="214">
        <f>IF(N214="zákl. přenesená",J214,0)</f>
        <v>0</v>
      </c>
      <c r="BH214" s="214">
        <f>IF(N214="sníž. přenesená",J214,0)</f>
        <v>0</v>
      </c>
      <c r="BI214" s="214">
        <f>IF(N214="nulová",J214,0)</f>
        <v>0</v>
      </c>
      <c r="BJ214" s="16" t="s">
        <v>86</v>
      </c>
      <c r="BK214" s="214">
        <f>ROUND(I214*H214,2)</f>
        <v>0</v>
      </c>
      <c r="BL214" s="16" t="s">
        <v>180</v>
      </c>
      <c r="BM214" s="16" t="s">
        <v>1430</v>
      </c>
    </row>
    <row r="215" spans="2:65" s="1" customFormat="1" ht="16.5" customHeight="1">
      <c r="B215" s="37"/>
      <c r="C215" s="203" t="s">
        <v>674</v>
      </c>
      <c r="D215" s="203" t="s">
        <v>142</v>
      </c>
      <c r="E215" s="204" t="s">
        <v>1431</v>
      </c>
      <c r="F215" s="205" t="s">
        <v>1432</v>
      </c>
      <c r="G215" s="206" t="s">
        <v>196</v>
      </c>
      <c r="H215" s="207">
        <v>1</v>
      </c>
      <c r="I215" s="208"/>
      <c r="J215" s="209">
        <f>ROUND(I215*H215,2)</f>
        <v>0</v>
      </c>
      <c r="K215" s="205" t="s">
        <v>219</v>
      </c>
      <c r="L215" s="42"/>
      <c r="M215" s="210" t="s">
        <v>40</v>
      </c>
      <c r="N215" s="211" t="s">
        <v>49</v>
      </c>
      <c r="O215" s="78"/>
      <c r="P215" s="212">
        <f>O215*H215</f>
        <v>0</v>
      </c>
      <c r="Q215" s="212">
        <v>0</v>
      </c>
      <c r="R215" s="212">
        <f>Q215*H215</f>
        <v>0</v>
      </c>
      <c r="S215" s="212">
        <v>0</v>
      </c>
      <c r="T215" s="213">
        <f>S215*H215</f>
        <v>0</v>
      </c>
      <c r="AR215" s="16" t="s">
        <v>180</v>
      </c>
      <c r="AT215" s="16" t="s">
        <v>142</v>
      </c>
      <c r="AU215" s="16" t="s">
        <v>88</v>
      </c>
      <c r="AY215" s="16" t="s">
        <v>139</v>
      </c>
      <c r="BE215" s="214">
        <f>IF(N215="základní",J215,0)</f>
        <v>0</v>
      </c>
      <c r="BF215" s="214">
        <f>IF(N215="snížená",J215,0)</f>
        <v>0</v>
      </c>
      <c r="BG215" s="214">
        <f>IF(N215="zákl. přenesená",J215,0)</f>
        <v>0</v>
      </c>
      <c r="BH215" s="214">
        <f>IF(N215="sníž. přenesená",J215,0)</f>
        <v>0</v>
      </c>
      <c r="BI215" s="214">
        <f>IF(N215="nulová",J215,0)</f>
        <v>0</v>
      </c>
      <c r="BJ215" s="16" t="s">
        <v>86</v>
      </c>
      <c r="BK215" s="214">
        <f>ROUND(I215*H215,2)</f>
        <v>0</v>
      </c>
      <c r="BL215" s="16" t="s">
        <v>180</v>
      </c>
      <c r="BM215" s="16" t="s">
        <v>1433</v>
      </c>
    </row>
    <row r="216" spans="2:65" s="1" customFormat="1" ht="22.5" customHeight="1">
      <c r="B216" s="37"/>
      <c r="C216" s="203" t="s">
        <v>680</v>
      </c>
      <c r="D216" s="203" t="s">
        <v>142</v>
      </c>
      <c r="E216" s="204" t="s">
        <v>1434</v>
      </c>
      <c r="F216" s="205" t="s">
        <v>1435</v>
      </c>
      <c r="G216" s="206" t="s">
        <v>242</v>
      </c>
      <c r="H216" s="228"/>
      <c r="I216" s="208"/>
      <c r="J216" s="209">
        <f>ROUND(I216*H216,2)</f>
        <v>0</v>
      </c>
      <c r="K216" s="205" t="s">
        <v>146</v>
      </c>
      <c r="L216" s="42"/>
      <c r="M216" s="210" t="s">
        <v>40</v>
      </c>
      <c r="N216" s="211" t="s">
        <v>49</v>
      </c>
      <c r="O216" s="78"/>
      <c r="P216" s="212">
        <f>O216*H216</f>
        <v>0</v>
      </c>
      <c r="Q216" s="212">
        <v>0</v>
      </c>
      <c r="R216" s="212">
        <f>Q216*H216</f>
        <v>0</v>
      </c>
      <c r="S216" s="212">
        <v>0</v>
      </c>
      <c r="T216" s="213">
        <f>S216*H216</f>
        <v>0</v>
      </c>
      <c r="AR216" s="16" t="s">
        <v>180</v>
      </c>
      <c r="AT216" s="16" t="s">
        <v>142</v>
      </c>
      <c r="AU216" s="16" t="s">
        <v>88</v>
      </c>
      <c r="AY216" s="16" t="s">
        <v>139</v>
      </c>
      <c r="BE216" s="214">
        <f>IF(N216="základní",J216,0)</f>
        <v>0</v>
      </c>
      <c r="BF216" s="214">
        <f>IF(N216="snížená",J216,0)</f>
        <v>0</v>
      </c>
      <c r="BG216" s="214">
        <f>IF(N216="zákl. přenesená",J216,0)</f>
        <v>0</v>
      </c>
      <c r="BH216" s="214">
        <f>IF(N216="sníž. přenesená",J216,0)</f>
        <v>0</v>
      </c>
      <c r="BI216" s="214">
        <f>IF(N216="nulová",J216,0)</f>
        <v>0</v>
      </c>
      <c r="BJ216" s="16" t="s">
        <v>86</v>
      </c>
      <c r="BK216" s="214">
        <f>ROUND(I216*H216,2)</f>
        <v>0</v>
      </c>
      <c r="BL216" s="16" t="s">
        <v>180</v>
      </c>
      <c r="BM216" s="16" t="s">
        <v>1436</v>
      </c>
    </row>
    <row r="217" spans="2:47" s="1" customFormat="1" ht="12">
      <c r="B217" s="37"/>
      <c r="C217" s="38"/>
      <c r="D217" s="215" t="s">
        <v>155</v>
      </c>
      <c r="E217" s="38"/>
      <c r="F217" s="216" t="s">
        <v>697</v>
      </c>
      <c r="G217" s="38"/>
      <c r="H217" s="38"/>
      <c r="I217" s="129"/>
      <c r="J217" s="38"/>
      <c r="K217" s="38"/>
      <c r="L217" s="42"/>
      <c r="M217" s="256"/>
      <c r="N217" s="231"/>
      <c r="O217" s="231"/>
      <c r="P217" s="231"/>
      <c r="Q217" s="231"/>
      <c r="R217" s="231"/>
      <c r="S217" s="231"/>
      <c r="T217" s="257"/>
      <c r="AT217" s="16" t="s">
        <v>155</v>
      </c>
      <c r="AU217" s="16" t="s">
        <v>88</v>
      </c>
    </row>
    <row r="218" spans="2:12" s="1" customFormat="1" ht="6.95" customHeight="1">
      <c r="B218" s="56"/>
      <c r="C218" s="57"/>
      <c r="D218" s="57"/>
      <c r="E218" s="57"/>
      <c r="F218" s="57"/>
      <c r="G218" s="57"/>
      <c r="H218" s="57"/>
      <c r="I218" s="153"/>
      <c r="J218" s="57"/>
      <c r="K218" s="57"/>
      <c r="L218" s="42"/>
    </row>
  </sheetData>
  <sheetProtection password="CC35" sheet="1" objects="1" scenarios="1" formatColumns="0" formatRows="0" autoFilter="0"/>
  <autoFilter ref="C85:K217"/>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BM29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2"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100</v>
      </c>
    </row>
    <row r="3" spans="2:46" ht="6.95" customHeight="1">
      <c r="B3" s="123"/>
      <c r="C3" s="124"/>
      <c r="D3" s="124"/>
      <c r="E3" s="124"/>
      <c r="F3" s="124"/>
      <c r="G3" s="124"/>
      <c r="H3" s="124"/>
      <c r="I3" s="125"/>
      <c r="J3" s="124"/>
      <c r="K3" s="124"/>
      <c r="L3" s="19"/>
      <c r="AT3" s="16" t="s">
        <v>88</v>
      </c>
    </row>
    <row r="4" spans="2:46" ht="24.95" customHeight="1">
      <c r="B4" s="19"/>
      <c r="D4" s="126" t="s">
        <v>108</v>
      </c>
      <c r="L4" s="19"/>
      <c r="M4" s="23" t="s">
        <v>10</v>
      </c>
      <c r="AT4" s="16" t="s">
        <v>4</v>
      </c>
    </row>
    <row r="5" spans="2:12" ht="6.95" customHeight="1">
      <c r="B5" s="19"/>
      <c r="L5" s="19"/>
    </row>
    <row r="6" spans="2:12" ht="12" customHeight="1">
      <c r="B6" s="19"/>
      <c r="D6" s="127" t="s">
        <v>16</v>
      </c>
      <c r="L6" s="19"/>
    </row>
    <row r="7" spans="2:12" ht="16.5" customHeight="1">
      <c r="B7" s="19"/>
      <c r="E7" s="128" t="str">
        <f>'Rekapitulace stavby'!K6</f>
        <v>Změna způsobu vytápění a nové elektroinstalace na budově Muzea Cheb č. p. 492</v>
      </c>
      <c r="F7" s="127"/>
      <c r="G7" s="127"/>
      <c r="H7" s="127"/>
      <c r="L7" s="19"/>
    </row>
    <row r="8" spans="2:12" s="1" customFormat="1" ht="12" customHeight="1">
      <c r="B8" s="42"/>
      <c r="D8" s="127" t="s">
        <v>109</v>
      </c>
      <c r="I8" s="129"/>
      <c r="L8" s="42"/>
    </row>
    <row r="9" spans="2:12" s="1" customFormat="1" ht="36.95" customHeight="1">
      <c r="B9" s="42"/>
      <c r="E9" s="130" t="s">
        <v>1437</v>
      </c>
      <c r="F9" s="1"/>
      <c r="G9" s="1"/>
      <c r="H9" s="1"/>
      <c r="I9" s="129"/>
      <c r="L9" s="42"/>
    </row>
    <row r="10" spans="2:12" s="1" customFormat="1" ht="12">
      <c r="B10" s="42"/>
      <c r="I10" s="129"/>
      <c r="L10" s="42"/>
    </row>
    <row r="11" spans="2:12" s="1" customFormat="1" ht="12" customHeight="1">
      <c r="B11" s="42"/>
      <c r="D11" s="127" t="s">
        <v>18</v>
      </c>
      <c r="F11" s="16" t="s">
        <v>19</v>
      </c>
      <c r="I11" s="131" t="s">
        <v>20</v>
      </c>
      <c r="J11" s="16" t="s">
        <v>21</v>
      </c>
      <c r="L11" s="42"/>
    </row>
    <row r="12" spans="2:12" s="1" customFormat="1" ht="12" customHeight="1">
      <c r="B12" s="42"/>
      <c r="D12" s="127" t="s">
        <v>22</v>
      </c>
      <c r="F12" s="16" t="s">
        <v>23</v>
      </c>
      <c r="I12" s="131" t="s">
        <v>24</v>
      </c>
      <c r="J12" s="132" t="str">
        <f>'Rekapitulace stavby'!AN8</f>
        <v>12. 2. 2019</v>
      </c>
      <c r="L12" s="42"/>
    </row>
    <row r="13" spans="2:12" s="1" customFormat="1" ht="10.8" customHeight="1">
      <c r="B13" s="42"/>
      <c r="I13" s="129"/>
      <c r="L13" s="42"/>
    </row>
    <row r="14" spans="2:12" s="1" customFormat="1" ht="12" customHeight="1">
      <c r="B14" s="42"/>
      <c r="D14" s="127" t="s">
        <v>26</v>
      </c>
      <c r="I14" s="131" t="s">
        <v>27</v>
      </c>
      <c r="J14" s="16" t="s">
        <v>28</v>
      </c>
      <c r="L14" s="42"/>
    </row>
    <row r="15" spans="2:12" s="1" customFormat="1" ht="18" customHeight="1">
      <c r="B15" s="42"/>
      <c r="E15" s="16" t="s">
        <v>29</v>
      </c>
      <c r="I15" s="131" t="s">
        <v>30</v>
      </c>
      <c r="J15" s="16" t="s">
        <v>31</v>
      </c>
      <c r="L15" s="42"/>
    </row>
    <row r="16" spans="2:12" s="1" customFormat="1" ht="6.95" customHeight="1">
      <c r="B16" s="42"/>
      <c r="I16" s="129"/>
      <c r="L16" s="42"/>
    </row>
    <row r="17" spans="2:12" s="1" customFormat="1" ht="12" customHeight="1">
      <c r="B17" s="42"/>
      <c r="D17" s="127" t="s">
        <v>32</v>
      </c>
      <c r="I17" s="131" t="s">
        <v>27</v>
      </c>
      <c r="J17" s="32" t="str">
        <f>'Rekapitulace stavby'!AN13</f>
        <v>Vyplň údaj</v>
      </c>
      <c r="L17" s="42"/>
    </row>
    <row r="18" spans="2:12" s="1" customFormat="1" ht="18" customHeight="1">
      <c r="B18" s="42"/>
      <c r="E18" s="32" t="str">
        <f>'Rekapitulace stavby'!E14</f>
        <v>Vyplň údaj</v>
      </c>
      <c r="F18" s="16"/>
      <c r="G18" s="16"/>
      <c r="H18" s="16"/>
      <c r="I18" s="131" t="s">
        <v>30</v>
      </c>
      <c r="J18" s="32" t="str">
        <f>'Rekapitulace stavby'!AN14</f>
        <v>Vyplň údaj</v>
      </c>
      <c r="L18" s="42"/>
    </row>
    <row r="19" spans="2:12" s="1" customFormat="1" ht="6.95" customHeight="1">
      <c r="B19" s="42"/>
      <c r="I19" s="129"/>
      <c r="L19" s="42"/>
    </row>
    <row r="20" spans="2:12" s="1" customFormat="1" ht="12" customHeight="1">
      <c r="B20" s="42"/>
      <c r="D20" s="127" t="s">
        <v>34</v>
      </c>
      <c r="I20" s="131" t="s">
        <v>27</v>
      </c>
      <c r="J20" s="16" t="s">
        <v>35</v>
      </c>
      <c r="L20" s="42"/>
    </row>
    <row r="21" spans="2:12" s="1" customFormat="1" ht="18" customHeight="1">
      <c r="B21" s="42"/>
      <c r="E21" s="16" t="s">
        <v>36</v>
      </c>
      <c r="I21" s="131" t="s">
        <v>30</v>
      </c>
      <c r="J21" s="16" t="s">
        <v>37</v>
      </c>
      <c r="L21" s="42"/>
    </row>
    <row r="22" spans="2:12" s="1" customFormat="1" ht="6.95" customHeight="1">
      <c r="B22" s="42"/>
      <c r="I22" s="129"/>
      <c r="L22" s="42"/>
    </row>
    <row r="23" spans="2:12" s="1" customFormat="1" ht="12" customHeight="1">
      <c r="B23" s="42"/>
      <c r="D23" s="127" t="s">
        <v>39</v>
      </c>
      <c r="I23" s="131" t="s">
        <v>27</v>
      </c>
      <c r="J23" s="16" t="str">
        <f>IF('Rekapitulace stavby'!AN19="","",'Rekapitulace stavby'!AN19)</f>
        <v/>
      </c>
      <c r="L23" s="42"/>
    </row>
    <row r="24" spans="2:12" s="1" customFormat="1" ht="18" customHeight="1">
      <c r="B24" s="42"/>
      <c r="E24" s="16" t="str">
        <f>IF('Rekapitulace stavby'!E20="","",'Rekapitulace stavby'!E20)</f>
        <v xml:space="preserve"> </v>
      </c>
      <c r="I24" s="131" t="s">
        <v>30</v>
      </c>
      <c r="J24" s="16" t="str">
        <f>IF('Rekapitulace stavby'!AN20="","",'Rekapitulace stavby'!AN20)</f>
        <v/>
      </c>
      <c r="L24" s="42"/>
    </row>
    <row r="25" spans="2:12" s="1" customFormat="1" ht="6.95" customHeight="1">
      <c r="B25" s="42"/>
      <c r="I25" s="129"/>
      <c r="L25" s="42"/>
    </row>
    <row r="26" spans="2:12" s="1" customFormat="1" ht="12" customHeight="1">
      <c r="B26" s="42"/>
      <c r="D26" s="127" t="s">
        <v>42</v>
      </c>
      <c r="I26" s="129"/>
      <c r="L26" s="42"/>
    </row>
    <row r="27" spans="2:12" s="6" customFormat="1" ht="67.5" customHeight="1">
      <c r="B27" s="133"/>
      <c r="E27" s="134" t="s">
        <v>111</v>
      </c>
      <c r="F27" s="134"/>
      <c r="G27" s="134"/>
      <c r="H27" s="134"/>
      <c r="I27" s="135"/>
      <c r="L27" s="133"/>
    </row>
    <row r="28" spans="2:12" s="1" customFormat="1" ht="6.95" customHeight="1">
      <c r="B28" s="42"/>
      <c r="I28" s="129"/>
      <c r="L28" s="42"/>
    </row>
    <row r="29" spans="2:12" s="1" customFormat="1" ht="6.95" customHeight="1">
      <c r="B29" s="42"/>
      <c r="D29" s="70"/>
      <c r="E29" s="70"/>
      <c r="F29" s="70"/>
      <c r="G29" s="70"/>
      <c r="H29" s="70"/>
      <c r="I29" s="136"/>
      <c r="J29" s="70"/>
      <c r="K29" s="70"/>
      <c r="L29" s="42"/>
    </row>
    <row r="30" spans="2:12" s="1" customFormat="1" ht="25.4" customHeight="1">
      <c r="B30" s="42"/>
      <c r="D30" s="137" t="s">
        <v>44</v>
      </c>
      <c r="I30" s="129"/>
      <c r="J30" s="138">
        <f>ROUND(J93,2)</f>
        <v>0</v>
      </c>
      <c r="L30" s="42"/>
    </row>
    <row r="31" spans="2:12" s="1" customFormat="1" ht="6.95" customHeight="1">
      <c r="B31" s="42"/>
      <c r="D31" s="70"/>
      <c r="E31" s="70"/>
      <c r="F31" s="70"/>
      <c r="G31" s="70"/>
      <c r="H31" s="70"/>
      <c r="I31" s="136"/>
      <c r="J31" s="70"/>
      <c r="K31" s="70"/>
      <c r="L31" s="42"/>
    </row>
    <row r="32" spans="2:12" s="1" customFormat="1" ht="14.4" customHeight="1">
      <c r="B32" s="42"/>
      <c r="F32" s="139" t="s">
        <v>46</v>
      </c>
      <c r="I32" s="140" t="s">
        <v>45</v>
      </c>
      <c r="J32" s="139" t="s">
        <v>47</v>
      </c>
      <c r="L32" s="42"/>
    </row>
    <row r="33" spans="2:12" s="1" customFormat="1" ht="14.4" customHeight="1">
      <c r="B33" s="42"/>
      <c r="D33" s="127" t="s">
        <v>48</v>
      </c>
      <c r="E33" s="127" t="s">
        <v>49</v>
      </c>
      <c r="F33" s="141">
        <f>ROUND((SUM(BE93:BE295)),2)</f>
        <v>0</v>
      </c>
      <c r="I33" s="142">
        <v>0.21</v>
      </c>
      <c r="J33" s="141">
        <f>ROUND(((SUM(BE93:BE295))*I33),2)</f>
        <v>0</v>
      </c>
      <c r="L33" s="42"/>
    </row>
    <row r="34" spans="2:12" s="1" customFormat="1" ht="14.4" customHeight="1">
      <c r="B34" s="42"/>
      <c r="E34" s="127" t="s">
        <v>50</v>
      </c>
      <c r="F34" s="141">
        <f>ROUND((SUM(BF93:BF295)),2)</f>
        <v>0</v>
      </c>
      <c r="I34" s="142">
        <v>0.15</v>
      </c>
      <c r="J34" s="141">
        <f>ROUND(((SUM(BF93:BF295))*I34),2)</f>
        <v>0</v>
      </c>
      <c r="L34" s="42"/>
    </row>
    <row r="35" spans="2:12" s="1" customFormat="1" ht="14.4" customHeight="1" hidden="1">
      <c r="B35" s="42"/>
      <c r="E35" s="127" t="s">
        <v>51</v>
      </c>
      <c r="F35" s="141">
        <f>ROUND((SUM(BG93:BG295)),2)</f>
        <v>0</v>
      </c>
      <c r="I35" s="142">
        <v>0.21</v>
      </c>
      <c r="J35" s="141">
        <f>0</f>
        <v>0</v>
      </c>
      <c r="L35" s="42"/>
    </row>
    <row r="36" spans="2:12" s="1" customFormat="1" ht="14.4" customHeight="1" hidden="1">
      <c r="B36" s="42"/>
      <c r="E36" s="127" t="s">
        <v>52</v>
      </c>
      <c r="F36" s="141">
        <f>ROUND((SUM(BH93:BH295)),2)</f>
        <v>0</v>
      </c>
      <c r="I36" s="142">
        <v>0.15</v>
      </c>
      <c r="J36" s="141">
        <f>0</f>
        <v>0</v>
      </c>
      <c r="L36" s="42"/>
    </row>
    <row r="37" spans="2:12" s="1" customFormat="1" ht="14.4" customHeight="1" hidden="1">
      <c r="B37" s="42"/>
      <c r="E37" s="127" t="s">
        <v>53</v>
      </c>
      <c r="F37" s="141">
        <f>ROUND((SUM(BI93:BI295)),2)</f>
        <v>0</v>
      </c>
      <c r="I37" s="142">
        <v>0</v>
      </c>
      <c r="J37" s="141">
        <f>0</f>
        <v>0</v>
      </c>
      <c r="L37" s="42"/>
    </row>
    <row r="38" spans="2:12" s="1" customFormat="1" ht="6.95" customHeight="1">
      <c r="B38" s="42"/>
      <c r="I38" s="129"/>
      <c r="L38" s="42"/>
    </row>
    <row r="39" spans="2:12" s="1" customFormat="1" ht="25.4" customHeight="1">
      <c r="B39" s="42"/>
      <c r="C39" s="143"/>
      <c r="D39" s="144" t="s">
        <v>54</v>
      </c>
      <c r="E39" s="145"/>
      <c r="F39" s="145"/>
      <c r="G39" s="146" t="s">
        <v>55</v>
      </c>
      <c r="H39" s="147" t="s">
        <v>56</v>
      </c>
      <c r="I39" s="148"/>
      <c r="J39" s="149">
        <f>SUM(J30:J37)</f>
        <v>0</v>
      </c>
      <c r="K39" s="150"/>
      <c r="L39" s="42"/>
    </row>
    <row r="40" spans="2:12" s="1" customFormat="1" ht="14.4" customHeight="1">
      <c r="B40" s="151"/>
      <c r="C40" s="152"/>
      <c r="D40" s="152"/>
      <c r="E40" s="152"/>
      <c r="F40" s="152"/>
      <c r="G40" s="152"/>
      <c r="H40" s="152"/>
      <c r="I40" s="153"/>
      <c r="J40" s="152"/>
      <c r="K40" s="152"/>
      <c r="L40" s="42"/>
    </row>
    <row r="44" spans="2:12" s="1" customFormat="1" ht="6.95" customHeight="1">
      <c r="B44" s="154"/>
      <c r="C44" s="155"/>
      <c r="D44" s="155"/>
      <c r="E44" s="155"/>
      <c r="F44" s="155"/>
      <c r="G44" s="155"/>
      <c r="H44" s="155"/>
      <c r="I44" s="156"/>
      <c r="J44" s="155"/>
      <c r="K44" s="155"/>
      <c r="L44" s="42"/>
    </row>
    <row r="45" spans="2:12" s="1" customFormat="1" ht="24.95" customHeight="1">
      <c r="B45" s="37"/>
      <c r="C45" s="22" t="s">
        <v>112</v>
      </c>
      <c r="D45" s="38"/>
      <c r="E45" s="38"/>
      <c r="F45" s="38"/>
      <c r="G45" s="38"/>
      <c r="H45" s="38"/>
      <c r="I45" s="129"/>
      <c r="J45" s="38"/>
      <c r="K45" s="38"/>
      <c r="L45" s="42"/>
    </row>
    <row r="46" spans="2:12" s="1" customFormat="1" ht="6.95" customHeight="1">
      <c r="B46" s="37"/>
      <c r="C46" s="38"/>
      <c r="D46" s="38"/>
      <c r="E46" s="38"/>
      <c r="F46" s="38"/>
      <c r="G46" s="38"/>
      <c r="H46" s="38"/>
      <c r="I46" s="129"/>
      <c r="J46" s="38"/>
      <c r="K46" s="38"/>
      <c r="L46" s="42"/>
    </row>
    <row r="47" spans="2:12" s="1" customFormat="1" ht="12" customHeight="1">
      <c r="B47" s="37"/>
      <c r="C47" s="31" t="s">
        <v>16</v>
      </c>
      <c r="D47" s="38"/>
      <c r="E47" s="38"/>
      <c r="F47" s="38"/>
      <c r="G47" s="38"/>
      <c r="H47" s="38"/>
      <c r="I47" s="129"/>
      <c r="J47" s="38"/>
      <c r="K47" s="38"/>
      <c r="L47" s="42"/>
    </row>
    <row r="48" spans="2:12" s="1" customFormat="1" ht="16.5" customHeight="1">
      <c r="B48" s="37"/>
      <c r="C48" s="38"/>
      <c r="D48" s="38"/>
      <c r="E48" s="157" t="str">
        <f>E7</f>
        <v>Změna způsobu vytápění a nové elektroinstalace na budově Muzea Cheb č. p. 492</v>
      </c>
      <c r="F48" s="31"/>
      <c r="G48" s="31"/>
      <c r="H48" s="31"/>
      <c r="I48" s="129"/>
      <c r="J48" s="38"/>
      <c r="K48" s="38"/>
      <c r="L48" s="42"/>
    </row>
    <row r="49" spans="2:12" s="1" customFormat="1" ht="12" customHeight="1">
      <c r="B49" s="37"/>
      <c r="C49" s="31" t="s">
        <v>109</v>
      </c>
      <c r="D49" s="38"/>
      <c r="E49" s="38"/>
      <c r="F49" s="38"/>
      <c r="G49" s="38"/>
      <c r="H49" s="38"/>
      <c r="I49" s="129"/>
      <c r="J49" s="38"/>
      <c r="K49" s="38"/>
      <c r="L49" s="42"/>
    </row>
    <row r="50" spans="2:12" s="1" customFormat="1" ht="16.5" customHeight="1">
      <c r="B50" s="37"/>
      <c r="C50" s="38"/>
      <c r="D50" s="38"/>
      <c r="E50" s="63" t="str">
        <f>E9</f>
        <v>05 - SÚ - kotelna</v>
      </c>
      <c r="F50" s="38"/>
      <c r="G50" s="38"/>
      <c r="H50" s="38"/>
      <c r="I50" s="129"/>
      <c r="J50" s="38"/>
      <c r="K50" s="38"/>
      <c r="L50" s="42"/>
    </row>
    <row r="51" spans="2:12" s="1" customFormat="1" ht="6.95" customHeight="1">
      <c r="B51" s="37"/>
      <c r="C51" s="38"/>
      <c r="D51" s="38"/>
      <c r="E51" s="38"/>
      <c r="F51" s="38"/>
      <c r="G51" s="38"/>
      <c r="H51" s="38"/>
      <c r="I51" s="129"/>
      <c r="J51" s="38"/>
      <c r="K51" s="38"/>
      <c r="L51" s="42"/>
    </row>
    <row r="52" spans="2:12" s="1" customFormat="1" ht="12" customHeight="1">
      <c r="B52" s="37"/>
      <c r="C52" s="31" t="s">
        <v>22</v>
      </c>
      <c r="D52" s="38"/>
      <c r="E52" s="38"/>
      <c r="F52" s="26" t="str">
        <f>F12</f>
        <v>Cheb, č.p. 492</v>
      </c>
      <c r="G52" s="38"/>
      <c r="H52" s="38"/>
      <c r="I52" s="131" t="s">
        <v>24</v>
      </c>
      <c r="J52" s="66" t="str">
        <f>IF(J12="","",J12)</f>
        <v>12. 2. 2019</v>
      </c>
      <c r="K52" s="38"/>
      <c r="L52" s="42"/>
    </row>
    <row r="53" spans="2:12" s="1" customFormat="1" ht="6.95" customHeight="1">
      <c r="B53" s="37"/>
      <c r="C53" s="38"/>
      <c r="D53" s="38"/>
      <c r="E53" s="38"/>
      <c r="F53" s="38"/>
      <c r="G53" s="38"/>
      <c r="H53" s="38"/>
      <c r="I53" s="129"/>
      <c r="J53" s="38"/>
      <c r="K53" s="38"/>
      <c r="L53" s="42"/>
    </row>
    <row r="54" spans="2:12" s="1" customFormat="1" ht="13.65" customHeight="1">
      <c r="B54" s="37"/>
      <c r="C54" s="31" t="s">
        <v>26</v>
      </c>
      <c r="D54" s="38"/>
      <c r="E54" s="38"/>
      <c r="F54" s="26" t="str">
        <f>E15</f>
        <v>Muzeum Cheb, p.o. Karlovarského kraje</v>
      </c>
      <c r="G54" s="38"/>
      <c r="H54" s="38"/>
      <c r="I54" s="131" t="s">
        <v>34</v>
      </c>
      <c r="J54" s="35" t="str">
        <f>E21</f>
        <v>Kaláb Milan, Ing.</v>
      </c>
      <c r="K54" s="38"/>
      <c r="L54" s="42"/>
    </row>
    <row r="55" spans="2:12" s="1" customFormat="1" ht="13.65" customHeight="1">
      <c r="B55" s="37"/>
      <c r="C55" s="31" t="s">
        <v>32</v>
      </c>
      <c r="D55" s="38"/>
      <c r="E55" s="38"/>
      <c r="F55" s="26" t="str">
        <f>IF(E18="","",E18)</f>
        <v>Vyplň údaj</v>
      </c>
      <c r="G55" s="38"/>
      <c r="H55" s="38"/>
      <c r="I55" s="131" t="s">
        <v>39</v>
      </c>
      <c r="J55" s="35" t="str">
        <f>E24</f>
        <v xml:space="preserve"> </v>
      </c>
      <c r="K55" s="38"/>
      <c r="L55" s="42"/>
    </row>
    <row r="56" spans="2:12" s="1" customFormat="1" ht="10.3" customHeight="1">
      <c r="B56" s="37"/>
      <c r="C56" s="38"/>
      <c r="D56" s="38"/>
      <c r="E56" s="38"/>
      <c r="F56" s="38"/>
      <c r="G56" s="38"/>
      <c r="H56" s="38"/>
      <c r="I56" s="129"/>
      <c r="J56" s="38"/>
      <c r="K56" s="38"/>
      <c r="L56" s="42"/>
    </row>
    <row r="57" spans="2:12" s="1" customFormat="1" ht="29.25" customHeight="1">
      <c r="B57" s="37"/>
      <c r="C57" s="158" t="s">
        <v>113</v>
      </c>
      <c r="D57" s="159"/>
      <c r="E57" s="159"/>
      <c r="F57" s="159"/>
      <c r="G57" s="159"/>
      <c r="H57" s="159"/>
      <c r="I57" s="160"/>
      <c r="J57" s="161" t="s">
        <v>114</v>
      </c>
      <c r="K57" s="159"/>
      <c r="L57" s="42"/>
    </row>
    <row r="58" spans="2:12" s="1" customFormat="1" ht="10.3" customHeight="1">
      <c r="B58" s="37"/>
      <c r="C58" s="38"/>
      <c r="D58" s="38"/>
      <c r="E58" s="38"/>
      <c r="F58" s="38"/>
      <c r="G58" s="38"/>
      <c r="H58" s="38"/>
      <c r="I58" s="129"/>
      <c r="J58" s="38"/>
      <c r="K58" s="38"/>
      <c r="L58" s="42"/>
    </row>
    <row r="59" spans="2:47" s="1" customFormat="1" ht="22.8" customHeight="1">
      <c r="B59" s="37"/>
      <c r="C59" s="162" t="s">
        <v>76</v>
      </c>
      <c r="D59" s="38"/>
      <c r="E59" s="38"/>
      <c r="F59" s="38"/>
      <c r="G59" s="38"/>
      <c r="H59" s="38"/>
      <c r="I59" s="129"/>
      <c r="J59" s="96">
        <f>J93</f>
        <v>0</v>
      </c>
      <c r="K59" s="38"/>
      <c r="L59" s="42"/>
      <c r="AU59" s="16" t="s">
        <v>115</v>
      </c>
    </row>
    <row r="60" spans="2:12" s="7" customFormat="1" ht="24.95" customHeight="1">
      <c r="B60" s="163"/>
      <c r="C60" s="164"/>
      <c r="D60" s="165" t="s">
        <v>116</v>
      </c>
      <c r="E60" s="166"/>
      <c r="F60" s="166"/>
      <c r="G60" s="166"/>
      <c r="H60" s="166"/>
      <c r="I60" s="167"/>
      <c r="J60" s="168">
        <f>J94</f>
        <v>0</v>
      </c>
      <c r="K60" s="164"/>
      <c r="L60" s="169"/>
    </row>
    <row r="61" spans="2:12" s="8" customFormat="1" ht="19.9" customHeight="1">
      <c r="B61" s="170"/>
      <c r="C61" s="171"/>
      <c r="D61" s="172" t="s">
        <v>996</v>
      </c>
      <c r="E61" s="173"/>
      <c r="F61" s="173"/>
      <c r="G61" s="173"/>
      <c r="H61" s="173"/>
      <c r="I61" s="174"/>
      <c r="J61" s="175">
        <f>J95</f>
        <v>0</v>
      </c>
      <c r="K61" s="171"/>
      <c r="L61" s="176"/>
    </row>
    <row r="62" spans="2:12" s="8" customFormat="1" ht="19.9" customHeight="1">
      <c r="B62" s="170"/>
      <c r="C62" s="171"/>
      <c r="D62" s="172" t="s">
        <v>117</v>
      </c>
      <c r="E62" s="173"/>
      <c r="F62" s="173"/>
      <c r="G62" s="173"/>
      <c r="H62" s="173"/>
      <c r="I62" s="174"/>
      <c r="J62" s="175">
        <f>J111</f>
        <v>0</v>
      </c>
      <c r="K62" s="171"/>
      <c r="L62" s="176"/>
    </row>
    <row r="63" spans="2:12" s="8" customFormat="1" ht="19.9" customHeight="1">
      <c r="B63" s="170"/>
      <c r="C63" s="171"/>
      <c r="D63" s="172" t="s">
        <v>118</v>
      </c>
      <c r="E63" s="173"/>
      <c r="F63" s="173"/>
      <c r="G63" s="173"/>
      <c r="H63" s="173"/>
      <c r="I63" s="174"/>
      <c r="J63" s="175">
        <f>J124</f>
        <v>0</v>
      </c>
      <c r="K63" s="171"/>
      <c r="L63" s="176"/>
    </row>
    <row r="64" spans="2:12" s="8" customFormat="1" ht="19.9" customHeight="1">
      <c r="B64" s="170"/>
      <c r="C64" s="171"/>
      <c r="D64" s="172" t="s">
        <v>997</v>
      </c>
      <c r="E64" s="173"/>
      <c r="F64" s="173"/>
      <c r="G64" s="173"/>
      <c r="H64" s="173"/>
      <c r="I64" s="174"/>
      <c r="J64" s="175">
        <f>J134</f>
        <v>0</v>
      </c>
      <c r="K64" s="171"/>
      <c r="L64" s="176"/>
    </row>
    <row r="65" spans="2:12" s="7" customFormat="1" ht="24.95" customHeight="1">
      <c r="B65" s="163"/>
      <c r="C65" s="164"/>
      <c r="D65" s="165" t="s">
        <v>119</v>
      </c>
      <c r="E65" s="166"/>
      <c r="F65" s="166"/>
      <c r="G65" s="166"/>
      <c r="H65" s="166"/>
      <c r="I65" s="167"/>
      <c r="J65" s="168">
        <f>J137</f>
        <v>0</v>
      </c>
      <c r="K65" s="164"/>
      <c r="L65" s="169"/>
    </row>
    <row r="66" spans="2:12" s="8" customFormat="1" ht="19.9" customHeight="1">
      <c r="B66" s="170"/>
      <c r="C66" s="171"/>
      <c r="D66" s="172" t="s">
        <v>281</v>
      </c>
      <c r="E66" s="173"/>
      <c r="F66" s="173"/>
      <c r="G66" s="173"/>
      <c r="H66" s="173"/>
      <c r="I66" s="174"/>
      <c r="J66" s="175">
        <f>J138</f>
        <v>0</v>
      </c>
      <c r="K66" s="171"/>
      <c r="L66" s="176"/>
    </row>
    <row r="67" spans="2:12" s="8" customFormat="1" ht="19.9" customHeight="1">
      <c r="B67" s="170"/>
      <c r="C67" s="171"/>
      <c r="D67" s="172" t="s">
        <v>1438</v>
      </c>
      <c r="E67" s="173"/>
      <c r="F67" s="173"/>
      <c r="G67" s="173"/>
      <c r="H67" s="173"/>
      <c r="I67" s="174"/>
      <c r="J67" s="175">
        <f>J143</f>
        <v>0</v>
      </c>
      <c r="K67" s="171"/>
      <c r="L67" s="176"/>
    </row>
    <row r="68" spans="2:12" s="8" customFormat="1" ht="19.9" customHeight="1">
      <c r="B68" s="170"/>
      <c r="C68" s="171"/>
      <c r="D68" s="172" t="s">
        <v>1439</v>
      </c>
      <c r="E68" s="173"/>
      <c r="F68" s="173"/>
      <c r="G68" s="173"/>
      <c r="H68" s="173"/>
      <c r="I68" s="174"/>
      <c r="J68" s="175">
        <f>J148</f>
        <v>0</v>
      </c>
      <c r="K68" s="171"/>
      <c r="L68" s="176"/>
    </row>
    <row r="69" spans="2:12" s="8" customFormat="1" ht="19.9" customHeight="1">
      <c r="B69" s="170"/>
      <c r="C69" s="171"/>
      <c r="D69" s="172" t="s">
        <v>1440</v>
      </c>
      <c r="E69" s="173"/>
      <c r="F69" s="173"/>
      <c r="G69" s="173"/>
      <c r="H69" s="173"/>
      <c r="I69" s="174"/>
      <c r="J69" s="175">
        <f>J154</f>
        <v>0</v>
      </c>
      <c r="K69" s="171"/>
      <c r="L69" s="176"/>
    </row>
    <row r="70" spans="2:12" s="8" customFormat="1" ht="19.9" customHeight="1">
      <c r="B70" s="170"/>
      <c r="C70" s="171"/>
      <c r="D70" s="172" t="s">
        <v>1441</v>
      </c>
      <c r="E70" s="173"/>
      <c r="F70" s="173"/>
      <c r="G70" s="173"/>
      <c r="H70" s="173"/>
      <c r="I70" s="174"/>
      <c r="J70" s="175">
        <f>J239</f>
        <v>0</v>
      </c>
      <c r="K70" s="171"/>
      <c r="L70" s="176"/>
    </row>
    <row r="71" spans="2:12" s="8" customFormat="1" ht="19.9" customHeight="1">
      <c r="B71" s="170"/>
      <c r="C71" s="171"/>
      <c r="D71" s="172" t="s">
        <v>1442</v>
      </c>
      <c r="E71" s="173"/>
      <c r="F71" s="173"/>
      <c r="G71" s="173"/>
      <c r="H71" s="173"/>
      <c r="I71" s="174"/>
      <c r="J71" s="175">
        <f>J250</f>
        <v>0</v>
      </c>
      <c r="K71" s="171"/>
      <c r="L71" s="176"/>
    </row>
    <row r="72" spans="2:12" s="8" customFormat="1" ht="19.9" customHeight="1">
      <c r="B72" s="170"/>
      <c r="C72" s="171"/>
      <c r="D72" s="172" t="s">
        <v>1443</v>
      </c>
      <c r="E72" s="173"/>
      <c r="F72" s="173"/>
      <c r="G72" s="173"/>
      <c r="H72" s="173"/>
      <c r="I72" s="174"/>
      <c r="J72" s="175">
        <f>J265</f>
        <v>0</v>
      </c>
      <c r="K72" s="171"/>
      <c r="L72" s="176"/>
    </row>
    <row r="73" spans="2:12" s="8" customFormat="1" ht="19.9" customHeight="1">
      <c r="B73" s="170"/>
      <c r="C73" s="171"/>
      <c r="D73" s="172" t="s">
        <v>1444</v>
      </c>
      <c r="E73" s="173"/>
      <c r="F73" s="173"/>
      <c r="G73" s="173"/>
      <c r="H73" s="173"/>
      <c r="I73" s="174"/>
      <c r="J73" s="175">
        <f>J277</f>
        <v>0</v>
      </c>
      <c r="K73" s="171"/>
      <c r="L73" s="176"/>
    </row>
    <row r="74" spans="2:12" s="1" customFormat="1" ht="21.8" customHeight="1">
      <c r="B74" s="37"/>
      <c r="C74" s="38"/>
      <c r="D74" s="38"/>
      <c r="E74" s="38"/>
      <c r="F74" s="38"/>
      <c r="G74" s="38"/>
      <c r="H74" s="38"/>
      <c r="I74" s="129"/>
      <c r="J74" s="38"/>
      <c r="K74" s="38"/>
      <c r="L74" s="42"/>
    </row>
    <row r="75" spans="2:12" s="1" customFormat="1" ht="6.95" customHeight="1">
      <c r="B75" s="56"/>
      <c r="C75" s="57"/>
      <c r="D75" s="57"/>
      <c r="E75" s="57"/>
      <c r="F75" s="57"/>
      <c r="G75" s="57"/>
      <c r="H75" s="57"/>
      <c r="I75" s="153"/>
      <c r="J75" s="57"/>
      <c r="K75" s="57"/>
      <c r="L75" s="42"/>
    </row>
    <row r="79" spans="2:12" s="1" customFormat="1" ht="6.95" customHeight="1">
      <c r="B79" s="58"/>
      <c r="C79" s="59"/>
      <c r="D79" s="59"/>
      <c r="E79" s="59"/>
      <c r="F79" s="59"/>
      <c r="G79" s="59"/>
      <c r="H79" s="59"/>
      <c r="I79" s="156"/>
      <c r="J79" s="59"/>
      <c r="K79" s="59"/>
      <c r="L79" s="42"/>
    </row>
    <row r="80" spans="2:12" s="1" customFormat="1" ht="24.95" customHeight="1">
      <c r="B80" s="37"/>
      <c r="C80" s="22" t="s">
        <v>124</v>
      </c>
      <c r="D80" s="38"/>
      <c r="E80" s="38"/>
      <c r="F80" s="38"/>
      <c r="G80" s="38"/>
      <c r="H80" s="38"/>
      <c r="I80" s="129"/>
      <c r="J80" s="38"/>
      <c r="K80" s="38"/>
      <c r="L80" s="42"/>
    </row>
    <row r="81" spans="2:12" s="1" customFormat="1" ht="6.95" customHeight="1">
      <c r="B81" s="37"/>
      <c r="C81" s="38"/>
      <c r="D81" s="38"/>
      <c r="E81" s="38"/>
      <c r="F81" s="38"/>
      <c r="G81" s="38"/>
      <c r="H81" s="38"/>
      <c r="I81" s="129"/>
      <c r="J81" s="38"/>
      <c r="K81" s="38"/>
      <c r="L81" s="42"/>
    </row>
    <row r="82" spans="2:12" s="1" customFormat="1" ht="12" customHeight="1">
      <c r="B82" s="37"/>
      <c r="C82" s="31" t="s">
        <v>16</v>
      </c>
      <c r="D82" s="38"/>
      <c r="E82" s="38"/>
      <c r="F82" s="38"/>
      <c r="G82" s="38"/>
      <c r="H82" s="38"/>
      <c r="I82" s="129"/>
      <c r="J82" s="38"/>
      <c r="K82" s="38"/>
      <c r="L82" s="42"/>
    </row>
    <row r="83" spans="2:12" s="1" customFormat="1" ht="16.5" customHeight="1">
      <c r="B83" s="37"/>
      <c r="C83" s="38"/>
      <c r="D83" s="38"/>
      <c r="E83" s="157" t="str">
        <f>E7</f>
        <v>Změna způsobu vytápění a nové elektroinstalace na budově Muzea Cheb č. p. 492</v>
      </c>
      <c r="F83" s="31"/>
      <c r="G83" s="31"/>
      <c r="H83" s="31"/>
      <c r="I83" s="129"/>
      <c r="J83" s="38"/>
      <c r="K83" s="38"/>
      <c r="L83" s="42"/>
    </row>
    <row r="84" spans="2:12" s="1" customFormat="1" ht="12" customHeight="1">
      <c r="B84" s="37"/>
      <c r="C84" s="31" t="s">
        <v>109</v>
      </c>
      <c r="D84" s="38"/>
      <c r="E84" s="38"/>
      <c r="F84" s="38"/>
      <c r="G84" s="38"/>
      <c r="H84" s="38"/>
      <c r="I84" s="129"/>
      <c r="J84" s="38"/>
      <c r="K84" s="38"/>
      <c r="L84" s="42"/>
    </row>
    <row r="85" spans="2:12" s="1" customFormat="1" ht="16.5" customHeight="1">
      <c r="B85" s="37"/>
      <c r="C85" s="38"/>
      <c r="D85" s="38"/>
      <c r="E85" s="63" t="str">
        <f>E9</f>
        <v>05 - SÚ - kotelna</v>
      </c>
      <c r="F85" s="38"/>
      <c r="G85" s="38"/>
      <c r="H85" s="38"/>
      <c r="I85" s="129"/>
      <c r="J85" s="38"/>
      <c r="K85" s="38"/>
      <c r="L85" s="42"/>
    </row>
    <row r="86" spans="2:12" s="1" customFormat="1" ht="6.95" customHeight="1">
      <c r="B86" s="37"/>
      <c r="C86" s="38"/>
      <c r="D86" s="38"/>
      <c r="E86" s="38"/>
      <c r="F86" s="38"/>
      <c r="G86" s="38"/>
      <c r="H86" s="38"/>
      <c r="I86" s="129"/>
      <c r="J86" s="38"/>
      <c r="K86" s="38"/>
      <c r="L86" s="42"/>
    </row>
    <row r="87" spans="2:12" s="1" customFormat="1" ht="12" customHeight="1">
      <c r="B87" s="37"/>
      <c r="C87" s="31" t="s">
        <v>22</v>
      </c>
      <c r="D87" s="38"/>
      <c r="E87" s="38"/>
      <c r="F87" s="26" t="str">
        <f>F12</f>
        <v>Cheb, č.p. 492</v>
      </c>
      <c r="G87" s="38"/>
      <c r="H87" s="38"/>
      <c r="I87" s="131" t="s">
        <v>24</v>
      </c>
      <c r="J87" s="66" t="str">
        <f>IF(J12="","",J12)</f>
        <v>12. 2. 2019</v>
      </c>
      <c r="K87" s="38"/>
      <c r="L87" s="42"/>
    </row>
    <row r="88" spans="2:12" s="1" customFormat="1" ht="6.95" customHeight="1">
      <c r="B88" s="37"/>
      <c r="C88" s="38"/>
      <c r="D88" s="38"/>
      <c r="E88" s="38"/>
      <c r="F88" s="38"/>
      <c r="G88" s="38"/>
      <c r="H88" s="38"/>
      <c r="I88" s="129"/>
      <c r="J88" s="38"/>
      <c r="K88" s="38"/>
      <c r="L88" s="42"/>
    </row>
    <row r="89" spans="2:12" s="1" customFormat="1" ht="13.65" customHeight="1">
      <c r="B89" s="37"/>
      <c r="C89" s="31" t="s">
        <v>26</v>
      </c>
      <c r="D89" s="38"/>
      <c r="E89" s="38"/>
      <c r="F89" s="26" t="str">
        <f>E15</f>
        <v>Muzeum Cheb, p.o. Karlovarského kraje</v>
      </c>
      <c r="G89" s="38"/>
      <c r="H89" s="38"/>
      <c r="I89" s="131" t="s">
        <v>34</v>
      </c>
      <c r="J89" s="35" t="str">
        <f>E21</f>
        <v>Kaláb Milan, Ing.</v>
      </c>
      <c r="K89" s="38"/>
      <c r="L89" s="42"/>
    </row>
    <row r="90" spans="2:12" s="1" customFormat="1" ht="13.65" customHeight="1">
      <c r="B90" s="37"/>
      <c r="C90" s="31" t="s">
        <v>32</v>
      </c>
      <c r="D90" s="38"/>
      <c r="E90" s="38"/>
      <c r="F90" s="26" t="str">
        <f>IF(E18="","",E18)</f>
        <v>Vyplň údaj</v>
      </c>
      <c r="G90" s="38"/>
      <c r="H90" s="38"/>
      <c r="I90" s="131" t="s">
        <v>39</v>
      </c>
      <c r="J90" s="35" t="str">
        <f>E24</f>
        <v xml:space="preserve"> </v>
      </c>
      <c r="K90" s="38"/>
      <c r="L90" s="42"/>
    </row>
    <row r="91" spans="2:12" s="1" customFormat="1" ht="10.3" customHeight="1">
      <c r="B91" s="37"/>
      <c r="C91" s="38"/>
      <c r="D91" s="38"/>
      <c r="E91" s="38"/>
      <c r="F91" s="38"/>
      <c r="G91" s="38"/>
      <c r="H91" s="38"/>
      <c r="I91" s="129"/>
      <c r="J91" s="38"/>
      <c r="K91" s="38"/>
      <c r="L91" s="42"/>
    </row>
    <row r="92" spans="2:20" s="9" customFormat="1" ht="29.25" customHeight="1">
      <c r="B92" s="177"/>
      <c r="C92" s="178" t="s">
        <v>125</v>
      </c>
      <c r="D92" s="179" t="s">
        <v>63</v>
      </c>
      <c r="E92" s="179" t="s">
        <v>59</v>
      </c>
      <c r="F92" s="179" t="s">
        <v>60</v>
      </c>
      <c r="G92" s="179" t="s">
        <v>126</v>
      </c>
      <c r="H92" s="179" t="s">
        <v>127</v>
      </c>
      <c r="I92" s="180" t="s">
        <v>128</v>
      </c>
      <c r="J92" s="179" t="s">
        <v>114</v>
      </c>
      <c r="K92" s="181" t="s">
        <v>129</v>
      </c>
      <c r="L92" s="182"/>
      <c r="M92" s="86" t="s">
        <v>40</v>
      </c>
      <c r="N92" s="87" t="s">
        <v>48</v>
      </c>
      <c r="O92" s="87" t="s">
        <v>130</v>
      </c>
      <c r="P92" s="87" t="s">
        <v>131</v>
      </c>
      <c r="Q92" s="87" t="s">
        <v>132</v>
      </c>
      <c r="R92" s="87" t="s">
        <v>133</v>
      </c>
      <c r="S92" s="87" t="s">
        <v>134</v>
      </c>
      <c r="T92" s="88" t="s">
        <v>135</v>
      </c>
    </row>
    <row r="93" spans="2:63" s="1" customFormat="1" ht="22.8" customHeight="1">
      <c r="B93" s="37"/>
      <c r="C93" s="93" t="s">
        <v>136</v>
      </c>
      <c r="D93" s="38"/>
      <c r="E93" s="38"/>
      <c r="F93" s="38"/>
      <c r="G93" s="38"/>
      <c r="H93" s="38"/>
      <c r="I93" s="129"/>
      <c r="J93" s="183">
        <f>BK93</f>
        <v>0</v>
      </c>
      <c r="K93" s="38"/>
      <c r="L93" s="42"/>
      <c r="M93" s="89"/>
      <c r="N93" s="90"/>
      <c r="O93" s="90"/>
      <c r="P93" s="184">
        <f>P94+P137</f>
        <v>0</v>
      </c>
      <c r="Q93" s="90"/>
      <c r="R93" s="184">
        <f>R94+R137</f>
        <v>3.2331143200000003</v>
      </c>
      <c r="S93" s="90"/>
      <c r="T93" s="185">
        <f>T94+T137</f>
        <v>1.8116237499999996</v>
      </c>
      <c r="AT93" s="16" t="s">
        <v>77</v>
      </c>
      <c r="AU93" s="16" t="s">
        <v>115</v>
      </c>
      <c r="BK93" s="186">
        <f>BK94+BK137</f>
        <v>0</v>
      </c>
    </row>
    <row r="94" spans="2:63" s="10" customFormat="1" ht="25.9" customHeight="1">
      <c r="B94" s="187"/>
      <c r="C94" s="188"/>
      <c r="D94" s="189" t="s">
        <v>77</v>
      </c>
      <c r="E94" s="190" t="s">
        <v>137</v>
      </c>
      <c r="F94" s="190" t="s">
        <v>138</v>
      </c>
      <c r="G94" s="188"/>
      <c r="H94" s="188"/>
      <c r="I94" s="191"/>
      <c r="J94" s="192">
        <f>BK94</f>
        <v>0</v>
      </c>
      <c r="K94" s="188"/>
      <c r="L94" s="193"/>
      <c r="M94" s="194"/>
      <c r="N94" s="195"/>
      <c r="O94" s="195"/>
      <c r="P94" s="196">
        <f>P95+P111+P124+P134</f>
        <v>0</v>
      </c>
      <c r="Q94" s="195"/>
      <c r="R94" s="196">
        <f>R95+R111+R124+R134</f>
        <v>1.0024461</v>
      </c>
      <c r="S94" s="195"/>
      <c r="T94" s="197">
        <f>T95+T111+T124+T134</f>
        <v>0.26949599999999996</v>
      </c>
      <c r="AR94" s="198" t="s">
        <v>86</v>
      </c>
      <c r="AT94" s="199" t="s">
        <v>77</v>
      </c>
      <c r="AU94" s="199" t="s">
        <v>78</v>
      </c>
      <c r="AY94" s="198" t="s">
        <v>139</v>
      </c>
      <c r="BK94" s="200">
        <f>BK95+BK111+BK124+BK134</f>
        <v>0</v>
      </c>
    </row>
    <row r="95" spans="2:63" s="10" customFormat="1" ht="22.8" customHeight="1">
      <c r="B95" s="187"/>
      <c r="C95" s="188"/>
      <c r="D95" s="189" t="s">
        <v>77</v>
      </c>
      <c r="E95" s="201" t="s">
        <v>176</v>
      </c>
      <c r="F95" s="201" t="s">
        <v>999</v>
      </c>
      <c r="G95" s="188"/>
      <c r="H95" s="188"/>
      <c r="I95" s="191"/>
      <c r="J95" s="202">
        <f>BK95</f>
        <v>0</v>
      </c>
      <c r="K95" s="188"/>
      <c r="L95" s="193"/>
      <c r="M95" s="194"/>
      <c r="N95" s="195"/>
      <c r="O95" s="195"/>
      <c r="P95" s="196">
        <f>SUM(P96:P110)</f>
        <v>0</v>
      </c>
      <c r="Q95" s="195"/>
      <c r="R95" s="196">
        <f>SUM(R96:R110)</f>
        <v>0.9964536</v>
      </c>
      <c r="S95" s="195"/>
      <c r="T95" s="197">
        <f>SUM(T96:T110)</f>
        <v>0</v>
      </c>
      <c r="AR95" s="198" t="s">
        <v>86</v>
      </c>
      <c r="AT95" s="199" t="s">
        <v>77</v>
      </c>
      <c r="AU95" s="199" t="s">
        <v>86</v>
      </c>
      <c r="AY95" s="198" t="s">
        <v>139</v>
      </c>
      <c r="BK95" s="200">
        <f>SUM(BK96:BK110)</f>
        <v>0</v>
      </c>
    </row>
    <row r="96" spans="2:65" s="1" customFormat="1" ht="16.5" customHeight="1">
      <c r="B96" s="37"/>
      <c r="C96" s="203" t="s">
        <v>86</v>
      </c>
      <c r="D96" s="203" t="s">
        <v>142</v>
      </c>
      <c r="E96" s="204" t="s">
        <v>1445</v>
      </c>
      <c r="F96" s="205" t="s">
        <v>1446</v>
      </c>
      <c r="G96" s="206" t="s">
        <v>1005</v>
      </c>
      <c r="H96" s="207">
        <v>6.98</v>
      </c>
      <c r="I96" s="208"/>
      <c r="J96" s="209">
        <f>ROUND(I96*H96,2)</f>
        <v>0</v>
      </c>
      <c r="K96" s="205" t="s">
        <v>146</v>
      </c>
      <c r="L96" s="42"/>
      <c r="M96" s="210" t="s">
        <v>40</v>
      </c>
      <c r="N96" s="211" t="s">
        <v>49</v>
      </c>
      <c r="O96" s="78"/>
      <c r="P96" s="212">
        <f>O96*H96</f>
        <v>0</v>
      </c>
      <c r="Q96" s="212">
        <v>0</v>
      </c>
      <c r="R96" s="212">
        <f>Q96*H96</f>
        <v>0</v>
      </c>
      <c r="S96" s="212">
        <v>0</v>
      </c>
      <c r="T96" s="213">
        <f>S96*H96</f>
        <v>0</v>
      </c>
      <c r="AR96" s="16" t="s">
        <v>147</v>
      </c>
      <c r="AT96" s="16" t="s">
        <v>142</v>
      </c>
      <c r="AU96" s="16" t="s">
        <v>88</v>
      </c>
      <c r="AY96" s="16" t="s">
        <v>139</v>
      </c>
      <c r="BE96" s="214">
        <f>IF(N96="základní",J96,0)</f>
        <v>0</v>
      </c>
      <c r="BF96" s="214">
        <f>IF(N96="snížená",J96,0)</f>
        <v>0</v>
      </c>
      <c r="BG96" s="214">
        <f>IF(N96="zákl. přenesená",J96,0)</f>
        <v>0</v>
      </c>
      <c r="BH96" s="214">
        <f>IF(N96="sníž. přenesená",J96,0)</f>
        <v>0</v>
      </c>
      <c r="BI96" s="214">
        <f>IF(N96="nulová",J96,0)</f>
        <v>0</v>
      </c>
      <c r="BJ96" s="16" t="s">
        <v>86</v>
      </c>
      <c r="BK96" s="214">
        <f>ROUND(I96*H96,2)</f>
        <v>0</v>
      </c>
      <c r="BL96" s="16" t="s">
        <v>147</v>
      </c>
      <c r="BM96" s="16" t="s">
        <v>1447</v>
      </c>
    </row>
    <row r="97" spans="2:47" s="1" customFormat="1" ht="12">
      <c r="B97" s="37"/>
      <c r="C97" s="38"/>
      <c r="D97" s="215" t="s">
        <v>155</v>
      </c>
      <c r="E97" s="38"/>
      <c r="F97" s="216" t="s">
        <v>1448</v>
      </c>
      <c r="G97" s="38"/>
      <c r="H97" s="38"/>
      <c r="I97" s="129"/>
      <c r="J97" s="38"/>
      <c r="K97" s="38"/>
      <c r="L97" s="42"/>
      <c r="M97" s="217"/>
      <c r="N97" s="78"/>
      <c r="O97" s="78"/>
      <c r="P97" s="78"/>
      <c r="Q97" s="78"/>
      <c r="R97" s="78"/>
      <c r="S97" s="78"/>
      <c r="T97" s="79"/>
      <c r="AT97" s="16" t="s">
        <v>155</v>
      </c>
      <c r="AU97" s="16" t="s">
        <v>88</v>
      </c>
    </row>
    <row r="98" spans="2:51" s="13" customFormat="1" ht="12">
      <c r="B98" s="258"/>
      <c r="C98" s="259"/>
      <c r="D98" s="215" t="s">
        <v>165</v>
      </c>
      <c r="E98" s="260" t="s">
        <v>40</v>
      </c>
      <c r="F98" s="261" t="s">
        <v>1449</v>
      </c>
      <c r="G98" s="259"/>
      <c r="H98" s="260" t="s">
        <v>40</v>
      </c>
      <c r="I98" s="262"/>
      <c r="J98" s="259"/>
      <c r="K98" s="259"/>
      <c r="L98" s="263"/>
      <c r="M98" s="264"/>
      <c r="N98" s="265"/>
      <c r="O98" s="265"/>
      <c r="P98" s="265"/>
      <c r="Q98" s="265"/>
      <c r="R98" s="265"/>
      <c r="S98" s="265"/>
      <c r="T98" s="266"/>
      <c r="AT98" s="267" t="s">
        <v>165</v>
      </c>
      <c r="AU98" s="267" t="s">
        <v>88</v>
      </c>
      <c r="AV98" s="13" t="s">
        <v>86</v>
      </c>
      <c r="AW98" s="13" t="s">
        <v>38</v>
      </c>
      <c r="AX98" s="13" t="s">
        <v>78</v>
      </c>
      <c r="AY98" s="267" t="s">
        <v>139</v>
      </c>
    </row>
    <row r="99" spans="2:51" s="11" customFormat="1" ht="12">
      <c r="B99" s="218"/>
      <c r="C99" s="219"/>
      <c r="D99" s="215" t="s">
        <v>165</v>
      </c>
      <c r="E99" s="234" t="s">
        <v>40</v>
      </c>
      <c r="F99" s="220" t="s">
        <v>1450</v>
      </c>
      <c r="G99" s="219"/>
      <c r="H99" s="221">
        <v>6.98</v>
      </c>
      <c r="I99" s="222"/>
      <c r="J99" s="219"/>
      <c r="K99" s="219"/>
      <c r="L99" s="223"/>
      <c r="M99" s="224"/>
      <c r="N99" s="225"/>
      <c r="O99" s="225"/>
      <c r="P99" s="225"/>
      <c r="Q99" s="225"/>
      <c r="R99" s="225"/>
      <c r="S99" s="225"/>
      <c r="T99" s="226"/>
      <c r="AT99" s="227" t="s">
        <v>165</v>
      </c>
      <c r="AU99" s="227" t="s">
        <v>88</v>
      </c>
      <c r="AV99" s="11" t="s">
        <v>88</v>
      </c>
      <c r="AW99" s="11" t="s">
        <v>38</v>
      </c>
      <c r="AX99" s="11" t="s">
        <v>86</v>
      </c>
      <c r="AY99" s="227" t="s">
        <v>139</v>
      </c>
    </row>
    <row r="100" spans="2:65" s="1" customFormat="1" ht="16.5" customHeight="1">
      <c r="B100" s="37"/>
      <c r="C100" s="203" t="s">
        <v>88</v>
      </c>
      <c r="D100" s="203" t="s">
        <v>142</v>
      </c>
      <c r="E100" s="204" t="s">
        <v>1451</v>
      </c>
      <c r="F100" s="205" t="s">
        <v>1452</v>
      </c>
      <c r="G100" s="206" t="s">
        <v>1453</v>
      </c>
      <c r="H100" s="207">
        <v>0.04</v>
      </c>
      <c r="I100" s="208"/>
      <c r="J100" s="209">
        <f>ROUND(I100*H100,2)</f>
        <v>0</v>
      </c>
      <c r="K100" s="205" t="s">
        <v>146</v>
      </c>
      <c r="L100" s="42"/>
      <c r="M100" s="210" t="s">
        <v>40</v>
      </c>
      <c r="N100" s="211" t="s">
        <v>49</v>
      </c>
      <c r="O100" s="78"/>
      <c r="P100" s="212">
        <f>O100*H100</f>
        <v>0</v>
      </c>
      <c r="Q100" s="212">
        <v>2.25634</v>
      </c>
      <c r="R100" s="212">
        <f>Q100*H100</f>
        <v>0.09025359999999999</v>
      </c>
      <c r="S100" s="212">
        <v>0</v>
      </c>
      <c r="T100" s="213">
        <f>S100*H100</f>
        <v>0</v>
      </c>
      <c r="AR100" s="16" t="s">
        <v>147</v>
      </c>
      <c r="AT100" s="16" t="s">
        <v>142</v>
      </c>
      <c r="AU100" s="16" t="s">
        <v>88</v>
      </c>
      <c r="AY100" s="16" t="s">
        <v>139</v>
      </c>
      <c r="BE100" s="214">
        <f>IF(N100="základní",J100,0)</f>
        <v>0</v>
      </c>
      <c r="BF100" s="214">
        <f>IF(N100="snížená",J100,0)</f>
        <v>0</v>
      </c>
      <c r="BG100" s="214">
        <f>IF(N100="zákl. přenesená",J100,0)</f>
        <v>0</v>
      </c>
      <c r="BH100" s="214">
        <f>IF(N100="sníž. přenesená",J100,0)</f>
        <v>0</v>
      </c>
      <c r="BI100" s="214">
        <f>IF(N100="nulová",J100,0)</f>
        <v>0</v>
      </c>
      <c r="BJ100" s="16" t="s">
        <v>86</v>
      </c>
      <c r="BK100" s="214">
        <f>ROUND(I100*H100,2)</f>
        <v>0</v>
      </c>
      <c r="BL100" s="16" t="s">
        <v>147</v>
      </c>
      <c r="BM100" s="16" t="s">
        <v>1454</v>
      </c>
    </row>
    <row r="101" spans="2:47" s="1" customFormat="1" ht="12">
      <c r="B101" s="37"/>
      <c r="C101" s="38"/>
      <c r="D101" s="215" t="s">
        <v>224</v>
      </c>
      <c r="E101" s="38"/>
      <c r="F101" s="216" t="s">
        <v>1455</v>
      </c>
      <c r="G101" s="38"/>
      <c r="H101" s="38"/>
      <c r="I101" s="129"/>
      <c r="J101" s="38"/>
      <c r="K101" s="38"/>
      <c r="L101" s="42"/>
      <c r="M101" s="217"/>
      <c r="N101" s="78"/>
      <c r="O101" s="78"/>
      <c r="P101" s="78"/>
      <c r="Q101" s="78"/>
      <c r="R101" s="78"/>
      <c r="S101" s="78"/>
      <c r="T101" s="79"/>
      <c r="AT101" s="16" t="s">
        <v>224</v>
      </c>
      <c r="AU101" s="16" t="s">
        <v>88</v>
      </c>
    </row>
    <row r="102" spans="2:51" s="13" customFormat="1" ht="12">
      <c r="B102" s="258"/>
      <c r="C102" s="259"/>
      <c r="D102" s="215" t="s">
        <v>165</v>
      </c>
      <c r="E102" s="260" t="s">
        <v>40</v>
      </c>
      <c r="F102" s="261" t="s">
        <v>1449</v>
      </c>
      <c r="G102" s="259"/>
      <c r="H102" s="260" t="s">
        <v>40</v>
      </c>
      <c r="I102" s="262"/>
      <c r="J102" s="259"/>
      <c r="K102" s="259"/>
      <c r="L102" s="263"/>
      <c r="M102" s="264"/>
      <c r="N102" s="265"/>
      <c r="O102" s="265"/>
      <c r="P102" s="265"/>
      <c r="Q102" s="265"/>
      <c r="R102" s="265"/>
      <c r="S102" s="265"/>
      <c r="T102" s="266"/>
      <c r="AT102" s="267" t="s">
        <v>165</v>
      </c>
      <c r="AU102" s="267" t="s">
        <v>88</v>
      </c>
      <c r="AV102" s="13" t="s">
        <v>86</v>
      </c>
      <c r="AW102" s="13" t="s">
        <v>38</v>
      </c>
      <c r="AX102" s="13" t="s">
        <v>78</v>
      </c>
      <c r="AY102" s="267" t="s">
        <v>139</v>
      </c>
    </row>
    <row r="103" spans="2:51" s="11" customFormat="1" ht="12">
      <c r="B103" s="218"/>
      <c r="C103" s="219"/>
      <c r="D103" s="215" t="s">
        <v>165</v>
      </c>
      <c r="E103" s="234" t="s">
        <v>40</v>
      </c>
      <c r="F103" s="220" t="s">
        <v>1456</v>
      </c>
      <c r="G103" s="219"/>
      <c r="H103" s="221">
        <v>0.04</v>
      </c>
      <c r="I103" s="222"/>
      <c r="J103" s="219"/>
      <c r="K103" s="219"/>
      <c r="L103" s="223"/>
      <c r="M103" s="224"/>
      <c r="N103" s="225"/>
      <c r="O103" s="225"/>
      <c r="P103" s="225"/>
      <c r="Q103" s="225"/>
      <c r="R103" s="225"/>
      <c r="S103" s="225"/>
      <c r="T103" s="226"/>
      <c r="AT103" s="227" t="s">
        <v>165</v>
      </c>
      <c r="AU103" s="227" t="s">
        <v>88</v>
      </c>
      <c r="AV103" s="11" t="s">
        <v>88</v>
      </c>
      <c r="AW103" s="11" t="s">
        <v>38</v>
      </c>
      <c r="AX103" s="11" t="s">
        <v>86</v>
      </c>
      <c r="AY103" s="227" t="s">
        <v>139</v>
      </c>
    </row>
    <row r="104" spans="2:65" s="1" customFormat="1" ht="22.5" customHeight="1">
      <c r="B104" s="37"/>
      <c r="C104" s="203" t="s">
        <v>157</v>
      </c>
      <c r="D104" s="203" t="s">
        <v>142</v>
      </c>
      <c r="E104" s="204" t="s">
        <v>1457</v>
      </c>
      <c r="F104" s="205" t="s">
        <v>1458</v>
      </c>
      <c r="G104" s="206" t="s">
        <v>145</v>
      </c>
      <c r="H104" s="207">
        <v>2</v>
      </c>
      <c r="I104" s="208"/>
      <c r="J104" s="209">
        <f>ROUND(I104*H104,2)</f>
        <v>0</v>
      </c>
      <c r="K104" s="205" t="s">
        <v>146</v>
      </c>
      <c r="L104" s="42"/>
      <c r="M104" s="210" t="s">
        <v>40</v>
      </c>
      <c r="N104" s="211" t="s">
        <v>49</v>
      </c>
      <c r="O104" s="78"/>
      <c r="P104" s="212">
        <f>O104*H104</f>
        <v>0</v>
      </c>
      <c r="Q104" s="212">
        <v>0.4417</v>
      </c>
      <c r="R104" s="212">
        <f>Q104*H104</f>
        <v>0.8834</v>
      </c>
      <c r="S104" s="212">
        <v>0</v>
      </c>
      <c r="T104" s="213">
        <f>S104*H104</f>
        <v>0</v>
      </c>
      <c r="AR104" s="16" t="s">
        <v>147</v>
      </c>
      <c r="AT104" s="16" t="s">
        <v>142</v>
      </c>
      <c r="AU104" s="16" t="s">
        <v>88</v>
      </c>
      <c r="AY104" s="16" t="s">
        <v>139</v>
      </c>
      <c r="BE104" s="214">
        <f>IF(N104="základní",J104,0)</f>
        <v>0</v>
      </c>
      <c r="BF104" s="214">
        <f>IF(N104="snížená",J104,0)</f>
        <v>0</v>
      </c>
      <c r="BG104" s="214">
        <f>IF(N104="zákl. přenesená",J104,0)</f>
        <v>0</v>
      </c>
      <c r="BH104" s="214">
        <f>IF(N104="sníž. přenesená",J104,0)</f>
        <v>0</v>
      </c>
      <c r="BI104" s="214">
        <f>IF(N104="nulová",J104,0)</f>
        <v>0</v>
      </c>
      <c r="BJ104" s="16" t="s">
        <v>86</v>
      </c>
      <c r="BK104" s="214">
        <f>ROUND(I104*H104,2)</f>
        <v>0</v>
      </c>
      <c r="BL104" s="16" t="s">
        <v>147</v>
      </c>
      <c r="BM104" s="16" t="s">
        <v>1459</v>
      </c>
    </row>
    <row r="105" spans="2:47" s="1" customFormat="1" ht="12">
      <c r="B105" s="37"/>
      <c r="C105" s="38"/>
      <c r="D105" s="215" t="s">
        <v>155</v>
      </c>
      <c r="E105" s="38"/>
      <c r="F105" s="216" t="s">
        <v>1460</v>
      </c>
      <c r="G105" s="38"/>
      <c r="H105" s="38"/>
      <c r="I105" s="129"/>
      <c r="J105" s="38"/>
      <c r="K105" s="38"/>
      <c r="L105" s="42"/>
      <c r="M105" s="217"/>
      <c r="N105" s="78"/>
      <c r="O105" s="78"/>
      <c r="P105" s="78"/>
      <c r="Q105" s="78"/>
      <c r="R105" s="78"/>
      <c r="S105" s="78"/>
      <c r="T105" s="79"/>
      <c r="AT105" s="16" t="s">
        <v>155</v>
      </c>
      <c r="AU105" s="16" t="s">
        <v>88</v>
      </c>
    </row>
    <row r="106" spans="2:47" s="1" customFormat="1" ht="12">
      <c r="B106" s="37"/>
      <c r="C106" s="38"/>
      <c r="D106" s="215" t="s">
        <v>224</v>
      </c>
      <c r="E106" s="38"/>
      <c r="F106" s="216" t="s">
        <v>1461</v>
      </c>
      <c r="G106" s="38"/>
      <c r="H106" s="38"/>
      <c r="I106" s="129"/>
      <c r="J106" s="38"/>
      <c r="K106" s="38"/>
      <c r="L106" s="42"/>
      <c r="M106" s="217"/>
      <c r="N106" s="78"/>
      <c r="O106" s="78"/>
      <c r="P106" s="78"/>
      <c r="Q106" s="78"/>
      <c r="R106" s="78"/>
      <c r="S106" s="78"/>
      <c r="T106" s="79"/>
      <c r="AT106" s="16" t="s">
        <v>224</v>
      </c>
      <c r="AU106" s="16" t="s">
        <v>88</v>
      </c>
    </row>
    <row r="107" spans="2:51" s="13" customFormat="1" ht="12">
      <c r="B107" s="258"/>
      <c r="C107" s="259"/>
      <c r="D107" s="215" t="s">
        <v>165</v>
      </c>
      <c r="E107" s="260" t="s">
        <v>40</v>
      </c>
      <c r="F107" s="261" t="s">
        <v>1449</v>
      </c>
      <c r="G107" s="259"/>
      <c r="H107" s="260" t="s">
        <v>40</v>
      </c>
      <c r="I107" s="262"/>
      <c r="J107" s="259"/>
      <c r="K107" s="259"/>
      <c r="L107" s="263"/>
      <c r="M107" s="264"/>
      <c r="N107" s="265"/>
      <c r="O107" s="265"/>
      <c r="P107" s="265"/>
      <c r="Q107" s="265"/>
      <c r="R107" s="265"/>
      <c r="S107" s="265"/>
      <c r="T107" s="266"/>
      <c r="AT107" s="267" t="s">
        <v>165</v>
      </c>
      <c r="AU107" s="267" t="s">
        <v>88</v>
      </c>
      <c r="AV107" s="13" t="s">
        <v>86</v>
      </c>
      <c r="AW107" s="13" t="s">
        <v>38</v>
      </c>
      <c r="AX107" s="13" t="s">
        <v>78</v>
      </c>
      <c r="AY107" s="267" t="s">
        <v>139</v>
      </c>
    </row>
    <row r="108" spans="2:51" s="11" customFormat="1" ht="12">
      <c r="B108" s="218"/>
      <c r="C108" s="219"/>
      <c r="D108" s="215" t="s">
        <v>165</v>
      </c>
      <c r="E108" s="234" t="s">
        <v>40</v>
      </c>
      <c r="F108" s="220" t="s">
        <v>88</v>
      </c>
      <c r="G108" s="219"/>
      <c r="H108" s="221">
        <v>2</v>
      </c>
      <c r="I108" s="222"/>
      <c r="J108" s="219"/>
      <c r="K108" s="219"/>
      <c r="L108" s="223"/>
      <c r="M108" s="224"/>
      <c r="N108" s="225"/>
      <c r="O108" s="225"/>
      <c r="P108" s="225"/>
      <c r="Q108" s="225"/>
      <c r="R108" s="225"/>
      <c r="S108" s="225"/>
      <c r="T108" s="226"/>
      <c r="AT108" s="227" t="s">
        <v>165</v>
      </c>
      <c r="AU108" s="227" t="s">
        <v>88</v>
      </c>
      <c r="AV108" s="11" t="s">
        <v>88</v>
      </c>
      <c r="AW108" s="11" t="s">
        <v>38</v>
      </c>
      <c r="AX108" s="11" t="s">
        <v>86</v>
      </c>
      <c r="AY108" s="227" t="s">
        <v>139</v>
      </c>
    </row>
    <row r="109" spans="2:65" s="1" customFormat="1" ht="16.5" customHeight="1">
      <c r="B109" s="37"/>
      <c r="C109" s="246" t="s">
        <v>147</v>
      </c>
      <c r="D109" s="246" t="s">
        <v>254</v>
      </c>
      <c r="E109" s="247" t="s">
        <v>1462</v>
      </c>
      <c r="F109" s="248" t="s">
        <v>1463</v>
      </c>
      <c r="G109" s="249" t="s">
        <v>145</v>
      </c>
      <c r="H109" s="250">
        <v>2</v>
      </c>
      <c r="I109" s="251"/>
      <c r="J109" s="252">
        <f>ROUND(I109*H109,2)</f>
        <v>0</v>
      </c>
      <c r="K109" s="248" t="s">
        <v>219</v>
      </c>
      <c r="L109" s="253"/>
      <c r="M109" s="254" t="s">
        <v>40</v>
      </c>
      <c r="N109" s="255" t="s">
        <v>49</v>
      </c>
      <c r="O109" s="78"/>
      <c r="P109" s="212">
        <f>O109*H109</f>
        <v>0</v>
      </c>
      <c r="Q109" s="212">
        <v>0.0114</v>
      </c>
      <c r="R109" s="212">
        <f>Q109*H109</f>
        <v>0.0228</v>
      </c>
      <c r="S109" s="212">
        <v>0</v>
      </c>
      <c r="T109" s="213">
        <f>S109*H109</f>
        <v>0</v>
      </c>
      <c r="AR109" s="16" t="s">
        <v>186</v>
      </c>
      <c r="AT109" s="16" t="s">
        <v>254</v>
      </c>
      <c r="AU109" s="16" t="s">
        <v>88</v>
      </c>
      <c r="AY109" s="16" t="s">
        <v>139</v>
      </c>
      <c r="BE109" s="214">
        <f>IF(N109="základní",J109,0)</f>
        <v>0</v>
      </c>
      <c r="BF109" s="214">
        <f>IF(N109="snížená",J109,0)</f>
        <v>0</v>
      </c>
      <c r="BG109" s="214">
        <f>IF(N109="zákl. přenesená",J109,0)</f>
        <v>0</v>
      </c>
      <c r="BH109" s="214">
        <f>IF(N109="sníž. přenesená",J109,0)</f>
        <v>0</v>
      </c>
      <c r="BI109" s="214">
        <f>IF(N109="nulová",J109,0)</f>
        <v>0</v>
      </c>
      <c r="BJ109" s="16" t="s">
        <v>86</v>
      </c>
      <c r="BK109" s="214">
        <f>ROUND(I109*H109,2)</f>
        <v>0</v>
      </c>
      <c r="BL109" s="16" t="s">
        <v>147</v>
      </c>
      <c r="BM109" s="16" t="s">
        <v>1464</v>
      </c>
    </row>
    <row r="110" spans="2:47" s="1" customFormat="1" ht="12">
      <c r="B110" s="37"/>
      <c r="C110" s="38"/>
      <c r="D110" s="215" t="s">
        <v>224</v>
      </c>
      <c r="E110" s="38"/>
      <c r="F110" s="216" t="s">
        <v>1465</v>
      </c>
      <c r="G110" s="38"/>
      <c r="H110" s="38"/>
      <c r="I110" s="129"/>
      <c r="J110" s="38"/>
      <c r="K110" s="38"/>
      <c r="L110" s="42"/>
      <c r="M110" s="217"/>
      <c r="N110" s="78"/>
      <c r="O110" s="78"/>
      <c r="P110" s="78"/>
      <c r="Q110" s="78"/>
      <c r="R110" s="78"/>
      <c r="S110" s="78"/>
      <c r="T110" s="79"/>
      <c r="AT110" s="16" t="s">
        <v>224</v>
      </c>
      <c r="AU110" s="16" t="s">
        <v>88</v>
      </c>
    </row>
    <row r="111" spans="2:63" s="10" customFormat="1" ht="22.8" customHeight="1">
      <c r="B111" s="187"/>
      <c r="C111" s="188"/>
      <c r="D111" s="189" t="s">
        <v>77</v>
      </c>
      <c r="E111" s="201" t="s">
        <v>140</v>
      </c>
      <c r="F111" s="201" t="s">
        <v>141</v>
      </c>
      <c r="G111" s="188"/>
      <c r="H111" s="188"/>
      <c r="I111" s="191"/>
      <c r="J111" s="202">
        <f>BK111</f>
        <v>0</v>
      </c>
      <c r="K111" s="188"/>
      <c r="L111" s="193"/>
      <c r="M111" s="194"/>
      <c r="N111" s="195"/>
      <c r="O111" s="195"/>
      <c r="P111" s="196">
        <f>SUM(P112:P123)</f>
        <v>0</v>
      </c>
      <c r="Q111" s="195"/>
      <c r="R111" s="196">
        <f>SUM(R112:R123)</f>
        <v>0.0059924999999999996</v>
      </c>
      <c r="S111" s="195"/>
      <c r="T111" s="197">
        <f>SUM(T112:T123)</f>
        <v>0.26949599999999996</v>
      </c>
      <c r="AR111" s="198" t="s">
        <v>86</v>
      </c>
      <c r="AT111" s="199" t="s">
        <v>77</v>
      </c>
      <c r="AU111" s="199" t="s">
        <v>86</v>
      </c>
      <c r="AY111" s="198" t="s">
        <v>139</v>
      </c>
      <c r="BK111" s="200">
        <f>SUM(BK112:BK123)</f>
        <v>0</v>
      </c>
    </row>
    <row r="112" spans="2:65" s="1" customFormat="1" ht="16.5" customHeight="1">
      <c r="B112" s="37"/>
      <c r="C112" s="203" t="s">
        <v>167</v>
      </c>
      <c r="D112" s="203" t="s">
        <v>142</v>
      </c>
      <c r="E112" s="204" t="s">
        <v>1466</v>
      </c>
      <c r="F112" s="205" t="s">
        <v>1467</v>
      </c>
      <c r="G112" s="206" t="s">
        <v>1005</v>
      </c>
      <c r="H112" s="207">
        <v>35.25</v>
      </c>
      <c r="I112" s="208"/>
      <c r="J112" s="209">
        <f>ROUND(I112*H112,2)</f>
        <v>0</v>
      </c>
      <c r="K112" s="205" t="s">
        <v>146</v>
      </c>
      <c r="L112" s="42"/>
      <c r="M112" s="210" t="s">
        <v>40</v>
      </c>
      <c r="N112" s="211" t="s">
        <v>49</v>
      </c>
      <c r="O112" s="78"/>
      <c r="P112" s="212">
        <f>O112*H112</f>
        <v>0</v>
      </c>
      <c r="Q112" s="212">
        <v>0.00013</v>
      </c>
      <c r="R112" s="212">
        <f>Q112*H112</f>
        <v>0.0045825</v>
      </c>
      <c r="S112" s="212">
        <v>0</v>
      </c>
      <c r="T112" s="213">
        <f>S112*H112</f>
        <v>0</v>
      </c>
      <c r="AR112" s="16" t="s">
        <v>147</v>
      </c>
      <c r="AT112" s="16" t="s">
        <v>142</v>
      </c>
      <c r="AU112" s="16" t="s">
        <v>88</v>
      </c>
      <c r="AY112" s="16" t="s">
        <v>139</v>
      </c>
      <c r="BE112" s="214">
        <f>IF(N112="základní",J112,0)</f>
        <v>0</v>
      </c>
      <c r="BF112" s="214">
        <f>IF(N112="snížená",J112,0)</f>
        <v>0</v>
      </c>
      <c r="BG112" s="214">
        <f>IF(N112="zákl. přenesená",J112,0)</f>
        <v>0</v>
      </c>
      <c r="BH112" s="214">
        <f>IF(N112="sníž. přenesená",J112,0)</f>
        <v>0</v>
      </c>
      <c r="BI112" s="214">
        <f>IF(N112="nulová",J112,0)</f>
        <v>0</v>
      </c>
      <c r="BJ112" s="16" t="s">
        <v>86</v>
      </c>
      <c r="BK112" s="214">
        <f>ROUND(I112*H112,2)</f>
        <v>0</v>
      </c>
      <c r="BL112" s="16" t="s">
        <v>147</v>
      </c>
      <c r="BM112" s="16" t="s">
        <v>1468</v>
      </c>
    </row>
    <row r="113" spans="2:47" s="1" customFormat="1" ht="12">
      <c r="B113" s="37"/>
      <c r="C113" s="38"/>
      <c r="D113" s="215" t="s">
        <v>155</v>
      </c>
      <c r="E113" s="38"/>
      <c r="F113" s="216" t="s">
        <v>1469</v>
      </c>
      <c r="G113" s="38"/>
      <c r="H113" s="38"/>
      <c r="I113" s="129"/>
      <c r="J113" s="38"/>
      <c r="K113" s="38"/>
      <c r="L113" s="42"/>
      <c r="M113" s="217"/>
      <c r="N113" s="78"/>
      <c r="O113" s="78"/>
      <c r="P113" s="78"/>
      <c r="Q113" s="78"/>
      <c r="R113" s="78"/>
      <c r="S113" s="78"/>
      <c r="T113" s="79"/>
      <c r="AT113" s="16" t="s">
        <v>155</v>
      </c>
      <c r="AU113" s="16" t="s">
        <v>88</v>
      </c>
    </row>
    <row r="114" spans="2:51" s="13" customFormat="1" ht="12">
      <c r="B114" s="258"/>
      <c r="C114" s="259"/>
      <c r="D114" s="215" t="s">
        <v>165</v>
      </c>
      <c r="E114" s="260" t="s">
        <v>40</v>
      </c>
      <c r="F114" s="261" t="s">
        <v>1449</v>
      </c>
      <c r="G114" s="259"/>
      <c r="H114" s="260" t="s">
        <v>40</v>
      </c>
      <c r="I114" s="262"/>
      <c r="J114" s="259"/>
      <c r="K114" s="259"/>
      <c r="L114" s="263"/>
      <c r="M114" s="264"/>
      <c r="N114" s="265"/>
      <c r="O114" s="265"/>
      <c r="P114" s="265"/>
      <c r="Q114" s="265"/>
      <c r="R114" s="265"/>
      <c r="S114" s="265"/>
      <c r="T114" s="266"/>
      <c r="AT114" s="267" t="s">
        <v>165</v>
      </c>
      <c r="AU114" s="267" t="s">
        <v>88</v>
      </c>
      <c r="AV114" s="13" t="s">
        <v>86</v>
      </c>
      <c r="AW114" s="13" t="s">
        <v>38</v>
      </c>
      <c r="AX114" s="13" t="s">
        <v>78</v>
      </c>
      <c r="AY114" s="267" t="s">
        <v>139</v>
      </c>
    </row>
    <row r="115" spans="2:51" s="11" customFormat="1" ht="12">
      <c r="B115" s="218"/>
      <c r="C115" s="219"/>
      <c r="D115" s="215" t="s">
        <v>165</v>
      </c>
      <c r="E115" s="234" t="s">
        <v>40</v>
      </c>
      <c r="F115" s="220" t="s">
        <v>1470</v>
      </c>
      <c r="G115" s="219"/>
      <c r="H115" s="221">
        <v>35.25</v>
      </c>
      <c r="I115" s="222"/>
      <c r="J115" s="219"/>
      <c r="K115" s="219"/>
      <c r="L115" s="223"/>
      <c r="M115" s="224"/>
      <c r="N115" s="225"/>
      <c r="O115" s="225"/>
      <c r="P115" s="225"/>
      <c r="Q115" s="225"/>
      <c r="R115" s="225"/>
      <c r="S115" s="225"/>
      <c r="T115" s="226"/>
      <c r="AT115" s="227" t="s">
        <v>165</v>
      </c>
      <c r="AU115" s="227" t="s">
        <v>88</v>
      </c>
      <c r="AV115" s="11" t="s">
        <v>88</v>
      </c>
      <c r="AW115" s="11" t="s">
        <v>38</v>
      </c>
      <c r="AX115" s="11" t="s">
        <v>86</v>
      </c>
      <c r="AY115" s="227" t="s">
        <v>139</v>
      </c>
    </row>
    <row r="116" spans="2:65" s="1" customFormat="1" ht="16.5" customHeight="1">
      <c r="B116" s="37"/>
      <c r="C116" s="203" t="s">
        <v>176</v>
      </c>
      <c r="D116" s="203" t="s">
        <v>142</v>
      </c>
      <c r="E116" s="204" t="s">
        <v>1471</v>
      </c>
      <c r="F116" s="205" t="s">
        <v>1472</v>
      </c>
      <c r="G116" s="206" t="s">
        <v>1005</v>
      </c>
      <c r="H116" s="207">
        <v>35.25</v>
      </c>
      <c r="I116" s="208"/>
      <c r="J116" s="209">
        <f>ROUND(I116*H116,2)</f>
        <v>0</v>
      </c>
      <c r="K116" s="205" t="s">
        <v>146</v>
      </c>
      <c r="L116" s="42"/>
      <c r="M116" s="210" t="s">
        <v>40</v>
      </c>
      <c r="N116" s="211" t="s">
        <v>49</v>
      </c>
      <c r="O116" s="78"/>
      <c r="P116" s="212">
        <f>O116*H116</f>
        <v>0</v>
      </c>
      <c r="Q116" s="212">
        <v>4E-05</v>
      </c>
      <c r="R116" s="212">
        <f>Q116*H116</f>
        <v>0.00141</v>
      </c>
      <c r="S116" s="212">
        <v>0</v>
      </c>
      <c r="T116" s="213">
        <f>S116*H116</f>
        <v>0</v>
      </c>
      <c r="AR116" s="16" t="s">
        <v>147</v>
      </c>
      <c r="AT116" s="16" t="s">
        <v>142</v>
      </c>
      <c r="AU116" s="16" t="s">
        <v>88</v>
      </c>
      <c r="AY116" s="16" t="s">
        <v>139</v>
      </c>
      <c r="BE116" s="214">
        <f>IF(N116="základní",J116,0)</f>
        <v>0</v>
      </c>
      <c r="BF116" s="214">
        <f>IF(N116="snížená",J116,0)</f>
        <v>0</v>
      </c>
      <c r="BG116" s="214">
        <f>IF(N116="zákl. přenesená",J116,0)</f>
        <v>0</v>
      </c>
      <c r="BH116" s="214">
        <f>IF(N116="sníž. přenesená",J116,0)</f>
        <v>0</v>
      </c>
      <c r="BI116" s="214">
        <f>IF(N116="nulová",J116,0)</f>
        <v>0</v>
      </c>
      <c r="BJ116" s="16" t="s">
        <v>86</v>
      </c>
      <c r="BK116" s="214">
        <f>ROUND(I116*H116,2)</f>
        <v>0</v>
      </c>
      <c r="BL116" s="16" t="s">
        <v>147</v>
      </c>
      <c r="BM116" s="16" t="s">
        <v>1473</v>
      </c>
    </row>
    <row r="117" spans="2:47" s="1" customFormat="1" ht="12">
      <c r="B117" s="37"/>
      <c r="C117" s="38"/>
      <c r="D117" s="215" t="s">
        <v>155</v>
      </c>
      <c r="E117" s="38"/>
      <c r="F117" s="216" t="s">
        <v>1474</v>
      </c>
      <c r="G117" s="38"/>
      <c r="H117" s="38"/>
      <c r="I117" s="129"/>
      <c r="J117" s="38"/>
      <c r="K117" s="38"/>
      <c r="L117" s="42"/>
      <c r="M117" s="217"/>
      <c r="N117" s="78"/>
      <c r="O117" s="78"/>
      <c r="P117" s="78"/>
      <c r="Q117" s="78"/>
      <c r="R117" s="78"/>
      <c r="S117" s="78"/>
      <c r="T117" s="79"/>
      <c r="AT117" s="16" t="s">
        <v>155</v>
      </c>
      <c r="AU117" s="16" t="s">
        <v>88</v>
      </c>
    </row>
    <row r="118" spans="2:51" s="13" customFormat="1" ht="12">
      <c r="B118" s="258"/>
      <c r="C118" s="259"/>
      <c r="D118" s="215" t="s">
        <v>165</v>
      </c>
      <c r="E118" s="260" t="s">
        <v>40</v>
      </c>
      <c r="F118" s="261" t="s">
        <v>1449</v>
      </c>
      <c r="G118" s="259"/>
      <c r="H118" s="260" t="s">
        <v>40</v>
      </c>
      <c r="I118" s="262"/>
      <c r="J118" s="259"/>
      <c r="K118" s="259"/>
      <c r="L118" s="263"/>
      <c r="M118" s="264"/>
      <c r="N118" s="265"/>
      <c r="O118" s="265"/>
      <c r="P118" s="265"/>
      <c r="Q118" s="265"/>
      <c r="R118" s="265"/>
      <c r="S118" s="265"/>
      <c r="T118" s="266"/>
      <c r="AT118" s="267" t="s">
        <v>165</v>
      </c>
      <c r="AU118" s="267" t="s">
        <v>88</v>
      </c>
      <c r="AV118" s="13" t="s">
        <v>86</v>
      </c>
      <c r="AW118" s="13" t="s">
        <v>38</v>
      </c>
      <c r="AX118" s="13" t="s">
        <v>78</v>
      </c>
      <c r="AY118" s="267" t="s">
        <v>139</v>
      </c>
    </row>
    <row r="119" spans="2:51" s="11" customFormat="1" ht="12">
      <c r="B119" s="218"/>
      <c r="C119" s="219"/>
      <c r="D119" s="215" t="s">
        <v>165</v>
      </c>
      <c r="E119" s="234" t="s">
        <v>40</v>
      </c>
      <c r="F119" s="220" t="s">
        <v>1470</v>
      </c>
      <c r="G119" s="219"/>
      <c r="H119" s="221">
        <v>35.25</v>
      </c>
      <c r="I119" s="222"/>
      <c r="J119" s="219"/>
      <c r="K119" s="219"/>
      <c r="L119" s="223"/>
      <c r="M119" s="224"/>
      <c r="N119" s="225"/>
      <c r="O119" s="225"/>
      <c r="P119" s="225"/>
      <c r="Q119" s="225"/>
      <c r="R119" s="225"/>
      <c r="S119" s="225"/>
      <c r="T119" s="226"/>
      <c r="AT119" s="227" t="s">
        <v>165</v>
      </c>
      <c r="AU119" s="227" t="s">
        <v>88</v>
      </c>
      <c r="AV119" s="11" t="s">
        <v>88</v>
      </c>
      <c r="AW119" s="11" t="s">
        <v>38</v>
      </c>
      <c r="AX119" s="11" t="s">
        <v>86</v>
      </c>
      <c r="AY119" s="227" t="s">
        <v>139</v>
      </c>
    </row>
    <row r="120" spans="2:65" s="1" customFormat="1" ht="16.5" customHeight="1">
      <c r="B120" s="37"/>
      <c r="C120" s="203" t="s">
        <v>182</v>
      </c>
      <c r="D120" s="203" t="s">
        <v>142</v>
      </c>
      <c r="E120" s="204" t="s">
        <v>1475</v>
      </c>
      <c r="F120" s="205" t="s">
        <v>1476</v>
      </c>
      <c r="G120" s="206" t="s">
        <v>1005</v>
      </c>
      <c r="H120" s="207">
        <v>3.546</v>
      </c>
      <c r="I120" s="208"/>
      <c r="J120" s="209">
        <f>ROUND(I120*H120,2)</f>
        <v>0</v>
      </c>
      <c r="K120" s="205" t="s">
        <v>146</v>
      </c>
      <c r="L120" s="42"/>
      <c r="M120" s="210" t="s">
        <v>40</v>
      </c>
      <c r="N120" s="211" t="s">
        <v>49</v>
      </c>
      <c r="O120" s="78"/>
      <c r="P120" s="212">
        <f>O120*H120</f>
        <v>0</v>
      </c>
      <c r="Q120" s="212">
        <v>0</v>
      </c>
      <c r="R120" s="212">
        <f>Q120*H120</f>
        <v>0</v>
      </c>
      <c r="S120" s="212">
        <v>0.076</v>
      </c>
      <c r="T120" s="213">
        <f>S120*H120</f>
        <v>0.26949599999999996</v>
      </c>
      <c r="AR120" s="16" t="s">
        <v>147</v>
      </c>
      <c r="AT120" s="16" t="s">
        <v>142</v>
      </c>
      <c r="AU120" s="16" t="s">
        <v>88</v>
      </c>
      <c r="AY120" s="16" t="s">
        <v>139</v>
      </c>
      <c r="BE120" s="214">
        <f>IF(N120="základní",J120,0)</f>
        <v>0</v>
      </c>
      <c r="BF120" s="214">
        <f>IF(N120="snížená",J120,0)</f>
        <v>0</v>
      </c>
      <c r="BG120" s="214">
        <f>IF(N120="zákl. přenesená",J120,0)</f>
        <v>0</v>
      </c>
      <c r="BH120" s="214">
        <f>IF(N120="sníž. přenesená",J120,0)</f>
        <v>0</v>
      </c>
      <c r="BI120" s="214">
        <f>IF(N120="nulová",J120,0)</f>
        <v>0</v>
      </c>
      <c r="BJ120" s="16" t="s">
        <v>86</v>
      </c>
      <c r="BK120" s="214">
        <f>ROUND(I120*H120,2)</f>
        <v>0</v>
      </c>
      <c r="BL120" s="16" t="s">
        <v>147</v>
      </c>
      <c r="BM120" s="16" t="s">
        <v>1477</v>
      </c>
    </row>
    <row r="121" spans="2:47" s="1" customFormat="1" ht="12">
      <c r="B121" s="37"/>
      <c r="C121" s="38"/>
      <c r="D121" s="215" t="s">
        <v>155</v>
      </c>
      <c r="E121" s="38"/>
      <c r="F121" s="216" t="s">
        <v>1478</v>
      </c>
      <c r="G121" s="38"/>
      <c r="H121" s="38"/>
      <c r="I121" s="129"/>
      <c r="J121" s="38"/>
      <c r="K121" s="38"/>
      <c r="L121" s="42"/>
      <c r="M121" s="217"/>
      <c r="N121" s="78"/>
      <c r="O121" s="78"/>
      <c r="P121" s="78"/>
      <c r="Q121" s="78"/>
      <c r="R121" s="78"/>
      <c r="S121" s="78"/>
      <c r="T121" s="79"/>
      <c r="AT121" s="16" t="s">
        <v>155</v>
      </c>
      <c r="AU121" s="16" t="s">
        <v>88</v>
      </c>
    </row>
    <row r="122" spans="2:51" s="13" customFormat="1" ht="12">
      <c r="B122" s="258"/>
      <c r="C122" s="259"/>
      <c r="D122" s="215" t="s">
        <v>165</v>
      </c>
      <c r="E122" s="260" t="s">
        <v>40</v>
      </c>
      <c r="F122" s="261" t="s">
        <v>1449</v>
      </c>
      <c r="G122" s="259"/>
      <c r="H122" s="260" t="s">
        <v>40</v>
      </c>
      <c r="I122" s="262"/>
      <c r="J122" s="259"/>
      <c r="K122" s="259"/>
      <c r="L122" s="263"/>
      <c r="M122" s="264"/>
      <c r="N122" s="265"/>
      <c r="O122" s="265"/>
      <c r="P122" s="265"/>
      <c r="Q122" s="265"/>
      <c r="R122" s="265"/>
      <c r="S122" s="265"/>
      <c r="T122" s="266"/>
      <c r="AT122" s="267" t="s">
        <v>165</v>
      </c>
      <c r="AU122" s="267" t="s">
        <v>88</v>
      </c>
      <c r="AV122" s="13" t="s">
        <v>86</v>
      </c>
      <c r="AW122" s="13" t="s">
        <v>38</v>
      </c>
      <c r="AX122" s="13" t="s">
        <v>78</v>
      </c>
      <c r="AY122" s="267" t="s">
        <v>139</v>
      </c>
    </row>
    <row r="123" spans="2:51" s="11" customFormat="1" ht="12">
      <c r="B123" s="218"/>
      <c r="C123" s="219"/>
      <c r="D123" s="215" t="s">
        <v>165</v>
      </c>
      <c r="E123" s="234" t="s">
        <v>40</v>
      </c>
      <c r="F123" s="220" t="s">
        <v>1479</v>
      </c>
      <c r="G123" s="219"/>
      <c r="H123" s="221">
        <v>3.546</v>
      </c>
      <c r="I123" s="222"/>
      <c r="J123" s="219"/>
      <c r="K123" s="219"/>
      <c r="L123" s="223"/>
      <c r="M123" s="224"/>
      <c r="N123" s="225"/>
      <c r="O123" s="225"/>
      <c r="P123" s="225"/>
      <c r="Q123" s="225"/>
      <c r="R123" s="225"/>
      <c r="S123" s="225"/>
      <c r="T123" s="226"/>
      <c r="AT123" s="227" t="s">
        <v>165</v>
      </c>
      <c r="AU123" s="227" t="s">
        <v>88</v>
      </c>
      <c r="AV123" s="11" t="s">
        <v>88</v>
      </c>
      <c r="AW123" s="11" t="s">
        <v>38</v>
      </c>
      <c r="AX123" s="11" t="s">
        <v>86</v>
      </c>
      <c r="AY123" s="227" t="s">
        <v>139</v>
      </c>
    </row>
    <row r="124" spans="2:63" s="10" customFormat="1" ht="22.8" customHeight="1">
      <c r="B124" s="187"/>
      <c r="C124" s="188"/>
      <c r="D124" s="189" t="s">
        <v>77</v>
      </c>
      <c r="E124" s="201" t="s">
        <v>149</v>
      </c>
      <c r="F124" s="201" t="s">
        <v>150</v>
      </c>
      <c r="G124" s="188"/>
      <c r="H124" s="188"/>
      <c r="I124" s="191"/>
      <c r="J124" s="202">
        <f>BK124</f>
        <v>0</v>
      </c>
      <c r="K124" s="188"/>
      <c r="L124" s="193"/>
      <c r="M124" s="194"/>
      <c r="N124" s="195"/>
      <c r="O124" s="195"/>
      <c r="P124" s="196">
        <f>SUM(P125:P133)</f>
        <v>0</v>
      </c>
      <c r="Q124" s="195"/>
      <c r="R124" s="196">
        <f>SUM(R125:R133)</f>
        <v>0</v>
      </c>
      <c r="S124" s="195"/>
      <c r="T124" s="197">
        <f>SUM(T125:T133)</f>
        <v>0</v>
      </c>
      <c r="AR124" s="198" t="s">
        <v>86</v>
      </c>
      <c r="AT124" s="199" t="s">
        <v>77</v>
      </c>
      <c r="AU124" s="199" t="s">
        <v>86</v>
      </c>
      <c r="AY124" s="198" t="s">
        <v>139</v>
      </c>
      <c r="BK124" s="200">
        <f>SUM(BK125:BK133)</f>
        <v>0</v>
      </c>
    </row>
    <row r="125" spans="2:65" s="1" customFormat="1" ht="22.5" customHeight="1">
      <c r="B125" s="37"/>
      <c r="C125" s="203" t="s">
        <v>186</v>
      </c>
      <c r="D125" s="203" t="s">
        <v>142</v>
      </c>
      <c r="E125" s="204" t="s">
        <v>151</v>
      </c>
      <c r="F125" s="205" t="s">
        <v>152</v>
      </c>
      <c r="G125" s="206" t="s">
        <v>153</v>
      </c>
      <c r="H125" s="207">
        <v>1.812</v>
      </c>
      <c r="I125" s="208"/>
      <c r="J125" s="209">
        <f>ROUND(I125*H125,2)</f>
        <v>0</v>
      </c>
      <c r="K125" s="205" t="s">
        <v>146</v>
      </c>
      <c r="L125" s="42"/>
      <c r="M125" s="210" t="s">
        <v>40</v>
      </c>
      <c r="N125" s="211" t="s">
        <v>49</v>
      </c>
      <c r="O125" s="78"/>
      <c r="P125" s="212">
        <f>O125*H125</f>
        <v>0</v>
      </c>
      <c r="Q125" s="212">
        <v>0</v>
      </c>
      <c r="R125" s="212">
        <f>Q125*H125</f>
        <v>0</v>
      </c>
      <c r="S125" s="212">
        <v>0</v>
      </c>
      <c r="T125" s="213">
        <f>S125*H125</f>
        <v>0</v>
      </c>
      <c r="AR125" s="16" t="s">
        <v>147</v>
      </c>
      <c r="AT125" s="16" t="s">
        <v>142</v>
      </c>
      <c r="AU125" s="16" t="s">
        <v>88</v>
      </c>
      <c r="AY125" s="16" t="s">
        <v>139</v>
      </c>
      <c r="BE125" s="214">
        <f>IF(N125="základní",J125,0)</f>
        <v>0</v>
      </c>
      <c r="BF125" s="214">
        <f>IF(N125="snížená",J125,0)</f>
        <v>0</v>
      </c>
      <c r="BG125" s="214">
        <f>IF(N125="zákl. přenesená",J125,0)</f>
        <v>0</v>
      </c>
      <c r="BH125" s="214">
        <f>IF(N125="sníž. přenesená",J125,0)</f>
        <v>0</v>
      </c>
      <c r="BI125" s="214">
        <f>IF(N125="nulová",J125,0)</f>
        <v>0</v>
      </c>
      <c r="BJ125" s="16" t="s">
        <v>86</v>
      </c>
      <c r="BK125" s="214">
        <f>ROUND(I125*H125,2)</f>
        <v>0</v>
      </c>
      <c r="BL125" s="16" t="s">
        <v>147</v>
      </c>
      <c r="BM125" s="16" t="s">
        <v>1480</v>
      </c>
    </row>
    <row r="126" spans="2:47" s="1" customFormat="1" ht="12">
      <c r="B126" s="37"/>
      <c r="C126" s="38"/>
      <c r="D126" s="215" t="s">
        <v>155</v>
      </c>
      <c r="E126" s="38"/>
      <c r="F126" s="216" t="s">
        <v>156</v>
      </c>
      <c r="G126" s="38"/>
      <c r="H126" s="38"/>
      <c r="I126" s="129"/>
      <c r="J126" s="38"/>
      <c r="K126" s="38"/>
      <c r="L126" s="42"/>
      <c r="M126" s="217"/>
      <c r="N126" s="78"/>
      <c r="O126" s="78"/>
      <c r="P126" s="78"/>
      <c r="Q126" s="78"/>
      <c r="R126" s="78"/>
      <c r="S126" s="78"/>
      <c r="T126" s="79"/>
      <c r="AT126" s="16" t="s">
        <v>155</v>
      </c>
      <c r="AU126" s="16" t="s">
        <v>88</v>
      </c>
    </row>
    <row r="127" spans="2:65" s="1" customFormat="1" ht="16.5" customHeight="1">
      <c r="B127" s="37"/>
      <c r="C127" s="203" t="s">
        <v>140</v>
      </c>
      <c r="D127" s="203" t="s">
        <v>142</v>
      </c>
      <c r="E127" s="204" t="s">
        <v>158</v>
      </c>
      <c r="F127" s="205" t="s">
        <v>159</v>
      </c>
      <c r="G127" s="206" t="s">
        <v>153</v>
      </c>
      <c r="H127" s="207">
        <v>1.812</v>
      </c>
      <c r="I127" s="208"/>
      <c r="J127" s="209">
        <f>ROUND(I127*H127,2)</f>
        <v>0</v>
      </c>
      <c r="K127" s="205" t="s">
        <v>146</v>
      </c>
      <c r="L127" s="42"/>
      <c r="M127" s="210" t="s">
        <v>40</v>
      </c>
      <c r="N127" s="211" t="s">
        <v>49</v>
      </c>
      <c r="O127" s="78"/>
      <c r="P127" s="212">
        <f>O127*H127</f>
        <v>0</v>
      </c>
      <c r="Q127" s="212">
        <v>0</v>
      </c>
      <c r="R127" s="212">
        <f>Q127*H127</f>
        <v>0</v>
      </c>
      <c r="S127" s="212">
        <v>0</v>
      </c>
      <c r="T127" s="213">
        <f>S127*H127</f>
        <v>0</v>
      </c>
      <c r="AR127" s="16" t="s">
        <v>147</v>
      </c>
      <c r="AT127" s="16" t="s">
        <v>142</v>
      </c>
      <c r="AU127" s="16" t="s">
        <v>88</v>
      </c>
      <c r="AY127" s="16" t="s">
        <v>139</v>
      </c>
      <c r="BE127" s="214">
        <f>IF(N127="základní",J127,0)</f>
        <v>0</v>
      </c>
      <c r="BF127" s="214">
        <f>IF(N127="snížená",J127,0)</f>
        <v>0</v>
      </c>
      <c r="BG127" s="214">
        <f>IF(N127="zákl. přenesená",J127,0)</f>
        <v>0</v>
      </c>
      <c r="BH127" s="214">
        <f>IF(N127="sníž. přenesená",J127,0)</f>
        <v>0</v>
      </c>
      <c r="BI127" s="214">
        <f>IF(N127="nulová",J127,0)</f>
        <v>0</v>
      </c>
      <c r="BJ127" s="16" t="s">
        <v>86</v>
      </c>
      <c r="BK127" s="214">
        <f>ROUND(I127*H127,2)</f>
        <v>0</v>
      </c>
      <c r="BL127" s="16" t="s">
        <v>147</v>
      </c>
      <c r="BM127" s="16" t="s">
        <v>1481</v>
      </c>
    </row>
    <row r="128" spans="2:47" s="1" customFormat="1" ht="12">
      <c r="B128" s="37"/>
      <c r="C128" s="38"/>
      <c r="D128" s="215" t="s">
        <v>155</v>
      </c>
      <c r="E128" s="38"/>
      <c r="F128" s="216" t="s">
        <v>161</v>
      </c>
      <c r="G128" s="38"/>
      <c r="H128" s="38"/>
      <c r="I128" s="129"/>
      <c r="J128" s="38"/>
      <c r="K128" s="38"/>
      <c r="L128" s="42"/>
      <c r="M128" s="217"/>
      <c r="N128" s="78"/>
      <c r="O128" s="78"/>
      <c r="P128" s="78"/>
      <c r="Q128" s="78"/>
      <c r="R128" s="78"/>
      <c r="S128" s="78"/>
      <c r="T128" s="79"/>
      <c r="AT128" s="16" t="s">
        <v>155</v>
      </c>
      <c r="AU128" s="16" t="s">
        <v>88</v>
      </c>
    </row>
    <row r="129" spans="2:65" s="1" customFormat="1" ht="22.5" customHeight="1">
      <c r="B129" s="37"/>
      <c r="C129" s="203" t="s">
        <v>193</v>
      </c>
      <c r="D129" s="203" t="s">
        <v>142</v>
      </c>
      <c r="E129" s="204" t="s">
        <v>162</v>
      </c>
      <c r="F129" s="205" t="s">
        <v>163</v>
      </c>
      <c r="G129" s="206" t="s">
        <v>153</v>
      </c>
      <c r="H129" s="207">
        <v>16.308</v>
      </c>
      <c r="I129" s="208"/>
      <c r="J129" s="209">
        <f>ROUND(I129*H129,2)</f>
        <v>0</v>
      </c>
      <c r="K129" s="205" t="s">
        <v>146</v>
      </c>
      <c r="L129" s="42"/>
      <c r="M129" s="210" t="s">
        <v>40</v>
      </c>
      <c r="N129" s="211" t="s">
        <v>49</v>
      </c>
      <c r="O129" s="78"/>
      <c r="P129" s="212">
        <f>O129*H129</f>
        <v>0</v>
      </c>
      <c r="Q129" s="212">
        <v>0</v>
      </c>
      <c r="R129" s="212">
        <f>Q129*H129</f>
        <v>0</v>
      </c>
      <c r="S129" s="212">
        <v>0</v>
      </c>
      <c r="T129" s="213">
        <f>S129*H129</f>
        <v>0</v>
      </c>
      <c r="AR129" s="16" t="s">
        <v>147</v>
      </c>
      <c r="AT129" s="16" t="s">
        <v>142</v>
      </c>
      <c r="AU129" s="16" t="s">
        <v>88</v>
      </c>
      <c r="AY129" s="16" t="s">
        <v>139</v>
      </c>
      <c r="BE129" s="214">
        <f>IF(N129="základní",J129,0)</f>
        <v>0</v>
      </c>
      <c r="BF129" s="214">
        <f>IF(N129="snížená",J129,0)</f>
        <v>0</v>
      </c>
      <c r="BG129" s="214">
        <f>IF(N129="zákl. přenesená",J129,0)</f>
        <v>0</v>
      </c>
      <c r="BH129" s="214">
        <f>IF(N129="sníž. přenesená",J129,0)</f>
        <v>0</v>
      </c>
      <c r="BI129" s="214">
        <f>IF(N129="nulová",J129,0)</f>
        <v>0</v>
      </c>
      <c r="BJ129" s="16" t="s">
        <v>86</v>
      </c>
      <c r="BK129" s="214">
        <f>ROUND(I129*H129,2)</f>
        <v>0</v>
      </c>
      <c r="BL129" s="16" t="s">
        <v>147</v>
      </c>
      <c r="BM129" s="16" t="s">
        <v>1482</v>
      </c>
    </row>
    <row r="130" spans="2:47" s="1" customFormat="1" ht="12">
      <c r="B130" s="37"/>
      <c r="C130" s="38"/>
      <c r="D130" s="215" t="s">
        <v>155</v>
      </c>
      <c r="E130" s="38"/>
      <c r="F130" s="216" t="s">
        <v>161</v>
      </c>
      <c r="G130" s="38"/>
      <c r="H130" s="38"/>
      <c r="I130" s="129"/>
      <c r="J130" s="38"/>
      <c r="K130" s="38"/>
      <c r="L130" s="42"/>
      <c r="M130" s="217"/>
      <c r="N130" s="78"/>
      <c r="O130" s="78"/>
      <c r="P130" s="78"/>
      <c r="Q130" s="78"/>
      <c r="R130" s="78"/>
      <c r="S130" s="78"/>
      <c r="T130" s="79"/>
      <c r="AT130" s="16" t="s">
        <v>155</v>
      </c>
      <c r="AU130" s="16" t="s">
        <v>88</v>
      </c>
    </row>
    <row r="131" spans="2:51" s="11" customFormat="1" ht="12">
      <c r="B131" s="218"/>
      <c r="C131" s="219"/>
      <c r="D131" s="215" t="s">
        <v>165</v>
      </c>
      <c r="E131" s="219"/>
      <c r="F131" s="220" t="s">
        <v>1483</v>
      </c>
      <c r="G131" s="219"/>
      <c r="H131" s="221">
        <v>16.308</v>
      </c>
      <c r="I131" s="222"/>
      <c r="J131" s="219"/>
      <c r="K131" s="219"/>
      <c r="L131" s="223"/>
      <c r="M131" s="224"/>
      <c r="N131" s="225"/>
      <c r="O131" s="225"/>
      <c r="P131" s="225"/>
      <c r="Q131" s="225"/>
      <c r="R131" s="225"/>
      <c r="S131" s="225"/>
      <c r="T131" s="226"/>
      <c r="AT131" s="227" t="s">
        <v>165</v>
      </c>
      <c r="AU131" s="227" t="s">
        <v>88</v>
      </c>
      <c r="AV131" s="11" t="s">
        <v>88</v>
      </c>
      <c r="AW131" s="11" t="s">
        <v>4</v>
      </c>
      <c r="AX131" s="11" t="s">
        <v>86</v>
      </c>
      <c r="AY131" s="227" t="s">
        <v>139</v>
      </c>
    </row>
    <row r="132" spans="2:65" s="1" customFormat="1" ht="22.5" customHeight="1">
      <c r="B132" s="37"/>
      <c r="C132" s="203" t="s">
        <v>199</v>
      </c>
      <c r="D132" s="203" t="s">
        <v>142</v>
      </c>
      <c r="E132" s="204" t="s">
        <v>168</v>
      </c>
      <c r="F132" s="205" t="s">
        <v>169</v>
      </c>
      <c r="G132" s="206" t="s">
        <v>153</v>
      </c>
      <c r="H132" s="207">
        <v>1.812</v>
      </c>
      <c r="I132" s="208"/>
      <c r="J132" s="209">
        <f>ROUND(I132*H132,2)</f>
        <v>0</v>
      </c>
      <c r="K132" s="205" t="s">
        <v>146</v>
      </c>
      <c r="L132" s="42"/>
      <c r="M132" s="210" t="s">
        <v>40</v>
      </c>
      <c r="N132" s="211" t="s">
        <v>49</v>
      </c>
      <c r="O132" s="78"/>
      <c r="P132" s="212">
        <f>O132*H132</f>
        <v>0</v>
      </c>
      <c r="Q132" s="212">
        <v>0</v>
      </c>
      <c r="R132" s="212">
        <f>Q132*H132</f>
        <v>0</v>
      </c>
      <c r="S132" s="212">
        <v>0</v>
      </c>
      <c r="T132" s="213">
        <f>S132*H132</f>
        <v>0</v>
      </c>
      <c r="AR132" s="16" t="s">
        <v>147</v>
      </c>
      <c r="AT132" s="16" t="s">
        <v>142</v>
      </c>
      <c r="AU132" s="16" t="s">
        <v>88</v>
      </c>
      <c r="AY132" s="16" t="s">
        <v>139</v>
      </c>
      <c r="BE132" s="214">
        <f>IF(N132="základní",J132,0)</f>
        <v>0</v>
      </c>
      <c r="BF132" s="214">
        <f>IF(N132="snížená",J132,0)</f>
        <v>0</v>
      </c>
      <c r="BG132" s="214">
        <f>IF(N132="zákl. přenesená",J132,0)</f>
        <v>0</v>
      </c>
      <c r="BH132" s="214">
        <f>IF(N132="sníž. přenesená",J132,0)</f>
        <v>0</v>
      </c>
      <c r="BI132" s="214">
        <f>IF(N132="nulová",J132,0)</f>
        <v>0</v>
      </c>
      <c r="BJ132" s="16" t="s">
        <v>86</v>
      </c>
      <c r="BK132" s="214">
        <f>ROUND(I132*H132,2)</f>
        <v>0</v>
      </c>
      <c r="BL132" s="16" t="s">
        <v>147</v>
      </c>
      <c r="BM132" s="16" t="s">
        <v>1484</v>
      </c>
    </row>
    <row r="133" spans="2:47" s="1" customFormat="1" ht="12">
      <c r="B133" s="37"/>
      <c r="C133" s="38"/>
      <c r="D133" s="215" t="s">
        <v>155</v>
      </c>
      <c r="E133" s="38"/>
      <c r="F133" s="216" t="s">
        <v>171</v>
      </c>
      <c r="G133" s="38"/>
      <c r="H133" s="38"/>
      <c r="I133" s="129"/>
      <c r="J133" s="38"/>
      <c r="K133" s="38"/>
      <c r="L133" s="42"/>
      <c r="M133" s="217"/>
      <c r="N133" s="78"/>
      <c r="O133" s="78"/>
      <c r="P133" s="78"/>
      <c r="Q133" s="78"/>
      <c r="R133" s="78"/>
      <c r="S133" s="78"/>
      <c r="T133" s="79"/>
      <c r="AT133" s="16" t="s">
        <v>155</v>
      </c>
      <c r="AU133" s="16" t="s">
        <v>88</v>
      </c>
    </row>
    <row r="134" spans="2:63" s="10" customFormat="1" ht="22.8" customHeight="1">
      <c r="B134" s="187"/>
      <c r="C134" s="188"/>
      <c r="D134" s="189" t="s">
        <v>77</v>
      </c>
      <c r="E134" s="201" t="s">
        <v>1022</v>
      </c>
      <c r="F134" s="201" t="s">
        <v>1023</v>
      </c>
      <c r="G134" s="188"/>
      <c r="H134" s="188"/>
      <c r="I134" s="191"/>
      <c r="J134" s="202">
        <f>BK134</f>
        <v>0</v>
      </c>
      <c r="K134" s="188"/>
      <c r="L134" s="193"/>
      <c r="M134" s="194"/>
      <c r="N134" s="195"/>
      <c r="O134" s="195"/>
      <c r="P134" s="196">
        <f>SUM(P135:P136)</f>
        <v>0</v>
      </c>
      <c r="Q134" s="195"/>
      <c r="R134" s="196">
        <f>SUM(R135:R136)</f>
        <v>0</v>
      </c>
      <c r="S134" s="195"/>
      <c r="T134" s="197">
        <f>SUM(T135:T136)</f>
        <v>0</v>
      </c>
      <c r="AR134" s="198" t="s">
        <v>86</v>
      </c>
      <c r="AT134" s="199" t="s">
        <v>77</v>
      </c>
      <c r="AU134" s="199" t="s">
        <v>86</v>
      </c>
      <c r="AY134" s="198" t="s">
        <v>139</v>
      </c>
      <c r="BK134" s="200">
        <f>SUM(BK135:BK136)</f>
        <v>0</v>
      </c>
    </row>
    <row r="135" spans="2:65" s="1" customFormat="1" ht="22.5" customHeight="1">
      <c r="B135" s="37"/>
      <c r="C135" s="203" t="s">
        <v>203</v>
      </c>
      <c r="D135" s="203" t="s">
        <v>142</v>
      </c>
      <c r="E135" s="204" t="s">
        <v>1024</v>
      </c>
      <c r="F135" s="205" t="s">
        <v>1025</v>
      </c>
      <c r="G135" s="206" t="s">
        <v>153</v>
      </c>
      <c r="H135" s="207">
        <v>1.002</v>
      </c>
      <c r="I135" s="208"/>
      <c r="J135" s="209">
        <f>ROUND(I135*H135,2)</f>
        <v>0</v>
      </c>
      <c r="K135" s="205" t="s">
        <v>146</v>
      </c>
      <c r="L135" s="42"/>
      <c r="M135" s="210" t="s">
        <v>40</v>
      </c>
      <c r="N135" s="211" t="s">
        <v>49</v>
      </c>
      <c r="O135" s="78"/>
      <c r="P135" s="212">
        <f>O135*H135</f>
        <v>0</v>
      </c>
      <c r="Q135" s="212">
        <v>0</v>
      </c>
      <c r="R135" s="212">
        <f>Q135*H135</f>
        <v>0</v>
      </c>
      <c r="S135" s="212">
        <v>0</v>
      </c>
      <c r="T135" s="213">
        <f>S135*H135</f>
        <v>0</v>
      </c>
      <c r="AR135" s="16" t="s">
        <v>147</v>
      </c>
      <c r="AT135" s="16" t="s">
        <v>142</v>
      </c>
      <c r="AU135" s="16" t="s">
        <v>88</v>
      </c>
      <c r="AY135" s="16" t="s">
        <v>139</v>
      </c>
      <c r="BE135" s="214">
        <f>IF(N135="základní",J135,0)</f>
        <v>0</v>
      </c>
      <c r="BF135" s="214">
        <f>IF(N135="snížená",J135,0)</f>
        <v>0</v>
      </c>
      <c r="BG135" s="214">
        <f>IF(N135="zákl. přenesená",J135,0)</f>
        <v>0</v>
      </c>
      <c r="BH135" s="214">
        <f>IF(N135="sníž. přenesená",J135,0)</f>
        <v>0</v>
      </c>
      <c r="BI135" s="214">
        <f>IF(N135="nulová",J135,0)</f>
        <v>0</v>
      </c>
      <c r="BJ135" s="16" t="s">
        <v>86</v>
      </c>
      <c r="BK135" s="214">
        <f>ROUND(I135*H135,2)</f>
        <v>0</v>
      </c>
      <c r="BL135" s="16" t="s">
        <v>147</v>
      </c>
      <c r="BM135" s="16" t="s">
        <v>1485</v>
      </c>
    </row>
    <row r="136" spans="2:47" s="1" customFormat="1" ht="12">
      <c r="B136" s="37"/>
      <c r="C136" s="38"/>
      <c r="D136" s="215" t="s">
        <v>155</v>
      </c>
      <c r="E136" s="38"/>
      <c r="F136" s="216" t="s">
        <v>1027</v>
      </c>
      <c r="G136" s="38"/>
      <c r="H136" s="38"/>
      <c r="I136" s="129"/>
      <c r="J136" s="38"/>
      <c r="K136" s="38"/>
      <c r="L136" s="42"/>
      <c r="M136" s="217"/>
      <c r="N136" s="78"/>
      <c r="O136" s="78"/>
      <c r="P136" s="78"/>
      <c r="Q136" s="78"/>
      <c r="R136" s="78"/>
      <c r="S136" s="78"/>
      <c r="T136" s="79"/>
      <c r="AT136" s="16" t="s">
        <v>155</v>
      </c>
      <c r="AU136" s="16" t="s">
        <v>88</v>
      </c>
    </row>
    <row r="137" spans="2:63" s="10" customFormat="1" ht="25.9" customHeight="1">
      <c r="B137" s="187"/>
      <c r="C137" s="188"/>
      <c r="D137" s="189" t="s">
        <v>77</v>
      </c>
      <c r="E137" s="190" t="s">
        <v>172</v>
      </c>
      <c r="F137" s="190" t="s">
        <v>173</v>
      </c>
      <c r="G137" s="188"/>
      <c r="H137" s="188"/>
      <c r="I137" s="191"/>
      <c r="J137" s="192">
        <f>BK137</f>
        <v>0</v>
      </c>
      <c r="K137" s="188"/>
      <c r="L137" s="193"/>
      <c r="M137" s="194"/>
      <c r="N137" s="195"/>
      <c r="O137" s="195"/>
      <c r="P137" s="196">
        <f>P138+P143+P148+P154+P239+P250+P265+P277</f>
        <v>0</v>
      </c>
      <c r="Q137" s="195"/>
      <c r="R137" s="196">
        <f>R138+R143+R148+R154+R239+R250+R265+R277</f>
        <v>2.23066822</v>
      </c>
      <c r="S137" s="195"/>
      <c r="T137" s="197">
        <f>T138+T143+T148+T154+T239+T250+T265+T277</f>
        <v>1.5421277499999997</v>
      </c>
      <c r="AR137" s="198" t="s">
        <v>88</v>
      </c>
      <c r="AT137" s="199" t="s">
        <v>77</v>
      </c>
      <c r="AU137" s="199" t="s">
        <v>78</v>
      </c>
      <c r="AY137" s="198" t="s">
        <v>139</v>
      </c>
      <c r="BK137" s="200">
        <f>BK138+BK143+BK148+BK154+BK239+BK250+BK265+BK277</f>
        <v>0</v>
      </c>
    </row>
    <row r="138" spans="2:63" s="10" customFormat="1" ht="22.8" customHeight="1">
      <c r="B138" s="187"/>
      <c r="C138" s="188"/>
      <c r="D138" s="189" t="s">
        <v>77</v>
      </c>
      <c r="E138" s="201" t="s">
        <v>642</v>
      </c>
      <c r="F138" s="201" t="s">
        <v>643</v>
      </c>
      <c r="G138" s="188"/>
      <c r="H138" s="188"/>
      <c r="I138" s="191"/>
      <c r="J138" s="202">
        <f>BK138</f>
        <v>0</v>
      </c>
      <c r="K138" s="188"/>
      <c r="L138" s="193"/>
      <c r="M138" s="194"/>
      <c r="N138" s="195"/>
      <c r="O138" s="195"/>
      <c r="P138" s="196">
        <f>SUM(P139:P142)</f>
        <v>0</v>
      </c>
      <c r="Q138" s="195"/>
      <c r="R138" s="196">
        <f>SUM(R139:R142)</f>
        <v>0</v>
      </c>
      <c r="S138" s="195"/>
      <c r="T138" s="197">
        <f>SUM(T139:T142)</f>
        <v>0.36816000000000004</v>
      </c>
      <c r="AR138" s="198" t="s">
        <v>88</v>
      </c>
      <c r="AT138" s="199" t="s">
        <v>77</v>
      </c>
      <c r="AU138" s="199" t="s">
        <v>86</v>
      </c>
      <c r="AY138" s="198" t="s">
        <v>139</v>
      </c>
      <c r="BK138" s="200">
        <f>SUM(BK139:BK142)</f>
        <v>0</v>
      </c>
    </row>
    <row r="139" spans="2:65" s="1" customFormat="1" ht="22.5" customHeight="1">
      <c r="B139" s="37"/>
      <c r="C139" s="203" t="s">
        <v>208</v>
      </c>
      <c r="D139" s="203" t="s">
        <v>142</v>
      </c>
      <c r="E139" s="204" t="s">
        <v>1486</v>
      </c>
      <c r="F139" s="205" t="s">
        <v>1487</v>
      </c>
      <c r="G139" s="206" t="s">
        <v>1005</v>
      </c>
      <c r="H139" s="207">
        <v>46.02</v>
      </c>
      <c r="I139" s="208"/>
      <c r="J139" s="209">
        <f>ROUND(I139*H139,2)</f>
        <v>0</v>
      </c>
      <c r="K139" s="205" t="s">
        <v>146</v>
      </c>
      <c r="L139" s="42"/>
      <c r="M139" s="210" t="s">
        <v>40</v>
      </c>
      <c r="N139" s="211" t="s">
        <v>49</v>
      </c>
      <c r="O139" s="78"/>
      <c r="P139" s="212">
        <f>O139*H139</f>
        <v>0</v>
      </c>
      <c r="Q139" s="212">
        <v>0</v>
      </c>
      <c r="R139" s="212">
        <f>Q139*H139</f>
        <v>0</v>
      </c>
      <c r="S139" s="212">
        <v>0.008</v>
      </c>
      <c r="T139" s="213">
        <f>S139*H139</f>
        <v>0.36816000000000004</v>
      </c>
      <c r="AR139" s="16" t="s">
        <v>180</v>
      </c>
      <c r="AT139" s="16" t="s">
        <v>142</v>
      </c>
      <c r="AU139" s="16" t="s">
        <v>88</v>
      </c>
      <c r="AY139" s="16" t="s">
        <v>139</v>
      </c>
      <c r="BE139" s="214">
        <f>IF(N139="základní",J139,0)</f>
        <v>0</v>
      </c>
      <c r="BF139" s="214">
        <f>IF(N139="snížená",J139,0)</f>
        <v>0</v>
      </c>
      <c r="BG139" s="214">
        <f>IF(N139="zákl. přenesená",J139,0)</f>
        <v>0</v>
      </c>
      <c r="BH139" s="214">
        <f>IF(N139="sníž. přenesená",J139,0)</f>
        <v>0</v>
      </c>
      <c r="BI139" s="214">
        <f>IF(N139="nulová",J139,0)</f>
        <v>0</v>
      </c>
      <c r="BJ139" s="16" t="s">
        <v>86</v>
      </c>
      <c r="BK139" s="214">
        <f>ROUND(I139*H139,2)</f>
        <v>0</v>
      </c>
      <c r="BL139" s="16" t="s">
        <v>180</v>
      </c>
      <c r="BM139" s="16" t="s">
        <v>1488</v>
      </c>
    </row>
    <row r="140" spans="2:47" s="1" customFormat="1" ht="12">
      <c r="B140" s="37"/>
      <c r="C140" s="38"/>
      <c r="D140" s="215" t="s">
        <v>155</v>
      </c>
      <c r="E140" s="38"/>
      <c r="F140" s="216" t="s">
        <v>1489</v>
      </c>
      <c r="G140" s="38"/>
      <c r="H140" s="38"/>
      <c r="I140" s="129"/>
      <c r="J140" s="38"/>
      <c r="K140" s="38"/>
      <c r="L140" s="42"/>
      <c r="M140" s="217"/>
      <c r="N140" s="78"/>
      <c r="O140" s="78"/>
      <c r="P140" s="78"/>
      <c r="Q140" s="78"/>
      <c r="R140" s="78"/>
      <c r="S140" s="78"/>
      <c r="T140" s="79"/>
      <c r="AT140" s="16" t="s">
        <v>155</v>
      </c>
      <c r="AU140" s="16" t="s">
        <v>88</v>
      </c>
    </row>
    <row r="141" spans="2:51" s="13" customFormat="1" ht="12">
      <c r="B141" s="258"/>
      <c r="C141" s="259"/>
      <c r="D141" s="215" t="s">
        <v>165</v>
      </c>
      <c r="E141" s="260" t="s">
        <v>40</v>
      </c>
      <c r="F141" s="261" t="s">
        <v>1490</v>
      </c>
      <c r="G141" s="259"/>
      <c r="H141" s="260" t="s">
        <v>40</v>
      </c>
      <c r="I141" s="262"/>
      <c r="J141" s="259"/>
      <c r="K141" s="259"/>
      <c r="L141" s="263"/>
      <c r="M141" s="264"/>
      <c r="N141" s="265"/>
      <c r="O141" s="265"/>
      <c r="P141" s="265"/>
      <c r="Q141" s="265"/>
      <c r="R141" s="265"/>
      <c r="S141" s="265"/>
      <c r="T141" s="266"/>
      <c r="AT141" s="267" t="s">
        <v>165</v>
      </c>
      <c r="AU141" s="267" t="s">
        <v>88</v>
      </c>
      <c r="AV141" s="13" t="s">
        <v>86</v>
      </c>
      <c r="AW141" s="13" t="s">
        <v>38</v>
      </c>
      <c r="AX141" s="13" t="s">
        <v>78</v>
      </c>
      <c r="AY141" s="267" t="s">
        <v>139</v>
      </c>
    </row>
    <row r="142" spans="2:51" s="11" customFormat="1" ht="12">
      <c r="B142" s="218"/>
      <c r="C142" s="219"/>
      <c r="D142" s="215" t="s">
        <v>165</v>
      </c>
      <c r="E142" s="234" t="s">
        <v>40</v>
      </c>
      <c r="F142" s="220" t="s">
        <v>1491</v>
      </c>
      <c r="G142" s="219"/>
      <c r="H142" s="221">
        <v>46.02</v>
      </c>
      <c r="I142" s="222"/>
      <c r="J142" s="219"/>
      <c r="K142" s="219"/>
      <c r="L142" s="223"/>
      <c r="M142" s="224"/>
      <c r="N142" s="225"/>
      <c r="O142" s="225"/>
      <c r="P142" s="225"/>
      <c r="Q142" s="225"/>
      <c r="R142" s="225"/>
      <c r="S142" s="225"/>
      <c r="T142" s="226"/>
      <c r="AT142" s="227" t="s">
        <v>165</v>
      </c>
      <c r="AU142" s="227" t="s">
        <v>88</v>
      </c>
      <c r="AV142" s="11" t="s">
        <v>88</v>
      </c>
      <c r="AW142" s="11" t="s">
        <v>38</v>
      </c>
      <c r="AX142" s="11" t="s">
        <v>86</v>
      </c>
      <c r="AY142" s="227" t="s">
        <v>139</v>
      </c>
    </row>
    <row r="143" spans="2:63" s="10" customFormat="1" ht="22.8" customHeight="1">
      <c r="B143" s="187"/>
      <c r="C143" s="188"/>
      <c r="D143" s="189" t="s">
        <v>77</v>
      </c>
      <c r="E143" s="201" t="s">
        <v>1492</v>
      </c>
      <c r="F143" s="201" t="s">
        <v>1493</v>
      </c>
      <c r="G143" s="188"/>
      <c r="H143" s="188"/>
      <c r="I143" s="191"/>
      <c r="J143" s="202">
        <f>BK143</f>
        <v>0</v>
      </c>
      <c r="K143" s="188"/>
      <c r="L143" s="193"/>
      <c r="M143" s="194"/>
      <c r="N143" s="195"/>
      <c r="O143" s="195"/>
      <c r="P143" s="196">
        <f>SUM(P144:P147)</f>
        <v>0</v>
      </c>
      <c r="Q143" s="195"/>
      <c r="R143" s="196">
        <f>SUM(R144:R147)</f>
        <v>0</v>
      </c>
      <c r="S143" s="195"/>
      <c r="T143" s="197">
        <f>SUM(T144:T147)</f>
        <v>0</v>
      </c>
      <c r="AR143" s="198" t="s">
        <v>88</v>
      </c>
      <c r="AT143" s="199" t="s">
        <v>77</v>
      </c>
      <c r="AU143" s="199" t="s">
        <v>86</v>
      </c>
      <c r="AY143" s="198" t="s">
        <v>139</v>
      </c>
      <c r="BK143" s="200">
        <f>SUM(BK144:BK147)</f>
        <v>0</v>
      </c>
    </row>
    <row r="144" spans="2:65" s="1" customFormat="1" ht="22.5" customHeight="1">
      <c r="B144" s="37"/>
      <c r="C144" s="203" t="s">
        <v>212</v>
      </c>
      <c r="D144" s="203" t="s">
        <v>142</v>
      </c>
      <c r="E144" s="204" t="s">
        <v>1494</v>
      </c>
      <c r="F144" s="205" t="s">
        <v>1495</v>
      </c>
      <c r="G144" s="206" t="s">
        <v>145</v>
      </c>
      <c r="H144" s="207">
        <v>4</v>
      </c>
      <c r="I144" s="208"/>
      <c r="J144" s="209">
        <f>ROUND(I144*H144,2)</f>
        <v>0</v>
      </c>
      <c r="K144" s="205" t="s">
        <v>219</v>
      </c>
      <c r="L144" s="42"/>
      <c r="M144" s="210" t="s">
        <v>40</v>
      </c>
      <c r="N144" s="211" t="s">
        <v>49</v>
      </c>
      <c r="O144" s="78"/>
      <c r="P144" s="212">
        <f>O144*H144</f>
        <v>0</v>
      </c>
      <c r="Q144" s="212">
        <v>0</v>
      </c>
      <c r="R144" s="212">
        <f>Q144*H144</f>
        <v>0</v>
      </c>
      <c r="S144" s="212">
        <v>0</v>
      </c>
      <c r="T144" s="213">
        <f>S144*H144</f>
        <v>0</v>
      </c>
      <c r="AR144" s="16" t="s">
        <v>180</v>
      </c>
      <c r="AT144" s="16" t="s">
        <v>142</v>
      </c>
      <c r="AU144" s="16" t="s">
        <v>88</v>
      </c>
      <c r="AY144" s="16" t="s">
        <v>139</v>
      </c>
      <c r="BE144" s="214">
        <f>IF(N144="základní",J144,0)</f>
        <v>0</v>
      </c>
      <c r="BF144" s="214">
        <f>IF(N144="snížená",J144,0)</f>
        <v>0</v>
      </c>
      <c r="BG144" s="214">
        <f>IF(N144="zákl. přenesená",J144,0)</f>
        <v>0</v>
      </c>
      <c r="BH144" s="214">
        <f>IF(N144="sníž. přenesená",J144,0)</f>
        <v>0</v>
      </c>
      <c r="BI144" s="214">
        <f>IF(N144="nulová",J144,0)</f>
        <v>0</v>
      </c>
      <c r="BJ144" s="16" t="s">
        <v>86</v>
      </c>
      <c r="BK144" s="214">
        <f>ROUND(I144*H144,2)</f>
        <v>0</v>
      </c>
      <c r="BL144" s="16" t="s">
        <v>180</v>
      </c>
      <c r="BM144" s="16" t="s">
        <v>1496</v>
      </c>
    </row>
    <row r="145" spans="2:47" s="1" customFormat="1" ht="12">
      <c r="B145" s="37"/>
      <c r="C145" s="38"/>
      <c r="D145" s="215" t="s">
        <v>224</v>
      </c>
      <c r="E145" s="38"/>
      <c r="F145" s="216" t="s">
        <v>1497</v>
      </c>
      <c r="G145" s="38"/>
      <c r="H145" s="38"/>
      <c r="I145" s="129"/>
      <c r="J145" s="38"/>
      <c r="K145" s="38"/>
      <c r="L145" s="42"/>
      <c r="M145" s="217"/>
      <c r="N145" s="78"/>
      <c r="O145" s="78"/>
      <c r="P145" s="78"/>
      <c r="Q145" s="78"/>
      <c r="R145" s="78"/>
      <c r="S145" s="78"/>
      <c r="T145" s="79"/>
      <c r="AT145" s="16" t="s">
        <v>224</v>
      </c>
      <c r="AU145" s="16" t="s">
        <v>88</v>
      </c>
    </row>
    <row r="146" spans="2:65" s="1" customFormat="1" ht="22.5" customHeight="1">
      <c r="B146" s="37"/>
      <c r="C146" s="203" t="s">
        <v>8</v>
      </c>
      <c r="D146" s="203" t="s">
        <v>142</v>
      </c>
      <c r="E146" s="204" t="s">
        <v>1498</v>
      </c>
      <c r="F146" s="205" t="s">
        <v>1499</v>
      </c>
      <c r="G146" s="206" t="s">
        <v>242</v>
      </c>
      <c r="H146" s="228"/>
      <c r="I146" s="208"/>
      <c r="J146" s="209">
        <f>ROUND(I146*H146,2)</f>
        <v>0</v>
      </c>
      <c r="K146" s="205" t="s">
        <v>146</v>
      </c>
      <c r="L146" s="42"/>
      <c r="M146" s="210" t="s">
        <v>40</v>
      </c>
      <c r="N146" s="211" t="s">
        <v>49</v>
      </c>
      <c r="O146" s="78"/>
      <c r="P146" s="212">
        <f>O146*H146</f>
        <v>0</v>
      </c>
      <c r="Q146" s="212">
        <v>0</v>
      </c>
      <c r="R146" s="212">
        <f>Q146*H146</f>
        <v>0</v>
      </c>
      <c r="S146" s="212">
        <v>0</v>
      </c>
      <c r="T146" s="213">
        <f>S146*H146</f>
        <v>0</v>
      </c>
      <c r="AR146" s="16" t="s">
        <v>180</v>
      </c>
      <c r="AT146" s="16" t="s">
        <v>142</v>
      </c>
      <c r="AU146" s="16" t="s">
        <v>88</v>
      </c>
      <c r="AY146" s="16" t="s">
        <v>139</v>
      </c>
      <c r="BE146" s="214">
        <f>IF(N146="základní",J146,0)</f>
        <v>0</v>
      </c>
      <c r="BF146" s="214">
        <f>IF(N146="snížená",J146,0)</f>
        <v>0</v>
      </c>
      <c r="BG146" s="214">
        <f>IF(N146="zákl. přenesená",J146,0)</f>
        <v>0</v>
      </c>
      <c r="BH146" s="214">
        <f>IF(N146="sníž. přenesená",J146,0)</f>
        <v>0</v>
      </c>
      <c r="BI146" s="214">
        <f>IF(N146="nulová",J146,0)</f>
        <v>0</v>
      </c>
      <c r="BJ146" s="16" t="s">
        <v>86</v>
      </c>
      <c r="BK146" s="214">
        <f>ROUND(I146*H146,2)</f>
        <v>0</v>
      </c>
      <c r="BL146" s="16" t="s">
        <v>180</v>
      </c>
      <c r="BM146" s="16" t="s">
        <v>1500</v>
      </c>
    </row>
    <row r="147" spans="2:47" s="1" customFormat="1" ht="12">
      <c r="B147" s="37"/>
      <c r="C147" s="38"/>
      <c r="D147" s="215" t="s">
        <v>155</v>
      </c>
      <c r="E147" s="38"/>
      <c r="F147" s="216" t="s">
        <v>697</v>
      </c>
      <c r="G147" s="38"/>
      <c r="H147" s="38"/>
      <c r="I147" s="129"/>
      <c r="J147" s="38"/>
      <c r="K147" s="38"/>
      <c r="L147" s="42"/>
      <c r="M147" s="217"/>
      <c r="N147" s="78"/>
      <c r="O147" s="78"/>
      <c r="P147" s="78"/>
      <c r="Q147" s="78"/>
      <c r="R147" s="78"/>
      <c r="S147" s="78"/>
      <c r="T147" s="79"/>
      <c r="AT147" s="16" t="s">
        <v>155</v>
      </c>
      <c r="AU147" s="16" t="s">
        <v>88</v>
      </c>
    </row>
    <row r="148" spans="2:63" s="10" customFormat="1" ht="22.8" customHeight="1">
      <c r="B148" s="187"/>
      <c r="C148" s="188"/>
      <c r="D148" s="189" t="s">
        <v>77</v>
      </c>
      <c r="E148" s="201" t="s">
        <v>1501</v>
      </c>
      <c r="F148" s="201" t="s">
        <v>1502</v>
      </c>
      <c r="G148" s="188"/>
      <c r="H148" s="188"/>
      <c r="I148" s="191"/>
      <c r="J148" s="202">
        <f>BK148</f>
        <v>0</v>
      </c>
      <c r="K148" s="188"/>
      <c r="L148" s="193"/>
      <c r="M148" s="194"/>
      <c r="N148" s="195"/>
      <c r="O148" s="195"/>
      <c r="P148" s="196">
        <f>SUM(P149:P153)</f>
        <v>0</v>
      </c>
      <c r="Q148" s="195"/>
      <c r="R148" s="196">
        <f>SUM(R149:R153)</f>
        <v>0</v>
      </c>
      <c r="S148" s="195"/>
      <c r="T148" s="197">
        <f>SUM(T149:T153)</f>
        <v>0.011132</v>
      </c>
      <c r="AR148" s="198" t="s">
        <v>88</v>
      </c>
      <c r="AT148" s="199" t="s">
        <v>77</v>
      </c>
      <c r="AU148" s="199" t="s">
        <v>86</v>
      </c>
      <c r="AY148" s="198" t="s">
        <v>139</v>
      </c>
      <c r="BK148" s="200">
        <f>SUM(BK149:BK153)</f>
        <v>0</v>
      </c>
    </row>
    <row r="149" spans="2:65" s="1" customFormat="1" ht="22.5" customHeight="1">
      <c r="B149" s="37"/>
      <c r="C149" s="203" t="s">
        <v>180</v>
      </c>
      <c r="D149" s="203" t="s">
        <v>142</v>
      </c>
      <c r="E149" s="204" t="s">
        <v>1503</v>
      </c>
      <c r="F149" s="205" t="s">
        <v>1504</v>
      </c>
      <c r="G149" s="206" t="s">
        <v>179</v>
      </c>
      <c r="H149" s="207">
        <v>2.53</v>
      </c>
      <c r="I149" s="208"/>
      <c r="J149" s="209">
        <f>ROUND(I149*H149,2)</f>
        <v>0</v>
      </c>
      <c r="K149" s="205" t="s">
        <v>146</v>
      </c>
      <c r="L149" s="42"/>
      <c r="M149" s="210" t="s">
        <v>40</v>
      </c>
      <c r="N149" s="211" t="s">
        <v>49</v>
      </c>
      <c r="O149" s="78"/>
      <c r="P149" s="212">
        <f>O149*H149</f>
        <v>0</v>
      </c>
      <c r="Q149" s="212">
        <v>0</v>
      </c>
      <c r="R149" s="212">
        <f>Q149*H149</f>
        <v>0</v>
      </c>
      <c r="S149" s="212">
        <v>0.0044</v>
      </c>
      <c r="T149" s="213">
        <f>S149*H149</f>
        <v>0.011132</v>
      </c>
      <c r="AR149" s="16" t="s">
        <v>180</v>
      </c>
      <c r="AT149" s="16" t="s">
        <v>142</v>
      </c>
      <c r="AU149" s="16" t="s">
        <v>88</v>
      </c>
      <c r="AY149" s="16" t="s">
        <v>139</v>
      </c>
      <c r="BE149" s="214">
        <f>IF(N149="základní",J149,0)</f>
        <v>0</v>
      </c>
      <c r="BF149" s="214">
        <f>IF(N149="snížená",J149,0)</f>
        <v>0</v>
      </c>
      <c r="BG149" s="214">
        <f>IF(N149="zákl. přenesená",J149,0)</f>
        <v>0</v>
      </c>
      <c r="BH149" s="214">
        <f>IF(N149="sníž. přenesená",J149,0)</f>
        <v>0</v>
      </c>
      <c r="BI149" s="214">
        <f>IF(N149="nulová",J149,0)</f>
        <v>0</v>
      </c>
      <c r="BJ149" s="16" t="s">
        <v>86</v>
      </c>
      <c r="BK149" s="214">
        <f>ROUND(I149*H149,2)</f>
        <v>0</v>
      </c>
      <c r="BL149" s="16" t="s">
        <v>180</v>
      </c>
      <c r="BM149" s="16" t="s">
        <v>1505</v>
      </c>
    </row>
    <row r="150" spans="2:47" s="1" customFormat="1" ht="12">
      <c r="B150" s="37"/>
      <c r="C150" s="38"/>
      <c r="D150" s="215" t="s">
        <v>155</v>
      </c>
      <c r="E150" s="38"/>
      <c r="F150" s="216" t="s">
        <v>1506</v>
      </c>
      <c r="G150" s="38"/>
      <c r="H150" s="38"/>
      <c r="I150" s="129"/>
      <c r="J150" s="38"/>
      <c r="K150" s="38"/>
      <c r="L150" s="42"/>
      <c r="M150" s="217"/>
      <c r="N150" s="78"/>
      <c r="O150" s="78"/>
      <c r="P150" s="78"/>
      <c r="Q150" s="78"/>
      <c r="R150" s="78"/>
      <c r="S150" s="78"/>
      <c r="T150" s="79"/>
      <c r="AT150" s="16" t="s">
        <v>155</v>
      </c>
      <c r="AU150" s="16" t="s">
        <v>88</v>
      </c>
    </row>
    <row r="151" spans="2:47" s="1" customFormat="1" ht="12">
      <c r="B151" s="37"/>
      <c r="C151" s="38"/>
      <c r="D151" s="215" t="s">
        <v>224</v>
      </c>
      <c r="E151" s="38"/>
      <c r="F151" s="216" t="s">
        <v>1507</v>
      </c>
      <c r="G151" s="38"/>
      <c r="H151" s="38"/>
      <c r="I151" s="129"/>
      <c r="J151" s="38"/>
      <c r="K151" s="38"/>
      <c r="L151" s="42"/>
      <c r="M151" s="217"/>
      <c r="N151" s="78"/>
      <c r="O151" s="78"/>
      <c r="P151" s="78"/>
      <c r="Q151" s="78"/>
      <c r="R151" s="78"/>
      <c r="S151" s="78"/>
      <c r="T151" s="79"/>
      <c r="AT151" s="16" t="s">
        <v>224</v>
      </c>
      <c r="AU151" s="16" t="s">
        <v>88</v>
      </c>
    </row>
    <row r="152" spans="2:51" s="13" customFormat="1" ht="12">
      <c r="B152" s="258"/>
      <c r="C152" s="259"/>
      <c r="D152" s="215" t="s">
        <v>165</v>
      </c>
      <c r="E152" s="260" t="s">
        <v>40</v>
      </c>
      <c r="F152" s="261" t="s">
        <v>1449</v>
      </c>
      <c r="G152" s="259"/>
      <c r="H152" s="260" t="s">
        <v>40</v>
      </c>
      <c r="I152" s="262"/>
      <c r="J152" s="259"/>
      <c r="K152" s="259"/>
      <c r="L152" s="263"/>
      <c r="M152" s="264"/>
      <c r="N152" s="265"/>
      <c r="O152" s="265"/>
      <c r="P152" s="265"/>
      <c r="Q152" s="265"/>
      <c r="R152" s="265"/>
      <c r="S152" s="265"/>
      <c r="T152" s="266"/>
      <c r="AT152" s="267" t="s">
        <v>165</v>
      </c>
      <c r="AU152" s="267" t="s">
        <v>88</v>
      </c>
      <c r="AV152" s="13" t="s">
        <v>86</v>
      </c>
      <c r="AW152" s="13" t="s">
        <v>38</v>
      </c>
      <c r="AX152" s="13" t="s">
        <v>78</v>
      </c>
      <c r="AY152" s="267" t="s">
        <v>139</v>
      </c>
    </row>
    <row r="153" spans="2:51" s="11" customFormat="1" ht="12">
      <c r="B153" s="218"/>
      <c r="C153" s="219"/>
      <c r="D153" s="215" t="s">
        <v>165</v>
      </c>
      <c r="E153" s="234" t="s">
        <v>40</v>
      </c>
      <c r="F153" s="220" t="s">
        <v>1508</v>
      </c>
      <c r="G153" s="219"/>
      <c r="H153" s="221">
        <v>2.53</v>
      </c>
      <c r="I153" s="222"/>
      <c r="J153" s="219"/>
      <c r="K153" s="219"/>
      <c r="L153" s="223"/>
      <c r="M153" s="224"/>
      <c r="N153" s="225"/>
      <c r="O153" s="225"/>
      <c r="P153" s="225"/>
      <c r="Q153" s="225"/>
      <c r="R153" s="225"/>
      <c r="S153" s="225"/>
      <c r="T153" s="226"/>
      <c r="AT153" s="227" t="s">
        <v>165</v>
      </c>
      <c r="AU153" s="227" t="s">
        <v>88</v>
      </c>
      <c r="AV153" s="11" t="s">
        <v>88</v>
      </c>
      <c r="AW153" s="11" t="s">
        <v>38</v>
      </c>
      <c r="AX153" s="11" t="s">
        <v>86</v>
      </c>
      <c r="AY153" s="227" t="s">
        <v>139</v>
      </c>
    </row>
    <row r="154" spans="2:63" s="10" customFormat="1" ht="22.8" customHeight="1">
      <c r="B154" s="187"/>
      <c r="C154" s="188"/>
      <c r="D154" s="189" t="s">
        <v>77</v>
      </c>
      <c r="E154" s="201" t="s">
        <v>1509</v>
      </c>
      <c r="F154" s="201" t="s">
        <v>1510</v>
      </c>
      <c r="G154" s="188"/>
      <c r="H154" s="188"/>
      <c r="I154" s="191"/>
      <c r="J154" s="202">
        <f>BK154</f>
        <v>0</v>
      </c>
      <c r="K154" s="188"/>
      <c r="L154" s="193"/>
      <c r="M154" s="194"/>
      <c r="N154" s="195"/>
      <c r="O154" s="195"/>
      <c r="P154" s="196">
        <f>SUM(P155:P238)</f>
        <v>0</v>
      </c>
      <c r="Q154" s="195"/>
      <c r="R154" s="196">
        <f>SUM(R155:R238)</f>
        <v>1.88900766</v>
      </c>
      <c r="S154" s="195"/>
      <c r="T154" s="197">
        <f>SUM(T155:T238)</f>
        <v>1.0738357499999998</v>
      </c>
      <c r="AR154" s="198" t="s">
        <v>88</v>
      </c>
      <c r="AT154" s="199" t="s">
        <v>77</v>
      </c>
      <c r="AU154" s="199" t="s">
        <v>86</v>
      </c>
      <c r="AY154" s="198" t="s">
        <v>139</v>
      </c>
      <c r="BK154" s="200">
        <f>SUM(BK155:BK238)</f>
        <v>0</v>
      </c>
    </row>
    <row r="155" spans="2:65" s="1" customFormat="1" ht="16.5" customHeight="1">
      <c r="B155" s="37"/>
      <c r="C155" s="203" t="s">
        <v>226</v>
      </c>
      <c r="D155" s="203" t="s">
        <v>142</v>
      </c>
      <c r="E155" s="204" t="s">
        <v>1511</v>
      </c>
      <c r="F155" s="205" t="s">
        <v>1512</v>
      </c>
      <c r="G155" s="206" t="s">
        <v>1005</v>
      </c>
      <c r="H155" s="207">
        <v>8.853</v>
      </c>
      <c r="I155" s="208"/>
      <c r="J155" s="209">
        <f>ROUND(I155*H155,2)</f>
        <v>0</v>
      </c>
      <c r="K155" s="205" t="s">
        <v>146</v>
      </c>
      <c r="L155" s="42"/>
      <c r="M155" s="210" t="s">
        <v>40</v>
      </c>
      <c r="N155" s="211" t="s">
        <v>49</v>
      </c>
      <c r="O155" s="78"/>
      <c r="P155" s="212">
        <f>O155*H155</f>
        <v>0</v>
      </c>
      <c r="Q155" s="212">
        <v>0</v>
      </c>
      <c r="R155" s="212">
        <f>Q155*H155</f>
        <v>0</v>
      </c>
      <c r="S155" s="212">
        <v>0.03175</v>
      </c>
      <c r="T155" s="213">
        <f>S155*H155</f>
        <v>0.28108275</v>
      </c>
      <c r="AR155" s="16" t="s">
        <v>180</v>
      </c>
      <c r="AT155" s="16" t="s">
        <v>142</v>
      </c>
      <c r="AU155" s="16" t="s">
        <v>88</v>
      </c>
      <c r="AY155" s="16" t="s">
        <v>139</v>
      </c>
      <c r="BE155" s="214">
        <f>IF(N155="základní",J155,0)</f>
        <v>0</v>
      </c>
      <c r="BF155" s="214">
        <f>IF(N155="snížená",J155,0)</f>
        <v>0</v>
      </c>
      <c r="BG155" s="214">
        <f>IF(N155="zákl. přenesená",J155,0)</f>
        <v>0</v>
      </c>
      <c r="BH155" s="214">
        <f>IF(N155="sníž. přenesená",J155,0)</f>
        <v>0</v>
      </c>
      <c r="BI155" s="214">
        <f>IF(N155="nulová",J155,0)</f>
        <v>0</v>
      </c>
      <c r="BJ155" s="16" t="s">
        <v>86</v>
      </c>
      <c r="BK155" s="214">
        <f>ROUND(I155*H155,2)</f>
        <v>0</v>
      </c>
      <c r="BL155" s="16" t="s">
        <v>180</v>
      </c>
      <c r="BM155" s="16" t="s">
        <v>1513</v>
      </c>
    </row>
    <row r="156" spans="2:47" s="1" customFormat="1" ht="12">
      <c r="B156" s="37"/>
      <c r="C156" s="38"/>
      <c r="D156" s="215" t="s">
        <v>155</v>
      </c>
      <c r="E156" s="38"/>
      <c r="F156" s="216" t="s">
        <v>1514</v>
      </c>
      <c r="G156" s="38"/>
      <c r="H156" s="38"/>
      <c r="I156" s="129"/>
      <c r="J156" s="38"/>
      <c r="K156" s="38"/>
      <c r="L156" s="42"/>
      <c r="M156" s="217"/>
      <c r="N156" s="78"/>
      <c r="O156" s="78"/>
      <c r="P156" s="78"/>
      <c r="Q156" s="78"/>
      <c r="R156" s="78"/>
      <c r="S156" s="78"/>
      <c r="T156" s="79"/>
      <c r="AT156" s="16" t="s">
        <v>155</v>
      </c>
      <c r="AU156" s="16" t="s">
        <v>88</v>
      </c>
    </row>
    <row r="157" spans="2:47" s="1" customFormat="1" ht="12">
      <c r="B157" s="37"/>
      <c r="C157" s="38"/>
      <c r="D157" s="215" t="s">
        <v>224</v>
      </c>
      <c r="E157" s="38"/>
      <c r="F157" s="216" t="s">
        <v>1515</v>
      </c>
      <c r="G157" s="38"/>
      <c r="H157" s="38"/>
      <c r="I157" s="129"/>
      <c r="J157" s="38"/>
      <c r="K157" s="38"/>
      <c r="L157" s="42"/>
      <c r="M157" s="217"/>
      <c r="N157" s="78"/>
      <c r="O157" s="78"/>
      <c r="P157" s="78"/>
      <c r="Q157" s="78"/>
      <c r="R157" s="78"/>
      <c r="S157" s="78"/>
      <c r="T157" s="79"/>
      <c r="AT157" s="16" t="s">
        <v>224</v>
      </c>
      <c r="AU157" s="16" t="s">
        <v>88</v>
      </c>
    </row>
    <row r="158" spans="2:51" s="13" customFormat="1" ht="12">
      <c r="B158" s="258"/>
      <c r="C158" s="259"/>
      <c r="D158" s="215" t="s">
        <v>165</v>
      </c>
      <c r="E158" s="260" t="s">
        <v>40</v>
      </c>
      <c r="F158" s="261" t="s">
        <v>1449</v>
      </c>
      <c r="G158" s="259"/>
      <c r="H158" s="260" t="s">
        <v>40</v>
      </c>
      <c r="I158" s="262"/>
      <c r="J158" s="259"/>
      <c r="K158" s="259"/>
      <c r="L158" s="263"/>
      <c r="M158" s="264"/>
      <c r="N158" s="265"/>
      <c r="O158" s="265"/>
      <c r="P158" s="265"/>
      <c r="Q158" s="265"/>
      <c r="R158" s="265"/>
      <c r="S158" s="265"/>
      <c r="T158" s="266"/>
      <c r="AT158" s="267" t="s">
        <v>165</v>
      </c>
      <c r="AU158" s="267" t="s">
        <v>88</v>
      </c>
      <c r="AV158" s="13" t="s">
        <v>86</v>
      </c>
      <c r="AW158" s="13" t="s">
        <v>38</v>
      </c>
      <c r="AX158" s="13" t="s">
        <v>78</v>
      </c>
      <c r="AY158" s="267" t="s">
        <v>139</v>
      </c>
    </row>
    <row r="159" spans="2:51" s="11" customFormat="1" ht="12">
      <c r="B159" s="218"/>
      <c r="C159" s="219"/>
      <c r="D159" s="215" t="s">
        <v>165</v>
      </c>
      <c r="E159" s="234" t="s">
        <v>40</v>
      </c>
      <c r="F159" s="220" t="s">
        <v>1516</v>
      </c>
      <c r="G159" s="219"/>
      <c r="H159" s="221">
        <v>8.853</v>
      </c>
      <c r="I159" s="222"/>
      <c r="J159" s="219"/>
      <c r="K159" s="219"/>
      <c r="L159" s="223"/>
      <c r="M159" s="224"/>
      <c r="N159" s="225"/>
      <c r="O159" s="225"/>
      <c r="P159" s="225"/>
      <c r="Q159" s="225"/>
      <c r="R159" s="225"/>
      <c r="S159" s="225"/>
      <c r="T159" s="226"/>
      <c r="AT159" s="227" t="s">
        <v>165</v>
      </c>
      <c r="AU159" s="227" t="s">
        <v>88</v>
      </c>
      <c r="AV159" s="11" t="s">
        <v>88</v>
      </c>
      <c r="AW159" s="11" t="s">
        <v>38</v>
      </c>
      <c r="AX159" s="11" t="s">
        <v>86</v>
      </c>
      <c r="AY159" s="227" t="s">
        <v>139</v>
      </c>
    </row>
    <row r="160" spans="2:65" s="1" customFormat="1" ht="22.5" customHeight="1">
      <c r="B160" s="37"/>
      <c r="C160" s="203" t="s">
        <v>231</v>
      </c>
      <c r="D160" s="203" t="s">
        <v>142</v>
      </c>
      <c r="E160" s="204" t="s">
        <v>1517</v>
      </c>
      <c r="F160" s="205" t="s">
        <v>1518</v>
      </c>
      <c r="G160" s="206" t="s">
        <v>1005</v>
      </c>
      <c r="H160" s="207">
        <v>11.741</v>
      </c>
      <c r="I160" s="208"/>
      <c r="J160" s="209">
        <f>ROUND(I160*H160,2)</f>
        <v>0</v>
      </c>
      <c r="K160" s="205" t="s">
        <v>146</v>
      </c>
      <c r="L160" s="42"/>
      <c r="M160" s="210" t="s">
        <v>40</v>
      </c>
      <c r="N160" s="211" t="s">
        <v>49</v>
      </c>
      <c r="O160" s="78"/>
      <c r="P160" s="212">
        <f>O160*H160</f>
        <v>0</v>
      </c>
      <c r="Q160" s="212">
        <v>0.01645</v>
      </c>
      <c r="R160" s="212">
        <f>Q160*H160</f>
        <v>0.19313945</v>
      </c>
      <c r="S160" s="212">
        <v>0</v>
      </c>
      <c r="T160" s="213">
        <f>S160*H160</f>
        <v>0</v>
      </c>
      <c r="AR160" s="16" t="s">
        <v>180</v>
      </c>
      <c r="AT160" s="16" t="s">
        <v>142</v>
      </c>
      <c r="AU160" s="16" t="s">
        <v>88</v>
      </c>
      <c r="AY160" s="16" t="s">
        <v>139</v>
      </c>
      <c r="BE160" s="214">
        <f>IF(N160="základní",J160,0)</f>
        <v>0</v>
      </c>
      <c r="BF160" s="214">
        <f>IF(N160="snížená",J160,0)</f>
        <v>0</v>
      </c>
      <c r="BG160" s="214">
        <f>IF(N160="zákl. přenesená",J160,0)</f>
        <v>0</v>
      </c>
      <c r="BH160" s="214">
        <f>IF(N160="sníž. přenesená",J160,0)</f>
        <v>0</v>
      </c>
      <c r="BI160" s="214">
        <f>IF(N160="nulová",J160,0)</f>
        <v>0</v>
      </c>
      <c r="BJ160" s="16" t="s">
        <v>86</v>
      </c>
      <c r="BK160" s="214">
        <f>ROUND(I160*H160,2)</f>
        <v>0</v>
      </c>
      <c r="BL160" s="16" t="s">
        <v>180</v>
      </c>
      <c r="BM160" s="16" t="s">
        <v>1519</v>
      </c>
    </row>
    <row r="161" spans="2:47" s="1" customFormat="1" ht="12">
      <c r="B161" s="37"/>
      <c r="C161" s="38"/>
      <c r="D161" s="215" t="s">
        <v>155</v>
      </c>
      <c r="E161" s="38"/>
      <c r="F161" s="216" t="s">
        <v>1520</v>
      </c>
      <c r="G161" s="38"/>
      <c r="H161" s="38"/>
      <c r="I161" s="129"/>
      <c r="J161" s="38"/>
      <c r="K161" s="38"/>
      <c r="L161" s="42"/>
      <c r="M161" s="217"/>
      <c r="N161" s="78"/>
      <c r="O161" s="78"/>
      <c r="P161" s="78"/>
      <c r="Q161" s="78"/>
      <c r="R161" s="78"/>
      <c r="S161" s="78"/>
      <c r="T161" s="79"/>
      <c r="AT161" s="16" t="s">
        <v>155</v>
      </c>
      <c r="AU161" s="16" t="s">
        <v>88</v>
      </c>
    </row>
    <row r="162" spans="2:47" s="1" customFormat="1" ht="12">
      <c r="B162" s="37"/>
      <c r="C162" s="38"/>
      <c r="D162" s="215" t="s">
        <v>224</v>
      </c>
      <c r="E162" s="38"/>
      <c r="F162" s="216" t="s">
        <v>1521</v>
      </c>
      <c r="G162" s="38"/>
      <c r="H162" s="38"/>
      <c r="I162" s="129"/>
      <c r="J162" s="38"/>
      <c r="K162" s="38"/>
      <c r="L162" s="42"/>
      <c r="M162" s="217"/>
      <c r="N162" s="78"/>
      <c r="O162" s="78"/>
      <c r="P162" s="78"/>
      <c r="Q162" s="78"/>
      <c r="R162" s="78"/>
      <c r="S162" s="78"/>
      <c r="T162" s="79"/>
      <c r="AT162" s="16" t="s">
        <v>224</v>
      </c>
      <c r="AU162" s="16" t="s">
        <v>88</v>
      </c>
    </row>
    <row r="163" spans="2:51" s="13" customFormat="1" ht="12">
      <c r="B163" s="258"/>
      <c r="C163" s="259"/>
      <c r="D163" s="215" t="s">
        <v>165</v>
      </c>
      <c r="E163" s="260" t="s">
        <v>40</v>
      </c>
      <c r="F163" s="261" t="s">
        <v>1449</v>
      </c>
      <c r="G163" s="259"/>
      <c r="H163" s="260" t="s">
        <v>40</v>
      </c>
      <c r="I163" s="262"/>
      <c r="J163" s="259"/>
      <c r="K163" s="259"/>
      <c r="L163" s="263"/>
      <c r="M163" s="264"/>
      <c r="N163" s="265"/>
      <c r="O163" s="265"/>
      <c r="P163" s="265"/>
      <c r="Q163" s="265"/>
      <c r="R163" s="265"/>
      <c r="S163" s="265"/>
      <c r="T163" s="266"/>
      <c r="AT163" s="267" t="s">
        <v>165</v>
      </c>
      <c r="AU163" s="267" t="s">
        <v>88</v>
      </c>
      <c r="AV163" s="13" t="s">
        <v>86</v>
      </c>
      <c r="AW163" s="13" t="s">
        <v>38</v>
      </c>
      <c r="AX163" s="13" t="s">
        <v>78</v>
      </c>
      <c r="AY163" s="267" t="s">
        <v>139</v>
      </c>
    </row>
    <row r="164" spans="2:51" s="11" customFormat="1" ht="12">
      <c r="B164" s="218"/>
      <c r="C164" s="219"/>
      <c r="D164" s="215" t="s">
        <v>165</v>
      </c>
      <c r="E164" s="234" t="s">
        <v>40</v>
      </c>
      <c r="F164" s="220" t="s">
        <v>1522</v>
      </c>
      <c r="G164" s="219"/>
      <c r="H164" s="221">
        <v>11.741</v>
      </c>
      <c r="I164" s="222"/>
      <c r="J164" s="219"/>
      <c r="K164" s="219"/>
      <c r="L164" s="223"/>
      <c r="M164" s="224"/>
      <c r="N164" s="225"/>
      <c r="O164" s="225"/>
      <c r="P164" s="225"/>
      <c r="Q164" s="225"/>
      <c r="R164" s="225"/>
      <c r="S164" s="225"/>
      <c r="T164" s="226"/>
      <c r="AT164" s="227" t="s">
        <v>165</v>
      </c>
      <c r="AU164" s="227" t="s">
        <v>88</v>
      </c>
      <c r="AV164" s="11" t="s">
        <v>88</v>
      </c>
      <c r="AW164" s="11" t="s">
        <v>38</v>
      </c>
      <c r="AX164" s="11" t="s">
        <v>86</v>
      </c>
      <c r="AY164" s="227" t="s">
        <v>139</v>
      </c>
    </row>
    <row r="165" spans="2:65" s="1" customFormat="1" ht="22.5" customHeight="1">
      <c r="B165" s="37"/>
      <c r="C165" s="203" t="s">
        <v>235</v>
      </c>
      <c r="D165" s="203" t="s">
        <v>142</v>
      </c>
      <c r="E165" s="204" t="s">
        <v>1517</v>
      </c>
      <c r="F165" s="205" t="s">
        <v>1518</v>
      </c>
      <c r="G165" s="206" t="s">
        <v>1005</v>
      </c>
      <c r="H165" s="207">
        <v>3.94</v>
      </c>
      <c r="I165" s="208"/>
      <c r="J165" s="209">
        <f>ROUND(I165*H165,2)</f>
        <v>0</v>
      </c>
      <c r="K165" s="205" t="s">
        <v>146</v>
      </c>
      <c r="L165" s="42"/>
      <c r="M165" s="210" t="s">
        <v>40</v>
      </c>
      <c r="N165" s="211" t="s">
        <v>49</v>
      </c>
      <c r="O165" s="78"/>
      <c r="P165" s="212">
        <f>O165*H165</f>
        <v>0</v>
      </c>
      <c r="Q165" s="212">
        <v>0.01645</v>
      </c>
      <c r="R165" s="212">
        <f>Q165*H165</f>
        <v>0.064813</v>
      </c>
      <c r="S165" s="212">
        <v>0</v>
      </c>
      <c r="T165" s="213">
        <f>S165*H165</f>
        <v>0</v>
      </c>
      <c r="AR165" s="16" t="s">
        <v>180</v>
      </c>
      <c r="AT165" s="16" t="s">
        <v>142</v>
      </c>
      <c r="AU165" s="16" t="s">
        <v>88</v>
      </c>
      <c r="AY165" s="16" t="s">
        <v>139</v>
      </c>
      <c r="BE165" s="214">
        <f>IF(N165="základní",J165,0)</f>
        <v>0</v>
      </c>
      <c r="BF165" s="214">
        <f>IF(N165="snížená",J165,0)</f>
        <v>0</v>
      </c>
      <c r="BG165" s="214">
        <f>IF(N165="zákl. přenesená",J165,0)</f>
        <v>0</v>
      </c>
      <c r="BH165" s="214">
        <f>IF(N165="sníž. přenesená",J165,0)</f>
        <v>0</v>
      </c>
      <c r="BI165" s="214">
        <f>IF(N165="nulová",J165,0)</f>
        <v>0</v>
      </c>
      <c r="BJ165" s="16" t="s">
        <v>86</v>
      </c>
      <c r="BK165" s="214">
        <f>ROUND(I165*H165,2)</f>
        <v>0</v>
      </c>
      <c r="BL165" s="16" t="s">
        <v>180</v>
      </c>
      <c r="BM165" s="16" t="s">
        <v>1523</v>
      </c>
    </row>
    <row r="166" spans="2:47" s="1" customFormat="1" ht="12">
      <c r="B166" s="37"/>
      <c r="C166" s="38"/>
      <c r="D166" s="215" t="s">
        <v>155</v>
      </c>
      <c r="E166" s="38"/>
      <c r="F166" s="216" t="s">
        <v>1520</v>
      </c>
      <c r="G166" s="38"/>
      <c r="H166" s="38"/>
      <c r="I166" s="129"/>
      <c r="J166" s="38"/>
      <c r="K166" s="38"/>
      <c r="L166" s="42"/>
      <c r="M166" s="217"/>
      <c r="N166" s="78"/>
      <c r="O166" s="78"/>
      <c r="P166" s="78"/>
      <c r="Q166" s="78"/>
      <c r="R166" s="78"/>
      <c r="S166" s="78"/>
      <c r="T166" s="79"/>
      <c r="AT166" s="16" t="s">
        <v>155</v>
      </c>
      <c r="AU166" s="16" t="s">
        <v>88</v>
      </c>
    </row>
    <row r="167" spans="2:47" s="1" customFormat="1" ht="12">
      <c r="B167" s="37"/>
      <c r="C167" s="38"/>
      <c r="D167" s="215" t="s">
        <v>224</v>
      </c>
      <c r="E167" s="38"/>
      <c r="F167" s="216" t="s">
        <v>1524</v>
      </c>
      <c r="G167" s="38"/>
      <c r="H167" s="38"/>
      <c r="I167" s="129"/>
      <c r="J167" s="38"/>
      <c r="K167" s="38"/>
      <c r="L167" s="42"/>
      <c r="M167" s="217"/>
      <c r="N167" s="78"/>
      <c r="O167" s="78"/>
      <c r="P167" s="78"/>
      <c r="Q167" s="78"/>
      <c r="R167" s="78"/>
      <c r="S167" s="78"/>
      <c r="T167" s="79"/>
      <c r="AT167" s="16" t="s">
        <v>224</v>
      </c>
      <c r="AU167" s="16" t="s">
        <v>88</v>
      </c>
    </row>
    <row r="168" spans="2:51" s="13" customFormat="1" ht="12">
      <c r="B168" s="258"/>
      <c r="C168" s="259"/>
      <c r="D168" s="215" t="s">
        <v>165</v>
      </c>
      <c r="E168" s="260" t="s">
        <v>40</v>
      </c>
      <c r="F168" s="261" t="s">
        <v>1449</v>
      </c>
      <c r="G168" s="259"/>
      <c r="H168" s="260" t="s">
        <v>40</v>
      </c>
      <c r="I168" s="262"/>
      <c r="J168" s="259"/>
      <c r="K168" s="259"/>
      <c r="L168" s="263"/>
      <c r="M168" s="264"/>
      <c r="N168" s="265"/>
      <c r="O168" s="265"/>
      <c r="P168" s="265"/>
      <c r="Q168" s="265"/>
      <c r="R168" s="265"/>
      <c r="S168" s="265"/>
      <c r="T168" s="266"/>
      <c r="AT168" s="267" t="s">
        <v>165</v>
      </c>
      <c r="AU168" s="267" t="s">
        <v>88</v>
      </c>
      <c r="AV168" s="13" t="s">
        <v>86</v>
      </c>
      <c r="AW168" s="13" t="s">
        <v>38</v>
      </c>
      <c r="AX168" s="13" t="s">
        <v>78</v>
      </c>
      <c r="AY168" s="267" t="s">
        <v>139</v>
      </c>
    </row>
    <row r="169" spans="2:51" s="11" customFormat="1" ht="12">
      <c r="B169" s="218"/>
      <c r="C169" s="219"/>
      <c r="D169" s="215" t="s">
        <v>165</v>
      </c>
      <c r="E169" s="234" t="s">
        <v>40</v>
      </c>
      <c r="F169" s="220" t="s">
        <v>1525</v>
      </c>
      <c r="G169" s="219"/>
      <c r="H169" s="221">
        <v>3.94</v>
      </c>
      <c r="I169" s="222"/>
      <c r="J169" s="219"/>
      <c r="K169" s="219"/>
      <c r="L169" s="223"/>
      <c r="M169" s="224"/>
      <c r="N169" s="225"/>
      <c r="O169" s="225"/>
      <c r="P169" s="225"/>
      <c r="Q169" s="225"/>
      <c r="R169" s="225"/>
      <c r="S169" s="225"/>
      <c r="T169" s="226"/>
      <c r="AT169" s="227" t="s">
        <v>165</v>
      </c>
      <c r="AU169" s="227" t="s">
        <v>88</v>
      </c>
      <c r="AV169" s="11" t="s">
        <v>88</v>
      </c>
      <c r="AW169" s="11" t="s">
        <v>38</v>
      </c>
      <c r="AX169" s="11" t="s">
        <v>86</v>
      </c>
      <c r="AY169" s="227" t="s">
        <v>139</v>
      </c>
    </row>
    <row r="170" spans="2:65" s="1" customFormat="1" ht="22.5" customHeight="1">
      <c r="B170" s="37"/>
      <c r="C170" s="203" t="s">
        <v>239</v>
      </c>
      <c r="D170" s="203" t="s">
        <v>142</v>
      </c>
      <c r="E170" s="204" t="s">
        <v>1517</v>
      </c>
      <c r="F170" s="205" t="s">
        <v>1518</v>
      </c>
      <c r="G170" s="206" t="s">
        <v>1005</v>
      </c>
      <c r="H170" s="207">
        <v>12.247</v>
      </c>
      <c r="I170" s="208"/>
      <c r="J170" s="209">
        <f>ROUND(I170*H170,2)</f>
        <v>0</v>
      </c>
      <c r="K170" s="205" t="s">
        <v>146</v>
      </c>
      <c r="L170" s="42"/>
      <c r="M170" s="210" t="s">
        <v>40</v>
      </c>
      <c r="N170" s="211" t="s">
        <v>49</v>
      </c>
      <c r="O170" s="78"/>
      <c r="P170" s="212">
        <f>O170*H170</f>
        <v>0</v>
      </c>
      <c r="Q170" s="212">
        <v>0.01645</v>
      </c>
      <c r="R170" s="212">
        <f>Q170*H170</f>
        <v>0.20146314999999998</v>
      </c>
      <c r="S170" s="212">
        <v>0</v>
      </c>
      <c r="T170" s="213">
        <f>S170*H170</f>
        <v>0</v>
      </c>
      <c r="AR170" s="16" t="s">
        <v>180</v>
      </c>
      <c r="AT170" s="16" t="s">
        <v>142</v>
      </c>
      <c r="AU170" s="16" t="s">
        <v>88</v>
      </c>
      <c r="AY170" s="16" t="s">
        <v>139</v>
      </c>
      <c r="BE170" s="214">
        <f>IF(N170="základní",J170,0)</f>
        <v>0</v>
      </c>
      <c r="BF170" s="214">
        <f>IF(N170="snížená",J170,0)</f>
        <v>0</v>
      </c>
      <c r="BG170" s="214">
        <f>IF(N170="zákl. přenesená",J170,0)</f>
        <v>0</v>
      </c>
      <c r="BH170" s="214">
        <f>IF(N170="sníž. přenesená",J170,0)</f>
        <v>0</v>
      </c>
      <c r="BI170" s="214">
        <f>IF(N170="nulová",J170,0)</f>
        <v>0</v>
      </c>
      <c r="BJ170" s="16" t="s">
        <v>86</v>
      </c>
      <c r="BK170" s="214">
        <f>ROUND(I170*H170,2)</f>
        <v>0</v>
      </c>
      <c r="BL170" s="16" t="s">
        <v>180</v>
      </c>
      <c r="BM170" s="16" t="s">
        <v>1526</v>
      </c>
    </row>
    <row r="171" spans="2:47" s="1" customFormat="1" ht="12">
      <c r="B171" s="37"/>
      <c r="C171" s="38"/>
      <c r="D171" s="215" t="s">
        <v>155</v>
      </c>
      <c r="E171" s="38"/>
      <c r="F171" s="216" t="s">
        <v>1520</v>
      </c>
      <c r="G171" s="38"/>
      <c r="H171" s="38"/>
      <c r="I171" s="129"/>
      <c r="J171" s="38"/>
      <c r="K171" s="38"/>
      <c r="L171" s="42"/>
      <c r="M171" s="217"/>
      <c r="N171" s="78"/>
      <c r="O171" s="78"/>
      <c r="P171" s="78"/>
      <c r="Q171" s="78"/>
      <c r="R171" s="78"/>
      <c r="S171" s="78"/>
      <c r="T171" s="79"/>
      <c r="AT171" s="16" t="s">
        <v>155</v>
      </c>
      <c r="AU171" s="16" t="s">
        <v>88</v>
      </c>
    </row>
    <row r="172" spans="2:47" s="1" customFormat="1" ht="12">
      <c r="B172" s="37"/>
      <c r="C172" s="38"/>
      <c r="D172" s="215" t="s">
        <v>224</v>
      </c>
      <c r="E172" s="38"/>
      <c r="F172" s="216" t="s">
        <v>1527</v>
      </c>
      <c r="G172" s="38"/>
      <c r="H172" s="38"/>
      <c r="I172" s="129"/>
      <c r="J172" s="38"/>
      <c r="K172" s="38"/>
      <c r="L172" s="42"/>
      <c r="M172" s="217"/>
      <c r="N172" s="78"/>
      <c r="O172" s="78"/>
      <c r="P172" s="78"/>
      <c r="Q172" s="78"/>
      <c r="R172" s="78"/>
      <c r="S172" s="78"/>
      <c r="T172" s="79"/>
      <c r="AT172" s="16" t="s">
        <v>224</v>
      </c>
      <c r="AU172" s="16" t="s">
        <v>88</v>
      </c>
    </row>
    <row r="173" spans="2:51" s="13" customFormat="1" ht="12">
      <c r="B173" s="258"/>
      <c r="C173" s="259"/>
      <c r="D173" s="215" t="s">
        <v>165</v>
      </c>
      <c r="E173" s="260" t="s">
        <v>40</v>
      </c>
      <c r="F173" s="261" t="s">
        <v>1449</v>
      </c>
      <c r="G173" s="259"/>
      <c r="H173" s="260" t="s">
        <v>40</v>
      </c>
      <c r="I173" s="262"/>
      <c r="J173" s="259"/>
      <c r="K173" s="259"/>
      <c r="L173" s="263"/>
      <c r="M173" s="264"/>
      <c r="N173" s="265"/>
      <c r="O173" s="265"/>
      <c r="P173" s="265"/>
      <c r="Q173" s="265"/>
      <c r="R173" s="265"/>
      <c r="S173" s="265"/>
      <c r="T173" s="266"/>
      <c r="AT173" s="267" t="s">
        <v>165</v>
      </c>
      <c r="AU173" s="267" t="s">
        <v>88</v>
      </c>
      <c r="AV173" s="13" t="s">
        <v>86</v>
      </c>
      <c r="AW173" s="13" t="s">
        <v>38</v>
      </c>
      <c r="AX173" s="13" t="s">
        <v>78</v>
      </c>
      <c r="AY173" s="267" t="s">
        <v>139</v>
      </c>
    </row>
    <row r="174" spans="2:51" s="11" customFormat="1" ht="12">
      <c r="B174" s="218"/>
      <c r="C174" s="219"/>
      <c r="D174" s="215" t="s">
        <v>165</v>
      </c>
      <c r="E174" s="234" t="s">
        <v>40</v>
      </c>
      <c r="F174" s="220" t="s">
        <v>1528</v>
      </c>
      <c r="G174" s="219"/>
      <c r="H174" s="221">
        <v>12.247</v>
      </c>
      <c r="I174" s="222"/>
      <c r="J174" s="219"/>
      <c r="K174" s="219"/>
      <c r="L174" s="223"/>
      <c r="M174" s="224"/>
      <c r="N174" s="225"/>
      <c r="O174" s="225"/>
      <c r="P174" s="225"/>
      <c r="Q174" s="225"/>
      <c r="R174" s="225"/>
      <c r="S174" s="225"/>
      <c r="T174" s="226"/>
      <c r="AT174" s="227" t="s">
        <v>165</v>
      </c>
      <c r="AU174" s="227" t="s">
        <v>88</v>
      </c>
      <c r="AV174" s="11" t="s">
        <v>88</v>
      </c>
      <c r="AW174" s="11" t="s">
        <v>38</v>
      </c>
      <c r="AX174" s="11" t="s">
        <v>86</v>
      </c>
      <c r="AY174" s="227" t="s">
        <v>139</v>
      </c>
    </row>
    <row r="175" spans="2:65" s="1" customFormat="1" ht="22.5" customHeight="1">
      <c r="B175" s="37"/>
      <c r="C175" s="203" t="s">
        <v>7</v>
      </c>
      <c r="D175" s="203" t="s">
        <v>142</v>
      </c>
      <c r="E175" s="204" t="s">
        <v>1529</v>
      </c>
      <c r="F175" s="205" t="s">
        <v>1530</v>
      </c>
      <c r="G175" s="206" t="s">
        <v>1005</v>
      </c>
      <c r="H175" s="207">
        <v>8.853</v>
      </c>
      <c r="I175" s="208"/>
      <c r="J175" s="209">
        <f>ROUND(I175*H175,2)</f>
        <v>0</v>
      </c>
      <c r="K175" s="205" t="s">
        <v>146</v>
      </c>
      <c r="L175" s="42"/>
      <c r="M175" s="210" t="s">
        <v>40</v>
      </c>
      <c r="N175" s="211" t="s">
        <v>49</v>
      </c>
      <c r="O175" s="78"/>
      <c r="P175" s="212">
        <f>O175*H175</f>
        <v>0</v>
      </c>
      <c r="Q175" s="212">
        <v>0.01796</v>
      </c>
      <c r="R175" s="212">
        <f>Q175*H175</f>
        <v>0.15899988</v>
      </c>
      <c r="S175" s="212">
        <v>0</v>
      </c>
      <c r="T175" s="213">
        <f>S175*H175</f>
        <v>0</v>
      </c>
      <c r="AR175" s="16" t="s">
        <v>180</v>
      </c>
      <c r="AT175" s="16" t="s">
        <v>142</v>
      </c>
      <c r="AU175" s="16" t="s">
        <v>88</v>
      </c>
      <c r="AY175" s="16" t="s">
        <v>139</v>
      </c>
      <c r="BE175" s="214">
        <f>IF(N175="základní",J175,0)</f>
        <v>0</v>
      </c>
      <c r="BF175" s="214">
        <f>IF(N175="snížená",J175,0)</f>
        <v>0</v>
      </c>
      <c r="BG175" s="214">
        <f>IF(N175="zákl. přenesená",J175,0)</f>
        <v>0</v>
      </c>
      <c r="BH175" s="214">
        <f>IF(N175="sníž. přenesená",J175,0)</f>
        <v>0</v>
      </c>
      <c r="BI175" s="214">
        <f>IF(N175="nulová",J175,0)</f>
        <v>0</v>
      </c>
      <c r="BJ175" s="16" t="s">
        <v>86</v>
      </c>
      <c r="BK175" s="214">
        <f>ROUND(I175*H175,2)</f>
        <v>0</v>
      </c>
      <c r="BL175" s="16" t="s">
        <v>180</v>
      </c>
      <c r="BM175" s="16" t="s">
        <v>1531</v>
      </c>
    </row>
    <row r="176" spans="2:47" s="1" customFormat="1" ht="12">
      <c r="B176" s="37"/>
      <c r="C176" s="38"/>
      <c r="D176" s="215" t="s">
        <v>155</v>
      </c>
      <c r="E176" s="38"/>
      <c r="F176" s="216" t="s">
        <v>1520</v>
      </c>
      <c r="G176" s="38"/>
      <c r="H176" s="38"/>
      <c r="I176" s="129"/>
      <c r="J176" s="38"/>
      <c r="K176" s="38"/>
      <c r="L176" s="42"/>
      <c r="M176" s="217"/>
      <c r="N176" s="78"/>
      <c r="O176" s="78"/>
      <c r="P176" s="78"/>
      <c r="Q176" s="78"/>
      <c r="R176" s="78"/>
      <c r="S176" s="78"/>
      <c r="T176" s="79"/>
      <c r="AT176" s="16" t="s">
        <v>155</v>
      </c>
      <c r="AU176" s="16" t="s">
        <v>88</v>
      </c>
    </row>
    <row r="177" spans="2:47" s="1" customFormat="1" ht="12">
      <c r="B177" s="37"/>
      <c r="C177" s="38"/>
      <c r="D177" s="215" t="s">
        <v>224</v>
      </c>
      <c r="E177" s="38"/>
      <c r="F177" s="216" t="s">
        <v>1532</v>
      </c>
      <c r="G177" s="38"/>
      <c r="H177" s="38"/>
      <c r="I177" s="129"/>
      <c r="J177" s="38"/>
      <c r="K177" s="38"/>
      <c r="L177" s="42"/>
      <c r="M177" s="217"/>
      <c r="N177" s="78"/>
      <c r="O177" s="78"/>
      <c r="P177" s="78"/>
      <c r="Q177" s="78"/>
      <c r="R177" s="78"/>
      <c r="S177" s="78"/>
      <c r="T177" s="79"/>
      <c r="AT177" s="16" t="s">
        <v>224</v>
      </c>
      <c r="AU177" s="16" t="s">
        <v>88</v>
      </c>
    </row>
    <row r="178" spans="2:51" s="13" customFormat="1" ht="12">
      <c r="B178" s="258"/>
      <c r="C178" s="259"/>
      <c r="D178" s="215" t="s">
        <v>165</v>
      </c>
      <c r="E178" s="260" t="s">
        <v>40</v>
      </c>
      <c r="F178" s="261" t="s">
        <v>1490</v>
      </c>
      <c r="G178" s="259"/>
      <c r="H178" s="260" t="s">
        <v>40</v>
      </c>
      <c r="I178" s="262"/>
      <c r="J178" s="259"/>
      <c r="K178" s="259"/>
      <c r="L178" s="263"/>
      <c r="M178" s="264"/>
      <c r="N178" s="265"/>
      <c r="O178" s="265"/>
      <c r="P178" s="265"/>
      <c r="Q178" s="265"/>
      <c r="R178" s="265"/>
      <c r="S178" s="265"/>
      <c r="T178" s="266"/>
      <c r="AT178" s="267" t="s">
        <v>165</v>
      </c>
      <c r="AU178" s="267" t="s">
        <v>88</v>
      </c>
      <c r="AV178" s="13" t="s">
        <v>86</v>
      </c>
      <c r="AW178" s="13" t="s">
        <v>38</v>
      </c>
      <c r="AX178" s="13" t="s">
        <v>78</v>
      </c>
      <c r="AY178" s="267" t="s">
        <v>139</v>
      </c>
    </row>
    <row r="179" spans="2:51" s="11" customFormat="1" ht="12">
      <c r="B179" s="218"/>
      <c r="C179" s="219"/>
      <c r="D179" s="215" t="s">
        <v>165</v>
      </c>
      <c r="E179" s="234" t="s">
        <v>40</v>
      </c>
      <c r="F179" s="220" t="s">
        <v>1533</v>
      </c>
      <c r="G179" s="219"/>
      <c r="H179" s="221">
        <v>8.853</v>
      </c>
      <c r="I179" s="222"/>
      <c r="J179" s="219"/>
      <c r="K179" s="219"/>
      <c r="L179" s="223"/>
      <c r="M179" s="224"/>
      <c r="N179" s="225"/>
      <c r="O179" s="225"/>
      <c r="P179" s="225"/>
      <c r="Q179" s="225"/>
      <c r="R179" s="225"/>
      <c r="S179" s="225"/>
      <c r="T179" s="226"/>
      <c r="AT179" s="227" t="s">
        <v>165</v>
      </c>
      <c r="AU179" s="227" t="s">
        <v>88</v>
      </c>
      <c r="AV179" s="11" t="s">
        <v>88</v>
      </c>
      <c r="AW179" s="11" t="s">
        <v>38</v>
      </c>
      <c r="AX179" s="11" t="s">
        <v>86</v>
      </c>
      <c r="AY179" s="227" t="s">
        <v>139</v>
      </c>
    </row>
    <row r="180" spans="2:65" s="1" customFormat="1" ht="22.5" customHeight="1">
      <c r="B180" s="37"/>
      <c r="C180" s="203" t="s">
        <v>250</v>
      </c>
      <c r="D180" s="203" t="s">
        <v>142</v>
      </c>
      <c r="E180" s="204" t="s">
        <v>1534</v>
      </c>
      <c r="F180" s="205" t="s">
        <v>1535</v>
      </c>
      <c r="G180" s="206" t="s">
        <v>1005</v>
      </c>
      <c r="H180" s="207">
        <v>25.61</v>
      </c>
      <c r="I180" s="208"/>
      <c r="J180" s="209">
        <f>ROUND(I180*H180,2)</f>
        <v>0</v>
      </c>
      <c r="K180" s="205" t="s">
        <v>146</v>
      </c>
      <c r="L180" s="42"/>
      <c r="M180" s="210" t="s">
        <v>40</v>
      </c>
      <c r="N180" s="211" t="s">
        <v>49</v>
      </c>
      <c r="O180" s="78"/>
      <c r="P180" s="212">
        <f>O180*H180</f>
        <v>0</v>
      </c>
      <c r="Q180" s="212">
        <v>0.0001</v>
      </c>
      <c r="R180" s="212">
        <f>Q180*H180</f>
        <v>0.002561</v>
      </c>
      <c r="S180" s="212">
        <v>0</v>
      </c>
      <c r="T180" s="213">
        <f>S180*H180</f>
        <v>0</v>
      </c>
      <c r="AR180" s="16" t="s">
        <v>180</v>
      </c>
      <c r="AT180" s="16" t="s">
        <v>142</v>
      </c>
      <c r="AU180" s="16" t="s">
        <v>88</v>
      </c>
      <c r="AY180" s="16" t="s">
        <v>139</v>
      </c>
      <c r="BE180" s="214">
        <f>IF(N180="základní",J180,0)</f>
        <v>0</v>
      </c>
      <c r="BF180" s="214">
        <f>IF(N180="snížená",J180,0)</f>
        <v>0</v>
      </c>
      <c r="BG180" s="214">
        <f>IF(N180="zákl. přenesená",J180,0)</f>
        <v>0</v>
      </c>
      <c r="BH180" s="214">
        <f>IF(N180="sníž. přenesená",J180,0)</f>
        <v>0</v>
      </c>
      <c r="BI180" s="214">
        <f>IF(N180="nulová",J180,0)</f>
        <v>0</v>
      </c>
      <c r="BJ180" s="16" t="s">
        <v>86</v>
      </c>
      <c r="BK180" s="214">
        <f>ROUND(I180*H180,2)</f>
        <v>0</v>
      </c>
      <c r="BL180" s="16" t="s">
        <v>180</v>
      </c>
      <c r="BM180" s="16" t="s">
        <v>1536</v>
      </c>
    </row>
    <row r="181" spans="2:47" s="1" customFormat="1" ht="12">
      <c r="B181" s="37"/>
      <c r="C181" s="38"/>
      <c r="D181" s="215" t="s">
        <v>155</v>
      </c>
      <c r="E181" s="38"/>
      <c r="F181" s="216" t="s">
        <v>1520</v>
      </c>
      <c r="G181" s="38"/>
      <c r="H181" s="38"/>
      <c r="I181" s="129"/>
      <c r="J181" s="38"/>
      <c r="K181" s="38"/>
      <c r="L181" s="42"/>
      <c r="M181" s="217"/>
      <c r="N181" s="78"/>
      <c r="O181" s="78"/>
      <c r="P181" s="78"/>
      <c r="Q181" s="78"/>
      <c r="R181" s="78"/>
      <c r="S181" s="78"/>
      <c r="T181" s="79"/>
      <c r="AT181" s="16" t="s">
        <v>155</v>
      </c>
      <c r="AU181" s="16" t="s">
        <v>88</v>
      </c>
    </row>
    <row r="182" spans="2:51" s="13" customFormat="1" ht="12">
      <c r="B182" s="258"/>
      <c r="C182" s="259"/>
      <c r="D182" s="215" t="s">
        <v>165</v>
      </c>
      <c r="E182" s="260" t="s">
        <v>40</v>
      </c>
      <c r="F182" s="261" t="s">
        <v>1490</v>
      </c>
      <c r="G182" s="259"/>
      <c r="H182" s="260" t="s">
        <v>40</v>
      </c>
      <c r="I182" s="262"/>
      <c r="J182" s="259"/>
      <c r="K182" s="259"/>
      <c r="L182" s="263"/>
      <c r="M182" s="264"/>
      <c r="N182" s="265"/>
      <c r="O182" s="265"/>
      <c r="P182" s="265"/>
      <c r="Q182" s="265"/>
      <c r="R182" s="265"/>
      <c r="S182" s="265"/>
      <c r="T182" s="266"/>
      <c r="AT182" s="267" t="s">
        <v>165</v>
      </c>
      <c r="AU182" s="267" t="s">
        <v>88</v>
      </c>
      <c r="AV182" s="13" t="s">
        <v>86</v>
      </c>
      <c r="AW182" s="13" t="s">
        <v>38</v>
      </c>
      <c r="AX182" s="13" t="s">
        <v>78</v>
      </c>
      <c r="AY182" s="267" t="s">
        <v>139</v>
      </c>
    </row>
    <row r="183" spans="2:51" s="11" customFormat="1" ht="12">
      <c r="B183" s="218"/>
      <c r="C183" s="219"/>
      <c r="D183" s="215" t="s">
        <v>165</v>
      </c>
      <c r="E183" s="234" t="s">
        <v>40</v>
      </c>
      <c r="F183" s="220" t="s">
        <v>1537</v>
      </c>
      <c r="G183" s="219"/>
      <c r="H183" s="221">
        <v>76.021</v>
      </c>
      <c r="I183" s="222"/>
      <c r="J183" s="219"/>
      <c r="K183" s="219"/>
      <c r="L183" s="223"/>
      <c r="M183" s="224"/>
      <c r="N183" s="225"/>
      <c r="O183" s="225"/>
      <c r="P183" s="225"/>
      <c r="Q183" s="225"/>
      <c r="R183" s="225"/>
      <c r="S183" s="225"/>
      <c r="T183" s="226"/>
      <c r="AT183" s="227" t="s">
        <v>165</v>
      </c>
      <c r="AU183" s="227" t="s">
        <v>88</v>
      </c>
      <c r="AV183" s="11" t="s">
        <v>88</v>
      </c>
      <c r="AW183" s="11" t="s">
        <v>38</v>
      </c>
      <c r="AX183" s="11" t="s">
        <v>78</v>
      </c>
      <c r="AY183" s="227" t="s">
        <v>139</v>
      </c>
    </row>
    <row r="184" spans="2:51" s="13" customFormat="1" ht="12">
      <c r="B184" s="258"/>
      <c r="C184" s="259"/>
      <c r="D184" s="215" t="s">
        <v>165</v>
      </c>
      <c r="E184" s="260" t="s">
        <v>40</v>
      </c>
      <c r="F184" s="261" t="s">
        <v>1538</v>
      </c>
      <c r="G184" s="259"/>
      <c r="H184" s="260" t="s">
        <v>40</v>
      </c>
      <c r="I184" s="262"/>
      <c r="J184" s="259"/>
      <c r="K184" s="259"/>
      <c r="L184" s="263"/>
      <c r="M184" s="264"/>
      <c r="N184" s="265"/>
      <c r="O184" s="265"/>
      <c r="P184" s="265"/>
      <c r="Q184" s="265"/>
      <c r="R184" s="265"/>
      <c r="S184" s="265"/>
      <c r="T184" s="266"/>
      <c r="AT184" s="267" t="s">
        <v>165</v>
      </c>
      <c r="AU184" s="267" t="s">
        <v>88</v>
      </c>
      <c r="AV184" s="13" t="s">
        <v>86</v>
      </c>
      <c r="AW184" s="13" t="s">
        <v>38</v>
      </c>
      <c r="AX184" s="13" t="s">
        <v>78</v>
      </c>
      <c r="AY184" s="267" t="s">
        <v>139</v>
      </c>
    </row>
    <row r="185" spans="2:51" s="11" customFormat="1" ht="12">
      <c r="B185" s="218"/>
      <c r="C185" s="219"/>
      <c r="D185" s="215" t="s">
        <v>165</v>
      </c>
      <c r="E185" s="234" t="s">
        <v>40</v>
      </c>
      <c r="F185" s="220" t="s">
        <v>1539</v>
      </c>
      <c r="G185" s="219"/>
      <c r="H185" s="221">
        <v>25.61</v>
      </c>
      <c r="I185" s="222"/>
      <c r="J185" s="219"/>
      <c r="K185" s="219"/>
      <c r="L185" s="223"/>
      <c r="M185" s="224"/>
      <c r="N185" s="225"/>
      <c r="O185" s="225"/>
      <c r="P185" s="225"/>
      <c r="Q185" s="225"/>
      <c r="R185" s="225"/>
      <c r="S185" s="225"/>
      <c r="T185" s="226"/>
      <c r="AT185" s="227" t="s">
        <v>165</v>
      </c>
      <c r="AU185" s="227" t="s">
        <v>88</v>
      </c>
      <c r="AV185" s="11" t="s">
        <v>88</v>
      </c>
      <c r="AW185" s="11" t="s">
        <v>38</v>
      </c>
      <c r="AX185" s="11" t="s">
        <v>86</v>
      </c>
      <c r="AY185" s="227" t="s">
        <v>139</v>
      </c>
    </row>
    <row r="186" spans="2:65" s="1" customFormat="1" ht="16.5" customHeight="1">
      <c r="B186" s="37"/>
      <c r="C186" s="203" t="s">
        <v>258</v>
      </c>
      <c r="D186" s="203" t="s">
        <v>142</v>
      </c>
      <c r="E186" s="204" t="s">
        <v>1540</v>
      </c>
      <c r="F186" s="205" t="s">
        <v>1541</v>
      </c>
      <c r="G186" s="206" t="s">
        <v>1005</v>
      </c>
      <c r="H186" s="207">
        <v>76.021</v>
      </c>
      <c r="I186" s="208"/>
      <c r="J186" s="209">
        <f>ROUND(I186*H186,2)</f>
        <v>0</v>
      </c>
      <c r="K186" s="205" t="s">
        <v>146</v>
      </c>
      <c r="L186" s="42"/>
      <c r="M186" s="210" t="s">
        <v>40</v>
      </c>
      <c r="N186" s="211" t="s">
        <v>49</v>
      </c>
      <c r="O186" s="78"/>
      <c r="P186" s="212">
        <f>O186*H186</f>
        <v>0</v>
      </c>
      <c r="Q186" s="212">
        <v>0.0001</v>
      </c>
      <c r="R186" s="212">
        <f>Q186*H186</f>
        <v>0.0076021000000000005</v>
      </c>
      <c r="S186" s="212">
        <v>0</v>
      </c>
      <c r="T186" s="213">
        <f>S186*H186</f>
        <v>0</v>
      </c>
      <c r="AR186" s="16" t="s">
        <v>180</v>
      </c>
      <c r="AT186" s="16" t="s">
        <v>142</v>
      </c>
      <c r="AU186" s="16" t="s">
        <v>88</v>
      </c>
      <c r="AY186" s="16" t="s">
        <v>139</v>
      </c>
      <c r="BE186" s="214">
        <f>IF(N186="základní",J186,0)</f>
        <v>0</v>
      </c>
      <c r="BF186" s="214">
        <f>IF(N186="snížená",J186,0)</f>
        <v>0</v>
      </c>
      <c r="BG186" s="214">
        <f>IF(N186="zákl. přenesená",J186,0)</f>
        <v>0</v>
      </c>
      <c r="BH186" s="214">
        <f>IF(N186="sníž. přenesená",J186,0)</f>
        <v>0</v>
      </c>
      <c r="BI186" s="214">
        <f>IF(N186="nulová",J186,0)</f>
        <v>0</v>
      </c>
      <c r="BJ186" s="16" t="s">
        <v>86</v>
      </c>
      <c r="BK186" s="214">
        <f>ROUND(I186*H186,2)</f>
        <v>0</v>
      </c>
      <c r="BL186" s="16" t="s">
        <v>180</v>
      </c>
      <c r="BM186" s="16" t="s">
        <v>1542</v>
      </c>
    </row>
    <row r="187" spans="2:47" s="1" customFormat="1" ht="12">
      <c r="B187" s="37"/>
      <c r="C187" s="38"/>
      <c r="D187" s="215" t="s">
        <v>155</v>
      </c>
      <c r="E187" s="38"/>
      <c r="F187" s="216" t="s">
        <v>1520</v>
      </c>
      <c r="G187" s="38"/>
      <c r="H187" s="38"/>
      <c r="I187" s="129"/>
      <c r="J187" s="38"/>
      <c r="K187" s="38"/>
      <c r="L187" s="42"/>
      <c r="M187" s="217"/>
      <c r="N187" s="78"/>
      <c r="O187" s="78"/>
      <c r="P187" s="78"/>
      <c r="Q187" s="78"/>
      <c r="R187" s="78"/>
      <c r="S187" s="78"/>
      <c r="T187" s="79"/>
      <c r="AT187" s="16" t="s">
        <v>155</v>
      </c>
      <c r="AU187" s="16" t="s">
        <v>88</v>
      </c>
    </row>
    <row r="188" spans="2:51" s="13" customFormat="1" ht="12">
      <c r="B188" s="258"/>
      <c r="C188" s="259"/>
      <c r="D188" s="215" t="s">
        <v>165</v>
      </c>
      <c r="E188" s="260" t="s">
        <v>40</v>
      </c>
      <c r="F188" s="261" t="s">
        <v>1490</v>
      </c>
      <c r="G188" s="259"/>
      <c r="H188" s="260" t="s">
        <v>40</v>
      </c>
      <c r="I188" s="262"/>
      <c r="J188" s="259"/>
      <c r="K188" s="259"/>
      <c r="L188" s="263"/>
      <c r="M188" s="264"/>
      <c r="N188" s="265"/>
      <c r="O188" s="265"/>
      <c r="P188" s="265"/>
      <c r="Q188" s="265"/>
      <c r="R188" s="265"/>
      <c r="S188" s="265"/>
      <c r="T188" s="266"/>
      <c r="AT188" s="267" t="s">
        <v>165</v>
      </c>
      <c r="AU188" s="267" t="s">
        <v>88</v>
      </c>
      <c r="AV188" s="13" t="s">
        <v>86</v>
      </c>
      <c r="AW188" s="13" t="s">
        <v>38</v>
      </c>
      <c r="AX188" s="13" t="s">
        <v>78</v>
      </c>
      <c r="AY188" s="267" t="s">
        <v>139</v>
      </c>
    </row>
    <row r="189" spans="2:51" s="11" customFormat="1" ht="12">
      <c r="B189" s="218"/>
      <c r="C189" s="219"/>
      <c r="D189" s="215" t="s">
        <v>165</v>
      </c>
      <c r="E189" s="234" t="s">
        <v>40</v>
      </c>
      <c r="F189" s="220" t="s">
        <v>1543</v>
      </c>
      <c r="G189" s="219"/>
      <c r="H189" s="221">
        <v>76.021</v>
      </c>
      <c r="I189" s="222"/>
      <c r="J189" s="219"/>
      <c r="K189" s="219"/>
      <c r="L189" s="223"/>
      <c r="M189" s="224"/>
      <c r="N189" s="225"/>
      <c r="O189" s="225"/>
      <c r="P189" s="225"/>
      <c r="Q189" s="225"/>
      <c r="R189" s="225"/>
      <c r="S189" s="225"/>
      <c r="T189" s="226"/>
      <c r="AT189" s="227" t="s">
        <v>165</v>
      </c>
      <c r="AU189" s="227" t="s">
        <v>88</v>
      </c>
      <c r="AV189" s="11" t="s">
        <v>88</v>
      </c>
      <c r="AW189" s="11" t="s">
        <v>38</v>
      </c>
      <c r="AX189" s="11" t="s">
        <v>86</v>
      </c>
      <c r="AY189" s="227" t="s">
        <v>139</v>
      </c>
    </row>
    <row r="190" spans="2:65" s="1" customFormat="1" ht="22.5" customHeight="1">
      <c r="B190" s="37"/>
      <c r="C190" s="203" t="s">
        <v>263</v>
      </c>
      <c r="D190" s="203" t="s">
        <v>142</v>
      </c>
      <c r="E190" s="204" t="s">
        <v>1544</v>
      </c>
      <c r="F190" s="205" t="s">
        <v>1545</v>
      </c>
      <c r="G190" s="206" t="s">
        <v>1005</v>
      </c>
      <c r="H190" s="207">
        <v>8.58</v>
      </c>
      <c r="I190" s="208"/>
      <c r="J190" s="209">
        <f>ROUND(I190*H190,2)</f>
        <v>0</v>
      </c>
      <c r="K190" s="205" t="s">
        <v>146</v>
      </c>
      <c r="L190" s="42"/>
      <c r="M190" s="210" t="s">
        <v>40</v>
      </c>
      <c r="N190" s="211" t="s">
        <v>49</v>
      </c>
      <c r="O190" s="78"/>
      <c r="P190" s="212">
        <f>O190*H190</f>
        <v>0</v>
      </c>
      <c r="Q190" s="212">
        <v>0.01694</v>
      </c>
      <c r="R190" s="212">
        <f>Q190*H190</f>
        <v>0.1453452</v>
      </c>
      <c r="S190" s="212">
        <v>0</v>
      </c>
      <c r="T190" s="213">
        <f>S190*H190</f>
        <v>0</v>
      </c>
      <c r="AR190" s="16" t="s">
        <v>180</v>
      </c>
      <c r="AT190" s="16" t="s">
        <v>142</v>
      </c>
      <c r="AU190" s="16" t="s">
        <v>88</v>
      </c>
      <c r="AY190" s="16" t="s">
        <v>139</v>
      </c>
      <c r="BE190" s="214">
        <f>IF(N190="základní",J190,0)</f>
        <v>0</v>
      </c>
      <c r="BF190" s="214">
        <f>IF(N190="snížená",J190,0)</f>
        <v>0</v>
      </c>
      <c r="BG190" s="214">
        <f>IF(N190="zákl. přenesená",J190,0)</f>
        <v>0</v>
      </c>
      <c r="BH190" s="214">
        <f>IF(N190="sníž. přenesená",J190,0)</f>
        <v>0</v>
      </c>
      <c r="BI190" s="214">
        <f>IF(N190="nulová",J190,0)</f>
        <v>0</v>
      </c>
      <c r="BJ190" s="16" t="s">
        <v>86</v>
      </c>
      <c r="BK190" s="214">
        <f>ROUND(I190*H190,2)</f>
        <v>0</v>
      </c>
      <c r="BL190" s="16" t="s">
        <v>180</v>
      </c>
      <c r="BM190" s="16" t="s">
        <v>1546</v>
      </c>
    </row>
    <row r="191" spans="2:47" s="1" customFormat="1" ht="12">
      <c r="B191" s="37"/>
      <c r="C191" s="38"/>
      <c r="D191" s="215" t="s">
        <v>155</v>
      </c>
      <c r="E191" s="38"/>
      <c r="F191" s="216" t="s">
        <v>1547</v>
      </c>
      <c r="G191" s="38"/>
      <c r="H191" s="38"/>
      <c r="I191" s="129"/>
      <c r="J191" s="38"/>
      <c r="K191" s="38"/>
      <c r="L191" s="42"/>
      <c r="M191" s="217"/>
      <c r="N191" s="78"/>
      <c r="O191" s="78"/>
      <c r="P191" s="78"/>
      <c r="Q191" s="78"/>
      <c r="R191" s="78"/>
      <c r="S191" s="78"/>
      <c r="T191" s="79"/>
      <c r="AT191" s="16" t="s">
        <v>155</v>
      </c>
      <c r="AU191" s="16" t="s">
        <v>88</v>
      </c>
    </row>
    <row r="192" spans="2:47" s="1" customFormat="1" ht="12">
      <c r="B192" s="37"/>
      <c r="C192" s="38"/>
      <c r="D192" s="215" t="s">
        <v>224</v>
      </c>
      <c r="E192" s="38"/>
      <c r="F192" s="216" t="s">
        <v>1548</v>
      </c>
      <c r="G192" s="38"/>
      <c r="H192" s="38"/>
      <c r="I192" s="129"/>
      <c r="J192" s="38"/>
      <c r="K192" s="38"/>
      <c r="L192" s="42"/>
      <c r="M192" s="217"/>
      <c r="N192" s="78"/>
      <c r="O192" s="78"/>
      <c r="P192" s="78"/>
      <c r="Q192" s="78"/>
      <c r="R192" s="78"/>
      <c r="S192" s="78"/>
      <c r="T192" s="79"/>
      <c r="AT192" s="16" t="s">
        <v>224</v>
      </c>
      <c r="AU192" s="16" t="s">
        <v>88</v>
      </c>
    </row>
    <row r="193" spans="2:51" s="13" customFormat="1" ht="12">
      <c r="B193" s="258"/>
      <c r="C193" s="259"/>
      <c r="D193" s="215" t="s">
        <v>165</v>
      </c>
      <c r="E193" s="260" t="s">
        <v>40</v>
      </c>
      <c r="F193" s="261" t="s">
        <v>1449</v>
      </c>
      <c r="G193" s="259"/>
      <c r="H193" s="260" t="s">
        <v>40</v>
      </c>
      <c r="I193" s="262"/>
      <c r="J193" s="259"/>
      <c r="K193" s="259"/>
      <c r="L193" s="263"/>
      <c r="M193" s="264"/>
      <c r="N193" s="265"/>
      <c r="O193" s="265"/>
      <c r="P193" s="265"/>
      <c r="Q193" s="265"/>
      <c r="R193" s="265"/>
      <c r="S193" s="265"/>
      <c r="T193" s="266"/>
      <c r="AT193" s="267" t="s">
        <v>165</v>
      </c>
      <c r="AU193" s="267" t="s">
        <v>88</v>
      </c>
      <c r="AV193" s="13" t="s">
        <v>86</v>
      </c>
      <c r="AW193" s="13" t="s">
        <v>38</v>
      </c>
      <c r="AX193" s="13" t="s">
        <v>78</v>
      </c>
      <c r="AY193" s="267" t="s">
        <v>139</v>
      </c>
    </row>
    <row r="194" spans="2:51" s="11" customFormat="1" ht="12">
      <c r="B194" s="218"/>
      <c r="C194" s="219"/>
      <c r="D194" s="215" t="s">
        <v>165</v>
      </c>
      <c r="E194" s="234" t="s">
        <v>40</v>
      </c>
      <c r="F194" s="220" t="s">
        <v>1549</v>
      </c>
      <c r="G194" s="219"/>
      <c r="H194" s="221">
        <v>8.58</v>
      </c>
      <c r="I194" s="222"/>
      <c r="J194" s="219"/>
      <c r="K194" s="219"/>
      <c r="L194" s="223"/>
      <c r="M194" s="224"/>
      <c r="N194" s="225"/>
      <c r="O194" s="225"/>
      <c r="P194" s="225"/>
      <c r="Q194" s="225"/>
      <c r="R194" s="225"/>
      <c r="S194" s="225"/>
      <c r="T194" s="226"/>
      <c r="AT194" s="227" t="s">
        <v>165</v>
      </c>
      <c r="AU194" s="227" t="s">
        <v>88</v>
      </c>
      <c r="AV194" s="11" t="s">
        <v>88</v>
      </c>
      <c r="AW194" s="11" t="s">
        <v>38</v>
      </c>
      <c r="AX194" s="11" t="s">
        <v>86</v>
      </c>
      <c r="AY194" s="227" t="s">
        <v>139</v>
      </c>
    </row>
    <row r="195" spans="2:65" s="1" customFormat="1" ht="22.5" customHeight="1">
      <c r="B195" s="37"/>
      <c r="C195" s="203" t="s">
        <v>267</v>
      </c>
      <c r="D195" s="203" t="s">
        <v>142</v>
      </c>
      <c r="E195" s="204" t="s">
        <v>1550</v>
      </c>
      <c r="F195" s="205" t="s">
        <v>1551</v>
      </c>
      <c r="G195" s="206" t="s">
        <v>1005</v>
      </c>
      <c r="H195" s="207">
        <v>46.02</v>
      </c>
      <c r="I195" s="208"/>
      <c r="J195" s="209">
        <f>ROUND(I195*H195,2)</f>
        <v>0</v>
      </c>
      <c r="K195" s="205" t="s">
        <v>146</v>
      </c>
      <c r="L195" s="42"/>
      <c r="M195" s="210" t="s">
        <v>40</v>
      </c>
      <c r="N195" s="211" t="s">
        <v>49</v>
      </c>
      <c r="O195" s="78"/>
      <c r="P195" s="212">
        <f>O195*H195</f>
        <v>0</v>
      </c>
      <c r="Q195" s="212">
        <v>0.0001</v>
      </c>
      <c r="R195" s="212">
        <f>Q195*H195</f>
        <v>0.004602</v>
      </c>
      <c r="S195" s="212">
        <v>0</v>
      </c>
      <c r="T195" s="213">
        <f>S195*H195</f>
        <v>0</v>
      </c>
      <c r="AR195" s="16" t="s">
        <v>180</v>
      </c>
      <c r="AT195" s="16" t="s">
        <v>142</v>
      </c>
      <c r="AU195" s="16" t="s">
        <v>88</v>
      </c>
      <c r="AY195" s="16" t="s">
        <v>139</v>
      </c>
      <c r="BE195" s="214">
        <f>IF(N195="základní",J195,0)</f>
        <v>0</v>
      </c>
      <c r="BF195" s="214">
        <f>IF(N195="snížená",J195,0)</f>
        <v>0</v>
      </c>
      <c r="BG195" s="214">
        <f>IF(N195="zákl. přenesená",J195,0)</f>
        <v>0</v>
      </c>
      <c r="BH195" s="214">
        <f>IF(N195="sníž. přenesená",J195,0)</f>
        <v>0</v>
      </c>
      <c r="BI195" s="214">
        <f>IF(N195="nulová",J195,0)</f>
        <v>0</v>
      </c>
      <c r="BJ195" s="16" t="s">
        <v>86</v>
      </c>
      <c r="BK195" s="214">
        <f>ROUND(I195*H195,2)</f>
        <v>0</v>
      </c>
      <c r="BL195" s="16" t="s">
        <v>180</v>
      </c>
      <c r="BM195" s="16" t="s">
        <v>1552</v>
      </c>
    </row>
    <row r="196" spans="2:47" s="1" customFormat="1" ht="12">
      <c r="B196" s="37"/>
      <c r="C196" s="38"/>
      <c r="D196" s="215" t="s">
        <v>155</v>
      </c>
      <c r="E196" s="38"/>
      <c r="F196" s="216" t="s">
        <v>1547</v>
      </c>
      <c r="G196" s="38"/>
      <c r="H196" s="38"/>
      <c r="I196" s="129"/>
      <c r="J196" s="38"/>
      <c r="K196" s="38"/>
      <c r="L196" s="42"/>
      <c r="M196" s="217"/>
      <c r="N196" s="78"/>
      <c r="O196" s="78"/>
      <c r="P196" s="78"/>
      <c r="Q196" s="78"/>
      <c r="R196" s="78"/>
      <c r="S196" s="78"/>
      <c r="T196" s="79"/>
      <c r="AT196" s="16" t="s">
        <v>155</v>
      </c>
      <c r="AU196" s="16" t="s">
        <v>88</v>
      </c>
    </row>
    <row r="197" spans="2:65" s="1" customFormat="1" ht="22.5" customHeight="1">
      <c r="B197" s="37"/>
      <c r="C197" s="203" t="s">
        <v>271</v>
      </c>
      <c r="D197" s="203" t="s">
        <v>142</v>
      </c>
      <c r="E197" s="204" t="s">
        <v>1553</v>
      </c>
      <c r="F197" s="205" t="s">
        <v>1554</v>
      </c>
      <c r="G197" s="206" t="s">
        <v>1005</v>
      </c>
      <c r="H197" s="207">
        <v>46.02</v>
      </c>
      <c r="I197" s="208"/>
      <c r="J197" s="209">
        <f>ROUND(I197*H197,2)</f>
        <v>0</v>
      </c>
      <c r="K197" s="205" t="s">
        <v>146</v>
      </c>
      <c r="L197" s="42"/>
      <c r="M197" s="210" t="s">
        <v>40</v>
      </c>
      <c r="N197" s="211" t="s">
        <v>49</v>
      </c>
      <c r="O197" s="78"/>
      <c r="P197" s="212">
        <f>O197*H197</f>
        <v>0</v>
      </c>
      <c r="Q197" s="212">
        <v>0</v>
      </c>
      <c r="R197" s="212">
        <f>Q197*H197</f>
        <v>0</v>
      </c>
      <c r="S197" s="212">
        <v>0</v>
      </c>
      <c r="T197" s="213">
        <f>S197*H197</f>
        <v>0</v>
      </c>
      <c r="AR197" s="16" t="s">
        <v>180</v>
      </c>
      <c r="AT197" s="16" t="s">
        <v>142</v>
      </c>
      <c r="AU197" s="16" t="s">
        <v>88</v>
      </c>
      <c r="AY197" s="16" t="s">
        <v>139</v>
      </c>
      <c r="BE197" s="214">
        <f>IF(N197="základní",J197,0)</f>
        <v>0</v>
      </c>
      <c r="BF197" s="214">
        <f>IF(N197="snížená",J197,0)</f>
        <v>0</v>
      </c>
      <c r="BG197" s="214">
        <f>IF(N197="zákl. přenesená",J197,0)</f>
        <v>0</v>
      </c>
      <c r="BH197" s="214">
        <f>IF(N197="sníž. přenesená",J197,0)</f>
        <v>0</v>
      </c>
      <c r="BI197" s="214">
        <f>IF(N197="nulová",J197,0)</f>
        <v>0</v>
      </c>
      <c r="BJ197" s="16" t="s">
        <v>86</v>
      </c>
      <c r="BK197" s="214">
        <f>ROUND(I197*H197,2)</f>
        <v>0</v>
      </c>
      <c r="BL197" s="16" t="s">
        <v>180</v>
      </c>
      <c r="BM197" s="16" t="s">
        <v>1555</v>
      </c>
    </row>
    <row r="198" spans="2:47" s="1" customFormat="1" ht="12">
      <c r="B198" s="37"/>
      <c r="C198" s="38"/>
      <c r="D198" s="215" t="s">
        <v>155</v>
      </c>
      <c r="E198" s="38"/>
      <c r="F198" s="216" t="s">
        <v>1547</v>
      </c>
      <c r="G198" s="38"/>
      <c r="H198" s="38"/>
      <c r="I198" s="129"/>
      <c r="J198" s="38"/>
      <c r="K198" s="38"/>
      <c r="L198" s="42"/>
      <c r="M198" s="217"/>
      <c r="N198" s="78"/>
      <c r="O198" s="78"/>
      <c r="P198" s="78"/>
      <c r="Q198" s="78"/>
      <c r="R198" s="78"/>
      <c r="S198" s="78"/>
      <c r="T198" s="79"/>
      <c r="AT198" s="16" t="s">
        <v>155</v>
      </c>
      <c r="AU198" s="16" t="s">
        <v>88</v>
      </c>
    </row>
    <row r="199" spans="2:65" s="1" customFormat="1" ht="16.5" customHeight="1">
      <c r="B199" s="37"/>
      <c r="C199" s="246" t="s">
        <v>380</v>
      </c>
      <c r="D199" s="246" t="s">
        <v>254</v>
      </c>
      <c r="E199" s="247" t="s">
        <v>1556</v>
      </c>
      <c r="F199" s="248" t="s">
        <v>1557</v>
      </c>
      <c r="G199" s="249" t="s">
        <v>1005</v>
      </c>
      <c r="H199" s="250">
        <v>50.622</v>
      </c>
      <c r="I199" s="251"/>
      <c r="J199" s="252">
        <f>ROUND(I199*H199,2)</f>
        <v>0</v>
      </c>
      <c r="K199" s="248" t="s">
        <v>146</v>
      </c>
      <c r="L199" s="253"/>
      <c r="M199" s="254" t="s">
        <v>40</v>
      </c>
      <c r="N199" s="255" t="s">
        <v>49</v>
      </c>
      <c r="O199" s="78"/>
      <c r="P199" s="212">
        <f>O199*H199</f>
        <v>0</v>
      </c>
      <c r="Q199" s="212">
        <v>0.00014</v>
      </c>
      <c r="R199" s="212">
        <f>Q199*H199</f>
        <v>0.007087079999999999</v>
      </c>
      <c r="S199" s="212">
        <v>0</v>
      </c>
      <c r="T199" s="213">
        <f>S199*H199</f>
        <v>0</v>
      </c>
      <c r="AR199" s="16" t="s">
        <v>358</v>
      </c>
      <c r="AT199" s="16" t="s">
        <v>254</v>
      </c>
      <c r="AU199" s="16" t="s">
        <v>88</v>
      </c>
      <c r="AY199" s="16" t="s">
        <v>139</v>
      </c>
      <c r="BE199" s="214">
        <f>IF(N199="základní",J199,0)</f>
        <v>0</v>
      </c>
      <c r="BF199" s="214">
        <f>IF(N199="snížená",J199,0)</f>
        <v>0</v>
      </c>
      <c r="BG199" s="214">
        <f>IF(N199="zákl. přenesená",J199,0)</f>
        <v>0</v>
      </c>
      <c r="BH199" s="214">
        <f>IF(N199="sníž. přenesená",J199,0)</f>
        <v>0</v>
      </c>
      <c r="BI199" s="214">
        <f>IF(N199="nulová",J199,0)</f>
        <v>0</v>
      </c>
      <c r="BJ199" s="16" t="s">
        <v>86</v>
      </c>
      <c r="BK199" s="214">
        <f>ROUND(I199*H199,2)</f>
        <v>0</v>
      </c>
      <c r="BL199" s="16" t="s">
        <v>180</v>
      </c>
      <c r="BM199" s="16" t="s">
        <v>1558</v>
      </c>
    </row>
    <row r="200" spans="2:51" s="11" customFormat="1" ht="12">
      <c r="B200" s="218"/>
      <c r="C200" s="219"/>
      <c r="D200" s="215" t="s">
        <v>165</v>
      </c>
      <c r="E200" s="219"/>
      <c r="F200" s="220" t="s">
        <v>1559</v>
      </c>
      <c r="G200" s="219"/>
      <c r="H200" s="221">
        <v>50.622</v>
      </c>
      <c r="I200" s="222"/>
      <c r="J200" s="219"/>
      <c r="K200" s="219"/>
      <c r="L200" s="223"/>
      <c r="M200" s="224"/>
      <c r="N200" s="225"/>
      <c r="O200" s="225"/>
      <c r="P200" s="225"/>
      <c r="Q200" s="225"/>
      <c r="R200" s="225"/>
      <c r="S200" s="225"/>
      <c r="T200" s="226"/>
      <c r="AT200" s="227" t="s">
        <v>165</v>
      </c>
      <c r="AU200" s="227" t="s">
        <v>88</v>
      </c>
      <c r="AV200" s="11" t="s">
        <v>88</v>
      </c>
      <c r="AW200" s="11" t="s">
        <v>4</v>
      </c>
      <c r="AX200" s="11" t="s">
        <v>86</v>
      </c>
      <c r="AY200" s="227" t="s">
        <v>139</v>
      </c>
    </row>
    <row r="201" spans="2:65" s="1" customFormat="1" ht="22.5" customHeight="1">
      <c r="B201" s="37"/>
      <c r="C201" s="203" t="s">
        <v>384</v>
      </c>
      <c r="D201" s="203" t="s">
        <v>142</v>
      </c>
      <c r="E201" s="204" t="s">
        <v>1560</v>
      </c>
      <c r="F201" s="205" t="s">
        <v>1561</v>
      </c>
      <c r="G201" s="206" t="s">
        <v>1005</v>
      </c>
      <c r="H201" s="207">
        <v>46.02</v>
      </c>
      <c r="I201" s="208"/>
      <c r="J201" s="209">
        <f>ROUND(I201*H201,2)</f>
        <v>0</v>
      </c>
      <c r="K201" s="205" t="s">
        <v>146</v>
      </c>
      <c r="L201" s="42"/>
      <c r="M201" s="210" t="s">
        <v>40</v>
      </c>
      <c r="N201" s="211" t="s">
        <v>49</v>
      </c>
      <c r="O201" s="78"/>
      <c r="P201" s="212">
        <f>O201*H201</f>
        <v>0</v>
      </c>
      <c r="Q201" s="212">
        <v>0</v>
      </c>
      <c r="R201" s="212">
        <f>Q201*H201</f>
        <v>0</v>
      </c>
      <c r="S201" s="212">
        <v>0</v>
      </c>
      <c r="T201" s="213">
        <f>S201*H201</f>
        <v>0</v>
      </c>
      <c r="AR201" s="16" t="s">
        <v>180</v>
      </c>
      <c r="AT201" s="16" t="s">
        <v>142</v>
      </c>
      <c r="AU201" s="16" t="s">
        <v>88</v>
      </c>
      <c r="AY201" s="16" t="s">
        <v>139</v>
      </c>
      <c r="BE201" s="214">
        <f>IF(N201="základní",J201,0)</f>
        <v>0</v>
      </c>
      <c r="BF201" s="214">
        <f>IF(N201="snížená",J201,0)</f>
        <v>0</v>
      </c>
      <c r="BG201" s="214">
        <f>IF(N201="zákl. přenesená",J201,0)</f>
        <v>0</v>
      </c>
      <c r="BH201" s="214">
        <f>IF(N201="sníž. přenesená",J201,0)</f>
        <v>0</v>
      </c>
      <c r="BI201" s="214">
        <f>IF(N201="nulová",J201,0)</f>
        <v>0</v>
      </c>
      <c r="BJ201" s="16" t="s">
        <v>86</v>
      </c>
      <c r="BK201" s="214">
        <f>ROUND(I201*H201,2)</f>
        <v>0</v>
      </c>
      <c r="BL201" s="16" t="s">
        <v>180</v>
      </c>
      <c r="BM201" s="16" t="s">
        <v>1562</v>
      </c>
    </row>
    <row r="202" spans="2:47" s="1" customFormat="1" ht="12">
      <c r="B202" s="37"/>
      <c r="C202" s="38"/>
      <c r="D202" s="215" t="s">
        <v>155</v>
      </c>
      <c r="E202" s="38"/>
      <c r="F202" s="216" t="s">
        <v>1547</v>
      </c>
      <c r="G202" s="38"/>
      <c r="H202" s="38"/>
      <c r="I202" s="129"/>
      <c r="J202" s="38"/>
      <c r="K202" s="38"/>
      <c r="L202" s="42"/>
      <c r="M202" s="217"/>
      <c r="N202" s="78"/>
      <c r="O202" s="78"/>
      <c r="P202" s="78"/>
      <c r="Q202" s="78"/>
      <c r="R202" s="78"/>
      <c r="S202" s="78"/>
      <c r="T202" s="79"/>
      <c r="AT202" s="16" t="s">
        <v>155</v>
      </c>
      <c r="AU202" s="16" t="s">
        <v>88</v>
      </c>
    </row>
    <row r="203" spans="2:47" s="1" customFormat="1" ht="12">
      <c r="B203" s="37"/>
      <c r="C203" s="38"/>
      <c r="D203" s="215" t="s">
        <v>224</v>
      </c>
      <c r="E203" s="38"/>
      <c r="F203" s="216" t="s">
        <v>1563</v>
      </c>
      <c r="G203" s="38"/>
      <c r="H203" s="38"/>
      <c r="I203" s="129"/>
      <c r="J203" s="38"/>
      <c r="K203" s="38"/>
      <c r="L203" s="42"/>
      <c r="M203" s="217"/>
      <c r="N203" s="78"/>
      <c r="O203" s="78"/>
      <c r="P203" s="78"/>
      <c r="Q203" s="78"/>
      <c r="R203" s="78"/>
      <c r="S203" s="78"/>
      <c r="T203" s="79"/>
      <c r="AT203" s="16" t="s">
        <v>224</v>
      </c>
      <c r="AU203" s="16" t="s">
        <v>88</v>
      </c>
    </row>
    <row r="204" spans="2:51" s="13" customFormat="1" ht="12">
      <c r="B204" s="258"/>
      <c r="C204" s="259"/>
      <c r="D204" s="215" t="s">
        <v>165</v>
      </c>
      <c r="E204" s="260" t="s">
        <v>40</v>
      </c>
      <c r="F204" s="261" t="s">
        <v>1490</v>
      </c>
      <c r="G204" s="259"/>
      <c r="H204" s="260" t="s">
        <v>40</v>
      </c>
      <c r="I204" s="262"/>
      <c r="J204" s="259"/>
      <c r="K204" s="259"/>
      <c r="L204" s="263"/>
      <c r="M204" s="264"/>
      <c r="N204" s="265"/>
      <c r="O204" s="265"/>
      <c r="P204" s="265"/>
      <c r="Q204" s="265"/>
      <c r="R204" s="265"/>
      <c r="S204" s="265"/>
      <c r="T204" s="266"/>
      <c r="AT204" s="267" t="s">
        <v>165</v>
      </c>
      <c r="AU204" s="267" t="s">
        <v>88</v>
      </c>
      <c r="AV204" s="13" t="s">
        <v>86</v>
      </c>
      <c r="AW204" s="13" t="s">
        <v>38</v>
      </c>
      <c r="AX204" s="13" t="s">
        <v>78</v>
      </c>
      <c r="AY204" s="267" t="s">
        <v>139</v>
      </c>
    </row>
    <row r="205" spans="2:51" s="11" customFormat="1" ht="12">
      <c r="B205" s="218"/>
      <c r="C205" s="219"/>
      <c r="D205" s="215" t="s">
        <v>165</v>
      </c>
      <c r="E205" s="234" t="s">
        <v>40</v>
      </c>
      <c r="F205" s="220" t="s">
        <v>1491</v>
      </c>
      <c r="G205" s="219"/>
      <c r="H205" s="221">
        <v>46.02</v>
      </c>
      <c r="I205" s="222"/>
      <c r="J205" s="219"/>
      <c r="K205" s="219"/>
      <c r="L205" s="223"/>
      <c r="M205" s="224"/>
      <c r="N205" s="225"/>
      <c r="O205" s="225"/>
      <c r="P205" s="225"/>
      <c r="Q205" s="225"/>
      <c r="R205" s="225"/>
      <c r="S205" s="225"/>
      <c r="T205" s="226"/>
      <c r="AT205" s="227" t="s">
        <v>165</v>
      </c>
      <c r="AU205" s="227" t="s">
        <v>88</v>
      </c>
      <c r="AV205" s="11" t="s">
        <v>88</v>
      </c>
      <c r="AW205" s="11" t="s">
        <v>38</v>
      </c>
      <c r="AX205" s="11" t="s">
        <v>86</v>
      </c>
      <c r="AY205" s="227" t="s">
        <v>139</v>
      </c>
    </row>
    <row r="206" spans="2:65" s="1" customFormat="1" ht="16.5" customHeight="1">
      <c r="B206" s="37"/>
      <c r="C206" s="246" t="s">
        <v>388</v>
      </c>
      <c r="D206" s="246" t="s">
        <v>254</v>
      </c>
      <c r="E206" s="247" t="s">
        <v>1564</v>
      </c>
      <c r="F206" s="248" t="s">
        <v>1565</v>
      </c>
      <c r="G206" s="249" t="s">
        <v>1005</v>
      </c>
      <c r="H206" s="250">
        <v>46.94</v>
      </c>
      <c r="I206" s="251"/>
      <c r="J206" s="252">
        <f>ROUND(I206*H206,2)</f>
        <v>0</v>
      </c>
      <c r="K206" s="248" t="s">
        <v>146</v>
      </c>
      <c r="L206" s="253"/>
      <c r="M206" s="254" t="s">
        <v>40</v>
      </c>
      <c r="N206" s="255" t="s">
        <v>49</v>
      </c>
      <c r="O206" s="78"/>
      <c r="P206" s="212">
        <f>O206*H206</f>
        <v>0</v>
      </c>
      <c r="Q206" s="212">
        <v>0.00448</v>
      </c>
      <c r="R206" s="212">
        <f>Q206*H206</f>
        <v>0.21029119999999998</v>
      </c>
      <c r="S206" s="212">
        <v>0</v>
      </c>
      <c r="T206" s="213">
        <f>S206*H206</f>
        <v>0</v>
      </c>
      <c r="AR206" s="16" t="s">
        <v>358</v>
      </c>
      <c r="AT206" s="16" t="s">
        <v>254</v>
      </c>
      <c r="AU206" s="16" t="s">
        <v>88</v>
      </c>
      <c r="AY206" s="16" t="s">
        <v>139</v>
      </c>
      <c r="BE206" s="214">
        <f>IF(N206="základní",J206,0)</f>
        <v>0</v>
      </c>
      <c r="BF206" s="214">
        <f>IF(N206="snížená",J206,0)</f>
        <v>0</v>
      </c>
      <c r="BG206" s="214">
        <f>IF(N206="zákl. přenesená",J206,0)</f>
        <v>0</v>
      </c>
      <c r="BH206" s="214">
        <f>IF(N206="sníž. přenesená",J206,0)</f>
        <v>0</v>
      </c>
      <c r="BI206" s="214">
        <f>IF(N206="nulová",J206,0)</f>
        <v>0</v>
      </c>
      <c r="BJ206" s="16" t="s">
        <v>86</v>
      </c>
      <c r="BK206" s="214">
        <f>ROUND(I206*H206,2)</f>
        <v>0</v>
      </c>
      <c r="BL206" s="16" t="s">
        <v>180</v>
      </c>
      <c r="BM206" s="16" t="s">
        <v>1566</v>
      </c>
    </row>
    <row r="207" spans="2:51" s="11" customFormat="1" ht="12">
      <c r="B207" s="218"/>
      <c r="C207" s="219"/>
      <c r="D207" s="215" t="s">
        <v>165</v>
      </c>
      <c r="E207" s="219"/>
      <c r="F207" s="220" t="s">
        <v>1567</v>
      </c>
      <c r="G207" s="219"/>
      <c r="H207" s="221">
        <v>46.94</v>
      </c>
      <c r="I207" s="222"/>
      <c r="J207" s="219"/>
      <c r="K207" s="219"/>
      <c r="L207" s="223"/>
      <c r="M207" s="224"/>
      <c r="N207" s="225"/>
      <c r="O207" s="225"/>
      <c r="P207" s="225"/>
      <c r="Q207" s="225"/>
      <c r="R207" s="225"/>
      <c r="S207" s="225"/>
      <c r="T207" s="226"/>
      <c r="AT207" s="227" t="s">
        <v>165</v>
      </c>
      <c r="AU207" s="227" t="s">
        <v>88</v>
      </c>
      <c r="AV207" s="11" t="s">
        <v>88</v>
      </c>
      <c r="AW207" s="11" t="s">
        <v>4</v>
      </c>
      <c r="AX207" s="11" t="s">
        <v>86</v>
      </c>
      <c r="AY207" s="227" t="s">
        <v>139</v>
      </c>
    </row>
    <row r="208" spans="2:65" s="1" customFormat="1" ht="16.5" customHeight="1">
      <c r="B208" s="37"/>
      <c r="C208" s="203" t="s">
        <v>392</v>
      </c>
      <c r="D208" s="203" t="s">
        <v>142</v>
      </c>
      <c r="E208" s="204" t="s">
        <v>1568</v>
      </c>
      <c r="F208" s="205" t="s">
        <v>1569</v>
      </c>
      <c r="G208" s="206" t="s">
        <v>1005</v>
      </c>
      <c r="H208" s="207">
        <v>46.02</v>
      </c>
      <c r="I208" s="208"/>
      <c r="J208" s="209">
        <f>ROUND(I208*H208,2)</f>
        <v>0</v>
      </c>
      <c r="K208" s="205" t="s">
        <v>146</v>
      </c>
      <c r="L208" s="42"/>
      <c r="M208" s="210" t="s">
        <v>40</v>
      </c>
      <c r="N208" s="211" t="s">
        <v>49</v>
      </c>
      <c r="O208" s="78"/>
      <c r="P208" s="212">
        <f>O208*H208</f>
        <v>0</v>
      </c>
      <c r="Q208" s="212">
        <v>0.0001</v>
      </c>
      <c r="R208" s="212">
        <f>Q208*H208</f>
        <v>0.004602</v>
      </c>
      <c r="S208" s="212">
        <v>0</v>
      </c>
      <c r="T208" s="213">
        <f>S208*H208</f>
        <v>0</v>
      </c>
      <c r="AR208" s="16" t="s">
        <v>180</v>
      </c>
      <c r="AT208" s="16" t="s">
        <v>142</v>
      </c>
      <c r="AU208" s="16" t="s">
        <v>88</v>
      </c>
      <c r="AY208" s="16" t="s">
        <v>139</v>
      </c>
      <c r="BE208" s="214">
        <f>IF(N208="základní",J208,0)</f>
        <v>0</v>
      </c>
      <c r="BF208" s="214">
        <f>IF(N208="snížená",J208,0)</f>
        <v>0</v>
      </c>
      <c r="BG208" s="214">
        <f>IF(N208="zákl. přenesená",J208,0)</f>
        <v>0</v>
      </c>
      <c r="BH208" s="214">
        <f>IF(N208="sníž. přenesená",J208,0)</f>
        <v>0</v>
      </c>
      <c r="BI208" s="214">
        <f>IF(N208="nulová",J208,0)</f>
        <v>0</v>
      </c>
      <c r="BJ208" s="16" t="s">
        <v>86</v>
      </c>
      <c r="BK208" s="214">
        <f>ROUND(I208*H208,2)</f>
        <v>0</v>
      </c>
      <c r="BL208" s="16" t="s">
        <v>180</v>
      </c>
      <c r="BM208" s="16" t="s">
        <v>1570</v>
      </c>
    </row>
    <row r="209" spans="2:47" s="1" customFormat="1" ht="12">
      <c r="B209" s="37"/>
      <c r="C209" s="38"/>
      <c r="D209" s="215" t="s">
        <v>155</v>
      </c>
      <c r="E209" s="38"/>
      <c r="F209" s="216" t="s">
        <v>1547</v>
      </c>
      <c r="G209" s="38"/>
      <c r="H209" s="38"/>
      <c r="I209" s="129"/>
      <c r="J209" s="38"/>
      <c r="K209" s="38"/>
      <c r="L209" s="42"/>
      <c r="M209" s="217"/>
      <c r="N209" s="78"/>
      <c r="O209" s="78"/>
      <c r="P209" s="78"/>
      <c r="Q209" s="78"/>
      <c r="R209" s="78"/>
      <c r="S209" s="78"/>
      <c r="T209" s="79"/>
      <c r="AT209" s="16" t="s">
        <v>155</v>
      </c>
      <c r="AU209" s="16" t="s">
        <v>88</v>
      </c>
    </row>
    <row r="210" spans="2:51" s="13" customFormat="1" ht="12">
      <c r="B210" s="258"/>
      <c r="C210" s="259"/>
      <c r="D210" s="215" t="s">
        <v>165</v>
      </c>
      <c r="E210" s="260" t="s">
        <v>40</v>
      </c>
      <c r="F210" s="261" t="s">
        <v>1490</v>
      </c>
      <c r="G210" s="259"/>
      <c r="H210" s="260" t="s">
        <v>40</v>
      </c>
      <c r="I210" s="262"/>
      <c r="J210" s="259"/>
      <c r="K210" s="259"/>
      <c r="L210" s="263"/>
      <c r="M210" s="264"/>
      <c r="N210" s="265"/>
      <c r="O210" s="265"/>
      <c r="P210" s="265"/>
      <c r="Q210" s="265"/>
      <c r="R210" s="265"/>
      <c r="S210" s="265"/>
      <c r="T210" s="266"/>
      <c r="AT210" s="267" t="s">
        <v>165</v>
      </c>
      <c r="AU210" s="267" t="s">
        <v>88</v>
      </c>
      <c r="AV210" s="13" t="s">
        <v>86</v>
      </c>
      <c r="AW210" s="13" t="s">
        <v>38</v>
      </c>
      <c r="AX210" s="13" t="s">
        <v>78</v>
      </c>
      <c r="AY210" s="267" t="s">
        <v>139</v>
      </c>
    </row>
    <row r="211" spans="2:51" s="11" customFormat="1" ht="12">
      <c r="B211" s="218"/>
      <c r="C211" s="219"/>
      <c r="D211" s="215" t="s">
        <v>165</v>
      </c>
      <c r="E211" s="234" t="s">
        <v>40</v>
      </c>
      <c r="F211" s="220" t="s">
        <v>1491</v>
      </c>
      <c r="G211" s="219"/>
      <c r="H211" s="221">
        <v>46.02</v>
      </c>
      <c r="I211" s="222"/>
      <c r="J211" s="219"/>
      <c r="K211" s="219"/>
      <c r="L211" s="223"/>
      <c r="M211" s="224"/>
      <c r="N211" s="225"/>
      <c r="O211" s="225"/>
      <c r="P211" s="225"/>
      <c r="Q211" s="225"/>
      <c r="R211" s="225"/>
      <c r="S211" s="225"/>
      <c r="T211" s="226"/>
      <c r="AT211" s="227" t="s">
        <v>165</v>
      </c>
      <c r="AU211" s="227" t="s">
        <v>88</v>
      </c>
      <c r="AV211" s="11" t="s">
        <v>88</v>
      </c>
      <c r="AW211" s="11" t="s">
        <v>38</v>
      </c>
      <c r="AX211" s="11" t="s">
        <v>86</v>
      </c>
      <c r="AY211" s="227" t="s">
        <v>139</v>
      </c>
    </row>
    <row r="212" spans="2:65" s="1" customFormat="1" ht="22.5" customHeight="1">
      <c r="B212" s="37"/>
      <c r="C212" s="203" t="s">
        <v>396</v>
      </c>
      <c r="D212" s="203" t="s">
        <v>142</v>
      </c>
      <c r="E212" s="204" t="s">
        <v>1571</v>
      </c>
      <c r="F212" s="205" t="s">
        <v>1572</v>
      </c>
      <c r="G212" s="206" t="s">
        <v>1005</v>
      </c>
      <c r="H212" s="207">
        <v>8.58</v>
      </c>
      <c r="I212" s="208"/>
      <c r="J212" s="209">
        <f>ROUND(I212*H212,2)</f>
        <v>0</v>
      </c>
      <c r="K212" s="205" t="s">
        <v>146</v>
      </c>
      <c r="L212" s="42"/>
      <c r="M212" s="210" t="s">
        <v>40</v>
      </c>
      <c r="N212" s="211" t="s">
        <v>49</v>
      </c>
      <c r="O212" s="78"/>
      <c r="P212" s="212">
        <f>O212*H212</f>
        <v>0</v>
      </c>
      <c r="Q212" s="212">
        <v>0</v>
      </c>
      <c r="R212" s="212">
        <f>Q212*H212</f>
        <v>0</v>
      </c>
      <c r="S212" s="212">
        <v>0.01721</v>
      </c>
      <c r="T212" s="213">
        <f>S212*H212</f>
        <v>0.1476618</v>
      </c>
      <c r="AR212" s="16" t="s">
        <v>180</v>
      </c>
      <c r="AT212" s="16" t="s">
        <v>142</v>
      </c>
      <c r="AU212" s="16" t="s">
        <v>88</v>
      </c>
      <c r="AY212" s="16" t="s">
        <v>139</v>
      </c>
      <c r="BE212" s="214">
        <f>IF(N212="základní",J212,0)</f>
        <v>0</v>
      </c>
      <c r="BF212" s="214">
        <f>IF(N212="snížená",J212,0)</f>
        <v>0</v>
      </c>
      <c r="BG212" s="214">
        <f>IF(N212="zákl. přenesená",J212,0)</f>
        <v>0</v>
      </c>
      <c r="BH212" s="214">
        <f>IF(N212="sníž. přenesená",J212,0)</f>
        <v>0</v>
      </c>
      <c r="BI212" s="214">
        <f>IF(N212="nulová",J212,0)</f>
        <v>0</v>
      </c>
      <c r="BJ212" s="16" t="s">
        <v>86</v>
      </c>
      <c r="BK212" s="214">
        <f>ROUND(I212*H212,2)</f>
        <v>0</v>
      </c>
      <c r="BL212" s="16" t="s">
        <v>180</v>
      </c>
      <c r="BM212" s="16" t="s">
        <v>1573</v>
      </c>
    </row>
    <row r="213" spans="2:47" s="1" customFormat="1" ht="12">
      <c r="B213" s="37"/>
      <c r="C213" s="38"/>
      <c r="D213" s="215" t="s">
        <v>155</v>
      </c>
      <c r="E213" s="38"/>
      <c r="F213" s="216" t="s">
        <v>1574</v>
      </c>
      <c r="G213" s="38"/>
      <c r="H213" s="38"/>
      <c r="I213" s="129"/>
      <c r="J213" s="38"/>
      <c r="K213" s="38"/>
      <c r="L213" s="42"/>
      <c r="M213" s="217"/>
      <c r="N213" s="78"/>
      <c r="O213" s="78"/>
      <c r="P213" s="78"/>
      <c r="Q213" s="78"/>
      <c r="R213" s="78"/>
      <c r="S213" s="78"/>
      <c r="T213" s="79"/>
      <c r="AT213" s="16" t="s">
        <v>155</v>
      </c>
      <c r="AU213" s="16" t="s">
        <v>88</v>
      </c>
    </row>
    <row r="214" spans="2:47" s="1" customFormat="1" ht="12">
      <c r="B214" s="37"/>
      <c r="C214" s="38"/>
      <c r="D214" s="215" t="s">
        <v>224</v>
      </c>
      <c r="E214" s="38"/>
      <c r="F214" s="216" t="s">
        <v>1575</v>
      </c>
      <c r="G214" s="38"/>
      <c r="H214" s="38"/>
      <c r="I214" s="129"/>
      <c r="J214" s="38"/>
      <c r="K214" s="38"/>
      <c r="L214" s="42"/>
      <c r="M214" s="217"/>
      <c r="N214" s="78"/>
      <c r="O214" s="78"/>
      <c r="P214" s="78"/>
      <c r="Q214" s="78"/>
      <c r="R214" s="78"/>
      <c r="S214" s="78"/>
      <c r="T214" s="79"/>
      <c r="AT214" s="16" t="s">
        <v>224</v>
      </c>
      <c r="AU214" s="16" t="s">
        <v>88</v>
      </c>
    </row>
    <row r="215" spans="2:51" s="13" customFormat="1" ht="12">
      <c r="B215" s="258"/>
      <c r="C215" s="259"/>
      <c r="D215" s="215" t="s">
        <v>165</v>
      </c>
      <c r="E215" s="260" t="s">
        <v>40</v>
      </c>
      <c r="F215" s="261" t="s">
        <v>1449</v>
      </c>
      <c r="G215" s="259"/>
      <c r="H215" s="260" t="s">
        <v>40</v>
      </c>
      <c r="I215" s="262"/>
      <c r="J215" s="259"/>
      <c r="K215" s="259"/>
      <c r="L215" s="263"/>
      <c r="M215" s="264"/>
      <c r="N215" s="265"/>
      <c r="O215" s="265"/>
      <c r="P215" s="265"/>
      <c r="Q215" s="265"/>
      <c r="R215" s="265"/>
      <c r="S215" s="265"/>
      <c r="T215" s="266"/>
      <c r="AT215" s="267" t="s">
        <v>165</v>
      </c>
      <c r="AU215" s="267" t="s">
        <v>88</v>
      </c>
      <c r="AV215" s="13" t="s">
        <v>86</v>
      </c>
      <c r="AW215" s="13" t="s">
        <v>38</v>
      </c>
      <c r="AX215" s="13" t="s">
        <v>78</v>
      </c>
      <c r="AY215" s="267" t="s">
        <v>139</v>
      </c>
    </row>
    <row r="216" spans="2:51" s="11" customFormat="1" ht="12">
      <c r="B216" s="218"/>
      <c r="C216" s="219"/>
      <c r="D216" s="215" t="s">
        <v>165</v>
      </c>
      <c r="E216" s="234" t="s">
        <v>40</v>
      </c>
      <c r="F216" s="220" t="s">
        <v>1549</v>
      </c>
      <c r="G216" s="219"/>
      <c r="H216" s="221">
        <v>8.58</v>
      </c>
      <c r="I216" s="222"/>
      <c r="J216" s="219"/>
      <c r="K216" s="219"/>
      <c r="L216" s="223"/>
      <c r="M216" s="224"/>
      <c r="N216" s="225"/>
      <c r="O216" s="225"/>
      <c r="P216" s="225"/>
      <c r="Q216" s="225"/>
      <c r="R216" s="225"/>
      <c r="S216" s="225"/>
      <c r="T216" s="226"/>
      <c r="AT216" s="227" t="s">
        <v>165</v>
      </c>
      <c r="AU216" s="227" t="s">
        <v>88</v>
      </c>
      <c r="AV216" s="11" t="s">
        <v>88</v>
      </c>
      <c r="AW216" s="11" t="s">
        <v>38</v>
      </c>
      <c r="AX216" s="11" t="s">
        <v>86</v>
      </c>
      <c r="AY216" s="227" t="s">
        <v>139</v>
      </c>
    </row>
    <row r="217" spans="2:65" s="1" customFormat="1" ht="22.5" customHeight="1">
      <c r="B217" s="37"/>
      <c r="C217" s="203" t="s">
        <v>358</v>
      </c>
      <c r="D217" s="203" t="s">
        <v>142</v>
      </c>
      <c r="E217" s="204" t="s">
        <v>1576</v>
      </c>
      <c r="F217" s="205" t="s">
        <v>1577</v>
      </c>
      <c r="G217" s="206" t="s">
        <v>1005</v>
      </c>
      <c r="H217" s="207">
        <v>37.44</v>
      </c>
      <c r="I217" s="208"/>
      <c r="J217" s="209">
        <f>ROUND(I217*H217,2)</f>
        <v>0</v>
      </c>
      <c r="K217" s="205" t="s">
        <v>219</v>
      </c>
      <c r="L217" s="42"/>
      <c r="M217" s="210" t="s">
        <v>40</v>
      </c>
      <c r="N217" s="211" t="s">
        <v>49</v>
      </c>
      <c r="O217" s="78"/>
      <c r="P217" s="212">
        <f>O217*H217</f>
        <v>0</v>
      </c>
      <c r="Q217" s="212">
        <v>0.01314</v>
      </c>
      <c r="R217" s="212">
        <f>Q217*H217</f>
        <v>0.4919616</v>
      </c>
      <c r="S217" s="212">
        <v>0</v>
      </c>
      <c r="T217" s="213">
        <f>S217*H217</f>
        <v>0</v>
      </c>
      <c r="AR217" s="16" t="s">
        <v>180</v>
      </c>
      <c r="AT217" s="16" t="s">
        <v>142</v>
      </c>
      <c r="AU217" s="16" t="s">
        <v>88</v>
      </c>
      <c r="AY217" s="16" t="s">
        <v>139</v>
      </c>
      <c r="BE217" s="214">
        <f>IF(N217="základní",J217,0)</f>
        <v>0</v>
      </c>
      <c r="BF217" s="214">
        <f>IF(N217="snížená",J217,0)</f>
        <v>0</v>
      </c>
      <c r="BG217" s="214">
        <f>IF(N217="zákl. přenesená",J217,0)</f>
        <v>0</v>
      </c>
      <c r="BH217" s="214">
        <f>IF(N217="sníž. přenesená",J217,0)</f>
        <v>0</v>
      </c>
      <c r="BI217" s="214">
        <f>IF(N217="nulová",J217,0)</f>
        <v>0</v>
      </c>
      <c r="BJ217" s="16" t="s">
        <v>86</v>
      </c>
      <c r="BK217" s="214">
        <f>ROUND(I217*H217,2)</f>
        <v>0</v>
      </c>
      <c r="BL217" s="16" t="s">
        <v>180</v>
      </c>
      <c r="BM217" s="16" t="s">
        <v>1578</v>
      </c>
    </row>
    <row r="218" spans="2:47" s="1" customFormat="1" ht="12">
      <c r="B218" s="37"/>
      <c r="C218" s="38"/>
      <c r="D218" s="215" t="s">
        <v>155</v>
      </c>
      <c r="E218" s="38"/>
      <c r="F218" s="216" t="s">
        <v>1579</v>
      </c>
      <c r="G218" s="38"/>
      <c r="H218" s="38"/>
      <c r="I218" s="129"/>
      <c r="J218" s="38"/>
      <c r="K218" s="38"/>
      <c r="L218" s="42"/>
      <c r="M218" s="217"/>
      <c r="N218" s="78"/>
      <c r="O218" s="78"/>
      <c r="P218" s="78"/>
      <c r="Q218" s="78"/>
      <c r="R218" s="78"/>
      <c r="S218" s="78"/>
      <c r="T218" s="79"/>
      <c r="AT218" s="16" t="s">
        <v>155</v>
      </c>
      <c r="AU218" s="16" t="s">
        <v>88</v>
      </c>
    </row>
    <row r="219" spans="2:47" s="1" customFormat="1" ht="12">
      <c r="B219" s="37"/>
      <c r="C219" s="38"/>
      <c r="D219" s="215" t="s">
        <v>224</v>
      </c>
      <c r="E219" s="38"/>
      <c r="F219" s="216" t="s">
        <v>1580</v>
      </c>
      <c r="G219" s="38"/>
      <c r="H219" s="38"/>
      <c r="I219" s="129"/>
      <c r="J219" s="38"/>
      <c r="K219" s="38"/>
      <c r="L219" s="42"/>
      <c r="M219" s="217"/>
      <c r="N219" s="78"/>
      <c r="O219" s="78"/>
      <c r="P219" s="78"/>
      <c r="Q219" s="78"/>
      <c r="R219" s="78"/>
      <c r="S219" s="78"/>
      <c r="T219" s="79"/>
      <c r="AT219" s="16" t="s">
        <v>224</v>
      </c>
      <c r="AU219" s="16" t="s">
        <v>88</v>
      </c>
    </row>
    <row r="220" spans="2:51" s="13" customFormat="1" ht="12">
      <c r="B220" s="258"/>
      <c r="C220" s="259"/>
      <c r="D220" s="215" t="s">
        <v>165</v>
      </c>
      <c r="E220" s="260" t="s">
        <v>40</v>
      </c>
      <c r="F220" s="261" t="s">
        <v>1449</v>
      </c>
      <c r="G220" s="259"/>
      <c r="H220" s="260" t="s">
        <v>40</v>
      </c>
      <c r="I220" s="262"/>
      <c r="J220" s="259"/>
      <c r="K220" s="259"/>
      <c r="L220" s="263"/>
      <c r="M220" s="264"/>
      <c r="N220" s="265"/>
      <c r="O220" s="265"/>
      <c r="P220" s="265"/>
      <c r="Q220" s="265"/>
      <c r="R220" s="265"/>
      <c r="S220" s="265"/>
      <c r="T220" s="266"/>
      <c r="AT220" s="267" t="s">
        <v>165</v>
      </c>
      <c r="AU220" s="267" t="s">
        <v>88</v>
      </c>
      <c r="AV220" s="13" t="s">
        <v>86</v>
      </c>
      <c r="AW220" s="13" t="s">
        <v>38</v>
      </c>
      <c r="AX220" s="13" t="s">
        <v>78</v>
      </c>
      <c r="AY220" s="267" t="s">
        <v>139</v>
      </c>
    </row>
    <row r="221" spans="2:51" s="11" customFormat="1" ht="12">
      <c r="B221" s="218"/>
      <c r="C221" s="219"/>
      <c r="D221" s="215" t="s">
        <v>165</v>
      </c>
      <c r="E221" s="234" t="s">
        <v>40</v>
      </c>
      <c r="F221" s="220" t="s">
        <v>1581</v>
      </c>
      <c r="G221" s="219"/>
      <c r="H221" s="221">
        <v>37.44</v>
      </c>
      <c r="I221" s="222"/>
      <c r="J221" s="219"/>
      <c r="K221" s="219"/>
      <c r="L221" s="223"/>
      <c r="M221" s="224"/>
      <c r="N221" s="225"/>
      <c r="O221" s="225"/>
      <c r="P221" s="225"/>
      <c r="Q221" s="225"/>
      <c r="R221" s="225"/>
      <c r="S221" s="225"/>
      <c r="T221" s="226"/>
      <c r="AT221" s="227" t="s">
        <v>165</v>
      </c>
      <c r="AU221" s="227" t="s">
        <v>88</v>
      </c>
      <c r="AV221" s="11" t="s">
        <v>88</v>
      </c>
      <c r="AW221" s="11" t="s">
        <v>38</v>
      </c>
      <c r="AX221" s="11" t="s">
        <v>86</v>
      </c>
      <c r="AY221" s="227" t="s">
        <v>139</v>
      </c>
    </row>
    <row r="222" spans="2:65" s="1" customFormat="1" ht="16.5" customHeight="1">
      <c r="B222" s="37"/>
      <c r="C222" s="203" t="s">
        <v>403</v>
      </c>
      <c r="D222" s="203" t="s">
        <v>142</v>
      </c>
      <c r="E222" s="204" t="s">
        <v>1582</v>
      </c>
      <c r="F222" s="205" t="s">
        <v>1583</v>
      </c>
      <c r="G222" s="206" t="s">
        <v>1005</v>
      </c>
      <c r="H222" s="207">
        <v>37.44</v>
      </c>
      <c r="I222" s="208"/>
      <c r="J222" s="209">
        <f>ROUND(I222*H222,2)</f>
        <v>0</v>
      </c>
      <c r="K222" s="205" t="s">
        <v>146</v>
      </c>
      <c r="L222" s="42"/>
      <c r="M222" s="210" t="s">
        <v>40</v>
      </c>
      <c r="N222" s="211" t="s">
        <v>49</v>
      </c>
      <c r="O222" s="78"/>
      <c r="P222" s="212">
        <f>O222*H222</f>
        <v>0</v>
      </c>
      <c r="Q222" s="212">
        <v>0</v>
      </c>
      <c r="R222" s="212">
        <f>Q222*H222</f>
        <v>0</v>
      </c>
      <c r="S222" s="212">
        <v>0.01723</v>
      </c>
      <c r="T222" s="213">
        <f>S222*H222</f>
        <v>0.6450911999999999</v>
      </c>
      <c r="AR222" s="16" t="s">
        <v>180</v>
      </c>
      <c r="AT222" s="16" t="s">
        <v>142</v>
      </c>
      <c r="AU222" s="16" t="s">
        <v>88</v>
      </c>
      <c r="AY222" s="16" t="s">
        <v>139</v>
      </c>
      <c r="BE222" s="214">
        <f>IF(N222="základní",J222,0)</f>
        <v>0</v>
      </c>
      <c r="BF222" s="214">
        <f>IF(N222="snížená",J222,0)</f>
        <v>0</v>
      </c>
      <c r="BG222" s="214">
        <f>IF(N222="zákl. přenesená",J222,0)</f>
        <v>0</v>
      </c>
      <c r="BH222" s="214">
        <f>IF(N222="sníž. přenesená",J222,0)</f>
        <v>0</v>
      </c>
      <c r="BI222" s="214">
        <f>IF(N222="nulová",J222,0)</f>
        <v>0</v>
      </c>
      <c r="BJ222" s="16" t="s">
        <v>86</v>
      </c>
      <c r="BK222" s="214">
        <f>ROUND(I222*H222,2)</f>
        <v>0</v>
      </c>
      <c r="BL222" s="16" t="s">
        <v>180</v>
      </c>
      <c r="BM222" s="16" t="s">
        <v>1584</v>
      </c>
    </row>
    <row r="223" spans="2:47" s="1" customFormat="1" ht="12">
      <c r="B223" s="37"/>
      <c r="C223" s="38"/>
      <c r="D223" s="215" t="s">
        <v>155</v>
      </c>
      <c r="E223" s="38"/>
      <c r="F223" s="216" t="s">
        <v>1585</v>
      </c>
      <c r="G223" s="38"/>
      <c r="H223" s="38"/>
      <c r="I223" s="129"/>
      <c r="J223" s="38"/>
      <c r="K223" s="38"/>
      <c r="L223" s="42"/>
      <c r="M223" s="217"/>
      <c r="N223" s="78"/>
      <c r="O223" s="78"/>
      <c r="P223" s="78"/>
      <c r="Q223" s="78"/>
      <c r="R223" s="78"/>
      <c r="S223" s="78"/>
      <c r="T223" s="79"/>
      <c r="AT223" s="16" t="s">
        <v>155</v>
      </c>
      <c r="AU223" s="16" t="s">
        <v>88</v>
      </c>
    </row>
    <row r="224" spans="2:47" s="1" customFormat="1" ht="12">
      <c r="B224" s="37"/>
      <c r="C224" s="38"/>
      <c r="D224" s="215" t="s">
        <v>224</v>
      </c>
      <c r="E224" s="38"/>
      <c r="F224" s="216" t="s">
        <v>1575</v>
      </c>
      <c r="G224" s="38"/>
      <c r="H224" s="38"/>
      <c r="I224" s="129"/>
      <c r="J224" s="38"/>
      <c r="K224" s="38"/>
      <c r="L224" s="42"/>
      <c r="M224" s="217"/>
      <c r="N224" s="78"/>
      <c r="O224" s="78"/>
      <c r="P224" s="78"/>
      <c r="Q224" s="78"/>
      <c r="R224" s="78"/>
      <c r="S224" s="78"/>
      <c r="T224" s="79"/>
      <c r="AT224" s="16" t="s">
        <v>224</v>
      </c>
      <c r="AU224" s="16" t="s">
        <v>88</v>
      </c>
    </row>
    <row r="225" spans="2:51" s="13" customFormat="1" ht="12">
      <c r="B225" s="258"/>
      <c r="C225" s="259"/>
      <c r="D225" s="215" t="s">
        <v>165</v>
      </c>
      <c r="E225" s="260" t="s">
        <v>40</v>
      </c>
      <c r="F225" s="261" t="s">
        <v>1449</v>
      </c>
      <c r="G225" s="259"/>
      <c r="H225" s="260" t="s">
        <v>40</v>
      </c>
      <c r="I225" s="262"/>
      <c r="J225" s="259"/>
      <c r="K225" s="259"/>
      <c r="L225" s="263"/>
      <c r="M225" s="264"/>
      <c r="N225" s="265"/>
      <c r="O225" s="265"/>
      <c r="P225" s="265"/>
      <c r="Q225" s="265"/>
      <c r="R225" s="265"/>
      <c r="S225" s="265"/>
      <c r="T225" s="266"/>
      <c r="AT225" s="267" t="s">
        <v>165</v>
      </c>
      <c r="AU225" s="267" t="s">
        <v>88</v>
      </c>
      <c r="AV225" s="13" t="s">
        <v>86</v>
      </c>
      <c r="AW225" s="13" t="s">
        <v>38</v>
      </c>
      <c r="AX225" s="13" t="s">
        <v>78</v>
      </c>
      <c r="AY225" s="267" t="s">
        <v>139</v>
      </c>
    </row>
    <row r="226" spans="2:51" s="11" customFormat="1" ht="12">
      <c r="B226" s="218"/>
      <c r="C226" s="219"/>
      <c r="D226" s="215" t="s">
        <v>165</v>
      </c>
      <c r="E226" s="234" t="s">
        <v>40</v>
      </c>
      <c r="F226" s="220" t="s">
        <v>1581</v>
      </c>
      <c r="G226" s="219"/>
      <c r="H226" s="221">
        <v>37.44</v>
      </c>
      <c r="I226" s="222"/>
      <c r="J226" s="219"/>
      <c r="K226" s="219"/>
      <c r="L226" s="223"/>
      <c r="M226" s="224"/>
      <c r="N226" s="225"/>
      <c r="O226" s="225"/>
      <c r="P226" s="225"/>
      <c r="Q226" s="225"/>
      <c r="R226" s="225"/>
      <c r="S226" s="225"/>
      <c r="T226" s="226"/>
      <c r="AT226" s="227" t="s">
        <v>165</v>
      </c>
      <c r="AU226" s="227" t="s">
        <v>88</v>
      </c>
      <c r="AV226" s="11" t="s">
        <v>88</v>
      </c>
      <c r="AW226" s="11" t="s">
        <v>38</v>
      </c>
      <c r="AX226" s="11" t="s">
        <v>86</v>
      </c>
      <c r="AY226" s="227" t="s">
        <v>139</v>
      </c>
    </row>
    <row r="227" spans="2:65" s="1" customFormat="1" ht="22.5" customHeight="1">
      <c r="B227" s="37"/>
      <c r="C227" s="203" t="s">
        <v>407</v>
      </c>
      <c r="D227" s="203" t="s">
        <v>142</v>
      </c>
      <c r="E227" s="204" t="s">
        <v>1586</v>
      </c>
      <c r="F227" s="205" t="s">
        <v>1587</v>
      </c>
      <c r="G227" s="206" t="s">
        <v>179</v>
      </c>
      <c r="H227" s="207">
        <v>31.35</v>
      </c>
      <c r="I227" s="208"/>
      <c r="J227" s="209">
        <f>ROUND(I227*H227,2)</f>
        <v>0</v>
      </c>
      <c r="K227" s="205" t="s">
        <v>146</v>
      </c>
      <c r="L227" s="42"/>
      <c r="M227" s="210" t="s">
        <v>40</v>
      </c>
      <c r="N227" s="211" t="s">
        <v>49</v>
      </c>
      <c r="O227" s="78"/>
      <c r="P227" s="212">
        <f>O227*H227</f>
        <v>0</v>
      </c>
      <c r="Q227" s="212">
        <v>0.00783</v>
      </c>
      <c r="R227" s="212">
        <f>Q227*H227</f>
        <v>0.2454705</v>
      </c>
      <c r="S227" s="212">
        <v>0</v>
      </c>
      <c r="T227" s="213">
        <f>S227*H227</f>
        <v>0</v>
      </c>
      <c r="AR227" s="16" t="s">
        <v>180</v>
      </c>
      <c r="AT227" s="16" t="s">
        <v>142</v>
      </c>
      <c r="AU227" s="16" t="s">
        <v>88</v>
      </c>
      <c r="AY227" s="16" t="s">
        <v>139</v>
      </c>
      <c r="BE227" s="214">
        <f>IF(N227="základní",J227,0)</f>
        <v>0</v>
      </c>
      <c r="BF227" s="214">
        <f>IF(N227="snížená",J227,0)</f>
        <v>0</v>
      </c>
      <c r="BG227" s="214">
        <f>IF(N227="zákl. přenesená",J227,0)</f>
        <v>0</v>
      </c>
      <c r="BH227" s="214">
        <f>IF(N227="sníž. přenesená",J227,0)</f>
        <v>0</v>
      </c>
      <c r="BI227" s="214">
        <f>IF(N227="nulová",J227,0)</f>
        <v>0</v>
      </c>
      <c r="BJ227" s="16" t="s">
        <v>86</v>
      </c>
      <c r="BK227" s="214">
        <f>ROUND(I227*H227,2)</f>
        <v>0</v>
      </c>
      <c r="BL227" s="16" t="s">
        <v>180</v>
      </c>
      <c r="BM227" s="16" t="s">
        <v>1588</v>
      </c>
    </row>
    <row r="228" spans="2:47" s="1" customFormat="1" ht="12">
      <c r="B228" s="37"/>
      <c r="C228" s="38"/>
      <c r="D228" s="215" t="s">
        <v>155</v>
      </c>
      <c r="E228" s="38"/>
      <c r="F228" s="216" t="s">
        <v>1589</v>
      </c>
      <c r="G228" s="38"/>
      <c r="H228" s="38"/>
      <c r="I228" s="129"/>
      <c r="J228" s="38"/>
      <c r="K228" s="38"/>
      <c r="L228" s="42"/>
      <c r="M228" s="217"/>
      <c r="N228" s="78"/>
      <c r="O228" s="78"/>
      <c r="P228" s="78"/>
      <c r="Q228" s="78"/>
      <c r="R228" s="78"/>
      <c r="S228" s="78"/>
      <c r="T228" s="79"/>
      <c r="AT228" s="16" t="s">
        <v>155</v>
      </c>
      <c r="AU228" s="16" t="s">
        <v>88</v>
      </c>
    </row>
    <row r="229" spans="2:47" s="1" customFormat="1" ht="12">
      <c r="B229" s="37"/>
      <c r="C229" s="38"/>
      <c r="D229" s="215" t="s">
        <v>224</v>
      </c>
      <c r="E229" s="38"/>
      <c r="F229" s="216" t="s">
        <v>1590</v>
      </c>
      <c r="G229" s="38"/>
      <c r="H229" s="38"/>
      <c r="I229" s="129"/>
      <c r="J229" s="38"/>
      <c r="K229" s="38"/>
      <c r="L229" s="42"/>
      <c r="M229" s="217"/>
      <c r="N229" s="78"/>
      <c r="O229" s="78"/>
      <c r="P229" s="78"/>
      <c r="Q229" s="78"/>
      <c r="R229" s="78"/>
      <c r="S229" s="78"/>
      <c r="T229" s="79"/>
      <c r="AT229" s="16" t="s">
        <v>224</v>
      </c>
      <c r="AU229" s="16" t="s">
        <v>88</v>
      </c>
    </row>
    <row r="230" spans="2:51" s="13" customFormat="1" ht="12">
      <c r="B230" s="258"/>
      <c r="C230" s="259"/>
      <c r="D230" s="215" t="s">
        <v>165</v>
      </c>
      <c r="E230" s="260" t="s">
        <v>40</v>
      </c>
      <c r="F230" s="261" t="s">
        <v>1449</v>
      </c>
      <c r="G230" s="259"/>
      <c r="H230" s="260" t="s">
        <v>40</v>
      </c>
      <c r="I230" s="262"/>
      <c r="J230" s="259"/>
      <c r="K230" s="259"/>
      <c r="L230" s="263"/>
      <c r="M230" s="264"/>
      <c r="N230" s="265"/>
      <c r="O230" s="265"/>
      <c r="P230" s="265"/>
      <c r="Q230" s="265"/>
      <c r="R230" s="265"/>
      <c r="S230" s="265"/>
      <c r="T230" s="266"/>
      <c r="AT230" s="267" t="s">
        <v>165</v>
      </c>
      <c r="AU230" s="267" t="s">
        <v>88</v>
      </c>
      <c r="AV230" s="13" t="s">
        <v>86</v>
      </c>
      <c r="AW230" s="13" t="s">
        <v>38</v>
      </c>
      <c r="AX230" s="13" t="s">
        <v>78</v>
      </c>
      <c r="AY230" s="267" t="s">
        <v>139</v>
      </c>
    </row>
    <row r="231" spans="2:51" s="11" customFormat="1" ht="12">
      <c r="B231" s="218"/>
      <c r="C231" s="219"/>
      <c r="D231" s="215" t="s">
        <v>165</v>
      </c>
      <c r="E231" s="234" t="s">
        <v>40</v>
      </c>
      <c r="F231" s="220" t="s">
        <v>1591</v>
      </c>
      <c r="G231" s="219"/>
      <c r="H231" s="221">
        <v>31.35</v>
      </c>
      <c r="I231" s="222"/>
      <c r="J231" s="219"/>
      <c r="K231" s="219"/>
      <c r="L231" s="223"/>
      <c r="M231" s="224"/>
      <c r="N231" s="225"/>
      <c r="O231" s="225"/>
      <c r="P231" s="225"/>
      <c r="Q231" s="225"/>
      <c r="R231" s="225"/>
      <c r="S231" s="225"/>
      <c r="T231" s="226"/>
      <c r="AT231" s="227" t="s">
        <v>165</v>
      </c>
      <c r="AU231" s="227" t="s">
        <v>88</v>
      </c>
      <c r="AV231" s="11" t="s">
        <v>88</v>
      </c>
      <c r="AW231" s="11" t="s">
        <v>38</v>
      </c>
      <c r="AX231" s="11" t="s">
        <v>86</v>
      </c>
      <c r="AY231" s="227" t="s">
        <v>139</v>
      </c>
    </row>
    <row r="232" spans="2:65" s="1" customFormat="1" ht="22.5" customHeight="1">
      <c r="B232" s="37"/>
      <c r="C232" s="203" t="s">
        <v>411</v>
      </c>
      <c r="D232" s="203" t="s">
        <v>142</v>
      </c>
      <c r="E232" s="204" t="s">
        <v>1592</v>
      </c>
      <c r="F232" s="205" t="s">
        <v>1593</v>
      </c>
      <c r="G232" s="206" t="s">
        <v>179</v>
      </c>
      <c r="H232" s="207">
        <v>8.85</v>
      </c>
      <c r="I232" s="208"/>
      <c r="J232" s="209">
        <f>ROUND(I232*H232,2)</f>
        <v>0</v>
      </c>
      <c r="K232" s="205" t="s">
        <v>146</v>
      </c>
      <c r="L232" s="42"/>
      <c r="M232" s="210" t="s">
        <v>40</v>
      </c>
      <c r="N232" s="211" t="s">
        <v>49</v>
      </c>
      <c r="O232" s="78"/>
      <c r="P232" s="212">
        <f>O232*H232</f>
        <v>0</v>
      </c>
      <c r="Q232" s="212">
        <v>0.01707</v>
      </c>
      <c r="R232" s="212">
        <f>Q232*H232</f>
        <v>0.15106949999999997</v>
      </c>
      <c r="S232" s="212">
        <v>0</v>
      </c>
      <c r="T232" s="213">
        <f>S232*H232</f>
        <v>0</v>
      </c>
      <c r="AR232" s="16" t="s">
        <v>180</v>
      </c>
      <c r="AT232" s="16" t="s">
        <v>142</v>
      </c>
      <c r="AU232" s="16" t="s">
        <v>88</v>
      </c>
      <c r="AY232" s="16" t="s">
        <v>139</v>
      </c>
      <c r="BE232" s="214">
        <f>IF(N232="základní",J232,0)</f>
        <v>0</v>
      </c>
      <c r="BF232" s="214">
        <f>IF(N232="snížená",J232,0)</f>
        <v>0</v>
      </c>
      <c r="BG232" s="214">
        <f>IF(N232="zákl. přenesená",J232,0)</f>
        <v>0</v>
      </c>
      <c r="BH232" s="214">
        <f>IF(N232="sníž. přenesená",J232,0)</f>
        <v>0</v>
      </c>
      <c r="BI232" s="214">
        <f>IF(N232="nulová",J232,0)</f>
        <v>0</v>
      </c>
      <c r="BJ232" s="16" t="s">
        <v>86</v>
      </c>
      <c r="BK232" s="214">
        <f>ROUND(I232*H232,2)</f>
        <v>0</v>
      </c>
      <c r="BL232" s="16" t="s">
        <v>180</v>
      </c>
      <c r="BM232" s="16" t="s">
        <v>1594</v>
      </c>
    </row>
    <row r="233" spans="2:47" s="1" customFormat="1" ht="12">
      <c r="B233" s="37"/>
      <c r="C233" s="38"/>
      <c r="D233" s="215" t="s">
        <v>155</v>
      </c>
      <c r="E233" s="38"/>
      <c r="F233" s="216" t="s">
        <v>1589</v>
      </c>
      <c r="G233" s="38"/>
      <c r="H233" s="38"/>
      <c r="I233" s="129"/>
      <c r="J233" s="38"/>
      <c r="K233" s="38"/>
      <c r="L233" s="42"/>
      <c r="M233" s="217"/>
      <c r="N233" s="78"/>
      <c r="O233" s="78"/>
      <c r="P233" s="78"/>
      <c r="Q233" s="78"/>
      <c r="R233" s="78"/>
      <c r="S233" s="78"/>
      <c r="T233" s="79"/>
      <c r="AT233" s="16" t="s">
        <v>155</v>
      </c>
      <c r="AU233" s="16" t="s">
        <v>88</v>
      </c>
    </row>
    <row r="234" spans="2:47" s="1" customFormat="1" ht="12">
      <c r="B234" s="37"/>
      <c r="C234" s="38"/>
      <c r="D234" s="215" t="s">
        <v>224</v>
      </c>
      <c r="E234" s="38"/>
      <c r="F234" s="216" t="s">
        <v>1595</v>
      </c>
      <c r="G234" s="38"/>
      <c r="H234" s="38"/>
      <c r="I234" s="129"/>
      <c r="J234" s="38"/>
      <c r="K234" s="38"/>
      <c r="L234" s="42"/>
      <c r="M234" s="217"/>
      <c r="N234" s="78"/>
      <c r="O234" s="78"/>
      <c r="P234" s="78"/>
      <c r="Q234" s="78"/>
      <c r="R234" s="78"/>
      <c r="S234" s="78"/>
      <c r="T234" s="79"/>
      <c r="AT234" s="16" t="s">
        <v>224</v>
      </c>
      <c r="AU234" s="16" t="s">
        <v>88</v>
      </c>
    </row>
    <row r="235" spans="2:51" s="13" customFormat="1" ht="12">
      <c r="B235" s="258"/>
      <c r="C235" s="259"/>
      <c r="D235" s="215" t="s">
        <v>165</v>
      </c>
      <c r="E235" s="260" t="s">
        <v>40</v>
      </c>
      <c r="F235" s="261" t="s">
        <v>1449</v>
      </c>
      <c r="G235" s="259"/>
      <c r="H235" s="260" t="s">
        <v>40</v>
      </c>
      <c r="I235" s="262"/>
      <c r="J235" s="259"/>
      <c r="K235" s="259"/>
      <c r="L235" s="263"/>
      <c r="M235" s="264"/>
      <c r="N235" s="265"/>
      <c r="O235" s="265"/>
      <c r="P235" s="265"/>
      <c r="Q235" s="265"/>
      <c r="R235" s="265"/>
      <c r="S235" s="265"/>
      <c r="T235" s="266"/>
      <c r="AT235" s="267" t="s">
        <v>165</v>
      </c>
      <c r="AU235" s="267" t="s">
        <v>88</v>
      </c>
      <c r="AV235" s="13" t="s">
        <v>86</v>
      </c>
      <c r="AW235" s="13" t="s">
        <v>38</v>
      </c>
      <c r="AX235" s="13" t="s">
        <v>78</v>
      </c>
      <c r="AY235" s="267" t="s">
        <v>139</v>
      </c>
    </row>
    <row r="236" spans="2:51" s="11" customFormat="1" ht="12">
      <c r="B236" s="218"/>
      <c r="C236" s="219"/>
      <c r="D236" s="215" t="s">
        <v>165</v>
      </c>
      <c r="E236" s="234" t="s">
        <v>40</v>
      </c>
      <c r="F236" s="220" t="s">
        <v>1596</v>
      </c>
      <c r="G236" s="219"/>
      <c r="H236" s="221">
        <v>8.85</v>
      </c>
      <c r="I236" s="222"/>
      <c r="J236" s="219"/>
      <c r="K236" s="219"/>
      <c r="L236" s="223"/>
      <c r="M236" s="224"/>
      <c r="N236" s="225"/>
      <c r="O236" s="225"/>
      <c r="P236" s="225"/>
      <c r="Q236" s="225"/>
      <c r="R236" s="225"/>
      <c r="S236" s="225"/>
      <c r="T236" s="226"/>
      <c r="AT236" s="227" t="s">
        <v>165</v>
      </c>
      <c r="AU236" s="227" t="s">
        <v>88</v>
      </c>
      <c r="AV236" s="11" t="s">
        <v>88</v>
      </c>
      <c r="AW236" s="11" t="s">
        <v>38</v>
      </c>
      <c r="AX236" s="11" t="s">
        <v>86</v>
      </c>
      <c r="AY236" s="227" t="s">
        <v>139</v>
      </c>
    </row>
    <row r="237" spans="2:65" s="1" customFormat="1" ht="22.5" customHeight="1">
      <c r="B237" s="37"/>
      <c r="C237" s="203" t="s">
        <v>415</v>
      </c>
      <c r="D237" s="203" t="s">
        <v>142</v>
      </c>
      <c r="E237" s="204" t="s">
        <v>1597</v>
      </c>
      <c r="F237" s="205" t="s">
        <v>1598</v>
      </c>
      <c r="G237" s="206" t="s">
        <v>242</v>
      </c>
      <c r="H237" s="228"/>
      <c r="I237" s="208"/>
      <c r="J237" s="209">
        <f>ROUND(I237*H237,2)</f>
        <v>0</v>
      </c>
      <c r="K237" s="205" t="s">
        <v>146</v>
      </c>
      <c r="L237" s="42"/>
      <c r="M237" s="210" t="s">
        <v>40</v>
      </c>
      <c r="N237" s="211" t="s">
        <v>49</v>
      </c>
      <c r="O237" s="78"/>
      <c r="P237" s="212">
        <f>O237*H237</f>
        <v>0</v>
      </c>
      <c r="Q237" s="212">
        <v>0</v>
      </c>
      <c r="R237" s="212">
        <f>Q237*H237</f>
        <v>0</v>
      </c>
      <c r="S237" s="212">
        <v>0</v>
      </c>
      <c r="T237" s="213">
        <f>S237*H237</f>
        <v>0</v>
      </c>
      <c r="AR237" s="16" t="s">
        <v>180</v>
      </c>
      <c r="AT237" s="16" t="s">
        <v>142</v>
      </c>
      <c r="AU237" s="16" t="s">
        <v>88</v>
      </c>
      <c r="AY237" s="16" t="s">
        <v>139</v>
      </c>
      <c r="BE237" s="214">
        <f>IF(N237="základní",J237,0)</f>
        <v>0</v>
      </c>
      <c r="BF237" s="214">
        <f>IF(N237="snížená",J237,0)</f>
        <v>0</v>
      </c>
      <c r="BG237" s="214">
        <f>IF(N237="zákl. přenesená",J237,0)</f>
        <v>0</v>
      </c>
      <c r="BH237" s="214">
        <f>IF(N237="sníž. přenesená",J237,0)</f>
        <v>0</v>
      </c>
      <c r="BI237" s="214">
        <f>IF(N237="nulová",J237,0)</f>
        <v>0</v>
      </c>
      <c r="BJ237" s="16" t="s">
        <v>86</v>
      </c>
      <c r="BK237" s="214">
        <f>ROUND(I237*H237,2)</f>
        <v>0</v>
      </c>
      <c r="BL237" s="16" t="s">
        <v>180</v>
      </c>
      <c r="BM237" s="16" t="s">
        <v>1599</v>
      </c>
    </row>
    <row r="238" spans="2:47" s="1" customFormat="1" ht="12">
      <c r="B238" s="37"/>
      <c r="C238" s="38"/>
      <c r="D238" s="215" t="s">
        <v>155</v>
      </c>
      <c r="E238" s="38"/>
      <c r="F238" s="216" t="s">
        <v>1600</v>
      </c>
      <c r="G238" s="38"/>
      <c r="H238" s="38"/>
      <c r="I238" s="129"/>
      <c r="J238" s="38"/>
      <c r="K238" s="38"/>
      <c r="L238" s="42"/>
      <c r="M238" s="217"/>
      <c r="N238" s="78"/>
      <c r="O238" s="78"/>
      <c r="P238" s="78"/>
      <c r="Q238" s="78"/>
      <c r="R238" s="78"/>
      <c r="S238" s="78"/>
      <c r="T238" s="79"/>
      <c r="AT238" s="16" t="s">
        <v>155</v>
      </c>
      <c r="AU238" s="16" t="s">
        <v>88</v>
      </c>
    </row>
    <row r="239" spans="2:63" s="10" customFormat="1" ht="22.8" customHeight="1">
      <c r="B239" s="187"/>
      <c r="C239" s="188"/>
      <c r="D239" s="189" t="s">
        <v>77</v>
      </c>
      <c r="E239" s="201" t="s">
        <v>1601</v>
      </c>
      <c r="F239" s="201" t="s">
        <v>1602</v>
      </c>
      <c r="G239" s="188"/>
      <c r="H239" s="188"/>
      <c r="I239" s="191"/>
      <c r="J239" s="202">
        <f>BK239</f>
        <v>0</v>
      </c>
      <c r="K239" s="188"/>
      <c r="L239" s="193"/>
      <c r="M239" s="194"/>
      <c r="N239" s="195"/>
      <c r="O239" s="195"/>
      <c r="P239" s="196">
        <f>SUM(P240:P249)</f>
        <v>0</v>
      </c>
      <c r="Q239" s="195"/>
      <c r="R239" s="196">
        <f>SUM(R240:R249)</f>
        <v>8E-05</v>
      </c>
      <c r="S239" s="195"/>
      <c r="T239" s="197">
        <f>SUM(T240:T249)</f>
        <v>0.089</v>
      </c>
      <c r="AR239" s="198" t="s">
        <v>88</v>
      </c>
      <c r="AT239" s="199" t="s">
        <v>77</v>
      </c>
      <c r="AU239" s="199" t="s">
        <v>86</v>
      </c>
      <c r="AY239" s="198" t="s">
        <v>139</v>
      </c>
      <c r="BK239" s="200">
        <f>SUM(BK240:BK249)</f>
        <v>0</v>
      </c>
    </row>
    <row r="240" spans="2:65" s="1" customFormat="1" ht="16.5" customHeight="1">
      <c r="B240" s="37"/>
      <c r="C240" s="203" t="s">
        <v>419</v>
      </c>
      <c r="D240" s="203" t="s">
        <v>142</v>
      </c>
      <c r="E240" s="204" t="s">
        <v>1603</v>
      </c>
      <c r="F240" s="205" t="s">
        <v>1604</v>
      </c>
      <c r="G240" s="206" t="s">
        <v>1005</v>
      </c>
      <c r="H240" s="207">
        <v>2</v>
      </c>
      <c r="I240" s="208"/>
      <c r="J240" s="209">
        <f>ROUND(I240*H240,2)</f>
        <v>0</v>
      </c>
      <c r="K240" s="205" t="s">
        <v>146</v>
      </c>
      <c r="L240" s="42"/>
      <c r="M240" s="210" t="s">
        <v>40</v>
      </c>
      <c r="N240" s="211" t="s">
        <v>49</v>
      </c>
      <c r="O240" s="78"/>
      <c r="P240" s="212">
        <f>O240*H240</f>
        <v>0</v>
      </c>
      <c r="Q240" s="212">
        <v>0</v>
      </c>
      <c r="R240" s="212">
        <f>Q240*H240</f>
        <v>0</v>
      </c>
      <c r="S240" s="212">
        <v>0.0445</v>
      </c>
      <c r="T240" s="213">
        <f>S240*H240</f>
        <v>0.089</v>
      </c>
      <c r="AR240" s="16" t="s">
        <v>180</v>
      </c>
      <c r="AT240" s="16" t="s">
        <v>142</v>
      </c>
      <c r="AU240" s="16" t="s">
        <v>88</v>
      </c>
      <c r="AY240" s="16" t="s">
        <v>139</v>
      </c>
      <c r="BE240" s="214">
        <f>IF(N240="základní",J240,0)</f>
        <v>0</v>
      </c>
      <c r="BF240" s="214">
        <f>IF(N240="snížená",J240,0)</f>
        <v>0</v>
      </c>
      <c r="BG240" s="214">
        <f>IF(N240="zákl. přenesená",J240,0)</f>
        <v>0</v>
      </c>
      <c r="BH240" s="214">
        <f>IF(N240="sníž. přenesená",J240,0)</f>
        <v>0</v>
      </c>
      <c r="BI240" s="214">
        <f>IF(N240="nulová",J240,0)</f>
        <v>0</v>
      </c>
      <c r="BJ240" s="16" t="s">
        <v>86</v>
      </c>
      <c r="BK240" s="214">
        <f>ROUND(I240*H240,2)</f>
        <v>0</v>
      </c>
      <c r="BL240" s="16" t="s">
        <v>180</v>
      </c>
      <c r="BM240" s="16" t="s">
        <v>1605</v>
      </c>
    </row>
    <row r="241" spans="2:47" s="1" customFormat="1" ht="12">
      <c r="B241" s="37"/>
      <c r="C241" s="38"/>
      <c r="D241" s="215" t="s">
        <v>224</v>
      </c>
      <c r="E241" s="38"/>
      <c r="F241" s="216" t="s">
        <v>1606</v>
      </c>
      <c r="G241" s="38"/>
      <c r="H241" s="38"/>
      <c r="I241" s="129"/>
      <c r="J241" s="38"/>
      <c r="K241" s="38"/>
      <c r="L241" s="42"/>
      <c r="M241" s="217"/>
      <c r="N241" s="78"/>
      <c r="O241" s="78"/>
      <c r="P241" s="78"/>
      <c r="Q241" s="78"/>
      <c r="R241" s="78"/>
      <c r="S241" s="78"/>
      <c r="T241" s="79"/>
      <c r="AT241" s="16" t="s">
        <v>224</v>
      </c>
      <c r="AU241" s="16" t="s">
        <v>88</v>
      </c>
    </row>
    <row r="242" spans="2:65" s="1" customFormat="1" ht="16.5" customHeight="1">
      <c r="B242" s="37"/>
      <c r="C242" s="203" t="s">
        <v>423</v>
      </c>
      <c r="D242" s="203" t="s">
        <v>142</v>
      </c>
      <c r="E242" s="204" t="s">
        <v>1607</v>
      </c>
      <c r="F242" s="205" t="s">
        <v>1608</v>
      </c>
      <c r="G242" s="206" t="s">
        <v>1005</v>
      </c>
      <c r="H242" s="207">
        <v>2</v>
      </c>
      <c r="I242" s="208"/>
      <c r="J242" s="209">
        <f>ROUND(I242*H242,2)</f>
        <v>0</v>
      </c>
      <c r="K242" s="205" t="s">
        <v>146</v>
      </c>
      <c r="L242" s="42"/>
      <c r="M242" s="210" t="s">
        <v>40</v>
      </c>
      <c r="N242" s="211" t="s">
        <v>49</v>
      </c>
      <c r="O242" s="78"/>
      <c r="P242" s="212">
        <f>O242*H242</f>
        <v>0</v>
      </c>
      <c r="Q242" s="212">
        <v>0</v>
      </c>
      <c r="R242" s="212">
        <f>Q242*H242</f>
        <v>0</v>
      </c>
      <c r="S242" s="212">
        <v>0</v>
      </c>
      <c r="T242" s="213">
        <f>S242*H242</f>
        <v>0</v>
      </c>
      <c r="AR242" s="16" t="s">
        <v>180</v>
      </c>
      <c r="AT242" s="16" t="s">
        <v>142</v>
      </c>
      <c r="AU242" s="16" t="s">
        <v>88</v>
      </c>
      <c r="AY242" s="16" t="s">
        <v>139</v>
      </c>
      <c r="BE242" s="214">
        <f>IF(N242="základní",J242,0)</f>
        <v>0</v>
      </c>
      <c r="BF242" s="214">
        <f>IF(N242="snížená",J242,0)</f>
        <v>0</v>
      </c>
      <c r="BG242" s="214">
        <f>IF(N242="zákl. přenesená",J242,0)</f>
        <v>0</v>
      </c>
      <c r="BH242" s="214">
        <f>IF(N242="sníž. přenesená",J242,0)</f>
        <v>0</v>
      </c>
      <c r="BI242" s="214">
        <f>IF(N242="nulová",J242,0)</f>
        <v>0</v>
      </c>
      <c r="BJ242" s="16" t="s">
        <v>86</v>
      </c>
      <c r="BK242" s="214">
        <f>ROUND(I242*H242,2)</f>
        <v>0</v>
      </c>
      <c r="BL242" s="16" t="s">
        <v>180</v>
      </c>
      <c r="BM242" s="16" t="s">
        <v>1609</v>
      </c>
    </row>
    <row r="243" spans="2:65" s="1" customFormat="1" ht="16.5" customHeight="1">
      <c r="B243" s="37"/>
      <c r="C243" s="203" t="s">
        <v>427</v>
      </c>
      <c r="D243" s="203" t="s">
        <v>142</v>
      </c>
      <c r="E243" s="204" t="s">
        <v>1610</v>
      </c>
      <c r="F243" s="205" t="s">
        <v>1611</v>
      </c>
      <c r="G243" s="206" t="s">
        <v>1005</v>
      </c>
      <c r="H243" s="207">
        <v>2</v>
      </c>
      <c r="I243" s="208"/>
      <c r="J243" s="209">
        <f>ROUND(I243*H243,2)</f>
        <v>0</v>
      </c>
      <c r="K243" s="205" t="s">
        <v>146</v>
      </c>
      <c r="L243" s="42"/>
      <c r="M243" s="210" t="s">
        <v>40</v>
      </c>
      <c r="N243" s="211" t="s">
        <v>49</v>
      </c>
      <c r="O243" s="78"/>
      <c r="P243" s="212">
        <f>O243*H243</f>
        <v>0</v>
      </c>
      <c r="Q243" s="212">
        <v>0</v>
      </c>
      <c r="R243" s="212">
        <f>Q243*H243</f>
        <v>0</v>
      </c>
      <c r="S243" s="212">
        <v>0</v>
      </c>
      <c r="T243" s="213">
        <f>S243*H243</f>
        <v>0</v>
      </c>
      <c r="AR243" s="16" t="s">
        <v>180</v>
      </c>
      <c r="AT243" s="16" t="s">
        <v>142</v>
      </c>
      <c r="AU243" s="16" t="s">
        <v>88</v>
      </c>
      <c r="AY243" s="16" t="s">
        <v>139</v>
      </c>
      <c r="BE243" s="214">
        <f>IF(N243="základní",J243,0)</f>
        <v>0</v>
      </c>
      <c r="BF243" s="214">
        <f>IF(N243="snížená",J243,0)</f>
        <v>0</v>
      </c>
      <c r="BG243" s="214">
        <f>IF(N243="zákl. přenesená",J243,0)</f>
        <v>0</v>
      </c>
      <c r="BH243" s="214">
        <f>IF(N243="sníž. přenesená",J243,0)</f>
        <v>0</v>
      </c>
      <c r="BI243" s="214">
        <f>IF(N243="nulová",J243,0)</f>
        <v>0</v>
      </c>
      <c r="BJ243" s="16" t="s">
        <v>86</v>
      </c>
      <c r="BK243" s="214">
        <f>ROUND(I243*H243,2)</f>
        <v>0</v>
      </c>
      <c r="BL243" s="16" t="s">
        <v>180</v>
      </c>
      <c r="BM243" s="16" t="s">
        <v>1612</v>
      </c>
    </row>
    <row r="244" spans="2:47" s="1" customFormat="1" ht="12">
      <c r="B244" s="37"/>
      <c r="C244" s="38"/>
      <c r="D244" s="215" t="s">
        <v>155</v>
      </c>
      <c r="E244" s="38"/>
      <c r="F244" s="216" t="s">
        <v>1613</v>
      </c>
      <c r="G244" s="38"/>
      <c r="H244" s="38"/>
      <c r="I244" s="129"/>
      <c r="J244" s="38"/>
      <c r="K244" s="38"/>
      <c r="L244" s="42"/>
      <c r="M244" s="217"/>
      <c r="N244" s="78"/>
      <c r="O244" s="78"/>
      <c r="P244" s="78"/>
      <c r="Q244" s="78"/>
      <c r="R244" s="78"/>
      <c r="S244" s="78"/>
      <c r="T244" s="79"/>
      <c r="AT244" s="16" t="s">
        <v>155</v>
      </c>
      <c r="AU244" s="16" t="s">
        <v>88</v>
      </c>
    </row>
    <row r="245" spans="2:47" s="1" customFormat="1" ht="12">
      <c r="B245" s="37"/>
      <c r="C245" s="38"/>
      <c r="D245" s="215" t="s">
        <v>224</v>
      </c>
      <c r="E245" s="38"/>
      <c r="F245" s="216" t="s">
        <v>1614</v>
      </c>
      <c r="G245" s="38"/>
      <c r="H245" s="38"/>
      <c r="I245" s="129"/>
      <c r="J245" s="38"/>
      <c r="K245" s="38"/>
      <c r="L245" s="42"/>
      <c r="M245" s="217"/>
      <c r="N245" s="78"/>
      <c r="O245" s="78"/>
      <c r="P245" s="78"/>
      <c r="Q245" s="78"/>
      <c r="R245" s="78"/>
      <c r="S245" s="78"/>
      <c r="T245" s="79"/>
      <c r="AT245" s="16" t="s">
        <v>224</v>
      </c>
      <c r="AU245" s="16" t="s">
        <v>88</v>
      </c>
    </row>
    <row r="246" spans="2:65" s="1" customFormat="1" ht="16.5" customHeight="1">
      <c r="B246" s="37"/>
      <c r="C246" s="203" t="s">
        <v>431</v>
      </c>
      <c r="D246" s="203" t="s">
        <v>142</v>
      </c>
      <c r="E246" s="204" t="s">
        <v>1615</v>
      </c>
      <c r="F246" s="205" t="s">
        <v>1616</v>
      </c>
      <c r="G246" s="206" t="s">
        <v>1005</v>
      </c>
      <c r="H246" s="207">
        <v>2</v>
      </c>
      <c r="I246" s="208"/>
      <c r="J246" s="209">
        <f>ROUND(I246*H246,2)</f>
        <v>0</v>
      </c>
      <c r="K246" s="205" t="s">
        <v>146</v>
      </c>
      <c r="L246" s="42"/>
      <c r="M246" s="210" t="s">
        <v>40</v>
      </c>
      <c r="N246" s="211" t="s">
        <v>49</v>
      </c>
      <c r="O246" s="78"/>
      <c r="P246" s="212">
        <f>O246*H246</f>
        <v>0</v>
      </c>
      <c r="Q246" s="212">
        <v>4E-05</v>
      </c>
      <c r="R246" s="212">
        <f>Q246*H246</f>
        <v>8E-05</v>
      </c>
      <c r="S246" s="212">
        <v>0</v>
      </c>
      <c r="T246" s="213">
        <f>S246*H246</f>
        <v>0</v>
      </c>
      <c r="AR246" s="16" t="s">
        <v>180</v>
      </c>
      <c r="AT246" s="16" t="s">
        <v>142</v>
      </c>
      <c r="AU246" s="16" t="s">
        <v>88</v>
      </c>
      <c r="AY246" s="16" t="s">
        <v>139</v>
      </c>
      <c r="BE246" s="214">
        <f>IF(N246="základní",J246,0)</f>
        <v>0</v>
      </c>
      <c r="BF246" s="214">
        <f>IF(N246="snížená",J246,0)</f>
        <v>0</v>
      </c>
      <c r="BG246" s="214">
        <f>IF(N246="zákl. přenesená",J246,0)</f>
        <v>0</v>
      </c>
      <c r="BH246" s="214">
        <f>IF(N246="sníž. přenesená",J246,0)</f>
        <v>0</v>
      </c>
      <c r="BI246" s="214">
        <f>IF(N246="nulová",J246,0)</f>
        <v>0</v>
      </c>
      <c r="BJ246" s="16" t="s">
        <v>86</v>
      </c>
      <c r="BK246" s="214">
        <f>ROUND(I246*H246,2)</f>
        <v>0</v>
      </c>
      <c r="BL246" s="16" t="s">
        <v>180</v>
      </c>
      <c r="BM246" s="16" t="s">
        <v>1617</v>
      </c>
    </row>
    <row r="247" spans="2:47" s="1" customFormat="1" ht="12">
      <c r="B247" s="37"/>
      <c r="C247" s="38"/>
      <c r="D247" s="215" t="s">
        <v>155</v>
      </c>
      <c r="E247" s="38"/>
      <c r="F247" s="216" t="s">
        <v>1613</v>
      </c>
      <c r="G247" s="38"/>
      <c r="H247" s="38"/>
      <c r="I247" s="129"/>
      <c r="J247" s="38"/>
      <c r="K247" s="38"/>
      <c r="L247" s="42"/>
      <c r="M247" s="217"/>
      <c r="N247" s="78"/>
      <c r="O247" s="78"/>
      <c r="P247" s="78"/>
      <c r="Q247" s="78"/>
      <c r="R247" s="78"/>
      <c r="S247" s="78"/>
      <c r="T247" s="79"/>
      <c r="AT247" s="16" t="s">
        <v>155</v>
      </c>
      <c r="AU247" s="16" t="s">
        <v>88</v>
      </c>
    </row>
    <row r="248" spans="2:65" s="1" customFormat="1" ht="22.5" customHeight="1">
      <c r="B248" s="37"/>
      <c r="C248" s="203" t="s">
        <v>435</v>
      </c>
      <c r="D248" s="203" t="s">
        <v>142</v>
      </c>
      <c r="E248" s="204" t="s">
        <v>1618</v>
      </c>
      <c r="F248" s="205" t="s">
        <v>1619</v>
      </c>
      <c r="G248" s="206" t="s">
        <v>242</v>
      </c>
      <c r="H248" s="228"/>
      <c r="I248" s="208"/>
      <c r="J248" s="209">
        <f>ROUND(I248*H248,2)</f>
        <v>0</v>
      </c>
      <c r="K248" s="205" t="s">
        <v>146</v>
      </c>
      <c r="L248" s="42"/>
      <c r="M248" s="210" t="s">
        <v>40</v>
      </c>
      <c r="N248" s="211" t="s">
        <v>49</v>
      </c>
      <c r="O248" s="78"/>
      <c r="P248" s="212">
        <f>O248*H248</f>
        <v>0</v>
      </c>
      <c r="Q248" s="212">
        <v>0</v>
      </c>
      <c r="R248" s="212">
        <f>Q248*H248</f>
        <v>0</v>
      </c>
      <c r="S248" s="212">
        <v>0</v>
      </c>
      <c r="T248" s="213">
        <f>S248*H248</f>
        <v>0</v>
      </c>
      <c r="AR248" s="16" t="s">
        <v>180</v>
      </c>
      <c r="AT248" s="16" t="s">
        <v>142</v>
      </c>
      <c r="AU248" s="16" t="s">
        <v>88</v>
      </c>
      <c r="AY248" s="16" t="s">
        <v>139</v>
      </c>
      <c r="BE248" s="214">
        <f>IF(N248="základní",J248,0)</f>
        <v>0</v>
      </c>
      <c r="BF248" s="214">
        <f>IF(N248="snížená",J248,0)</f>
        <v>0</v>
      </c>
      <c r="BG248" s="214">
        <f>IF(N248="zákl. přenesená",J248,0)</f>
        <v>0</v>
      </c>
      <c r="BH248" s="214">
        <f>IF(N248="sníž. přenesená",J248,0)</f>
        <v>0</v>
      </c>
      <c r="BI248" s="214">
        <f>IF(N248="nulová",J248,0)</f>
        <v>0</v>
      </c>
      <c r="BJ248" s="16" t="s">
        <v>86</v>
      </c>
      <c r="BK248" s="214">
        <f>ROUND(I248*H248,2)</f>
        <v>0</v>
      </c>
      <c r="BL248" s="16" t="s">
        <v>180</v>
      </c>
      <c r="BM248" s="16" t="s">
        <v>1620</v>
      </c>
    </row>
    <row r="249" spans="2:47" s="1" customFormat="1" ht="12">
      <c r="B249" s="37"/>
      <c r="C249" s="38"/>
      <c r="D249" s="215" t="s">
        <v>155</v>
      </c>
      <c r="E249" s="38"/>
      <c r="F249" s="216" t="s">
        <v>1136</v>
      </c>
      <c r="G249" s="38"/>
      <c r="H249" s="38"/>
      <c r="I249" s="129"/>
      <c r="J249" s="38"/>
      <c r="K249" s="38"/>
      <c r="L249" s="42"/>
      <c r="M249" s="217"/>
      <c r="N249" s="78"/>
      <c r="O249" s="78"/>
      <c r="P249" s="78"/>
      <c r="Q249" s="78"/>
      <c r="R249" s="78"/>
      <c r="S249" s="78"/>
      <c r="T249" s="79"/>
      <c r="AT249" s="16" t="s">
        <v>155</v>
      </c>
      <c r="AU249" s="16" t="s">
        <v>88</v>
      </c>
    </row>
    <row r="250" spans="2:63" s="10" customFormat="1" ht="22.8" customHeight="1">
      <c r="B250" s="187"/>
      <c r="C250" s="188"/>
      <c r="D250" s="189" t="s">
        <v>77</v>
      </c>
      <c r="E250" s="201" t="s">
        <v>1621</v>
      </c>
      <c r="F250" s="201" t="s">
        <v>1622</v>
      </c>
      <c r="G250" s="188"/>
      <c r="H250" s="188"/>
      <c r="I250" s="191"/>
      <c r="J250" s="202">
        <f>BK250</f>
        <v>0</v>
      </c>
      <c r="K250" s="188"/>
      <c r="L250" s="193"/>
      <c r="M250" s="194"/>
      <c r="N250" s="195"/>
      <c r="O250" s="195"/>
      <c r="P250" s="196">
        <f>SUM(P251:P264)</f>
        <v>0</v>
      </c>
      <c r="Q250" s="195"/>
      <c r="R250" s="196">
        <f>SUM(R251:R264)</f>
        <v>0.0632</v>
      </c>
      <c r="S250" s="195"/>
      <c r="T250" s="197">
        <f>SUM(T251:T264)</f>
        <v>0</v>
      </c>
      <c r="AR250" s="198" t="s">
        <v>88</v>
      </c>
      <c r="AT250" s="199" t="s">
        <v>77</v>
      </c>
      <c r="AU250" s="199" t="s">
        <v>86</v>
      </c>
      <c r="AY250" s="198" t="s">
        <v>139</v>
      </c>
      <c r="BK250" s="200">
        <f>SUM(BK251:BK264)</f>
        <v>0</v>
      </c>
    </row>
    <row r="251" spans="2:65" s="1" customFormat="1" ht="22.5" customHeight="1">
      <c r="B251" s="37"/>
      <c r="C251" s="203" t="s">
        <v>439</v>
      </c>
      <c r="D251" s="203" t="s">
        <v>142</v>
      </c>
      <c r="E251" s="204" t="s">
        <v>1623</v>
      </c>
      <c r="F251" s="205" t="s">
        <v>1624</v>
      </c>
      <c r="G251" s="206" t="s">
        <v>145</v>
      </c>
      <c r="H251" s="207">
        <v>2</v>
      </c>
      <c r="I251" s="208"/>
      <c r="J251" s="209">
        <f>ROUND(I251*H251,2)</f>
        <v>0</v>
      </c>
      <c r="K251" s="205" t="s">
        <v>146</v>
      </c>
      <c r="L251" s="42"/>
      <c r="M251" s="210" t="s">
        <v>40</v>
      </c>
      <c r="N251" s="211" t="s">
        <v>49</v>
      </c>
      <c r="O251" s="78"/>
      <c r="P251" s="212">
        <f>O251*H251</f>
        <v>0</v>
      </c>
      <c r="Q251" s="212">
        <v>0</v>
      </c>
      <c r="R251" s="212">
        <f>Q251*H251</f>
        <v>0</v>
      </c>
      <c r="S251" s="212">
        <v>0</v>
      </c>
      <c r="T251" s="213">
        <f>S251*H251</f>
        <v>0</v>
      </c>
      <c r="AR251" s="16" t="s">
        <v>180</v>
      </c>
      <c r="AT251" s="16" t="s">
        <v>142</v>
      </c>
      <c r="AU251" s="16" t="s">
        <v>88</v>
      </c>
      <c r="AY251" s="16" t="s">
        <v>139</v>
      </c>
      <c r="BE251" s="214">
        <f>IF(N251="základní",J251,0)</f>
        <v>0</v>
      </c>
      <c r="BF251" s="214">
        <f>IF(N251="snížená",J251,0)</f>
        <v>0</v>
      </c>
      <c r="BG251" s="214">
        <f>IF(N251="zákl. přenesená",J251,0)</f>
        <v>0</v>
      </c>
      <c r="BH251" s="214">
        <f>IF(N251="sníž. přenesená",J251,0)</f>
        <v>0</v>
      </c>
      <c r="BI251" s="214">
        <f>IF(N251="nulová",J251,0)</f>
        <v>0</v>
      </c>
      <c r="BJ251" s="16" t="s">
        <v>86</v>
      </c>
      <c r="BK251" s="214">
        <f>ROUND(I251*H251,2)</f>
        <v>0</v>
      </c>
      <c r="BL251" s="16" t="s">
        <v>180</v>
      </c>
      <c r="BM251" s="16" t="s">
        <v>1625</v>
      </c>
    </row>
    <row r="252" spans="2:47" s="1" customFormat="1" ht="12">
      <c r="B252" s="37"/>
      <c r="C252" s="38"/>
      <c r="D252" s="215" t="s">
        <v>155</v>
      </c>
      <c r="E252" s="38"/>
      <c r="F252" s="216" t="s">
        <v>1626</v>
      </c>
      <c r="G252" s="38"/>
      <c r="H252" s="38"/>
      <c r="I252" s="129"/>
      <c r="J252" s="38"/>
      <c r="K252" s="38"/>
      <c r="L252" s="42"/>
      <c r="M252" s="217"/>
      <c r="N252" s="78"/>
      <c r="O252" s="78"/>
      <c r="P252" s="78"/>
      <c r="Q252" s="78"/>
      <c r="R252" s="78"/>
      <c r="S252" s="78"/>
      <c r="T252" s="79"/>
      <c r="AT252" s="16" t="s">
        <v>155</v>
      </c>
      <c r="AU252" s="16" t="s">
        <v>88</v>
      </c>
    </row>
    <row r="253" spans="2:51" s="13" customFormat="1" ht="12">
      <c r="B253" s="258"/>
      <c r="C253" s="259"/>
      <c r="D253" s="215" t="s">
        <v>165</v>
      </c>
      <c r="E253" s="260" t="s">
        <v>40</v>
      </c>
      <c r="F253" s="261" t="s">
        <v>1490</v>
      </c>
      <c r="G253" s="259"/>
      <c r="H253" s="260" t="s">
        <v>40</v>
      </c>
      <c r="I253" s="262"/>
      <c r="J253" s="259"/>
      <c r="K253" s="259"/>
      <c r="L253" s="263"/>
      <c r="M253" s="264"/>
      <c r="N253" s="265"/>
      <c r="O253" s="265"/>
      <c r="P253" s="265"/>
      <c r="Q253" s="265"/>
      <c r="R253" s="265"/>
      <c r="S253" s="265"/>
      <c r="T253" s="266"/>
      <c r="AT253" s="267" t="s">
        <v>165</v>
      </c>
      <c r="AU253" s="267" t="s">
        <v>88</v>
      </c>
      <c r="AV253" s="13" t="s">
        <v>86</v>
      </c>
      <c r="AW253" s="13" t="s">
        <v>38</v>
      </c>
      <c r="AX253" s="13" t="s">
        <v>78</v>
      </c>
      <c r="AY253" s="267" t="s">
        <v>139</v>
      </c>
    </row>
    <row r="254" spans="2:51" s="11" customFormat="1" ht="12">
      <c r="B254" s="218"/>
      <c r="C254" s="219"/>
      <c r="D254" s="215" t="s">
        <v>165</v>
      </c>
      <c r="E254" s="234" t="s">
        <v>40</v>
      </c>
      <c r="F254" s="220" t="s">
        <v>88</v>
      </c>
      <c r="G254" s="219"/>
      <c r="H254" s="221">
        <v>2</v>
      </c>
      <c r="I254" s="222"/>
      <c r="J254" s="219"/>
      <c r="K254" s="219"/>
      <c r="L254" s="223"/>
      <c r="M254" s="224"/>
      <c r="N254" s="225"/>
      <c r="O254" s="225"/>
      <c r="P254" s="225"/>
      <c r="Q254" s="225"/>
      <c r="R254" s="225"/>
      <c r="S254" s="225"/>
      <c r="T254" s="226"/>
      <c r="AT254" s="227" t="s">
        <v>165</v>
      </c>
      <c r="AU254" s="227" t="s">
        <v>88</v>
      </c>
      <c r="AV254" s="11" t="s">
        <v>88</v>
      </c>
      <c r="AW254" s="11" t="s">
        <v>38</v>
      </c>
      <c r="AX254" s="11" t="s">
        <v>86</v>
      </c>
      <c r="AY254" s="227" t="s">
        <v>139</v>
      </c>
    </row>
    <row r="255" spans="2:65" s="1" customFormat="1" ht="16.5" customHeight="1">
      <c r="B255" s="37"/>
      <c r="C255" s="246" t="s">
        <v>443</v>
      </c>
      <c r="D255" s="246" t="s">
        <v>254</v>
      </c>
      <c r="E255" s="247" t="s">
        <v>1627</v>
      </c>
      <c r="F255" s="248" t="s">
        <v>1628</v>
      </c>
      <c r="G255" s="249" t="s">
        <v>145</v>
      </c>
      <c r="H255" s="250">
        <v>2</v>
      </c>
      <c r="I255" s="251"/>
      <c r="J255" s="252">
        <f>ROUND(I255*H255,2)</f>
        <v>0</v>
      </c>
      <c r="K255" s="248" t="s">
        <v>146</v>
      </c>
      <c r="L255" s="253"/>
      <c r="M255" s="254" t="s">
        <v>40</v>
      </c>
      <c r="N255" s="255" t="s">
        <v>49</v>
      </c>
      <c r="O255" s="78"/>
      <c r="P255" s="212">
        <f>O255*H255</f>
        <v>0</v>
      </c>
      <c r="Q255" s="212">
        <v>0.027</v>
      </c>
      <c r="R255" s="212">
        <f>Q255*H255</f>
        <v>0.054</v>
      </c>
      <c r="S255" s="212">
        <v>0</v>
      </c>
      <c r="T255" s="213">
        <f>S255*H255</f>
        <v>0</v>
      </c>
      <c r="AR255" s="16" t="s">
        <v>358</v>
      </c>
      <c r="AT255" s="16" t="s">
        <v>254</v>
      </c>
      <c r="AU255" s="16" t="s">
        <v>88</v>
      </c>
      <c r="AY255" s="16" t="s">
        <v>139</v>
      </c>
      <c r="BE255" s="214">
        <f>IF(N255="základní",J255,0)</f>
        <v>0</v>
      </c>
      <c r="BF255" s="214">
        <f>IF(N255="snížená",J255,0)</f>
        <v>0</v>
      </c>
      <c r="BG255" s="214">
        <f>IF(N255="zákl. přenesená",J255,0)</f>
        <v>0</v>
      </c>
      <c r="BH255" s="214">
        <f>IF(N255="sníž. přenesená",J255,0)</f>
        <v>0</v>
      </c>
      <c r="BI255" s="214">
        <f>IF(N255="nulová",J255,0)</f>
        <v>0</v>
      </c>
      <c r="BJ255" s="16" t="s">
        <v>86</v>
      </c>
      <c r="BK255" s="214">
        <f>ROUND(I255*H255,2)</f>
        <v>0</v>
      </c>
      <c r="BL255" s="16" t="s">
        <v>180</v>
      </c>
      <c r="BM255" s="16" t="s">
        <v>1629</v>
      </c>
    </row>
    <row r="256" spans="2:65" s="1" customFormat="1" ht="16.5" customHeight="1">
      <c r="B256" s="37"/>
      <c r="C256" s="203" t="s">
        <v>447</v>
      </c>
      <c r="D256" s="203" t="s">
        <v>142</v>
      </c>
      <c r="E256" s="204" t="s">
        <v>1630</v>
      </c>
      <c r="F256" s="205" t="s">
        <v>1631</v>
      </c>
      <c r="G256" s="206" t="s">
        <v>145</v>
      </c>
      <c r="H256" s="207">
        <v>2</v>
      </c>
      <c r="I256" s="208"/>
      <c r="J256" s="209">
        <f>ROUND(I256*H256,2)</f>
        <v>0</v>
      </c>
      <c r="K256" s="205" t="s">
        <v>146</v>
      </c>
      <c r="L256" s="42"/>
      <c r="M256" s="210" t="s">
        <v>40</v>
      </c>
      <c r="N256" s="211" t="s">
        <v>49</v>
      </c>
      <c r="O256" s="78"/>
      <c r="P256" s="212">
        <f>O256*H256</f>
        <v>0</v>
      </c>
      <c r="Q256" s="212">
        <v>0</v>
      </c>
      <c r="R256" s="212">
        <f>Q256*H256</f>
        <v>0</v>
      </c>
      <c r="S256" s="212">
        <v>0</v>
      </c>
      <c r="T256" s="213">
        <f>S256*H256</f>
        <v>0</v>
      </c>
      <c r="AR256" s="16" t="s">
        <v>180</v>
      </c>
      <c r="AT256" s="16" t="s">
        <v>142</v>
      </c>
      <c r="AU256" s="16" t="s">
        <v>88</v>
      </c>
      <c r="AY256" s="16" t="s">
        <v>139</v>
      </c>
      <c r="BE256" s="214">
        <f>IF(N256="základní",J256,0)</f>
        <v>0</v>
      </c>
      <c r="BF256" s="214">
        <f>IF(N256="snížená",J256,0)</f>
        <v>0</v>
      </c>
      <c r="BG256" s="214">
        <f>IF(N256="zákl. přenesená",J256,0)</f>
        <v>0</v>
      </c>
      <c r="BH256" s="214">
        <f>IF(N256="sníž. přenesená",J256,0)</f>
        <v>0</v>
      </c>
      <c r="BI256" s="214">
        <f>IF(N256="nulová",J256,0)</f>
        <v>0</v>
      </c>
      <c r="BJ256" s="16" t="s">
        <v>86</v>
      </c>
      <c r="BK256" s="214">
        <f>ROUND(I256*H256,2)</f>
        <v>0</v>
      </c>
      <c r="BL256" s="16" t="s">
        <v>180</v>
      </c>
      <c r="BM256" s="16" t="s">
        <v>1632</v>
      </c>
    </row>
    <row r="257" spans="2:65" s="1" customFormat="1" ht="16.5" customHeight="1">
      <c r="B257" s="37"/>
      <c r="C257" s="246" t="s">
        <v>451</v>
      </c>
      <c r="D257" s="246" t="s">
        <v>254</v>
      </c>
      <c r="E257" s="247" t="s">
        <v>1633</v>
      </c>
      <c r="F257" s="248" t="s">
        <v>1634</v>
      </c>
      <c r="G257" s="249" t="s">
        <v>145</v>
      </c>
      <c r="H257" s="250">
        <v>2</v>
      </c>
      <c r="I257" s="251"/>
      <c r="J257" s="252">
        <f>ROUND(I257*H257,2)</f>
        <v>0</v>
      </c>
      <c r="K257" s="248" t="s">
        <v>219</v>
      </c>
      <c r="L257" s="253"/>
      <c r="M257" s="254" t="s">
        <v>40</v>
      </c>
      <c r="N257" s="255" t="s">
        <v>49</v>
      </c>
      <c r="O257" s="78"/>
      <c r="P257" s="212">
        <f>O257*H257</f>
        <v>0</v>
      </c>
      <c r="Q257" s="212">
        <v>0.0024</v>
      </c>
      <c r="R257" s="212">
        <f>Q257*H257</f>
        <v>0.0048</v>
      </c>
      <c r="S257" s="212">
        <v>0</v>
      </c>
      <c r="T257" s="213">
        <f>S257*H257</f>
        <v>0</v>
      </c>
      <c r="AR257" s="16" t="s">
        <v>358</v>
      </c>
      <c r="AT257" s="16" t="s">
        <v>254</v>
      </c>
      <c r="AU257" s="16" t="s">
        <v>88</v>
      </c>
      <c r="AY257" s="16" t="s">
        <v>139</v>
      </c>
      <c r="BE257" s="214">
        <f>IF(N257="základní",J257,0)</f>
        <v>0</v>
      </c>
      <c r="BF257" s="214">
        <f>IF(N257="snížená",J257,0)</f>
        <v>0</v>
      </c>
      <c r="BG257" s="214">
        <f>IF(N257="zákl. přenesená",J257,0)</f>
        <v>0</v>
      </c>
      <c r="BH257" s="214">
        <f>IF(N257="sníž. přenesená",J257,0)</f>
        <v>0</v>
      </c>
      <c r="BI257" s="214">
        <f>IF(N257="nulová",J257,0)</f>
        <v>0</v>
      </c>
      <c r="BJ257" s="16" t="s">
        <v>86</v>
      </c>
      <c r="BK257" s="214">
        <f>ROUND(I257*H257,2)</f>
        <v>0</v>
      </c>
      <c r="BL257" s="16" t="s">
        <v>180</v>
      </c>
      <c r="BM257" s="16" t="s">
        <v>1635</v>
      </c>
    </row>
    <row r="258" spans="2:47" s="1" customFormat="1" ht="12">
      <c r="B258" s="37"/>
      <c r="C258" s="38"/>
      <c r="D258" s="215" t="s">
        <v>224</v>
      </c>
      <c r="E258" s="38"/>
      <c r="F258" s="216" t="s">
        <v>1465</v>
      </c>
      <c r="G258" s="38"/>
      <c r="H258" s="38"/>
      <c r="I258" s="129"/>
      <c r="J258" s="38"/>
      <c r="K258" s="38"/>
      <c r="L258" s="42"/>
      <c r="M258" s="217"/>
      <c r="N258" s="78"/>
      <c r="O258" s="78"/>
      <c r="P258" s="78"/>
      <c r="Q258" s="78"/>
      <c r="R258" s="78"/>
      <c r="S258" s="78"/>
      <c r="T258" s="79"/>
      <c r="AT258" s="16" t="s">
        <v>224</v>
      </c>
      <c r="AU258" s="16" t="s">
        <v>88</v>
      </c>
    </row>
    <row r="259" spans="2:65" s="1" customFormat="1" ht="16.5" customHeight="1">
      <c r="B259" s="37"/>
      <c r="C259" s="203" t="s">
        <v>455</v>
      </c>
      <c r="D259" s="203" t="s">
        <v>142</v>
      </c>
      <c r="E259" s="204" t="s">
        <v>1636</v>
      </c>
      <c r="F259" s="205" t="s">
        <v>1637</v>
      </c>
      <c r="G259" s="206" t="s">
        <v>145</v>
      </c>
      <c r="H259" s="207">
        <v>2</v>
      </c>
      <c r="I259" s="208"/>
      <c r="J259" s="209">
        <f>ROUND(I259*H259,2)</f>
        <v>0</v>
      </c>
      <c r="K259" s="205" t="s">
        <v>146</v>
      </c>
      <c r="L259" s="42"/>
      <c r="M259" s="210" t="s">
        <v>40</v>
      </c>
      <c r="N259" s="211" t="s">
        <v>49</v>
      </c>
      <c r="O259" s="78"/>
      <c r="P259" s="212">
        <f>O259*H259</f>
        <v>0</v>
      </c>
      <c r="Q259" s="212">
        <v>0</v>
      </c>
      <c r="R259" s="212">
        <f>Q259*H259</f>
        <v>0</v>
      </c>
      <c r="S259" s="212">
        <v>0</v>
      </c>
      <c r="T259" s="213">
        <f>S259*H259</f>
        <v>0</v>
      </c>
      <c r="AR259" s="16" t="s">
        <v>180</v>
      </c>
      <c r="AT259" s="16" t="s">
        <v>142</v>
      </c>
      <c r="AU259" s="16" t="s">
        <v>88</v>
      </c>
      <c r="AY259" s="16" t="s">
        <v>139</v>
      </c>
      <c r="BE259" s="214">
        <f>IF(N259="základní",J259,0)</f>
        <v>0</v>
      </c>
      <c r="BF259" s="214">
        <f>IF(N259="snížená",J259,0)</f>
        <v>0</v>
      </c>
      <c r="BG259" s="214">
        <f>IF(N259="zákl. přenesená",J259,0)</f>
        <v>0</v>
      </c>
      <c r="BH259" s="214">
        <f>IF(N259="sníž. přenesená",J259,0)</f>
        <v>0</v>
      </c>
      <c r="BI259" s="214">
        <f>IF(N259="nulová",J259,0)</f>
        <v>0</v>
      </c>
      <c r="BJ259" s="16" t="s">
        <v>86</v>
      </c>
      <c r="BK259" s="214">
        <f>ROUND(I259*H259,2)</f>
        <v>0</v>
      </c>
      <c r="BL259" s="16" t="s">
        <v>180</v>
      </c>
      <c r="BM259" s="16" t="s">
        <v>1638</v>
      </c>
    </row>
    <row r="260" spans="2:65" s="1" customFormat="1" ht="16.5" customHeight="1">
      <c r="B260" s="37"/>
      <c r="C260" s="246" t="s">
        <v>459</v>
      </c>
      <c r="D260" s="246" t="s">
        <v>254</v>
      </c>
      <c r="E260" s="247" t="s">
        <v>1639</v>
      </c>
      <c r="F260" s="248" t="s">
        <v>1640</v>
      </c>
      <c r="G260" s="249" t="s">
        <v>145</v>
      </c>
      <c r="H260" s="250">
        <v>2</v>
      </c>
      <c r="I260" s="251"/>
      <c r="J260" s="252">
        <f>ROUND(I260*H260,2)</f>
        <v>0</v>
      </c>
      <c r="K260" s="248" t="s">
        <v>146</v>
      </c>
      <c r="L260" s="253"/>
      <c r="M260" s="254" t="s">
        <v>40</v>
      </c>
      <c r="N260" s="255" t="s">
        <v>49</v>
      </c>
      <c r="O260" s="78"/>
      <c r="P260" s="212">
        <f>O260*H260</f>
        <v>0</v>
      </c>
      <c r="Q260" s="212">
        <v>0.001</v>
      </c>
      <c r="R260" s="212">
        <f>Q260*H260</f>
        <v>0.002</v>
      </c>
      <c r="S260" s="212">
        <v>0</v>
      </c>
      <c r="T260" s="213">
        <f>S260*H260</f>
        <v>0</v>
      </c>
      <c r="AR260" s="16" t="s">
        <v>358</v>
      </c>
      <c r="AT260" s="16" t="s">
        <v>254</v>
      </c>
      <c r="AU260" s="16" t="s">
        <v>88</v>
      </c>
      <c r="AY260" s="16" t="s">
        <v>139</v>
      </c>
      <c r="BE260" s="214">
        <f>IF(N260="základní",J260,0)</f>
        <v>0</v>
      </c>
      <c r="BF260" s="214">
        <f>IF(N260="snížená",J260,0)</f>
        <v>0</v>
      </c>
      <c r="BG260" s="214">
        <f>IF(N260="zákl. přenesená",J260,0)</f>
        <v>0</v>
      </c>
      <c r="BH260" s="214">
        <f>IF(N260="sníž. přenesená",J260,0)</f>
        <v>0</v>
      </c>
      <c r="BI260" s="214">
        <f>IF(N260="nulová",J260,0)</f>
        <v>0</v>
      </c>
      <c r="BJ260" s="16" t="s">
        <v>86</v>
      </c>
      <c r="BK260" s="214">
        <f>ROUND(I260*H260,2)</f>
        <v>0</v>
      </c>
      <c r="BL260" s="16" t="s">
        <v>180</v>
      </c>
      <c r="BM260" s="16" t="s">
        <v>1641</v>
      </c>
    </row>
    <row r="261" spans="2:65" s="1" customFormat="1" ht="16.5" customHeight="1">
      <c r="B261" s="37"/>
      <c r="C261" s="203" t="s">
        <v>463</v>
      </c>
      <c r="D261" s="203" t="s">
        <v>142</v>
      </c>
      <c r="E261" s="204" t="s">
        <v>1642</v>
      </c>
      <c r="F261" s="205" t="s">
        <v>1643</v>
      </c>
      <c r="G261" s="206" t="s">
        <v>145</v>
      </c>
      <c r="H261" s="207">
        <v>2</v>
      </c>
      <c r="I261" s="208"/>
      <c r="J261" s="209">
        <f>ROUND(I261*H261,2)</f>
        <v>0</v>
      </c>
      <c r="K261" s="205" t="s">
        <v>146</v>
      </c>
      <c r="L261" s="42"/>
      <c r="M261" s="210" t="s">
        <v>40</v>
      </c>
      <c r="N261" s="211" t="s">
        <v>49</v>
      </c>
      <c r="O261" s="78"/>
      <c r="P261" s="212">
        <f>O261*H261</f>
        <v>0</v>
      </c>
      <c r="Q261" s="212">
        <v>0</v>
      </c>
      <c r="R261" s="212">
        <f>Q261*H261</f>
        <v>0</v>
      </c>
      <c r="S261" s="212">
        <v>0</v>
      </c>
      <c r="T261" s="213">
        <f>S261*H261</f>
        <v>0</v>
      </c>
      <c r="AR261" s="16" t="s">
        <v>180</v>
      </c>
      <c r="AT261" s="16" t="s">
        <v>142</v>
      </c>
      <c r="AU261" s="16" t="s">
        <v>88</v>
      </c>
      <c r="AY261" s="16" t="s">
        <v>139</v>
      </c>
      <c r="BE261" s="214">
        <f>IF(N261="základní",J261,0)</f>
        <v>0</v>
      </c>
      <c r="BF261" s="214">
        <f>IF(N261="snížená",J261,0)</f>
        <v>0</v>
      </c>
      <c r="BG261" s="214">
        <f>IF(N261="zákl. přenesená",J261,0)</f>
        <v>0</v>
      </c>
      <c r="BH261" s="214">
        <f>IF(N261="sníž. přenesená",J261,0)</f>
        <v>0</v>
      </c>
      <c r="BI261" s="214">
        <f>IF(N261="nulová",J261,0)</f>
        <v>0</v>
      </c>
      <c r="BJ261" s="16" t="s">
        <v>86</v>
      </c>
      <c r="BK261" s="214">
        <f>ROUND(I261*H261,2)</f>
        <v>0</v>
      </c>
      <c r="BL261" s="16" t="s">
        <v>180</v>
      </c>
      <c r="BM261" s="16" t="s">
        <v>1644</v>
      </c>
    </row>
    <row r="262" spans="2:65" s="1" customFormat="1" ht="16.5" customHeight="1">
      <c r="B262" s="37"/>
      <c r="C262" s="246" t="s">
        <v>467</v>
      </c>
      <c r="D262" s="246" t="s">
        <v>254</v>
      </c>
      <c r="E262" s="247" t="s">
        <v>1645</v>
      </c>
      <c r="F262" s="248" t="s">
        <v>1646</v>
      </c>
      <c r="G262" s="249" t="s">
        <v>145</v>
      </c>
      <c r="H262" s="250">
        <v>2</v>
      </c>
      <c r="I262" s="251"/>
      <c r="J262" s="252">
        <f>ROUND(I262*H262,2)</f>
        <v>0</v>
      </c>
      <c r="K262" s="248" t="s">
        <v>146</v>
      </c>
      <c r="L262" s="253"/>
      <c r="M262" s="254" t="s">
        <v>40</v>
      </c>
      <c r="N262" s="255" t="s">
        <v>49</v>
      </c>
      <c r="O262" s="78"/>
      <c r="P262" s="212">
        <f>O262*H262</f>
        <v>0</v>
      </c>
      <c r="Q262" s="212">
        <v>0.0012</v>
      </c>
      <c r="R262" s="212">
        <f>Q262*H262</f>
        <v>0.0024</v>
      </c>
      <c r="S262" s="212">
        <v>0</v>
      </c>
      <c r="T262" s="213">
        <f>S262*H262</f>
        <v>0</v>
      </c>
      <c r="AR262" s="16" t="s">
        <v>358</v>
      </c>
      <c r="AT262" s="16" t="s">
        <v>254</v>
      </c>
      <c r="AU262" s="16" t="s">
        <v>88</v>
      </c>
      <c r="AY262" s="16" t="s">
        <v>139</v>
      </c>
      <c r="BE262" s="214">
        <f>IF(N262="základní",J262,0)</f>
        <v>0</v>
      </c>
      <c r="BF262" s="214">
        <f>IF(N262="snížená",J262,0)</f>
        <v>0</v>
      </c>
      <c r="BG262" s="214">
        <f>IF(N262="zákl. přenesená",J262,0)</f>
        <v>0</v>
      </c>
      <c r="BH262" s="214">
        <f>IF(N262="sníž. přenesená",J262,0)</f>
        <v>0</v>
      </c>
      <c r="BI262" s="214">
        <f>IF(N262="nulová",J262,0)</f>
        <v>0</v>
      </c>
      <c r="BJ262" s="16" t="s">
        <v>86</v>
      </c>
      <c r="BK262" s="214">
        <f>ROUND(I262*H262,2)</f>
        <v>0</v>
      </c>
      <c r="BL262" s="16" t="s">
        <v>180</v>
      </c>
      <c r="BM262" s="16" t="s">
        <v>1647</v>
      </c>
    </row>
    <row r="263" spans="2:65" s="1" customFormat="1" ht="22.5" customHeight="1">
      <c r="B263" s="37"/>
      <c r="C263" s="203" t="s">
        <v>471</v>
      </c>
      <c r="D263" s="203" t="s">
        <v>142</v>
      </c>
      <c r="E263" s="204" t="s">
        <v>1648</v>
      </c>
      <c r="F263" s="205" t="s">
        <v>1649</v>
      </c>
      <c r="G263" s="206" t="s">
        <v>242</v>
      </c>
      <c r="H263" s="228"/>
      <c r="I263" s="208"/>
      <c r="J263" s="209">
        <f>ROUND(I263*H263,2)</f>
        <v>0</v>
      </c>
      <c r="K263" s="205" t="s">
        <v>146</v>
      </c>
      <c r="L263" s="42"/>
      <c r="M263" s="210" t="s">
        <v>40</v>
      </c>
      <c r="N263" s="211" t="s">
        <v>49</v>
      </c>
      <c r="O263" s="78"/>
      <c r="P263" s="212">
        <f>O263*H263</f>
        <v>0</v>
      </c>
      <c r="Q263" s="212">
        <v>0</v>
      </c>
      <c r="R263" s="212">
        <f>Q263*H263</f>
        <v>0</v>
      </c>
      <c r="S263" s="212">
        <v>0</v>
      </c>
      <c r="T263" s="213">
        <f>S263*H263</f>
        <v>0</v>
      </c>
      <c r="AR263" s="16" t="s">
        <v>180</v>
      </c>
      <c r="AT263" s="16" t="s">
        <v>142</v>
      </c>
      <c r="AU263" s="16" t="s">
        <v>88</v>
      </c>
      <c r="AY263" s="16" t="s">
        <v>139</v>
      </c>
      <c r="BE263" s="214">
        <f>IF(N263="základní",J263,0)</f>
        <v>0</v>
      </c>
      <c r="BF263" s="214">
        <f>IF(N263="snížená",J263,0)</f>
        <v>0</v>
      </c>
      <c r="BG263" s="214">
        <f>IF(N263="zákl. přenesená",J263,0)</f>
        <v>0</v>
      </c>
      <c r="BH263" s="214">
        <f>IF(N263="sníž. přenesená",J263,0)</f>
        <v>0</v>
      </c>
      <c r="BI263" s="214">
        <f>IF(N263="nulová",J263,0)</f>
        <v>0</v>
      </c>
      <c r="BJ263" s="16" t="s">
        <v>86</v>
      </c>
      <c r="BK263" s="214">
        <f>ROUND(I263*H263,2)</f>
        <v>0</v>
      </c>
      <c r="BL263" s="16" t="s">
        <v>180</v>
      </c>
      <c r="BM263" s="16" t="s">
        <v>1650</v>
      </c>
    </row>
    <row r="264" spans="2:47" s="1" customFormat="1" ht="12">
      <c r="B264" s="37"/>
      <c r="C264" s="38"/>
      <c r="D264" s="215" t="s">
        <v>155</v>
      </c>
      <c r="E264" s="38"/>
      <c r="F264" s="216" t="s">
        <v>1651</v>
      </c>
      <c r="G264" s="38"/>
      <c r="H264" s="38"/>
      <c r="I264" s="129"/>
      <c r="J264" s="38"/>
      <c r="K264" s="38"/>
      <c r="L264" s="42"/>
      <c r="M264" s="217"/>
      <c r="N264" s="78"/>
      <c r="O264" s="78"/>
      <c r="P264" s="78"/>
      <c r="Q264" s="78"/>
      <c r="R264" s="78"/>
      <c r="S264" s="78"/>
      <c r="T264" s="79"/>
      <c r="AT264" s="16" t="s">
        <v>155</v>
      </c>
      <c r="AU264" s="16" t="s">
        <v>88</v>
      </c>
    </row>
    <row r="265" spans="2:63" s="10" customFormat="1" ht="22.8" customHeight="1">
      <c r="B265" s="187"/>
      <c r="C265" s="188"/>
      <c r="D265" s="189" t="s">
        <v>77</v>
      </c>
      <c r="E265" s="201" t="s">
        <v>1652</v>
      </c>
      <c r="F265" s="201" t="s">
        <v>1653</v>
      </c>
      <c r="G265" s="188"/>
      <c r="H265" s="188"/>
      <c r="I265" s="191"/>
      <c r="J265" s="202">
        <f>BK265</f>
        <v>0</v>
      </c>
      <c r="K265" s="188"/>
      <c r="L265" s="193"/>
      <c r="M265" s="194"/>
      <c r="N265" s="195"/>
      <c r="O265" s="195"/>
      <c r="P265" s="196">
        <f>SUM(P266:P276)</f>
        <v>0</v>
      </c>
      <c r="Q265" s="195"/>
      <c r="R265" s="196">
        <f>SUM(R266:R276)</f>
        <v>0.21001</v>
      </c>
      <c r="S265" s="195"/>
      <c r="T265" s="197">
        <f>SUM(T266:T276)</f>
        <v>0</v>
      </c>
      <c r="AR265" s="198" t="s">
        <v>88</v>
      </c>
      <c r="AT265" s="199" t="s">
        <v>77</v>
      </c>
      <c r="AU265" s="199" t="s">
        <v>86</v>
      </c>
      <c r="AY265" s="198" t="s">
        <v>139</v>
      </c>
      <c r="BK265" s="200">
        <f>SUM(BK266:BK276)</f>
        <v>0</v>
      </c>
    </row>
    <row r="266" spans="2:65" s="1" customFormat="1" ht="16.5" customHeight="1">
      <c r="B266" s="37"/>
      <c r="C266" s="203" t="s">
        <v>475</v>
      </c>
      <c r="D266" s="203" t="s">
        <v>142</v>
      </c>
      <c r="E266" s="204" t="s">
        <v>1654</v>
      </c>
      <c r="F266" s="205" t="s">
        <v>1655</v>
      </c>
      <c r="G266" s="206" t="s">
        <v>1386</v>
      </c>
      <c r="H266" s="207">
        <v>200.2</v>
      </c>
      <c r="I266" s="208"/>
      <c r="J266" s="209">
        <f>ROUND(I266*H266,2)</f>
        <v>0</v>
      </c>
      <c r="K266" s="205" t="s">
        <v>146</v>
      </c>
      <c r="L266" s="42"/>
      <c r="M266" s="210" t="s">
        <v>40</v>
      </c>
      <c r="N266" s="211" t="s">
        <v>49</v>
      </c>
      <c r="O266" s="78"/>
      <c r="P266" s="212">
        <f>O266*H266</f>
        <v>0</v>
      </c>
      <c r="Q266" s="212">
        <v>5E-05</v>
      </c>
      <c r="R266" s="212">
        <f>Q266*H266</f>
        <v>0.01001</v>
      </c>
      <c r="S266" s="212">
        <v>0</v>
      </c>
      <c r="T266" s="213">
        <f>S266*H266</f>
        <v>0</v>
      </c>
      <c r="AR266" s="16" t="s">
        <v>180</v>
      </c>
      <c r="AT266" s="16" t="s">
        <v>142</v>
      </c>
      <c r="AU266" s="16" t="s">
        <v>88</v>
      </c>
      <c r="AY266" s="16" t="s">
        <v>139</v>
      </c>
      <c r="BE266" s="214">
        <f>IF(N266="základní",J266,0)</f>
        <v>0</v>
      </c>
      <c r="BF266" s="214">
        <f>IF(N266="snížená",J266,0)</f>
        <v>0</v>
      </c>
      <c r="BG266" s="214">
        <f>IF(N266="zákl. přenesená",J266,0)</f>
        <v>0</v>
      </c>
      <c r="BH266" s="214">
        <f>IF(N266="sníž. přenesená",J266,0)</f>
        <v>0</v>
      </c>
      <c r="BI266" s="214">
        <f>IF(N266="nulová",J266,0)</f>
        <v>0</v>
      </c>
      <c r="BJ266" s="16" t="s">
        <v>86</v>
      </c>
      <c r="BK266" s="214">
        <f>ROUND(I266*H266,2)</f>
        <v>0</v>
      </c>
      <c r="BL266" s="16" t="s">
        <v>180</v>
      </c>
      <c r="BM266" s="16" t="s">
        <v>1656</v>
      </c>
    </row>
    <row r="267" spans="2:47" s="1" customFormat="1" ht="12">
      <c r="B267" s="37"/>
      <c r="C267" s="38"/>
      <c r="D267" s="215" t="s">
        <v>155</v>
      </c>
      <c r="E267" s="38"/>
      <c r="F267" s="216" t="s">
        <v>1657</v>
      </c>
      <c r="G267" s="38"/>
      <c r="H267" s="38"/>
      <c r="I267" s="129"/>
      <c r="J267" s="38"/>
      <c r="K267" s="38"/>
      <c r="L267" s="42"/>
      <c r="M267" s="217"/>
      <c r="N267" s="78"/>
      <c r="O267" s="78"/>
      <c r="P267" s="78"/>
      <c r="Q267" s="78"/>
      <c r="R267" s="78"/>
      <c r="S267" s="78"/>
      <c r="T267" s="79"/>
      <c r="AT267" s="16" t="s">
        <v>155</v>
      </c>
      <c r="AU267" s="16" t="s">
        <v>88</v>
      </c>
    </row>
    <row r="268" spans="2:47" s="1" customFormat="1" ht="12">
      <c r="B268" s="37"/>
      <c r="C268" s="38"/>
      <c r="D268" s="215" t="s">
        <v>224</v>
      </c>
      <c r="E268" s="38"/>
      <c r="F268" s="216" t="s">
        <v>1658</v>
      </c>
      <c r="G268" s="38"/>
      <c r="H268" s="38"/>
      <c r="I268" s="129"/>
      <c r="J268" s="38"/>
      <c r="K268" s="38"/>
      <c r="L268" s="42"/>
      <c r="M268" s="217"/>
      <c r="N268" s="78"/>
      <c r="O268" s="78"/>
      <c r="P268" s="78"/>
      <c r="Q268" s="78"/>
      <c r="R268" s="78"/>
      <c r="S268" s="78"/>
      <c r="T268" s="79"/>
      <c r="AT268" s="16" t="s">
        <v>224</v>
      </c>
      <c r="AU268" s="16" t="s">
        <v>88</v>
      </c>
    </row>
    <row r="269" spans="2:51" s="13" customFormat="1" ht="12">
      <c r="B269" s="258"/>
      <c r="C269" s="259"/>
      <c r="D269" s="215" t="s">
        <v>165</v>
      </c>
      <c r="E269" s="260" t="s">
        <v>40</v>
      </c>
      <c r="F269" s="261" t="s">
        <v>1449</v>
      </c>
      <c r="G269" s="259"/>
      <c r="H269" s="260" t="s">
        <v>40</v>
      </c>
      <c r="I269" s="262"/>
      <c r="J269" s="259"/>
      <c r="K269" s="259"/>
      <c r="L269" s="263"/>
      <c r="M269" s="264"/>
      <c r="N269" s="265"/>
      <c r="O269" s="265"/>
      <c r="P269" s="265"/>
      <c r="Q269" s="265"/>
      <c r="R269" s="265"/>
      <c r="S269" s="265"/>
      <c r="T269" s="266"/>
      <c r="AT269" s="267" t="s">
        <v>165</v>
      </c>
      <c r="AU269" s="267" t="s">
        <v>88</v>
      </c>
      <c r="AV269" s="13" t="s">
        <v>86</v>
      </c>
      <c r="AW269" s="13" t="s">
        <v>38</v>
      </c>
      <c r="AX269" s="13" t="s">
        <v>78</v>
      </c>
      <c r="AY269" s="267" t="s">
        <v>139</v>
      </c>
    </row>
    <row r="270" spans="2:51" s="11" customFormat="1" ht="12">
      <c r="B270" s="218"/>
      <c r="C270" s="219"/>
      <c r="D270" s="215" t="s">
        <v>165</v>
      </c>
      <c r="E270" s="234" t="s">
        <v>40</v>
      </c>
      <c r="F270" s="220" t="s">
        <v>1659</v>
      </c>
      <c r="G270" s="219"/>
      <c r="H270" s="221">
        <v>200.2</v>
      </c>
      <c r="I270" s="222"/>
      <c r="J270" s="219"/>
      <c r="K270" s="219"/>
      <c r="L270" s="223"/>
      <c r="M270" s="224"/>
      <c r="N270" s="225"/>
      <c r="O270" s="225"/>
      <c r="P270" s="225"/>
      <c r="Q270" s="225"/>
      <c r="R270" s="225"/>
      <c r="S270" s="225"/>
      <c r="T270" s="226"/>
      <c r="AT270" s="227" t="s">
        <v>165</v>
      </c>
      <c r="AU270" s="227" t="s">
        <v>88</v>
      </c>
      <c r="AV270" s="11" t="s">
        <v>88</v>
      </c>
      <c r="AW270" s="11" t="s">
        <v>38</v>
      </c>
      <c r="AX270" s="11" t="s">
        <v>86</v>
      </c>
      <c r="AY270" s="227" t="s">
        <v>139</v>
      </c>
    </row>
    <row r="271" spans="2:65" s="1" customFormat="1" ht="16.5" customHeight="1">
      <c r="B271" s="37"/>
      <c r="C271" s="246" t="s">
        <v>479</v>
      </c>
      <c r="D271" s="246" t="s">
        <v>254</v>
      </c>
      <c r="E271" s="247" t="s">
        <v>1660</v>
      </c>
      <c r="F271" s="248" t="s">
        <v>1661</v>
      </c>
      <c r="G271" s="249" t="s">
        <v>153</v>
      </c>
      <c r="H271" s="250">
        <v>0.2</v>
      </c>
      <c r="I271" s="251"/>
      <c r="J271" s="252">
        <f>ROUND(I271*H271,2)</f>
        <v>0</v>
      </c>
      <c r="K271" s="248" t="s">
        <v>146</v>
      </c>
      <c r="L271" s="253"/>
      <c r="M271" s="254" t="s">
        <v>40</v>
      </c>
      <c r="N271" s="255" t="s">
        <v>49</v>
      </c>
      <c r="O271" s="78"/>
      <c r="P271" s="212">
        <f>O271*H271</f>
        <v>0</v>
      </c>
      <c r="Q271" s="212">
        <v>1</v>
      </c>
      <c r="R271" s="212">
        <f>Q271*H271</f>
        <v>0.2</v>
      </c>
      <c r="S271" s="212">
        <v>0</v>
      </c>
      <c r="T271" s="213">
        <f>S271*H271</f>
        <v>0</v>
      </c>
      <c r="AR271" s="16" t="s">
        <v>358</v>
      </c>
      <c r="AT271" s="16" t="s">
        <v>254</v>
      </c>
      <c r="AU271" s="16" t="s">
        <v>88</v>
      </c>
      <c r="AY271" s="16" t="s">
        <v>139</v>
      </c>
      <c r="BE271" s="214">
        <f>IF(N271="základní",J271,0)</f>
        <v>0</v>
      </c>
      <c r="BF271" s="214">
        <f>IF(N271="snížená",J271,0)</f>
        <v>0</v>
      </c>
      <c r="BG271" s="214">
        <f>IF(N271="zákl. přenesená",J271,0)</f>
        <v>0</v>
      </c>
      <c r="BH271" s="214">
        <f>IF(N271="sníž. přenesená",J271,0)</f>
        <v>0</v>
      </c>
      <c r="BI271" s="214">
        <f>IF(N271="nulová",J271,0)</f>
        <v>0</v>
      </c>
      <c r="BJ271" s="16" t="s">
        <v>86</v>
      </c>
      <c r="BK271" s="214">
        <f>ROUND(I271*H271,2)</f>
        <v>0</v>
      </c>
      <c r="BL271" s="16" t="s">
        <v>180</v>
      </c>
      <c r="BM271" s="16" t="s">
        <v>1662</v>
      </c>
    </row>
    <row r="272" spans="2:51" s="13" customFormat="1" ht="12">
      <c r="B272" s="258"/>
      <c r="C272" s="259"/>
      <c r="D272" s="215" t="s">
        <v>165</v>
      </c>
      <c r="E272" s="260" t="s">
        <v>40</v>
      </c>
      <c r="F272" s="261" t="s">
        <v>1449</v>
      </c>
      <c r="G272" s="259"/>
      <c r="H272" s="260" t="s">
        <v>40</v>
      </c>
      <c r="I272" s="262"/>
      <c r="J272" s="259"/>
      <c r="K272" s="259"/>
      <c r="L272" s="263"/>
      <c r="M272" s="264"/>
      <c r="N272" s="265"/>
      <c r="O272" s="265"/>
      <c r="P272" s="265"/>
      <c r="Q272" s="265"/>
      <c r="R272" s="265"/>
      <c r="S272" s="265"/>
      <c r="T272" s="266"/>
      <c r="AT272" s="267" t="s">
        <v>165</v>
      </c>
      <c r="AU272" s="267" t="s">
        <v>88</v>
      </c>
      <c r="AV272" s="13" t="s">
        <v>86</v>
      </c>
      <c r="AW272" s="13" t="s">
        <v>38</v>
      </c>
      <c r="AX272" s="13" t="s">
        <v>78</v>
      </c>
      <c r="AY272" s="267" t="s">
        <v>139</v>
      </c>
    </row>
    <row r="273" spans="2:51" s="11" customFormat="1" ht="12">
      <c r="B273" s="218"/>
      <c r="C273" s="219"/>
      <c r="D273" s="215" t="s">
        <v>165</v>
      </c>
      <c r="E273" s="234" t="s">
        <v>40</v>
      </c>
      <c r="F273" s="220" t="s">
        <v>1663</v>
      </c>
      <c r="G273" s="219"/>
      <c r="H273" s="221">
        <v>0.2</v>
      </c>
      <c r="I273" s="222"/>
      <c r="J273" s="219"/>
      <c r="K273" s="219"/>
      <c r="L273" s="223"/>
      <c r="M273" s="224"/>
      <c r="N273" s="225"/>
      <c r="O273" s="225"/>
      <c r="P273" s="225"/>
      <c r="Q273" s="225"/>
      <c r="R273" s="225"/>
      <c r="S273" s="225"/>
      <c r="T273" s="226"/>
      <c r="AT273" s="227" t="s">
        <v>165</v>
      </c>
      <c r="AU273" s="227" t="s">
        <v>88</v>
      </c>
      <c r="AV273" s="11" t="s">
        <v>88</v>
      </c>
      <c r="AW273" s="11" t="s">
        <v>38</v>
      </c>
      <c r="AX273" s="11" t="s">
        <v>86</v>
      </c>
      <c r="AY273" s="227" t="s">
        <v>139</v>
      </c>
    </row>
    <row r="274" spans="2:65" s="1" customFormat="1" ht="22.5" customHeight="1">
      <c r="B274" s="37"/>
      <c r="C274" s="203" t="s">
        <v>483</v>
      </c>
      <c r="D274" s="203" t="s">
        <v>142</v>
      </c>
      <c r="E274" s="204" t="s">
        <v>1664</v>
      </c>
      <c r="F274" s="205" t="s">
        <v>1665</v>
      </c>
      <c r="G274" s="206" t="s">
        <v>196</v>
      </c>
      <c r="H274" s="207">
        <v>1</v>
      </c>
      <c r="I274" s="208"/>
      <c r="J274" s="209">
        <f>ROUND(I274*H274,2)</f>
        <v>0</v>
      </c>
      <c r="K274" s="205" t="s">
        <v>219</v>
      </c>
      <c r="L274" s="42"/>
      <c r="M274" s="210" t="s">
        <v>40</v>
      </c>
      <c r="N274" s="211" t="s">
        <v>49</v>
      </c>
      <c r="O274" s="78"/>
      <c r="P274" s="212">
        <f>O274*H274</f>
        <v>0</v>
      </c>
      <c r="Q274" s="212">
        <v>0</v>
      </c>
      <c r="R274" s="212">
        <f>Q274*H274</f>
        <v>0</v>
      </c>
      <c r="S274" s="212">
        <v>0</v>
      </c>
      <c r="T274" s="213">
        <f>S274*H274</f>
        <v>0</v>
      </c>
      <c r="AR274" s="16" t="s">
        <v>180</v>
      </c>
      <c r="AT274" s="16" t="s">
        <v>142</v>
      </c>
      <c r="AU274" s="16" t="s">
        <v>88</v>
      </c>
      <c r="AY274" s="16" t="s">
        <v>139</v>
      </c>
      <c r="BE274" s="214">
        <f>IF(N274="základní",J274,0)</f>
        <v>0</v>
      </c>
      <c r="BF274" s="214">
        <f>IF(N274="snížená",J274,0)</f>
        <v>0</v>
      </c>
      <c r="BG274" s="214">
        <f>IF(N274="zákl. přenesená",J274,0)</f>
        <v>0</v>
      </c>
      <c r="BH274" s="214">
        <f>IF(N274="sníž. přenesená",J274,0)</f>
        <v>0</v>
      </c>
      <c r="BI274" s="214">
        <f>IF(N274="nulová",J274,0)</f>
        <v>0</v>
      </c>
      <c r="BJ274" s="16" t="s">
        <v>86</v>
      </c>
      <c r="BK274" s="214">
        <f>ROUND(I274*H274,2)</f>
        <v>0</v>
      </c>
      <c r="BL274" s="16" t="s">
        <v>180</v>
      </c>
      <c r="BM274" s="16" t="s">
        <v>1666</v>
      </c>
    </row>
    <row r="275" spans="2:65" s="1" customFormat="1" ht="22.5" customHeight="1">
      <c r="B275" s="37"/>
      <c r="C275" s="203" t="s">
        <v>487</v>
      </c>
      <c r="D275" s="203" t="s">
        <v>142</v>
      </c>
      <c r="E275" s="204" t="s">
        <v>1667</v>
      </c>
      <c r="F275" s="205" t="s">
        <v>1668</v>
      </c>
      <c r="G275" s="206" t="s">
        <v>242</v>
      </c>
      <c r="H275" s="228"/>
      <c r="I275" s="208"/>
      <c r="J275" s="209">
        <f>ROUND(I275*H275,2)</f>
        <v>0</v>
      </c>
      <c r="K275" s="205" t="s">
        <v>146</v>
      </c>
      <c r="L275" s="42"/>
      <c r="M275" s="210" t="s">
        <v>40</v>
      </c>
      <c r="N275" s="211" t="s">
        <v>49</v>
      </c>
      <c r="O275" s="78"/>
      <c r="P275" s="212">
        <f>O275*H275</f>
        <v>0</v>
      </c>
      <c r="Q275" s="212">
        <v>0</v>
      </c>
      <c r="R275" s="212">
        <f>Q275*H275</f>
        <v>0</v>
      </c>
      <c r="S275" s="212">
        <v>0</v>
      </c>
      <c r="T275" s="213">
        <f>S275*H275</f>
        <v>0</v>
      </c>
      <c r="AR275" s="16" t="s">
        <v>180</v>
      </c>
      <c r="AT275" s="16" t="s">
        <v>142</v>
      </c>
      <c r="AU275" s="16" t="s">
        <v>88</v>
      </c>
      <c r="AY275" s="16" t="s">
        <v>139</v>
      </c>
      <c r="BE275" s="214">
        <f>IF(N275="základní",J275,0)</f>
        <v>0</v>
      </c>
      <c r="BF275" s="214">
        <f>IF(N275="snížená",J275,0)</f>
        <v>0</v>
      </c>
      <c r="BG275" s="214">
        <f>IF(N275="zákl. přenesená",J275,0)</f>
        <v>0</v>
      </c>
      <c r="BH275" s="214">
        <f>IF(N275="sníž. přenesená",J275,0)</f>
        <v>0</v>
      </c>
      <c r="BI275" s="214">
        <f>IF(N275="nulová",J275,0)</f>
        <v>0</v>
      </c>
      <c r="BJ275" s="16" t="s">
        <v>86</v>
      </c>
      <c r="BK275" s="214">
        <f>ROUND(I275*H275,2)</f>
        <v>0</v>
      </c>
      <c r="BL275" s="16" t="s">
        <v>180</v>
      </c>
      <c r="BM275" s="16" t="s">
        <v>1669</v>
      </c>
    </row>
    <row r="276" spans="2:47" s="1" customFormat="1" ht="12">
      <c r="B276" s="37"/>
      <c r="C276" s="38"/>
      <c r="D276" s="215" t="s">
        <v>155</v>
      </c>
      <c r="E276" s="38"/>
      <c r="F276" s="216" t="s">
        <v>1670</v>
      </c>
      <c r="G276" s="38"/>
      <c r="H276" s="38"/>
      <c r="I276" s="129"/>
      <c r="J276" s="38"/>
      <c r="K276" s="38"/>
      <c r="L276" s="42"/>
      <c r="M276" s="217"/>
      <c r="N276" s="78"/>
      <c r="O276" s="78"/>
      <c r="P276" s="78"/>
      <c r="Q276" s="78"/>
      <c r="R276" s="78"/>
      <c r="S276" s="78"/>
      <c r="T276" s="79"/>
      <c r="AT276" s="16" t="s">
        <v>155</v>
      </c>
      <c r="AU276" s="16" t="s">
        <v>88</v>
      </c>
    </row>
    <row r="277" spans="2:63" s="10" customFormat="1" ht="22.8" customHeight="1">
      <c r="B277" s="187"/>
      <c r="C277" s="188"/>
      <c r="D277" s="189" t="s">
        <v>77</v>
      </c>
      <c r="E277" s="201" t="s">
        <v>1671</v>
      </c>
      <c r="F277" s="201" t="s">
        <v>1672</v>
      </c>
      <c r="G277" s="188"/>
      <c r="H277" s="188"/>
      <c r="I277" s="191"/>
      <c r="J277" s="202">
        <f>BK277</f>
        <v>0</v>
      </c>
      <c r="K277" s="188"/>
      <c r="L277" s="193"/>
      <c r="M277" s="194"/>
      <c r="N277" s="195"/>
      <c r="O277" s="195"/>
      <c r="P277" s="196">
        <f>SUM(P278:P295)</f>
        <v>0</v>
      </c>
      <c r="Q277" s="195"/>
      <c r="R277" s="196">
        <f>SUM(R278:R295)</f>
        <v>0.06837056</v>
      </c>
      <c r="S277" s="195"/>
      <c r="T277" s="197">
        <f>SUM(T278:T295)</f>
        <v>0</v>
      </c>
      <c r="AR277" s="198" t="s">
        <v>88</v>
      </c>
      <c r="AT277" s="199" t="s">
        <v>77</v>
      </c>
      <c r="AU277" s="199" t="s">
        <v>86</v>
      </c>
      <c r="AY277" s="198" t="s">
        <v>139</v>
      </c>
      <c r="BK277" s="200">
        <f>SUM(BK278:BK295)</f>
        <v>0</v>
      </c>
    </row>
    <row r="278" spans="2:65" s="1" customFormat="1" ht="16.5" customHeight="1">
      <c r="B278" s="37"/>
      <c r="C278" s="203" t="s">
        <v>491</v>
      </c>
      <c r="D278" s="203" t="s">
        <v>142</v>
      </c>
      <c r="E278" s="204" t="s">
        <v>1673</v>
      </c>
      <c r="F278" s="205" t="s">
        <v>1674</v>
      </c>
      <c r="G278" s="206" t="s">
        <v>1005</v>
      </c>
      <c r="H278" s="207">
        <v>147.651</v>
      </c>
      <c r="I278" s="208"/>
      <c r="J278" s="209">
        <f>ROUND(I278*H278,2)</f>
        <v>0</v>
      </c>
      <c r="K278" s="205" t="s">
        <v>146</v>
      </c>
      <c r="L278" s="42"/>
      <c r="M278" s="210" t="s">
        <v>40</v>
      </c>
      <c r="N278" s="211" t="s">
        <v>49</v>
      </c>
      <c r="O278" s="78"/>
      <c r="P278" s="212">
        <f>O278*H278</f>
        <v>0</v>
      </c>
      <c r="Q278" s="212">
        <v>0</v>
      </c>
      <c r="R278" s="212">
        <f>Q278*H278</f>
        <v>0</v>
      </c>
      <c r="S278" s="212">
        <v>0</v>
      </c>
      <c r="T278" s="213">
        <f>S278*H278</f>
        <v>0</v>
      </c>
      <c r="AR278" s="16" t="s">
        <v>180</v>
      </c>
      <c r="AT278" s="16" t="s">
        <v>142</v>
      </c>
      <c r="AU278" s="16" t="s">
        <v>88</v>
      </c>
      <c r="AY278" s="16" t="s">
        <v>139</v>
      </c>
      <c r="BE278" s="214">
        <f>IF(N278="základní",J278,0)</f>
        <v>0</v>
      </c>
      <c r="BF278" s="214">
        <f>IF(N278="snížená",J278,0)</f>
        <v>0</v>
      </c>
      <c r="BG278" s="214">
        <f>IF(N278="zákl. přenesená",J278,0)</f>
        <v>0</v>
      </c>
      <c r="BH278" s="214">
        <f>IF(N278="sníž. přenesená",J278,0)</f>
        <v>0</v>
      </c>
      <c r="BI278" s="214">
        <f>IF(N278="nulová",J278,0)</f>
        <v>0</v>
      </c>
      <c r="BJ278" s="16" t="s">
        <v>86</v>
      </c>
      <c r="BK278" s="214">
        <f>ROUND(I278*H278,2)</f>
        <v>0</v>
      </c>
      <c r="BL278" s="16" t="s">
        <v>180</v>
      </c>
      <c r="BM278" s="16" t="s">
        <v>1675</v>
      </c>
    </row>
    <row r="279" spans="2:51" s="13" customFormat="1" ht="12">
      <c r="B279" s="258"/>
      <c r="C279" s="259"/>
      <c r="D279" s="215" t="s">
        <v>165</v>
      </c>
      <c r="E279" s="260" t="s">
        <v>40</v>
      </c>
      <c r="F279" s="261" t="s">
        <v>1490</v>
      </c>
      <c r="G279" s="259"/>
      <c r="H279" s="260" t="s">
        <v>40</v>
      </c>
      <c r="I279" s="262"/>
      <c r="J279" s="259"/>
      <c r="K279" s="259"/>
      <c r="L279" s="263"/>
      <c r="M279" s="264"/>
      <c r="N279" s="265"/>
      <c r="O279" s="265"/>
      <c r="P279" s="265"/>
      <c r="Q279" s="265"/>
      <c r="R279" s="265"/>
      <c r="S279" s="265"/>
      <c r="T279" s="266"/>
      <c r="AT279" s="267" t="s">
        <v>165</v>
      </c>
      <c r="AU279" s="267" t="s">
        <v>88</v>
      </c>
      <c r="AV279" s="13" t="s">
        <v>86</v>
      </c>
      <c r="AW279" s="13" t="s">
        <v>38</v>
      </c>
      <c r="AX279" s="13" t="s">
        <v>78</v>
      </c>
      <c r="AY279" s="267" t="s">
        <v>139</v>
      </c>
    </row>
    <row r="280" spans="2:51" s="11" customFormat="1" ht="12">
      <c r="B280" s="218"/>
      <c r="C280" s="219"/>
      <c r="D280" s="215" t="s">
        <v>165</v>
      </c>
      <c r="E280" s="234" t="s">
        <v>40</v>
      </c>
      <c r="F280" s="220" t="s">
        <v>1676</v>
      </c>
      <c r="G280" s="219"/>
      <c r="H280" s="221">
        <v>147.651</v>
      </c>
      <c r="I280" s="222"/>
      <c r="J280" s="219"/>
      <c r="K280" s="219"/>
      <c r="L280" s="223"/>
      <c r="M280" s="224"/>
      <c r="N280" s="225"/>
      <c r="O280" s="225"/>
      <c r="P280" s="225"/>
      <c r="Q280" s="225"/>
      <c r="R280" s="225"/>
      <c r="S280" s="225"/>
      <c r="T280" s="226"/>
      <c r="AT280" s="227" t="s">
        <v>165</v>
      </c>
      <c r="AU280" s="227" t="s">
        <v>88</v>
      </c>
      <c r="AV280" s="11" t="s">
        <v>88</v>
      </c>
      <c r="AW280" s="11" t="s">
        <v>38</v>
      </c>
      <c r="AX280" s="11" t="s">
        <v>86</v>
      </c>
      <c r="AY280" s="227" t="s">
        <v>139</v>
      </c>
    </row>
    <row r="281" spans="2:65" s="1" customFormat="1" ht="16.5" customHeight="1">
      <c r="B281" s="37"/>
      <c r="C281" s="203" t="s">
        <v>495</v>
      </c>
      <c r="D281" s="203" t="s">
        <v>142</v>
      </c>
      <c r="E281" s="204" t="s">
        <v>1677</v>
      </c>
      <c r="F281" s="205" t="s">
        <v>1678</v>
      </c>
      <c r="G281" s="206" t="s">
        <v>1005</v>
      </c>
      <c r="H281" s="207">
        <v>35.25</v>
      </c>
      <c r="I281" s="208"/>
      <c r="J281" s="209">
        <f>ROUND(I281*H281,2)</f>
        <v>0</v>
      </c>
      <c r="K281" s="205" t="s">
        <v>146</v>
      </c>
      <c r="L281" s="42"/>
      <c r="M281" s="210" t="s">
        <v>40</v>
      </c>
      <c r="N281" s="211" t="s">
        <v>49</v>
      </c>
      <c r="O281" s="78"/>
      <c r="P281" s="212">
        <f>O281*H281</f>
        <v>0</v>
      </c>
      <c r="Q281" s="212">
        <v>0</v>
      </c>
      <c r="R281" s="212">
        <f>Q281*H281</f>
        <v>0</v>
      </c>
      <c r="S281" s="212">
        <v>0</v>
      </c>
      <c r="T281" s="213">
        <f>S281*H281</f>
        <v>0</v>
      </c>
      <c r="AR281" s="16" t="s">
        <v>180</v>
      </c>
      <c r="AT281" s="16" t="s">
        <v>142</v>
      </c>
      <c r="AU281" s="16" t="s">
        <v>88</v>
      </c>
      <c r="AY281" s="16" t="s">
        <v>139</v>
      </c>
      <c r="BE281" s="214">
        <f>IF(N281="základní",J281,0)</f>
        <v>0</v>
      </c>
      <c r="BF281" s="214">
        <f>IF(N281="snížená",J281,0)</f>
        <v>0</v>
      </c>
      <c r="BG281" s="214">
        <f>IF(N281="zákl. přenesená",J281,0)</f>
        <v>0</v>
      </c>
      <c r="BH281" s="214">
        <f>IF(N281="sníž. přenesená",J281,0)</f>
        <v>0</v>
      </c>
      <c r="BI281" s="214">
        <f>IF(N281="nulová",J281,0)</f>
        <v>0</v>
      </c>
      <c r="BJ281" s="16" t="s">
        <v>86</v>
      </c>
      <c r="BK281" s="214">
        <f>ROUND(I281*H281,2)</f>
        <v>0</v>
      </c>
      <c r="BL281" s="16" t="s">
        <v>180</v>
      </c>
      <c r="BM281" s="16" t="s">
        <v>1679</v>
      </c>
    </row>
    <row r="282" spans="2:47" s="1" customFormat="1" ht="12">
      <c r="B282" s="37"/>
      <c r="C282" s="38"/>
      <c r="D282" s="215" t="s">
        <v>155</v>
      </c>
      <c r="E282" s="38"/>
      <c r="F282" s="216" t="s">
        <v>1680</v>
      </c>
      <c r="G282" s="38"/>
      <c r="H282" s="38"/>
      <c r="I282" s="129"/>
      <c r="J282" s="38"/>
      <c r="K282" s="38"/>
      <c r="L282" s="42"/>
      <c r="M282" s="217"/>
      <c r="N282" s="78"/>
      <c r="O282" s="78"/>
      <c r="P282" s="78"/>
      <c r="Q282" s="78"/>
      <c r="R282" s="78"/>
      <c r="S282" s="78"/>
      <c r="T282" s="79"/>
      <c r="AT282" s="16" t="s">
        <v>155</v>
      </c>
      <c r="AU282" s="16" t="s">
        <v>88</v>
      </c>
    </row>
    <row r="283" spans="2:51" s="13" customFormat="1" ht="12">
      <c r="B283" s="258"/>
      <c r="C283" s="259"/>
      <c r="D283" s="215" t="s">
        <v>165</v>
      </c>
      <c r="E283" s="260" t="s">
        <v>40</v>
      </c>
      <c r="F283" s="261" t="s">
        <v>1490</v>
      </c>
      <c r="G283" s="259"/>
      <c r="H283" s="260" t="s">
        <v>40</v>
      </c>
      <c r="I283" s="262"/>
      <c r="J283" s="259"/>
      <c r="K283" s="259"/>
      <c r="L283" s="263"/>
      <c r="M283" s="264"/>
      <c r="N283" s="265"/>
      <c r="O283" s="265"/>
      <c r="P283" s="265"/>
      <c r="Q283" s="265"/>
      <c r="R283" s="265"/>
      <c r="S283" s="265"/>
      <c r="T283" s="266"/>
      <c r="AT283" s="267" t="s">
        <v>165</v>
      </c>
      <c r="AU283" s="267" t="s">
        <v>88</v>
      </c>
      <c r="AV283" s="13" t="s">
        <v>86</v>
      </c>
      <c r="AW283" s="13" t="s">
        <v>38</v>
      </c>
      <c r="AX283" s="13" t="s">
        <v>78</v>
      </c>
      <c r="AY283" s="267" t="s">
        <v>139</v>
      </c>
    </row>
    <row r="284" spans="2:51" s="11" customFormat="1" ht="12">
      <c r="B284" s="218"/>
      <c r="C284" s="219"/>
      <c r="D284" s="215" t="s">
        <v>165</v>
      </c>
      <c r="E284" s="234" t="s">
        <v>40</v>
      </c>
      <c r="F284" s="220" t="s">
        <v>1470</v>
      </c>
      <c r="G284" s="219"/>
      <c r="H284" s="221">
        <v>35.25</v>
      </c>
      <c r="I284" s="222"/>
      <c r="J284" s="219"/>
      <c r="K284" s="219"/>
      <c r="L284" s="223"/>
      <c r="M284" s="224"/>
      <c r="N284" s="225"/>
      <c r="O284" s="225"/>
      <c r="P284" s="225"/>
      <c r="Q284" s="225"/>
      <c r="R284" s="225"/>
      <c r="S284" s="225"/>
      <c r="T284" s="226"/>
      <c r="AT284" s="227" t="s">
        <v>165</v>
      </c>
      <c r="AU284" s="227" t="s">
        <v>88</v>
      </c>
      <c r="AV284" s="11" t="s">
        <v>88</v>
      </c>
      <c r="AW284" s="11" t="s">
        <v>38</v>
      </c>
      <c r="AX284" s="11" t="s">
        <v>86</v>
      </c>
      <c r="AY284" s="227" t="s">
        <v>139</v>
      </c>
    </row>
    <row r="285" spans="2:65" s="1" customFormat="1" ht="16.5" customHeight="1">
      <c r="B285" s="37"/>
      <c r="C285" s="246" t="s">
        <v>501</v>
      </c>
      <c r="D285" s="246" t="s">
        <v>254</v>
      </c>
      <c r="E285" s="247" t="s">
        <v>1681</v>
      </c>
      <c r="F285" s="248" t="s">
        <v>1682</v>
      </c>
      <c r="G285" s="249" t="s">
        <v>1005</v>
      </c>
      <c r="H285" s="250">
        <v>37.013</v>
      </c>
      <c r="I285" s="251"/>
      <c r="J285" s="252">
        <f>ROUND(I285*H285,2)</f>
        <v>0</v>
      </c>
      <c r="K285" s="248" t="s">
        <v>146</v>
      </c>
      <c r="L285" s="253"/>
      <c r="M285" s="254" t="s">
        <v>40</v>
      </c>
      <c r="N285" s="255" t="s">
        <v>49</v>
      </c>
      <c r="O285" s="78"/>
      <c r="P285" s="212">
        <f>O285*H285</f>
        <v>0</v>
      </c>
      <c r="Q285" s="212">
        <v>0</v>
      </c>
      <c r="R285" s="212">
        <f>Q285*H285</f>
        <v>0</v>
      </c>
      <c r="S285" s="212">
        <v>0</v>
      </c>
      <c r="T285" s="213">
        <f>S285*H285</f>
        <v>0</v>
      </c>
      <c r="AR285" s="16" t="s">
        <v>358</v>
      </c>
      <c r="AT285" s="16" t="s">
        <v>254</v>
      </c>
      <c r="AU285" s="16" t="s">
        <v>88</v>
      </c>
      <c r="AY285" s="16" t="s">
        <v>139</v>
      </c>
      <c r="BE285" s="214">
        <f>IF(N285="základní",J285,0)</f>
        <v>0</v>
      </c>
      <c r="BF285" s="214">
        <f>IF(N285="snížená",J285,0)</f>
        <v>0</v>
      </c>
      <c r="BG285" s="214">
        <f>IF(N285="zákl. přenesená",J285,0)</f>
        <v>0</v>
      </c>
      <c r="BH285" s="214">
        <f>IF(N285="sníž. přenesená",J285,0)</f>
        <v>0</v>
      </c>
      <c r="BI285" s="214">
        <f>IF(N285="nulová",J285,0)</f>
        <v>0</v>
      </c>
      <c r="BJ285" s="16" t="s">
        <v>86</v>
      </c>
      <c r="BK285" s="214">
        <f>ROUND(I285*H285,2)</f>
        <v>0</v>
      </c>
      <c r="BL285" s="16" t="s">
        <v>180</v>
      </c>
      <c r="BM285" s="16" t="s">
        <v>1683</v>
      </c>
    </row>
    <row r="286" spans="2:51" s="11" customFormat="1" ht="12">
      <c r="B286" s="218"/>
      <c r="C286" s="219"/>
      <c r="D286" s="215" t="s">
        <v>165</v>
      </c>
      <c r="E286" s="219"/>
      <c r="F286" s="220" t="s">
        <v>1684</v>
      </c>
      <c r="G286" s="219"/>
      <c r="H286" s="221">
        <v>37.013</v>
      </c>
      <c r="I286" s="222"/>
      <c r="J286" s="219"/>
      <c r="K286" s="219"/>
      <c r="L286" s="223"/>
      <c r="M286" s="224"/>
      <c r="N286" s="225"/>
      <c r="O286" s="225"/>
      <c r="P286" s="225"/>
      <c r="Q286" s="225"/>
      <c r="R286" s="225"/>
      <c r="S286" s="225"/>
      <c r="T286" s="226"/>
      <c r="AT286" s="227" t="s">
        <v>165</v>
      </c>
      <c r="AU286" s="227" t="s">
        <v>88</v>
      </c>
      <c r="AV286" s="11" t="s">
        <v>88</v>
      </c>
      <c r="AW286" s="11" t="s">
        <v>4</v>
      </c>
      <c r="AX286" s="11" t="s">
        <v>86</v>
      </c>
      <c r="AY286" s="227" t="s">
        <v>139</v>
      </c>
    </row>
    <row r="287" spans="2:65" s="1" customFormat="1" ht="16.5" customHeight="1">
      <c r="B287" s="37"/>
      <c r="C287" s="203" t="s">
        <v>505</v>
      </c>
      <c r="D287" s="203" t="s">
        <v>142</v>
      </c>
      <c r="E287" s="204" t="s">
        <v>1685</v>
      </c>
      <c r="F287" s="205" t="s">
        <v>1686</v>
      </c>
      <c r="G287" s="206" t="s">
        <v>1005</v>
      </c>
      <c r="H287" s="207">
        <v>147.651</v>
      </c>
      <c r="I287" s="208"/>
      <c r="J287" s="209">
        <f>ROUND(I287*H287,2)</f>
        <v>0</v>
      </c>
      <c r="K287" s="205" t="s">
        <v>146</v>
      </c>
      <c r="L287" s="42"/>
      <c r="M287" s="210" t="s">
        <v>40</v>
      </c>
      <c r="N287" s="211" t="s">
        <v>49</v>
      </c>
      <c r="O287" s="78"/>
      <c r="P287" s="212">
        <f>O287*H287</f>
        <v>0</v>
      </c>
      <c r="Q287" s="212">
        <v>0.0002</v>
      </c>
      <c r="R287" s="212">
        <f>Q287*H287</f>
        <v>0.029530200000000003</v>
      </c>
      <c r="S287" s="212">
        <v>0</v>
      </c>
      <c r="T287" s="213">
        <f>S287*H287</f>
        <v>0</v>
      </c>
      <c r="AR287" s="16" t="s">
        <v>180</v>
      </c>
      <c r="AT287" s="16" t="s">
        <v>142</v>
      </c>
      <c r="AU287" s="16" t="s">
        <v>88</v>
      </c>
      <c r="AY287" s="16" t="s">
        <v>139</v>
      </c>
      <c r="BE287" s="214">
        <f>IF(N287="základní",J287,0)</f>
        <v>0</v>
      </c>
      <c r="BF287" s="214">
        <f>IF(N287="snížená",J287,0)</f>
        <v>0</v>
      </c>
      <c r="BG287" s="214">
        <f>IF(N287="zákl. přenesená",J287,0)</f>
        <v>0</v>
      </c>
      <c r="BH287" s="214">
        <f>IF(N287="sníž. přenesená",J287,0)</f>
        <v>0</v>
      </c>
      <c r="BI287" s="214">
        <f>IF(N287="nulová",J287,0)</f>
        <v>0</v>
      </c>
      <c r="BJ287" s="16" t="s">
        <v>86</v>
      </c>
      <c r="BK287" s="214">
        <f>ROUND(I287*H287,2)</f>
        <v>0</v>
      </c>
      <c r="BL287" s="16" t="s">
        <v>180</v>
      </c>
      <c r="BM287" s="16" t="s">
        <v>1687</v>
      </c>
    </row>
    <row r="288" spans="2:65" s="1" customFormat="1" ht="16.5" customHeight="1">
      <c r="B288" s="37"/>
      <c r="C288" s="203" t="s">
        <v>509</v>
      </c>
      <c r="D288" s="203" t="s">
        <v>142</v>
      </c>
      <c r="E288" s="204" t="s">
        <v>1688</v>
      </c>
      <c r="F288" s="205" t="s">
        <v>1689</v>
      </c>
      <c r="G288" s="206" t="s">
        <v>1005</v>
      </c>
      <c r="H288" s="207">
        <v>2.88</v>
      </c>
      <c r="I288" s="208"/>
      <c r="J288" s="209">
        <f>ROUND(I288*H288,2)</f>
        <v>0</v>
      </c>
      <c r="K288" s="205" t="s">
        <v>146</v>
      </c>
      <c r="L288" s="42"/>
      <c r="M288" s="210" t="s">
        <v>40</v>
      </c>
      <c r="N288" s="211" t="s">
        <v>49</v>
      </c>
      <c r="O288" s="78"/>
      <c r="P288" s="212">
        <f>O288*H288</f>
        <v>0</v>
      </c>
      <c r="Q288" s="212">
        <v>2E-05</v>
      </c>
      <c r="R288" s="212">
        <f>Q288*H288</f>
        <v>5.7600000000000004E-05</v>
      </c>
      <c r="S288" s="212">
        <v>0</v>
      </c>
      <c r="T288" s="213">
        <f>S288*H288</f>
        <v>0</v>
      </c>
      <c r="AR288" s="16" t="s">
        <v>180</v>
      </c>
      <c r="AT288" s="16" t="s">
        <v>142</v>
      </c>
      <c r="AU288" s="16" t="s">
        <v>88</v>
      </c>
      <c r="AY288" s="16" t="s">
        <v>139</v>
      </c>
      <c r="BE288" s="214">
        <f>IF(N288="základní",J288,0)</f>
        <v>0</v>
      </c>
      <c r="BF288" s="214">
        <f>IF(N288="snížená",J288,0)</f>
        <v>0</v>
      </c>
      <c r="BG288" s="214">
        <f>IF(N288="zákl. přenesená",J288,0)</f>
        <v>0</v>
      </c>
      <c r="BH288" s="214">
        <f>IF(N288="sníž. přenesená",J288,0)</f>
        <v>0</v>
      </c>
      <c r="BI288" s="214">
        <f>IF(N288="nulová",J288,0)</f>
        <v>0</v>
      </c>
      <c r="BJ288" s="16" t="s">
        <v>86</v>
      </c>
      <c r="BK288" s="214">
        <f>ROUND(I288*H288,2)</f>
        <v>0</v>
      </c>
      <c r="BL288" s="16" t="s">
        <v>180</v>
      </c>
      <c r="BM288" s="16" t="s">
        <v>1690</v>
      </c>
    </row>
    <row r="289" spans="2:51" s="13" customFormat="1" ht="12">
      <c r="B289" s="258"/>
      <c r="C289" s="259"/>
      <c r="D289" s="215" t="s">
        <v>165</v>
      </c>
      <c r="E289" s="260" t="s">
        <v>40</v>
      </c>
      <c r="F289" s="261" t="s">
        <v>1449</v>
      </c>
      <c r="G289" s="259"/>
      <c r="H289" s="260" t="s">
        <v>40</v>
      </c>
      <c r="I289" s="262"/>
      <c r="J289" s="259"/>
      <c r="K289" s="259"/>
      <c r="L289" s="263"/>
      <c r="M289" s="264"/>
      <c r="N289" s="265"/>
      <c r="O289" s="265"/>
      <c r="P289" s="265"/>
      <c r="Q289" s="265"/>
      <c r="R289" s="265"/>
      <c r="S289" s="265"/>
      <c r="T289" s="266"/>
      <c r="AT289" s="267" t="s">
        <v>165</v>
      </c>
      <c r="AU289" s="267" t="s">
        <v>88</v>
      </c>
      <c r="AV289" s="13" t="s">
        <v>86</v>
      </c>
      <c r="AW289" s="13" t="s">
        <v>38</v>
      </c>
      <c r="AX289" s="13" t="s">
        <v>78</v>
      </c>
      <c r="AY289" s="267" t="s">
        <v>139</v>
      </c>
    </row>
    <row r="290" spans="2:51" s="11" customFormat="1" ht="12">
      <c r="B290" s="218"/>
      <c r="C290" s="219"/>
      <c r="D290" s="215" t="s">
        <v>165</v>
      </c>
      <c r="E290" s="234" t="s">
        <v>40</v>
      </c>
      <c r="F290" s="220" t="s">
        <v>1691</v>
      </c>
      <c r="G290" s="219"/>
      <c r="H290" s="221">
        <v>2.88</v>
      </c>
      <c r="I290" s="222"/>
      <c r="J290" s="219"/>
      <c r="K290" s="219"/>
      <c r="L290" s="223"/>
      <c r="M290" s="224"/>
      <c r="N290" s="225"/>
      <c r="O290" s="225"/>
      <c r="P290" s="225"/>
      <c r="Q290" s="225"/>
      <c r="R290" s="225"/>
      <c r="S290" s="225"/>
      <c r="T290" s="226"/>
      <c r="AT290" s="227" t="s">
        <v>165</v>
      </c>
      <c r="AU290" s="227" t="s">
        <v>88</v>
      </c>
      <c r="AV290" s="11" t="s">
        <v>88</v>
      </c>
      <c r="AW290" s="11" t="s">
        <v>38</v>
      </c>
      <c r="AX290" s="11" t="s">
        <v>86</v>
      </c>
      <c r="AY290" s="227" t="s">
        <v>139</v>
      </c>
    </row>
    <row r="291" spans="2:65" s="1" customFormat="1" ht="16.5" customHeight="1">
      <c r="B291" s="37"/>
      <c r="C291" s="203" t="s">
        <v>513</v>
      </c>
      <c r="D291" s="203" t="s">
        <v>142</v>
      </c>
      <c r="E291" s="204" t="s">
        <v>1692</v>
      </c>
      <c r="F291" s="205" t="s">
        <v>1693</v>
      </c>
      <c r="G291" s="206" t="s">
        <v>1005</v>
      </c>
      <c r="H291" s="207">
        <v>4.1</v>
      </c>
      <c r="I291" s="208"/>
      <c r="J291" s="209">
        <f>ROUND(I291*H291,2)</f>
        <v>0</v>
      </c>
      <c r="K291" s="205" t="s">
        <v>146</v>
      </c>
      <c r="L291" s="42"/>
      <c r="M291" s="210" t="s">
        <v>40</v>
      </c>
      <c r="N291" s="211" t="s">
        <v>49</v>
      </c>
      <c r="O291" s="78"/>
      <c r="P291" s="212">
        <f>O291*H291</f>
        <v>0</v>
      </c>
      <c r="Q291" s="212">
        <v>1E-05</v>
      </c>
      <c r="R291" s="212">
        <f>Q291*H291</f>
        <v>4.1E-05</v>
      </c>
      <c r="S291" s="212">
        <v>0</v>
      </c>
      <c r="T291" s="213">
        <f>S291*H291</f>
        <v>0</v>
      </c>
      <c r="AR291" s="16" t="s">
        <v>180</v>
      </c>
      <c r="AT291" s="16" t="s">
        <v>142</v>
      </c>
      <c r="AU291" s="16" t="s">
        <v>88</v>
      </c>
      <c r="AY291" s="16" t="s">
        <v>139</v>
      </c>
      <c r="BE291" s="214">
        <f>IF(N291="základní",J291,0)</f>
        <v>0</v>
      </c>
      <c r="BF291" s="214">
        <f>IF(N291="snížená",J291,0)</f>
        <v>0</v>
      </c>
      <c r="BG291" s="214">
        <f>IF(N291="zákl. přenesená",J291,0)</f>
        <v>0</v>
      </c>
      <c r="BH291" s="214">
        <f>IF(N291="sníž. přenesená",J291,0)</f>
        <v>0</v>
      </c>
      <c r="BI291" s="214">
        <f>IF(N291="nulová",J291,0)</f>
        <v>0</v>
      </c>
      <c r="BJ291" s="16" t="s">
        <v>86</v>
      </c>
      <c r="BK291" s="214">
        <f>ROUND(I291*H291,2)</f>
        <v>0</v>
      </c>
      <c r="BL291" s="16" t="s">
        <v>180</v>
      </c>
      <c r="BM291" s="16" t="s">
        <v>1694</v>
      </c>
    </row>
    <row r="292" spans="2:51" s="13" customFormat="1" ht="12">
      <c r="B292" s="258"/>
      <c r="C292" s="259"/>
      <c r="D292" s="215" t="s">
        <v>165</v>
      </c>
      <c r="E292" s="260" t="s">
        <v>40</v>
      </c>
      <c r="F292" s="261" t="s">
        <v>1449</v>
      </c>
      <c r="G292" s="259"/>
      <c r="H292" s="260" t="s">
        <v>40</v>
      </c>
      <c r="I292" s="262"/>
      <c r="J292" s="259"/>
      <c r="K292" s="259"/>
      <c r="L292" s="263"/>
      <c r="M292" s="264"/>
      <c r="N292" s="265"/>
      <c r="O292" s="265"/>
      <c r="P292" s="265"/>
      <c r="Q292" s="265"/>
      <c r="R292" s="265"/>
      <c r="S292" s="265"/>
      <c r="T292" s="266"/>
      <c r="AT292" s="267" t="s">
        <v>165</v>
      </c>
      <c r="AU292" s="267" t="s">
        <v>88</v>
      </c>
      <c r="AV292" s="13" t="s">
        <v>86</v>
      </c>
      <c r="AW292" s="13" t="s">
        <v>38</v>
      </c>
      <c r="AX292" s="13" t="s">
        <v>78</v>
      </c>
      <c r="AY292" s="267" t="s">
        <v>139</v>
      </c>
    </row>
    <row r="293" spans="2:51" s="11" customFormat="1" ht="12">
      <c r="B293" s="218"/>
      <c r="C293" s="219"/>
      <c r="D293" s="215" t="s">
        <v>165</v>
      </c>
      <c r="E293" s="234" t="s">
        <v>40</v>
      </c>
      <c r="F293" s="220" t="s">
        <v>1695</v>
      </c>
      <c r="G293" s="219"/>
      <c r="H293" s="221">
        <v>4.1</v>
      </c>
      <c r="I293" s="222"/>
      <c r="J293" s="219"/>
      <c r="K293" s="219"/>
      <c r="L293" s="223"/>
      <c r="M293" s="224"/>
      <c r="N293" s="225"/>
      <c r="O293" s="225"/>
      <c r="P293" s="225"/>
      <c r="Q293" s="225"/>
      <c r="R293" s="225"/>
      <c r="S293" s="225"/>
      <c r="T293" s="226"/>
      <c r="AT293" s="227" t="s">
        <v>165</v>
      </c>
      <c r="AU293" s="227" t="s">
        <v>88</v>
      </c>
      <c r="AV293" s="11" t="s">
        <v>88</v>
      </c>
      <c r="AW293" s="11" t="s">
        <v>38</v>
      </c>
      <c r="AX293" s="11" t="s">
        <v>86</v>
      </c>
      <c r="AY293" s="227" t="s">
        <v>139</v>
      </c>
    </row>
    <row r="294" spans="2:65" s="1" customFormat="1" ht="16.5" customHeight="1">
      <c r="B294" s="37"/>
      <c r="C294" s="203" t="s">
        <v>517</v>
      </c>
      <c r="D294" s="203" t="s">
        <v>142</v>
      </c>
      <c r="E294" s="204" t="s">
        <v>1696</v>
      </c>
      <c r="F294" s="205" t="s">
        <v>1697</v>
      </c>
      <c r="G294" s="206" t="s">
        <v>1005</v>
      </c>
      <c r="H294" s="207">
        <v>35.25</v>
      </c>
      <c r="I294" s="208"/>
      <c r="J294" s="209">
        <f>ROUND(I294*H294,2)</f>
        <v>0</v>
      </c>
      <c r="K294" s="205" t="s">
        <v>146</v>
      </c>
      <c r="L294" s="42"/>
      <c r="M294" s="210" t="s">
        <v>40</v>
      </c>
      <c r="N294" s="211" t="s">
        <v>49</v>
      </c>
      <c r="O294" s="78"/>
      <c r="P294" s="212">
        <f>O294*H294</f>
        <v>0</v>
      </c>
      <c r="Q294" s="212">
        <v>1E-05</v>
      </c>
      <c r="R294" s="212">
        <f>Q294*H294</f>
        <v>0.0003525</v>
      </c>
      <c r="S294" s="212">
        <v>0</v>
      </c>
      <c r="T294" s="213">
        <f>S294*H294</f>
        <v>0</v>
      </c>
      <c r="AR294" s="16" t="s">
        <v>180</v>
      </c>
      <c r="AT294" s="16" t="s">
        <v>142</v>
      </c>
      <c r="AU294" s="16" t="s">
        <v>88</v>
      </c>
      <c r="AY294" s="16" t="s">
        <v>139</v>
      </c>
      <c r="BE294" s="214">
        <f>IF(N294="základní",J294,0)</f>
        <v>0</v>
      </c>
      <c r="BF294" s="214">
        <f>IF(N294="snížená",J294,0)</f>
        <v>0</v>
      </c>
      <c r="BG294" s="214">
        <f>IF(N294="zákl. přenesená",J294,0)</f>
        <v>0</v>
      </c>
      <c r="BH294" s="214">
        <f>IF(N294="sníž. přenesená",J294,0)</f>
        <v>0</v>
      </c>
      <c r="BI294" s="214">
        <f>IF(N294="nulová",J294,0)</f>
        <v>0</v>
      </c>
      <c r="BJ294" s="16" t="s">
        <v>86</v>
      </c>
      <c r="BK294" s="214">
        <f>ROUND(I294*H294,2)</f>
        <v>0</v>
      </c>
      <c r="BL294" s="16" t="s">
        <v>180</v>
      </c>
      <c r="BM294" s="16" t="s">
        <v>1698</v>
      </c>
    </row>
    <row r="295" spans="2:65" s="1" customFormat="1" ht="22.5" customHeight="1">
      <c r="B295" s="37"/>
      <c r="C295" s="203" t="s">
        <v>521</v>
      </c>
      <c r="D295" s="203" t="s">
        <v>142</v>
      </c>
      <c r="E295" s="204" t="s">
        <v>1699</v>
      </c>
      <c r="F295" s="205" t="s">
        <v>1700</v>
      </c>
      <c r="G295" s="206" t="s">
        <v>1005</v>
      </c>
      <c r="H295" s="207">
        <v>147.651</v>
      </c>
      <c r="I295" s="208"/>
      <c r="J295" s="209">
        <f>ROUND(I295*H295,2)</f>
        <v>0</v>
      </c>
      <c r="K295" s="205" t="s">
        <v>146</v>
      </c>
      <c r="L295" s="42"/>
      <c r="M295" s="229" t="s">
        <v>40</v>
      </c>
      <c r="N295" s="230" t="s">
        <v>49</v>
      </c>
      <c r="O295" s="231"/>
      <c r="P295" s="232">
        <f>O295*H295</f>
        <v>0</v>
      </c>
      <c r="Q295" s="232">
        <v>0.00026</v>
      </c>
      <c r="R295" s="232">
        <f>Q295*H295</f>
        <v>0.03838926</v>
      </c>
      <c r="S295" s="232">
        <v>0</v>
      </c>
      <c r="T295" s="233">
        <f>S295*H295</f>
        <v>0</v>
      </c>
      <c r="AR295" s="16" t="s">
        <v>180</v>
      </c>
      <c r="AT295" s="16" t="s">
        <v>142</v>
      </c>
      <c r="AU295" s="16" t="s">
        <v>88</v>
      </c>
      <c r="AY295" s="16" t="s">
        <v>139</v>
      </c>
      <c r="BE295" s="214">
        <f>IF(N295="základní",J295,0)</f>
        <v>0</v>
      </c>
      <c r="BF295" s="214">
        <f>IF(N295="snížená",J295,0)</f>
        <v>0</v>
      </c>
      <c r="BG295" s="214">
        <f>IF(N295="zákl. přenesená",J295,0)</f>
        <v>0</v>
      </c>
      <c r="BH295" s="214">
        <f>IF(N295="sníž. přenesená",J295,0)</f>
        <v>0</v>
      </c>
      <c r="BI295" s="214">
        <f>IF(N295="nulová",J295,0)</f>
        <v>0</v>
      </c>
      <c r="BJ295" s="16" t="s">
        <v>86</v>
      </c>
      <c r="BK295" s="214">
        <f>ROUND(I295*H295,2)</f>
        <v>0</v>
      </c>
      <c r="BL295" s="16" t="s">
        <v>180</v>
      </c>
      <c r="BM295" s="16" t="s">
        <v>1701</v>
      </c>
    </row>
    <row r="296" spans="2:12" s="1" customFormat="1" ht="6.95" customHeight="1">
      <c r="B296" s="56"/>
      <c r="C296" s="57"/>
      <c r="D296" s="57"/>
      <c r="E296" s="57"/>
      <c r="F296" s="57"/>
      <c r="G296" s="57"/>
      <c r="H296" s="57"/>
      <c r="I296" s="153"/>
      <c r="J296" s="57"/>
      <c r="K296" s="57"/>
      <c r="L296" s="42"/>
    </row>
  </sheetData>
  <sheetProtection password="CC35" sheet="1" objects="1" scenarios="1" formatColumns="0" formatRows="0" autoFilter="0"/>
  <autoFilter ref="C92:K295"/>
  <mergeCells count="9">
    <mergeCell ref="E7:H7"/>
    <mergeCell ref="E9:H9"/>
    <mergeCell ref="E18:H18"/>
    <mergeCell ref="E27:H27"/>
    <mergeCell ref="E48:H48"/>
    <mergeCell ref="E50:H50"/>
    <mergeCell ref="E83:H83"/>
    <mergeCell ref="E85:H8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BM20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2"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103</v>
      </c>
    </row>
    <row r="3" spans="2:46" ht="6.95" customHeight="1">
      <c r="B3" s="123"/>
      <c r="C3" s="124"/>
      <c r="D3" s="124"/>
      <c r="E3" s="124"/>
      <c r="F3" s="124"/>
      <c r="G3" s="124"/>
      <c r="H3" s="124"/>
      <c r="I3" s="125"/>
      <c r="J3" s="124"/>
      <c r="K3" s="124"/>
      <c r="L3" s="19"/>
      <c r="AT3" s="16" t="s">
        <v>88</v>
      </c>
    </row>
    <row r="4" spans="2:46" ht="24.95" customHeight="1">
      <c r="B4" s="19"/>
      <c r="D4" s="126" t="s">
        <v>108</v>
      </c>
      <c r="L4" s="19"/>
      <c r="M4" s="23" t="s">
        <v>10</v>
      </c>
      <c r="AT4" s="16" t="s">
        <v>4</v>
      </c>
    </row>
    <row r="5" spans="2:12" ht="6.95" customHeight="1">
      <c r="B5" s="19"/>
      <c r="L5" s="19"/>
    </row>
    <row r="6" spans="2:12" ht="12" customHeight="1">
      <c r="B6" s="19"/>
      <c r="D6" s="127" t="s">
        <v>16</v>
      </c>
      <c r="L6" s="19"/>
    </row>
    <row r="7" spans="2:12" ht="16.5" customHeight="1">
      <c r="B7" s="19"/>
      <c r="E7" s="128" t="str">
        <f>'Rekapitulace stavby'!K6</f>
        <v>Změna způsobu vytápění a nové elektroinstalace na budově Muzea Cheb č. p. 492</v>
      </c>
      <c r="F7" s="127"/>
      <c r="G7" s="127"/>
      <c r="H7" s="127"/>
      <c r="L7" s="19"/>
    </row>
    <row r="8" spans="2:12" s="1" customFormat="1" ht="12" customHeight="1">
      <c r="B8" s="42"/>
      <c r="D8" s="127" t="s">
        <v>109</v>
      </c>
      <c r="I8" s="129"/>
      <c r="L8" s="42"/>
    </row>
    <row r="9" spans="2:12" s="1" customFormat="1" ht="36.95" customHeight="1">
      <c r="B9" s="42"/>
      <c r="E9" s="130" t="s">
        <v>1702</v>
      </c>
      <c r="F9" s="1"/>
      <c r="G9" s="1"/>
      <c r="H9" s="1"/>
      <c r="I9" s="129"/>
      <c r="L9" s="42"/>
    </row>
    <row r="10" spans="2:12" s="1" customFormat="1" ht="12">
      <c r="B10" s="42"/>
      <c r="I10" s="129"/>
      <c r="L10" s="42"/>
    </row>
    <row r="11" spans="2:12" s="1" customFormat="1" ht="12" customHeight="1">
      <c r="B11" s="42"/>
      <c r="D11" s="127" t="s">
        <v>18</v>
      </c>
      <c r="F11" s="16" t="s">
        <v>19</v>
      </c>
      <c r="I11" s="131" t="s">
        <v>20</v>
      </c>
      <c r="J11" s="16" t="s">
        <v>21</v>
      </c>
      <c r="L11" s="42"/>
    </row>
    <row r="12" spans="2:12" s="1" customFormat="1" ht="12" customHeight="1">
      <c r="B12" s="42"/>
      <c r="D12" s="127" t="s">
        <v>22</v>
      </c>
      <c r="F12" s="16" t="s">
        <v>23</v>
      </c>
      <c r="I12" s="131" t="s">
        <v>24</v>
      </c>
      <c r="J12" s="132" t="str">
        <f>'Rekapitulace stavby'!AN8</f>
        <v>12. 2. 2019</v>
      </c>
      <c r="L12" s="42"/>
    </row>
    <row r="13" spans="2:12" s="1" customFormat="1" ht="10.8" customHeight="1">
      <c r="B13" s="42"/>
      <c r="I13" s="129"/>
      <c r="L13" s="42"/>
    </row>
    <row r="14" spans="2:12" s="1" customFormat="1" ht="12" customHeight="1">
      <c r="B14" s="42"/>
      <c r="D14" s="127" t="s">
        <v>26</v>
      </c>
      <c r="I14" s="131" t="s">
        <v>27</v>
      </c>
      <c r="J14" s="16" t="s">
        <v>28</v>
      </c>
      <c r="L14" s="42"/>
    </row>
    <row r="15" spans="2:12" s="1" customFormat="1" ht="18" customHeight="1">
      <c r="B15" s="42"/>
      <c r="E15" s="16" t="s">
        <v>29</v>
      </c>
      <c r="I15" s="131" t="s">
        <v>30</v>
      </c>
      <c r="J15" s="16" t="s">
        <v>31</v>
      </c>
      <c r="L15" s="42"/>
    </row>
    <row r="16" spans="2:12" s="1" customFormat="1" ht="6.95" customHeight="1">
      <c r="B16" s="42"/>
      <c r="I16" s="129"/>
      <c r="L16" s="42"/>
    </row>
    <row r="17" spans="2:12" s="1" customFormat="1" ht="12" customHeight="1">
      <c r="B17" s="42"/>
      <c r="D17" s="127" t="s">
        <v>32</v>
      </c>
      <c r="I17" s="131" t="s">
        <v>27</v>
      </c>
      <c r="J17" s="32" t="str">
        <f>'Rekapitulace stavby'!AN13</f>
        <v>Vyplň údaj</v>
      </c>
      <c r="L17" s="42"/>
    </row>
    <row r="18" spans="2:12" s="1" customFormat="1" ht="18" customHeight="1">
      <c r="B18" s="42"/>
      <c r="E18" s="32" t="str">
        <f>'Rekapitulace stavby'!E14</f>
        <v>Vyplň údaj</v>
      </c>
      <c r="F18" s="16"/>
      <c r="G18" s="16"/>
      <c r="H18" s="16"/>
      <c r="I18" s="131" t="s">
        <v>30</v>
      </c>
      <c r="J18" s="32" t="str">
        <f>'Rekapitulace stavby'!AN14</f>
        <v>Vyplň údaj</v>
      </c>
      <c r="L18" s="42"/>
    </row>
    <row r="19" spans="2:12" s="1" customFormat="1" ht="6.95" customHeight="1">
      <c r="B19" s="42"/>
      <c r="I19" s="129"/>
      <c r="L19" s="42"/>
    </row>
    <row r="20" spans="2:12" s="1" customFormat="1" ht="12" customHeight="1">
      <c r="B20" s="42"/>
      <c r="D20" s="127" t="s">
        <v>34</v>
      </c>
      <c r="I20" s="131" t="s">
        <v>27</v>
      </c>
      <c r="J20" s="16" t="s">
        <v>35</v>
      </c>
      <c r="L20" s="42"/>
    </row>
    <row r="21" spans="2:12" s="1" customFormat="1" ht="18" customHeight="1">
      <c r="B21" s="42"/>
      <c r="E21" s="16" t="s">
        <v>36</v>
      </c>
      <c r="I21" s="131" t="s">
        <v>30</v>
      </c>
      <c r="J21" s="16" t="s">
        <v>37</v>
      </c>
      <c r="L21" s="42"/>
    </row>
    <row r="22" spans="2:12" s="1" customFormat="1" ht="6.95" customHeight="1">
      <c r="B22" s="42"/>
      <c r="I22" s="129"/>
      <c r="L22" s="42"/>
    </row>
    <row r="23" spans="2:12" s="1" customFormat="1" ht="12" customHeight="1">
      <c r="B23" s="42"/>
      <c r="D23" s="127" t="s">
        <v>39</v>
      </c>
      <c r="I23" s="131" t="s">
        <v>27</v>
      </c>
      <c r="J23" s="16" t="str">
        <f>IF('Rekapitulace stavby'!AN19="","",'Rekapitulace stavby'!AN19)</f>
        <v/>
      </c>
      <c r="L23" s="42"/>
    </row>
    <row r="24" spans="2:12" s="1" customFormat="1" ht="18" customHeight="1">
      <c r="B24" s="42"/>
      <c r="E24" s="16" t="str">
        <f>IF('Rekapitulace stavby'!E20="","",'Rekapitulace stavby'!E20)</f>
        <v xml:space="preserve"> </v>
      </c>
      <c r="I24" s="131" t="s">
        <v>30</v>
      </c>
      <c r="J24" s="16" t="str">
        <f>IF('Rekapitulace stavby'!AN20="","",'Rekapitulace stavby'!AN20)</f>
        <v/>
      </c>
      <c r="L24" s="42"/>
    </row>
    <row r="25" spans="2:12" s="1" customFormat="1" ht="6.95" customHeight="1">
      <c r="B25" s="42"/>
      <c r="I25" s="129"/>
      <c r="L25" s="42"/>
    </row>
    <row r="26" spans="2:12" s="1" customFormat="1" ht="12" customHeight="1">
      <c r="B26" s="42"/>
      <c r="D26" s="127" t="s">
        <v>42</v>
      </c>
      <c r="I26" s="129"/>
      <c r="L26" s="42"/>
    </row>
    <row r="27" spans="2:12" s="6" customFormat="1" ht="67.5" customHeight="1">
      <c r="B27" s="133"/>
      <c r="E27" s="134" t="s">
        <v>111</v>
      </c>
      <c r="F27" s="134"/>
      <c r="G27" s="134"/>
      <c r="H27" s="134"/>
      <c r="I27" s="135"/>
      <c r="L27" s="133"/>
    </row>
    <row r="28" spans="2:12" s="1" customFormat="1" ht="6.95" customHeight="1">
      <c r="B28" s="42"/>
      <c r="I28" s="129"/>
      <c r="L28" s="42"/>
    </row>
    <row r="29" spans="2:12" s="1" customFormat="1" ht="6.95" customHeight="1">
      <c r="B29" s="42"/>
      <c r="D29" s="70"/>
      <c r="E29" s="70"/>
      <c r="F29" s="70"/>
      <c r="G29" s="70"/>
      <c r="H29" s="70"/>
      <c r="I29" s="136"/>
      <c r="J29" s="70"/>
      <c r="K29" s="70"/>
      <c r="L29" s="42"/>
    </row>
    <row r="30" spans="2:12" s="1" customFormat="1" ht="25.4" customHeight="1">
      <c r="B30" s="42"/>
      <c r="D30" s="137" t="s">
        <v>44</v>
      </c>
      <c r="I30" s="129"/>
      <c r="J30" s="138">
        <f>ROUND(J86,2)</f>
        <v>0</v>
      </c>
      <c r="L30" s="42"/>
    </row>
    <row r="31" spans="2:12" s="1" customFormat="1" ht="6.95" customHeight="1">
      <c r="B31" s="42"/>
      <c r="D31" s="70"/>
      <c r="E31" s="70"/>
      <c r="F31" s="70"/>
      <c r="G31" s="70"/>
      <c r="H31" s="70"/>
      <c r="I31" s="136"/>
      <c r="J31" s="70"/>
      <c r="K31" s="70"/>
      <c r="L31" s="42"/>
    </row>
    <row r="32" spans="2:12" s="1" customFormat="1" ht="14.4" customHeight="1">
      <c r="B32" s="42"/>
      <c r="F32" s="139" t="s">
        <v>46</v>
      </c>
      <c r="I32" s="140" t="s">
        <v>45</v>
      </c>
      <c r="J32" s="139" t="s">
        <v>47</v>
      </c>
      <c r="L32" s="42"/>
    </row>
    <row r="33" spans="2:12" s="1" customFormat="1" ht="14.4" customHeight="1">
      <c r="B33" s="42"/>
      <c r="D33" s="127" t="s">
        <v>48</v>
      </c>
      <c r="E33" s="127" t="s">
        <v>49</v>
      </c>
      <c r="F33" s="141">
        <f>ROUND((SUM(BE86:BE205)),2)</f>
        <v>0</v>
      </c>
      <c r="I33" s="142">
        <v>0.21</v>
      </c>
      <c r="J33" s="141">
        <f>ROUND(((SUM(BE86:BE205))*I33),2)</f>
        <v>0</v>
      </c>
      <c r="L33" s="42"/>
    </row>
    <row r="34" spans="2:12" s="1" customFormat="1" ht="14.4" customHeight="1">
      <c r="B34" s="42"/>
      <c r="E34" s="127" t="s">
        <v>50</v>
      </c>
      <c r="F34" s="141">
        <f>ROUND((SUM(BF86:BF205)),2)</f>
        <v>0</v>
      </c>
      <c r="I34" s="142">
        <v>0.15</v>
      </c>
      <c r="J34" s="141">
        <f>ROUND(((SUM(BF86:BF205))*I34),2)</f>
        <v>0</v>
      </c>
      <c r="L34" s="42"/>
    </row>
    <row r="35" spans="2:12" s="1" customFormat="1" ht="14.4" customHeight="1" hidden="1">
      <c r="B35" s="42"/>
      <c r="E35" s="127" t="s">
        <v>51</v>
      </c>
      <c r="F35" s="141">
        <f>ROUND((SUM(BG86:BG205)),2)</f>
        <v>0</v>
      </c>
      <c r="I35" s="142">
        <v>0.21</v>
      </c>
      <c r="J35" s="141">
        <f>0</f>
        <v>0</v>
      </c>
      <c r="L35" s="42"/>
    </row>
    <row r="36" spans="2:12" s="1" customFormat="1" ht="14.4" customHeight="1" hidden="1">
      <c r="B36" s="42"/>
      <c r="E36" s="127" t="s">
        <v>52</v>
      </c>
      <c r="F36" s="141">
        <f>ROUND((SUM(BH86:BH205)),2)</f>
        <v>0</v>
      </c>
      <c r="I36" s="142">
        <v>0.15</v>
      </c>
      <c r="J36" s="141">
        <f>0</f>
        <v>0</v>
      </c>
      <c r="L36" s="42"/>
    </row>
    <row r="37" spans="2:12" s="1" customFormat="1" ht="14.4" customHeight="1" hidden="1">
      <c r="B37" s="42"/>
      <c r="E37" s="127" t="s">
        <v>53</v>
      </c>
      <c r="F37" s="141">
        <f>ROUND((SUM(BI86:BI205)),2)</f>
        <v>0</v>
      </c>
      <c r="I37" s="142">
        <v>0</v>
      </c>
      <c r="J37" s="141">
        <f>0</f>
        <v>0</v>
      </c>
      <c r="L37" s="42"/>
    </row>
    <row r="38" spans="2:12" s="1" customFormat="1" ht="6.95" customHeight="1">
      <c r="B38" s="42"/>
      <c r="I38" s="129"/>
      <c r="L38" s="42"/>
    </row>
    <row r="39" spans="2:12" s="1" customFormat="1" ht="25.4" customHeight="1">
      <c r="B39" s="42"/>
      <c r="C39" s="143"/>
      <c r="D39" s="144" t="s">
        <v>54</v>
      </c>
      <c r="E39" s="145"/>
      <c r="F39" s="145"/>
      <c r="G39" s="146" t="s">
        <v>55</v>
      </c>
      <c r="H39" s="147" t="s">
        <v>56</v>
      </c>
      <c r="I39" s="148"/>
      <c r="J39" s="149">
        <f>SUM(J30:J37)</f>
        <v>0</v>
      </c>
      <c r="K39" s="150"/>
      <c r="L39" s="42"/>
    </row>
    <row r="40" spans="2:12" s="1" customFormat="1" ht="14.4" customHeight="1">
      <c r="B40" s="151"/>
      <c r="C40" s="152"/>
      <c r="D40" s="152"/>
      <c r="E40" s="152"/>
      <c r="F40" s="152"/>
      <c r="G40" s="152"/>
      <c r="H40" s="152"/>
      <c r="I40" s="153"/>
      <c r="J40" s="152"/>
      <c r="K40" s="152"/>
      <c r="L40" s="42"/>
    </row>
    <row r="44" spans="2:12" s="1" customFormat="1" ht="6.95" customHeight="1">
      <c r="B44" s="154"/>
      <c r="C44" s="155"/>
      <c r="D44" s="155"/>
      <c r="E44" s="155"/>
      <c r="F44" s="155"/>
      <c r="G44" s="155"/>
      <c r="H44" s="155"/>
      <c r="I44" s="156"/>
      <c r="J44" s="155"/>
      <c r="K44" s="155"/>
      <c r="L44" s="42"/>
    </row>
    <row r="45" spans="2:12" s="1" customFormat="1" ht="24.95" customHeight="1">
      <c r="B45" s="37"/>
      <c r="C45" s="22" t="s">
        <v>112</v>
      </c>
      <c r="D45" s="38"/>
      <c r="E45" s="38"/>
      <c r="F45" s="38"/>
      <c r="G45" s="38"/>
      <c r="H45" s="38"/>
      <c r="I45" s="129"/>
      <c r="J45" s="38"/>
      <c r="K45" s="38"/>
      <c r="L45" s="42"/>
    </row>
    <row r="46" spans="2:12" s="1" customFormat="1" ht="6.95" customHeight="1">
      <c r="B46" s="37"/>
      <c r="C46" s="38"/>
      <c r="D46" s="38"/>
      <c r="E46" s="38"/>
      <c r="F46" s="38"/>
      <c r="G46" s="38"/>
      <c r="H46" s="38"/>
      <c r="I46" s="129"/>
      <c r="J46" s="38"/>
      <c r="K46" s="38"/>
      <c r="L46" s="42"/>
    </row>
    <row r="47" spans="2:12" s="1" customFormat="1" ht="12" customHeight="1">
      <c r="B47" s="37"/>
      <c r="C47" s="31" t="s">
        <v>16</v>
      </c>
      <c r="D47" s="38"/>
      <c r="E47" s="38"/>
      <c r="F47" s="38"/>
      <c r="G47" s="38"/>
      <c r="H47" s="38"/>
      <c r="I47" s="129"/>
      <c r="J47" s="38"/>
      <c r="K47" s="38"/>
      <c r="L47" s="42"/>
    </row>
    <row r="48" spans="2:12" s="1" customFormat="1" ht="16.5" customHeight="1">
      <c r="B48" s="37"/>
      <c r="C48" s="38"/>
      <c r="D48" s="38"/>
      <c r="E48" s="157" t="str">
        <f>E7</f>
        <v>Změna způsobu vytápění a nové elektroinstalace na budově Muzea Cheb č. p. 492</v>
      </c>
      <c r="F48" s="31"/>
      <c r="G48" s="31"/>
      <c r="H48" s="31"/>
      <c r="I48" s="129"/>
      <c r="J48" s="38"/>
      <c r="K48" s="38"/>
      <c r="L48" s="42"/>
    </row>
    <row r="49" spans="2:12" s="1" customFormat="1" ht="12" customHeight="1">
      <c r="B49" s="37"/>
      <c r="C49" s="31" t="s">
        <v>109</v>
      </c>
      <c r="D49" s="38"/>
      <c r="E49" s="38"/>
      <c r="F49" s="38"/>
      <c r="G49" s="38"/>
      <c r="H49" s="38"/>
      <c r="I49" s="129"/>
      <c r="J49" s="38"/>
      <c r="K49" s="38"/>
      <c r="L49" s="42"/>
    </row>
    <row r="50" spans="2:12" s="1" customFormat="1" ht="16.5" customHeight="1">
      <c r="B50" s="37"/>
      <c r="C50" s="38"/>
      <c r="D50" s="38"/>
      <c r="E50" s="63" t="str">
        <f>E9</f>
        <v>06 - SÚ - interiérové malby</v>
      </c>
      <c r="F50" s="38"/>
      <c r="G50" s="38"/>
      <c r="H50" s="38"/>
      <c r="I50" s="129"/>
      <c r="J50" s="38"/>
      <c r="K50" s="38"/>
      <c r="L50" s="42"/>
    </row>
    <row r="51" spans="2:12" s="1" customFormat="1" ht="6.95" customHeight="1">
      <c r="B51" s="37"/>
      <c r="C51" s="38"/>
      <c r="D51" s="38"/>
      <c r="E51" s="38"/>
      <c r="F51" s="38"/>
      <c r="G51" s="38"/>
      <c r="H51" s="38"/>
      <c r="I51" s="129"/>
      <c r="J51" s="38"/>
      <c r="K51" s="38"/>
      <c r="L51" s="42"/>
    </row>
    <row r="52" spans="2:12" s="1" customFormat="1" ht="12" customHeight="1">
      <c r="B52" s="37"/>
      <c r="C52" s="31" t="s">
        <v>22</v>
      </c>
      <c r="D52" s="38"/>
      <c r="E52" s="38"/>
      <c r="F52" s="26" t="str">
        <f>F12</f>
        <v>Cheb, č.p. 492</v>
      </c>
      <c r="G52" s="38"/>
      <c r="H52" s="38"/>
      <c r="I52" s="131" t="s">
        <v>24</v>
      </c>
      <c r="J52" s="66" t="str">
        <f>IF(J12="","",J12)</f>
        <v>12. 2. 2019</v>
      </c>
      <c r="K52" s="38"/>
      <c r="L52" s="42"/>
    </row>
    <row r="53" spans="2:12" s="1" customFormat="1" ht="6.95" customHeight="1">
      <c r="B53" s="37"/>
      <c r="C53" s="38"/>
      <c r="D53" s="38"/>
      <c r="E53" s="38"/>
      <c r="F53" s="38"/>
      <c r="G53" s="38"/>
      <c r="H53" s="38"/>
      <c r="I53" s="129"/>
      <c r="J53" s="38"/>
      <c r="K53" s="38"/>
      <c r="L53" s="42"/>
    </row>
    <row r="54" spans="2:12" s="1" customFormat="1" ht="13.65" customHeight="1">
      <c r="B54" s="37"/>
      <c r="C54" s="31" t="s">
        <v>26</v>
      </c>
      <c r="D54" s="38"/>
      <c r="E54" s="38"/>
      <c r="F54" s="26" t="str">
        <f>E15</f>
        <v>Muzeum Cheb, p.o. Karlovarského kraje</v>
      </c>
      <c r="G54" s="38"/>
      <c r="H54" s="38"/>
      <c r="I54" s="131" t="s">
        <v>34</v>
      </c>
      <c r="J54" s="35" t="str">
        <f>E21</f>
        <v>Kaláb Milan, Ing.</v>
      </c>
      <c r="K54" s="38"/>
      <c r="L54" s="42"/>
    </row>
    <row r="55" spans="2:12" s="1" customFormat="1" ht="13.65" customHeight="1">
      <c r="B55" s="37"/>
      <c r="C55" s="31" t="s">
        <v>32</v>
      </c>
      <c r="D55" s="38"/>
      <c r="E55" s="38"/>
      <c r="F55" s="26" t="str">
        <f>IF(E18="","",E18)</f>
        <v>Vyplň údaj</v>
      </c>
      <c r="G55" s="38"/>
      <c r="H55" s="38"/>
      <c r="I55" s="131" t="s">
        <v>39</v>
      </c>
      <c r="J55" s="35" t="str">
        <f>E24</f>
        <v xml:space="preserve"> </v>
      </c>
      <c r="K55" s="38"/>
      <c r="L55" s="42"/>
    </row>
    <row r="56" spans="2:12" s="1" customFormat="1" ht="10.3" customHeight="1">
      <c r="B56" s="37"/>
      <c r="C56" s="38"/>
      <c r="D56" s="38"/>
      <c r="E56" s="38"/>
      <c r="F56" s="38"/>
      <c r="G56" s="38"/>
      <c r="H56" s="38"/>
      <c r="I56" s="129"/>
      <c r="J56" s="38"/>
      <c r="K56" s="38"/>
      <c r="L56" s="42"/>
    </row>
    <row r="57" spans="2:12" s="1" customFormat="1" ht="29.25" customHeight="1">
      <c r="B57" s="37"/>
      <c r="C57" s="158" t="s">
        <v>113</v>
      </c>
      <c r="D57" s="159"/>
      <c r="E57" s="159"/>
      <c r="F57" s="159"/>
      <c r="G57" s="159"/>
      <c r="H57" s="159"/>
      <c r="I57" s="160"/>
      <c r="J57" s="161" t="s">
        <v>114</v>
      </c>
      <c r="K57" s="159"/>
      <c r="L57" s="42"/>
    </row>
    <row r="58" spans="2:12" s="1" customFormat="1" ht="10.3" customHeight="1">
      <c r="B58" s="37"/>
      <c r="C58" s="38"/>
      <c r="D58" s="38"/>
      <c r="E58" s="38"/>
      <c r="F58" s="38"/>
      <c r="G58" s="38"/>
      <c r="H58" s="38"/>
      <c r="I58" s="129"/>
      <c r="J58" s="38"/>
      <c r="K58" s="38"/>
      <c r="L58" s="42"/>
    </row>
    <row r="59" spans="2:47" s="1" customFormat="1" ht="22.8" customHeight="1">
      <c r="B59" s="37"/>
      <c r="C59" s="162" t="s">
        <v>76</v>
      </c>
      <c r="D59" s="38"/>
      <c r="E59" s="38"/>
      <c r="F59" s="38"/>
      <c r="G59" s="38"/>
      <c r="H59" s="38"/>
      <c r="I59" s="129"/>
      <c r="J59" s="96">
        <f>J86</f>
        <v>0</v>
      </c>
      <c r="K59" s="38"/>
      <c r="L59" s="42"/>
      <c r="AU59" s="16" t="s">
        <v>115</v>
      </c>
    </row>
    <row r="60" spans="2:12" s="7" customFormat="1" ht="24.95" customHeight="1">
      <c r="B60" s="163"/>
      <c r="C60" s="164"/>
      <c r="D60" s="165" t="s">
        <v>116</v>
      </c>
      <c r="E60" s="166"/>
      <c r="F60" s="166"/>
      <c r="G60" s="166"/>
      <c r="H60" s="166"/>
      <c r="I60" s="167"/>
      <c r="J60" s="168">
        <f>J87</f>
        <v>0</v>
      </c>
      <c r="K60" s="164"/>
      <c r="L60" s="169"/>
    </row>
    <row r="61" spans="2:12" s="8" customFormat="1" ht="19.9" customHeight="1">
      <c r="B61" s="170"/>
      <c r="C61" s="171"/>
      <c r="D61" s="172" t="s">
        <v>996</v>
      </c>
      <c r="E61" s="173"/>
      <c r="F61" s="173"/>
      <c r="G61" s="173"/>
      <c r="H61" s="173"/>
      <c r="I61" s="174"/>
      <c r="J61" s="175">
        <f>J88</f>
        <v>0</v>
      </c>
      <c r="K61" s="171"/>
      <c r="L61" s="176"/>
    </row>
    <row r="62" spans="2:12" s="8" customFormat="1" ht="19.9" customHeight="1">
      <c r="B62" s="170"/>
      <c r="C62" s="171"/>
      <c r="D62" s="172" t="s">
        <v>117</v>
      </c>
      <c r="E62" s="173"/>
      <c r="F62" s="173"/>
      <c r="G62" s="173"/>
      <c r="H62" s="173"/>
      <c r="I62" s="174"/>
      <c r="J62" s="175">
        <f>J101</f>
        <v>0</v>
      </c>
      <c r="K62" s="171"/>
      <c r="L62" s="176"/>
    </row>
    <row r="63" spans="2:12" s="8" customFormat="1" ht="19.9" customHeight="1">
      <c r="B63" s="170"/>
      <c r="C63" s="171"/>
      <c r="D63" s="172" t="s">
        <v>118</v>
      </c>
      <c r="E63" s="173"/>
      <c r="F63" s="173"/>
      <c r="G63" s="173"/>
      <c r="H63" s="173"/>
      <c r="I63" s="174"/>
      <c r="J63" s="175">
        <f>J126</f>
        <v>0</v>
      </c>
      <c r="K63" s="171"/>
      <c r="L63" s="176"/>
    </row>
    <row r="64" spans="2:12" s="8" customFormat="1" ht="19.9" customHeight="1">
      <c r="B64" s="170"/>
      <c r="C64" s="171"/>
      <c r="D64" s="172" t="s">
        <v>997</v>
      </c>
      <c r="E64" s="173"/>
      <c r="F64" s="173"/>
      <c r="G64" s="173"/>
      <c r="H64" s="173"/>
      <c r="I64" s="174"/>
      <c r="J64" s="175">
        <f>J136</f>
        <v>0</v>
      </c>
      <c r="K64" s="171"/>
      <c r="L64" s="176"/>
    </row>
    <row r="65" spans="2:12" s="7" customFormat="1" ht="24.95" customHeight="1">
      <c r="B65" s="163"/>
      <c r="C65" s="164"/>
      <c r="D65" s="165" t="s">
        <v>119</v>
      </c>
      <c r="E65" s="166"/>
      <c r="F65" s="166"/>
      <c r="G65" s="166"/>
      <c r="H65" s="166"/>
      <c r="I65" s="167"/>
      <c r="J65" s="168">
        <f>J139</f>
        <v>0</v>
      </c>
      <c r="K65" s="164"/>
      <c r="L65" s="169"/>
    </row>
    <row r="66" spans="2:12" s="8" customFormat="1" ht="19.9" customHeight="1">
      <c r="B66" s="170"/>
      <c r="C66" s="171"/>
      <c r="D66" s="172" t="s">
        <v>1444</v>
      </c>
      <c r="E66" s="173"/>
      <c r="F66" s="173"/>
      <c r="G66" s="173"/>
      <c r="H66" s="173"/>
      <c r="I66" s="174"/>
      <c r="J66" s="175">
        <f>J140</f>
        <v>0</v>
      </c>
      <c r="K66" s="171"/>
      <c r="L66" s="176"/>
    </row>
    <row r="67" spans="2:12" s="1" customFormat="1" ht="21.8" customHeight="1">
      <c r="B67" s="37"/>
      <c r="C67" s="38"/>
      <c r="D67" s="38"/>
      <c r="E67" s="38"/>
      <c r="F67" s="38"/>
      <c r="G67" s="38"/>
      <c r="H67" s="38"/>
      <c r="I67" s="129"/>
      <c r="J67" s="38"/>
      <c r="K67" s="38"/>
      <c r="L67" s="42"/>
    </row>
    <row r="68" spans="2:12" s="1" customFormat="1" ht="6.95" customHeight="1">
      <c r="B68" s="56"/>
      <c r="C68" s="57"/>
      <c r="D68" s="57"/>
      <c r="E68" s="57"/>
      <c r="F68" s="57"/>
      <c r="G68" s="57"/>
      <c r="H68" s="57"/>
      <c r="I68" s="153"/>
      <c r="J68" s="57"/>
      <c r="K68" s="57"/>
      <c r="L68" s="42"/>
    </row>
    <row r="72" spans="2:12" s="1" customFormat="1" ht="6.95" customHeight="1">
      <c r="B72" s="58"/>
      <c r="C72" s="59"/>
      <c r="D72" s="59"/>
      <c r="E72" s="59"/>
      <c r="F72" s="59"/>
      <c r="G72" s="59"/>
      <c r="H72" s="59"/>
      <c r="I72" s="156"/>
      <c r="J72" s="59"/>
      <c r="K72" s="59"/>
      <c r="L72" s="42"/>
    </row>
    <row r="73" spans="2:12" s="1" customFormat="1" ht="24.95" customHeight="1">
      <c r="B73" s="37"/>
      <c r="C73" s="22" t="s">
        <v>124</v>
      </c>
      <c r="D73" s="38"/>
      <c r="E73" s="38"/>
      <c r="F73" s="38"/>
      <c r="G73" s="38"/>
      <c r="H73" s="38"/>
      <c r="I73" s="129"/>
      <c r="J73" s="38"/>
      <c r="K73" s="38"/>
      <c r="L73" s="42"/>
    </row>
    <row r="74" spans="2:12" s="1" customFormat="1" ht="6.95" customHeight="1">
      <c r="B74" s="37"/>
      <c r="C74" s="38"/>
      <c r="D74" s="38"/>
      <c r="E74" s="38"/>
      <c r="F74" s="38"/>
      <c r="G74" s="38"/>
      <c r="H74" s="38"/>
      <c r="I74" s="129"/>
      <c r="J74" s="38"/>
      <c r="K74" s="38"/>
      <c r="L74" s="42"/>
    </row>
    <row r="75" spans="2:12" s="1" customFormat="1" ht="12" customHeight="1">
      <c r="B75" s="37"/>
      <c r="C75" s="31" t="s">
        <v>16</v>
      </c>
      <c r="D75" s="38"/>
      <c r="E75" s="38"/>
      <c r="F75" s="38"/>
      <c r="G75" s="38"/>
      <c r="H75" s="38"/>
      <c r="I75" s="129"/>
      <c r="J75" s="38"/>
      <c r="K75" s="38"/>
      <c r="L75" s="42"/>
    </row>
    <row r="76" spans="2:12" s="1" customFormat="1" ht="16.5" customHeight="1">
      <c r="B76" s="37"/>
      <c r="C76" s="38"/>
      <c r="D76" s="38"/>
      <c r="E76" s="157" t="str">
        <f>E7</f>
        <v>Změna způsobu vytápění a nové elektroinstalace na budově Muzea Cheb č. p. 492</v>
      </c>
      <c r="F76" s="31"/>
      <c r="G76" s="31"/>
      <c r="H76" s="31"/>
      <c r="I76" s="129"/>
      <c r="J76" s="38"/>
      <c r="K76" s="38"/>
      <c r="L76" s="42"/>
    </row>
    <row r="77" spans="2:12" s="1" customFormat="1" ht="12" customHeight="1">
      <c r="B77" s="37"/>
      <c r="C77" s="31" t="s">
        <v>109</v>
      </c>
      <c r="D77" s="38"/>
      <c r="E77" s="38"/>
      <c r="F77" s="38"/>
      <c r="G77" s="38"/>
      <c r="H77" s="38"/>
      <c r="I77" s="129"/>
      <c r="J77" s="38"/>
      <c r="K77" s="38"/>
      <c r="L77" s="42"/>
    </row>
    <row r="78" spans="2:12" s="1" customFormat="1" ht="16.5" customHeight="1">
      <c r="B78" s="37"/>
      <c r="C78" s="38"/>
      <c r="D78" s="38"/>
      <c r="E78" s="63" t="str">
        <f>E9</f>
        <v>06 - SÚ - interiérové malby</v>
      </c>
      <c r="F78" s="38"/>
      <c r="G78" s="38"/>
      <c r="H78" s="38"/>
      <c r="I78" s="129"/>
      <c r="J78" s="38"/>
      <c r="K78" s="38"/>
      <c r="L78" s="42"/>
    </row>
    <row r="79" spans="2:12" s="1" customFormat="1" ht="6.95" customHeight="1">
      <c r="B79" s="37"/>
      <c r="C79" s="38"/>
      <c r="D79" s="38"/>
      <c r="E79" s="38"/>
      <c r="F79" s="38"/>
      <c r="G79" s="38"/>
      <c r="H79" s="38"/>
      <c r="I79" s="129"/>
      <c r="J79" s="38"/>
      <c r="K79" s="38"/>
      <c r="L79" s="42"/>
    </row>
    <row r="80" spans="2:12" s="1" customFormat="1" ht="12" customHeight="1">
      <c r="B80" s="37"/>
      <c r="C80" s="31" t="s">
        <v>22</v>
      </c>
      <c r="D80" s="38"/>
      <c r="E80" s="38"/>
      <c r="F80" s="26" t="str">
        <f>F12</f>
        <v>Cheb, č.p. 492</v>
      </c>
      <c r="G80" s="38"/>
      <c r="H80" s="38"/>
      <c r="I80" s="131" t="s">
        <v>24</v>
      </c>
      <c r="J80" s="66" t="str">
        <f>IF(J12="","",J12)</f>
        <v>12. 2. 2019</v>
      </c>
      <c r="K80" s="38"/>
      <c r="L80" s="42"/>
    </row>
    <row r="81" spans="2:12" s="1" customFormat="1" ht="6.95" customHeight="1">
      <c r="B81" s="37"/>
      <c r="C81" s="38"/>
      <c r="D81" s="38"/>
      <c r="E81" s="38"/>
      <c r="F81" s="38"/>
      <c r="G81" s="38"/>
      <c r="H81" s="38"/>
      <c r="I81" s="129"/>
      <c r="J81" s="38"/>
      <c r="K81" s="38"/>
      <c r="L81" s="42"/>
    </row>
    <row r="82" spans="2:12" s="1" customFormat="1" ht="13.65" customHeight="1">
      <c r="B82" s="37"/>
      <c r="C82" s="31" t="s">
        <v>26</v>
      </c>
      <c r="D82" s="38"/>
      <c r="E82" s="38"/>
      <c r="F82" s="26" t="str">
        <f>E15</f>
        <v>Muzeum Cheb, p.o. Karlovarského kraje</v>
      </c>
      <c r="G82" s="38"/>
      <c r="H82" s="38"/>
      <c r="I82" s="131" t="s">
        <v>34</v>
      </c>
      <c r="J82" s="35" t="str">
        <f>E21</f>
        <v>Kaláb Milan, Ing.</v>
      </c>
      <c r="K82" s="38"/>
      <c r="L82" s="42"/>
    </row>
    <row r="83" spans="2:12" s="1" customFormat="1" ht="13.65" customHeight="1">
      <c r="B83" s="37"/>
      <c r="C83" s="31" t="s">
        <v>32</v>
      </c>
      <c r="D83" s="38"/>
      <c r="E83" s="38"/>
      <c r="F83" s="26" t="str">
        <f>IF(E18="","",E18)</f>
        <v>Vyplň údaj</v>
      </c>
      <c r="G83" s="38"/>
      <c r="H83" s="38"/>
      <c r="I83" s="131" t="s">
        <v>39</v>
      </c>
      <c r="J83" s="35" t="str">
        <f>E24</f>
        <v xml:space="preserve"> </v>
      </c>
      <c r="K83" s="38"/>
      <c r="L83" s="42"/>
    </row>
    <row r="84" spans="2:12" s="1" customFormat="1" ht="10.3" customHeight="1">
      <c r="B84" s="37"/>
      <c r="C84" s="38"/>
      <c r="D84" s="38"/>
      <c r="E84" s="38"/>
      <c r="F84" s="38"/>
      <c r="G84" s="38"/>
      <c r="H84" s="38"/>
      <c r="I84" s="129"/>
      <c r="J84" s="38"/>
      <c r="K84" s="38"/>
      <c r="L84" s="42"/>
    </row>
    <row r="85" spans="2:20" s="9" customFormat="1" ht="29.25" customHeight="1">
      <c r="B85" s="177"/>
      <c r="C85" s="178" t="s">
        <v>125</v>
      </c>
      <c r="D85" s="179" t="s">
        <v>63</v>
      </c>
      <c r="E85" s="179" t="s">
        <v>59</v>
      </c>
      <c r="F85" s="179" t="s">
        <v>60</v>
      </c>
      <c r="G85" s="179" t="s">
        <v>126</v>
      </c>
      <c r="H85" s="179" t="s">
        <v>127</v>
      </c>
      <c r="I85" s="180" t="s">
        <v>128</v>
      </c>
      <c r="J85" s="179" t="s">
        <v>114</v>
      </c>
      <c r="K85" s="181" t="s">
        <v>129</v>
      </c>
      <c r="L85" s="182"/>
      <c r="M85" s="86" t="s">
        <v>40</v>
      </c>
      <c r="N85" s="87" t="s">
        <v>48</v>
      </c>
      <c r="O85" s="87" t="s">
        <v>130</v>
      </c>
      <c r="P85" s="87" t="s">
        <v>131</v>
      </c>
      <c r="Q85" s="87" t="s">
        <v>132</v>
      </c>
      <c r="R85" s="87" t="s">
        <v>133</v>
      </c>
      <c r="S85" s="87" t="s">
        <v>134</v>
      </c>
      <c r="T85" s="88" t="s">
        <v>135</v>
      </c>
    </row>
    <row r="86" spans="2:63" s="1" customFormat="1" ht="22.8" customHeight="1">
      <c r="B86" s="37"/>
      <c r="C86" s="93" t="s">
        <v>136</v>
      </c>
      <c r="D86" s="38"/>
      <c r="E86" s="38"/>
      <c r="F86" s="38"/>
      <c r="G86" s="38"/>
      <c r="H86" s="38"/>
      <c r="I86" s="129"/>
      <c r="J86" s="183">
        <f>BK86</f>
        <v>0</v>
      </c>
      <c r="K86" s="38"/>
      <c r="L86" s="42"/>
      <c r="M86" s="89"/>
      <c r="N86" s="90"/>
      <c r="O86" s="90"/>
      <c r="P86" s="184">
        <f>P87+P139</f>
        <v>0</v>
      </c>
      <c r="Q86" s="90"/>
      <c r="R86" s="184">
        <f>R87+R139</f>
        <v>27.759674460000003</v>
      </c>
      <c r="S86" s="90"/>
      <c r="T86" s="185">
        <f>T87+T139</f>
        <v>18.390061000000003</v>
      </c>
      <c r="AT86" s="16" t="s">
        <v>77</v>
      </c>
      <c r="AU86" s="16" t="s">
        <v>115</v>
      </c>
      <c r="BK86" s="186">
        <f>BK87+BK139</f>
        <v>0</v>
      </c>
    </row>
    <row r="87" spans="2:63" s="10" customFormat="1" ht="25.9" customHeight="1">
      <c r="B87" s="187"/>
      <c r="C87" s="188"/>
      <c r="D87" s="189" t="s">
        <v>77</v>
      </c>
      <c r="E87" s="190" t="s">
        <v>137</v>
      </c>
      <c r="F87" s="190" t="s">
        <v>138</v>
      </c>
      <c r="G87" s="188"/>
      <c r="H87" s="188"/>
      <c r="I87" s="191"/>
      <c r="J87" s="192">
        <f>BK87</f>
        <v>0</v>
      </c>
      <c r="K87" s="188"/>
      <c r="L87" s="193"/>
      <c r="M87" s="194"/>
      <c r="N87" s="195"/>
      <c r="O87" s="195"/>
      <c r="P87" s="196">
        <f>P88+P101+P126+P136</f>
        <v>0</v>
      </c>
      <c r="Q87" s="195"/>
      <c r="R87" s="196">
        <f>R88+R101+R126+R136</f>
        <v>25.513396300000004</v>
      </c>
      <c r="S87" s="195"/>
      <c r="T87" s="197">
        <f>T88+T101+T126+T136</f>
        <v>17.725360000000002</v>
      </c>
      <c r="AR87" s="198" t="s">
        <v>86</v>
      </c>
      <c r="AT87" s="199" t="s">
        <v>77</v>
      </c>
      <c r="AU87" s="199" t="s">
        <v>78</v>
      </c>
      <c r="AY87" s="198" t="s">
        <v>139</v>
      </c>
      <c r="BK87" s="200">
        <f>BK88+BK101+BK126+BK136</f>
        <v>0</v>
      </c>
    </row>
    <row r="88" spans="2:63" s="10" customFormat="1" ht="22.8" customHeight="1">
      <c r="B88" s="187"/>
      <c r="C88" s="188"/>
      <c r="D88" s="189" t="s">
        <v>77</v>
      </c>
      <c r="E88" s="201" t="s">
        <v>176</v>
      </c>
      <c r="F88" s="201" t="s">
        <v>999</v>
      </c>
      <c r="G88" s="188"/>
      <c r="H88" s="188"/>
      <c r="I88" s="191"/>
      <c r="J88" s="202">
        <f>BK88</f>
        <v>0</v>
      </c>
      <c r="K88" s="188"/>
      <c r="L88" s="193"/>
      <c r="M88" s="194"/>
      <c r="N88" s="195"/>
      <c r="O88" s="195"/>
      <c r="P88" s="196">
        <f>SUM(P89:P100)</f>
        <v>0</v>
      </c>
      <c r="Q88" s="195"/>
      <c r="R88" s="196">
        <f>SUM(R89:R100)</f>
        <v>25.258638000000005</v>
      </c>
      <c r="S88" s="195"/>
      <c r="T88" s="197">
        <f>SUM(T89:T100)</f>
        <v>0</v>
      </c>
      <c r="AR88" s="198" t="s">
        <v>86</v>
      </c>
      <c r="AT88" s="199" t="s">
        <v>77</v>
      </c>
      <c r="AU88" s="199" t="s">
        <v>86</v>
      </c>
      <c r="AY88" s="198" t="s">
        <v>139</v>
      </c>
      <c r="BK88" s="200">
        <f>SUM(BK89:BK100)</f>
        <v>0</v>
      </c>
    </row>
    <row r="89" spans="2:65" s="1" customFormat="1" ht="22.5" customHeight="1">
      <c r="B89" s="37"/>
      <c r="C89" s="203" t="s">
        <v>86</v>
      </c>
      <c r="D89" s="203" t="s">
        <v>142</v>
      </c>
      <c r="E89" s="204" t="s">
        <v>1703</v>
      </c>
      <c r="F89" s="205" t="s">
        <v>1704</v>
      </c>
      <c r="G89" s="206" t="s">
        <v>1005</v>
      </c>
      <c r="H89" s="207">
        <v>1083.96</v>
      </c>
      <c r="I89" s="208"/>
      <c r="J89" s="209">
        <f>ROUND(I89*H89,2)</f>
        <v>0</v>
      </c>
      <c r="K89" s="205" t="s">
        <v>146</v>
      </c>
      <c r="L89" s="42"/>
      <c r="M89" s="210" t="s">
        <v>40</v>
      </c>
      <c r="N89" s="211" t="s">
        <v>49</v>
      </c>
      <c r="O89" s="78"/>
      <c r="P89" s="212">
        <f>O89*H89</f>
        <v>0</v>
      </c>
      <c r="Q89" s="212">
        <v>0.0057</v>
      </c>
      <c r="R89" s="212">
        <f>Q89*H89</f>
        <v>6.178572000000001</v>
      </c>
      <c r="S89" s="212">
        <v>0</v>
      </c>
      <c r="T89" s="213">
        <f>S89*H89</f>
        <v>0</v>
      </c>
      <c r="AR89" s="16" t="s">
        <v>147</v>
      </c>
      <c r="AT89" s="16" t="s">
        <v>142</v>
      </c>
      <c r="AU89" s="16" t="s">
        <v>88</v>
      </c>
      <c r="AY89" s="16" t="s">
        <v>139</v>
      </c>
      <c r="BE89" s="214">
        <f>IF(N89="základní",J89,0)</f>
        <v>0</v>
      </c>
      <c r="BF89" s="214">
        <f>IF(N89="snížená",J89,0)</f>
        <v>0</v>
      </c>
      <c r="BG89" s="214">
        <f>IF(N89="zákl. přenesená",J89,0)</f>
        <v>0</v>
      </c>
      <c r="BH89" s="214">
        <f>IF(N89="sníž. přenesená",J89,0)</f>
        <v>0</v>
      </c>
      <c r="BI89" s="214">
        <f>IF(N89="nulová",J89,0)</f>
        <v>0</v>
      </c>
      <c r="BJ89" s="16" t="s">
        <v>86</v>
      </c>
      <c r="BK89" s="214">
        <f>ROUND(I89*H89,2)</f>
        <v>0</v>
      </c>
      <c r="BL89" s="16" t="s">
        <v>147</v>
      </c>
      <c r="BM89" s="16" t="s">
        <v>1705</v>
      </c>
    </row>
    <row r="90" spans="2:47" s="1" customFormat="1" ht="12">
      <c r="B90" s="37"/>
      <c r="C90" s="38"/>
      <c r="D90" s="215" t="s">
        <v>155</v>
      </c>
      <c r="E90" s="38"/>
      <c r="F90" s="216" t="s">
        <v>1706</v>
      </c>
      <c r="G90" s="38"/>
      <c r="H90" s="38"/>
      <c r="I90" s="129"/>
      <c r="J90" s="38"/>
      <c r="K90" s="38"/>
      <c r="L90" s="42"/>
      <c r="M90" s="217"/>
      <c r="N90" s="78"/>
      <c r="O90" s="78"/>
      <c r="P90" s="78"/>
      <c r="Q90" s="78"/>
      <c r="R90" s="78"/>
      <c r="S90" s="78"/>
      <c r="T90" s="79"/>
      <c r="AT90" s="16" t="s">
        <v>155</v>
      </c>
      <c r="AU90" s="16" t="s">
        <v>88</v>
      </c>
    </row>
    <row r="91" spans="2:51" s="13" customFormat="1" ht="12">
      <c r="B91" s="258"/>
      <c r="C91" s="259"/>
      <c r="D91" s="215" t="s">
        <v>165</v>
      </c>
      <c r="E91" s="260" t="s">
        <v>40</v>
      </c>
      <c r="F91" s="261" t="s">
        <v>1490</v>
      </c>
      <c r="G91" s="259"/>
      <c r="H91" s="260" t="s">
        <v>40</v>
      </c>
      <c r="I91" s="262"/>
      <c r="J91" s="259"/>
      <c r="K91" s="259"/>
      <c r="L91" s="263"/>
      <c r="M91" s="264"/>
      <c r="N91" s="265"/>
      <c r="O91" s="265"/>
      <c r="P91" s="265"/>
      <c r="Q91" s="265"/>
      <c r="R91" s="265"/>
      <c r="S91" s="265"/>
      <c r="T91" s="266"/>
      <c r="AT91" s="267" t="s">
        <v>165</v>
      </c>
      <c r="AU91" s="267" t="s">
        <v>88</v>
      </c>
      <c r="AV91" s="13" t="s">
        <v>86</v>
      </c>
      <c r="AW91" s="13" t="s">
        <v>38</v>
      </c>
      <c r="AX91" s="13" t="s">
        <v>78</v>
      </c>
      <c r="AY91" s="267" t="s">
        <v>139</v>
      </c>
    </row>
    <row r="92" spans="2:51" s="11" customFormat="1" ht="12">
      <c r="B92" s="218"/>
      <c r="C92" s="219"/>
      <c r="D92" s="215" t="s">
        <v>165</v>
      </c>
      <c r="E92" s="234" t="s">
        <v>40</v>
      </c>
      <c r="F92" s="220" t="s">
        <v>1707</v>
      </c>
      <c r="G92" s="219"/>
      <c r="H92" s="221">
        <v>1083.96</v>
      </c>
      <c r="I92" s="222"/>
      <c r="J92" s="219"/>
      <c r="K92" s="219"/>
      <c r="L92" s="223"/>
      <c r="M92" s="224"/>
      <c r="N92" s="225"/>
      <c r="O92" s="225"/>
      <c r="P92" s="225"/>
      <c r="Q92" s="225"/>
      <c r="R92" s="225"/>
      <c r="S92" s="225"/>
      <c r="T92" s="226"/>
      <c r="AT92" s="227" t="s">
        <v>165</v>
      </c>
      <c r="AU92" s="227" t="s">
        <v>88</v>
      </c>
      <c r="AV92" s="11" t="s">
        <v>88</v>
      </c>
      <c r="AW92" s="11" t="s">
        <v>38</v>
      </c>
      <c r="AX92" s="11" t="s">
        <v>86</v>
      </c>
      <c r="AY92" s="227" t="s">
        <v>139</v>
      </c>
    </row>
    <row r="93" spans="2:65" s="1" customFormat="1" ht="22.5" customHeight="1">
      <c r="B93" s="37"/>
      <c r="C93" s="203" t="s">
        <v>88</v>
      </c>
      <c r="D93" s="203" t="s">
        <v>142</v>
      </c>
      <c r="E93" s="204" t="s">
        <v>1708</v>
      </c>
      <c r="F93" s="205" t="s">
        <v>1709</v>
      </c>
      <c r="G93" s="206" t="s">
        <v>1005</v>
      </c>
      <c r="H93" s="207">
        <v>3347.38</v>
      </c>
      <c r="I93" s="208"/>
      <c r="J93" s="209">
        <f>ROUND(I93*H93,2)</f>
        <v>0</v>
      </c>
      <c r="K93" s="205" t="s">
        <v>146</v>
      </c>
      <c r="L93" s="42"/>
      <c r="M93" s="210" t="s">
        <v>40</v>
      </c>
      <c r="N93" s="211" t="s">
        <v>49</v>
      </c>
      <c r="O93" s="78"/>
      <c r="P93" s="212">
        <f>O93*H93</f>
        <v>0</v>
      </c>
      <c r="Q93" s="212">
        <v>0.0057</v>
      </c>
      <c r="R93" s="212">
        <f>Q93*H93</f>
        <v>19.080066000000002</v>
      </c>
      <c r="S93" s="212">
        <v>0</v>
      </c>
      <c r="T93" s="213">
        <f>S93*H93</f>
        <v>0</v>
      </c>
      <c r="AR93" s="16" t="s">
        <v>147</v>
      </c>
      <c r="AT93" s="16" t="s">
        <v>142</v>
      </c>
      <c r="AU93" s="16" t="s">
        <v>88</v>
      </c>
      <c r="AY93" s="16" t="s">
        <v>139</v>
      </c>
      <c r="BE93" s="214">
        <f>IF(N93="základní",J93,0)</f>
        <v>0</v>
      </c>
      <c r="BF93" s="214">
        <f>IF(N93="snížená",J93,0)</f>
        <v>0</v>
      </c>
      <c r="BG93" s="214">
        <f>IF(N93="zákl. přenesená",J93,0)</f>
        <v>0</v>
      </c>
      <c r="BH93" s="214">
        <f>IF(N93="sníž. přenesená",J93,0)</f>
        <v>0</v>
      </c>
      <c r="BI93" s="214">
        <f>IF(N93="nulová",J93,0)</f>
        <v>0</v>
      </c>
      <c r="BJ93" s="16" t="s">
        <v>86</v>
      </c>
      <c r="BK93" s="214">
        <f>ROUND(I93*H93,2)</f>
        <v>0</v>
      </c>
      <c r="BL93" s="16" t="s">
        <v>147</v>
      </c>
      <c r="BM93" s="16" t="s">
        <v>1710</v>
      </c>
    </row>
    <row r="94" spans="2:47" s="1" customFormat="1" ht="12">
      <c r="B94" s="37"/>
      <c r="C94" s="38"/>
      <c r="D94" s="215" t="s">
        <v>155</v>
      </c>
      <c r="E94" s="38"/>
      <c r="F94" s="216" t="s">
        <v>1706</v>
      </c>
      <c r="G94" s="38"/>
      <c r="H94" s="38"/>
      <c r="I94" s="129"/>
      <c r="J94" s="38"/>
      <c r="K94" s="38"/>
      <c r="L94" s="42"/>
      <c r="M94" s="217"/>
      <c r="N94" s="78"/>
      <c r="O94" s="78"/>
      <c r="P94" s="78"/>
      <c r="Q94" s="78"/>
      <c r="R94" s="78"/>
      <c r="S94" s="78"/>
      <c r="T94" s="79"/>
      <c r="AT94" s="16" t="s">
        <v>155</v>
      </c>
      <c r="AU94" s="16" t="s">
        <v>88</v>
      </c>
    </row>
    <row r="95" spans="2:51" s="13" customFormat="1" ht="12">
      <c r="B95" s="258"/>
      <c r="C95" s="259"/>
      <c r="D95" s="215" t="s">
        <v>165</v>
      </c>
      <c r="E95" s="260" t="s">
        <v>40</v>
      </c>
      <c r="F95" s="261" t="s">
        <v>1490</v>
      </c>
      <c r="G95" s="259"/>
      <c r="H95" s="260" t="s">
        <v>40</v>
      </c>
      <c r="I95" s="262"/>
      <c r="J95" s="259"/>
      <c r="K95" s="259"/>
      <c r="L95" s="263"/>
      <c r="M95" s="264"/>
      <c r="N95" s="265"/>
      <c r="O95" s="265"/>
      <c r="P95" s="265"/>
      <c r="Q95" s="265"/>
      <c r="R95" s="265"/>
      <c r="S95" s="265"/>
      <c r="T95" s="266"/>
      <c r="AT95" s="267" t="s">
        <v>165</v>
      </c>
      <c r="AU95" s="267" t="s">
        <v>88</v>
      </c>
      <c r="AV95" s="13" t="s">
        <v>86</v>
      </c>
      <c r="AW95" s="13" t="s">
        <v>38</v>
      </c>
      <c r="AX95" s="13" t="s">
        <v>78</v>
      </c>
      <c r="AY95" s="267" t="s">
        <v>139</v>
      </c>
    </row>
    <row r="96" spans="2:51" s="11" customFormat="1" ht="12">
      <c r="B96" s="218"/>
      <c r="C96" s="219"/>
      <c r="D96" s="215" t="s">
        <v>165</v>
      </c>
      <c r="E96" s="234" t="s">
        <v>40</v>
      </c>
      <c r="F96" s="220" t="s">
        <v>1711</v>
      </c>
      <c r="G96" s="219"/>
      <c r="H96" s="221">
        <v>3347.38</v>
      </c>
      <c r="I96" s="222"/>
      <c r="J96" s="219"/>
      <c r="K96" s="219"/>
      <c r="L96" s="223"/>
      <c r="M96" s="224"/>
      <c r="N96" s="225"/>
      <c r="O96" s="225"/>
      <c r="P96" s="225"/>
      <c r="Q96" s="225"/>
      <c r="R96" s="225"/>
      <c r="S96" s="225"/>
      <c r="T96" s="226"/>
      <c r="AT96" s="227" t="s">
        <v>165</v>
      </c>
      <c r="AU96" s="227" t="s">
        <v>88</v>
      </c>
      <c r="AV96" s="11" t="s">
        <v>88</v>
      </c>
      <c r="AW96" s="11" t="s">
        <v>38</v>
      </c>
      <c r="AX96" s="11" t="s">
        <v>86</v>
      </c>
      <c r="AY96" s="227" t="s">
        <v>139</v>
      </c>
    </row>
    <row r="97" spans="2:65" s="1" customFormat="1" ht="16.5" customHeight="1">
      <c r="B97" s="37"/>
      <c r="C97" s="203" t="s">
        <v>157</v>
      </c>
      <c r="D97" s="203" t="s">
        <v>142</v>
      </c>
      <c r="E97" s="204" t="s">
        <v>1445</v>
      </c>
      <c r="F97" s="205" t="s">
        <v>1446</v>
      </c>
      <c r="G97" s="206" t="s">
        <v>1005</v>
      </c>
      <c r="H97" s="207">
        <v>414.78</v>
      </c>
      <c r="I97" s="208"/>
      <c r="J97" s="209">
        <f>ROUND(I97*H97,2)</f>
        <v>0</v>
      </c>
      <c r="K97" s="205" t="s">
        <v>146</v>
      </c>
      <c r="L97" s="42"/>
      <c r="M97" s="210" t="s">
        <v>40</v>
      </c>
      <c r="N97" s="211" t="s">
        <v>49</v>
      </c>
      <c r="O97" s="78"/>
      <c r="P97" s="212">
        <f>O97*H97</f>
        <v>0</v>
      </c>
      <c r="Q97" s="212">
        <v>0</v>
      </c>
      <c r="R97" s="212">
        <f>Q97*H97</f>
        <v>0</v>
      </c>
      <c r="S97" s="212">
        <v>0</v>
      </c>
      <c r="T97" s="213">
        <f>S97*H97</f>
        <v>0</v>
      </c>
      <c r="AR97" s="16" t="s">
        <v>147</v>
      </c>
      <c r="AT97" s="16" t="s">
        <v>142</v>
      </c>
      <c r="AU97" s="16" t="s">
        <v>88</v>
      </c>
      <c r="AY97" s="16" t="s">
        <v>139</v>
      </c>
      <c r="BE97" s="214">
        <f>IF(N97="základní",J97,0)</f>
        <v>0</v>
      </c>
      <c r="BF97" s="214">
        <f>IF(N97="snížená",J97,0)</f>
        <v>0</v>
      </c>
      <c r="BG97" s="214">
        <f>IF(N97="zákl. přenesená",J97,0)</f>
        <v>0</v>
      </c>
      <c r="BH97" s="214">
        <f>IF(N97="sníž. přenesená",J97,0)</f>
        <v>0</v>
      </c>
      <c r="BI97" s="214">
        <f>IF(N97="nulová",J97,0)</f>
        <v>0</v>
      </c>
      <c r="BJ97" s="16" t="s">
        <v>86</v>
      </c>
      <c r="BK97" s="214">
        <f>ROUND(I97*H97,2)</f>
        <v>0</v>
      </c>
      <c r="BL97" s="16" t="s">
        <v>147</v>
      </c>
      <c r="BM97" s="16" t="s">
        <v>1712</v>
      </c>
    </row>
    <row r="98" spans="2:47" s="1" customFormat="1" ht="12">
      <c r="B98" s="37"/>
      <c r="C98" s="38"/>
      <c r="D98" s="215" t="s">
        <v>155</v>
      </c>
      <c r="E98" s="38"/>
      <c r="F98" s="216" t="s">
        <v>1448</v>
      </c>
      <c r="G98" s="38"/>
      <c r="H98" s="38"/>
      <c r="I98" s="129"/>
      <c r="J98" s="38"/>
      <c r="K98" s="38"/>
      <c r="L98" s="42"/>
      <c r="M98" s="217"/>
      <c r="N98" s="78"/>
      <c r="O98" s="78"/>
      <c r="P98" s="78"/>
      <c r="Q98" s="78"/>
      <c r="R98" s="78"/>
      <c r="S98" s="78"/>
      <c r="T98" s="79"/>
      <c r="AT98" s="16" t="s">
        <v>155</v>
      </c>
      <c r="AU98" s="16" t="s">
        <v>88</v>
      </c>
    </row>
    <row r="99" spans="2:51" s="13" customFormat="1" ht="12">
      <c r="B99" s="258"/>
      <c r="C99" s="259"/>
      <c r="D99" s="215" t="s">
        <v>165</v>
      </c>
      <c r="E99" s="260" t="s">
        <v>40</v>
      </c>
      <c r="F99" s="261" t="s">
        <v>1713</v>
      </c>
      <c r="G99" s="259"/>
      <c r="H99" s="260" t="s">
        <v>40</v>
      </c>
      <c r="I99" s="262"/>
      <c r="J99" s="259"/>
      <c r="K99" s="259"/>
      <c r="L99" s="263"/>
      <c r="M99" s="264"/>
      <c r="N99" s="265"/>
      <c r="O99" s="265"/>
      <c r="P99" s="265"/>
      <c r="Q99" s="265"/>
      <c r="R99" s="265"/>
      <c r="S99" s="265"/>
      <c r="T99" s="266"/>
      <c r="AT99" s="267" t="s">
        <v>165</v>
      </c>
      <c r="AU99" s="267" t="s">
        <v>88</v>
      </c>
      <c r="AV99" s="13" t="s">
        <v>86</v>
      </c>
      <c r="AW99" s="13" t="s">
        <v>38</v>
      </c>
      <c r="AX99" s="13" t="s">
        <v>78</v>
      </c>
      <c r="AY99" s="267" t="s">
        <v>139</v>
      </c>
    </row>
    <row r="100" spans="2:51" s="11" customFormat="1" ht="12">
      <c r="B100" s="218"/>
      <c r="C100" s="219"/>
      <c r="D100" s="215" t="s">
        <v>165</v>
      </c>
      <c r="E100" s="234" t="s">
        <v>40</v>
      </c>
      <c r="F100" s="220" t="s">
        <v>1714</v>
      </c>
      <c r="G100" s="219"/>
      <c r="H100" s="221">
        <v>414.78</v>
      </c>
      <c r="I100" s="222"/>
      <c r="J100" s="219"/>
      <c r="K100" s="219"/>
      <c r="L100" s="223"/>
      <c r="M100" s="224"/>
      <c r="N100" s="225"/>
      <c r="O100" s="225"/>
      <c r="P100" s="225"/>
      <c r="Q100" s="225"/>
      <c r="R100" s="225"/>
      <c r="S100" s="225"/>
      <c r="T100" s="226"/>
      <c r="AT100" s="227" t="s">
        <v>165</v>
      </c>
      <c r="AU100" s="227" t="s">
        <v>88</v>
      </c>
      <c r="AV100" s="11" t="s">
        <v>88</v>
      </c>
      <c r="AW100" s="11" t="s">
        <v>38</v>
      </c>
      <c r="AX100" s="11" t="s">
        <v>86</v>
      </c>
      <c r="AY100" s="227" t="s">
        <v>139</v>
      </c>
    </row>
    <row r="101" spans="2:63" s="10" customFormat="1" ht="22.8" customHeight="1">
      <c r="B101" s="187"/>
      <c r="C101" s="188"/>
      <c r="D101" s="189" t="s">
        <v>77</v>
      </c>
      <c r="E101" s="201" t="s">
        <v>140</v>
      </c>
      <c r="F101" s="201" t="s">
        <v>141</v>
      </c>
      <c r="G101" s="188"/>
      <c r="H101" s="188"/>
      <c r="I101" s="191"/>
      <c r="J101" s="202">
        <f>BK101</f>
        <v>0</v>
      </c>
      <c r="K101" s="188"/>
      <c r="L101" s="193"/>
      <c r="M101" s="194"/>
      <c r="N101" s="195"/>
      <c r="O101" s="195"/>
      <c r="P101" s="196">
        <f>SUM(P102:P125)</f>
        <v>0</v>
      </c>
      <c r="Q101" s="195"/>
      <c r="R101" s="196">
        <f>SUM(R102:R125)</f>
        <v>0.2547583</v>
      </c>
      <c r="S101" s="195"/>
      <c r="T101" s="197">
        <f>SUM(T102:T125)</f>
        <v>17.725360000000002</v>
      </c>
      <c r="AR101" s="198" t="s">
        <v>86</v>
      </c>
      <c r="AT101" s="199" t="s">
        <v>77</v>
      </c>
      <c r="AU101" s="199" t="s">
        <v>86</v>
      </c>
      <c r="AY101" s="198" t="s">
        <v>139</v>
      </c>
      <c r="BK101" s="200">
        <f>SUM(BK102:BK125)</f>
        <v>0</v>
      </c>
    </row>
    <row r="102" spans="2:65" s="1" customFormat="1" ht="16.5" customHeight="1">
      <c r="B102" s="37"/>
      <c r="C102" s="203" t="s">
        <v>147</v>
      </c>
      <c r="D102" s="203" t="s">
        <v>142</v>
      </c>
      <c r="E102" s="204" t="s">
        <v>1466</v>
      </c>
      <c r="F102" s="205" t="s">
        <v>1467</v>
      </c>
      <c r="G102" s="206" t="s">
        <v>1005</v>
      </c>
      <c r="H102" s="207">
        <v>822.99</v>
      </c>
      <c r="I102" s="208"/>
      <c r="J102" s="209">
        <f>ROUND(I102*H102,2)</f>
        <v>0</v>
      </c>
      <c r="K102" s="205" t="s">
        <v>146</v>
      </c>
      <c r="L102" s="42"/>
      <c r="M102" s="210" t="s">
        <v>40</v>
      </c>
      <c r="N102" s="211" t="s">
        <v>49</v>
      </c>
      <c r="O102" s="78"/>
      <c r="P102" s="212">
        <f>O102*H102</f>
        <v>0</v>
      </c>
      <c r="Q102" s="212">
        <v>0.00013</v>
      </c>
      <c r="R102" s="212">
        <f>Q102*H102</f>
        <v>0.10698869999999999</v>
      </c>
      <c r="S102" s="212">
        <v>0</v>
      </c>
      <c r="T102" s="213">
        <f>S102*H102</f>
        <v>0</v>
      </c>
      <c r="AR102" s="16" t="s">
        <v>147</v>
      </c>
      <c r="AT102" s="16" t="s">
        <v>142</v>
      </c>
      <c r="AU102" s="16" t="s">
        <v>88</v>
      </c>
      <c r="AY102" s="16" t="s">
        <v>139</v>
      </c>
      <c r="BE102" s="214">
        <f>IF(N102="základní",J102,0)</f>
        <v>0</v>
      </c>
      <c r="BF102" s="214">
        <f>IF(N102="snížená",J102,0)</f>
        <v>0</v>
      </c>
      <c r="BG102" s="214">
        <f>IF(N102="zákl. přenesená",J102,0)</f>
        <v>0</v>
      </c>
      <c r="BH102" s="214">
        <f>IF(N102="sníž. přenesená",J102,0)</f>
        <v>0</v>
      </c>
      <c r="BI102" s="214">
        <f>IF(N102="nulová",J102,0)</f>
        <v>0</v>
      </c>
      <c r="BJ102" s="16" t="s">
        <v>86</v>
      </c>
      <c r="BK102" s="214">
        <f>ROUND(I102*H102,2)</f>
        <v>0</v>
      </c>
      <c r="BL102" s="16" t="s">
        <v>147</v>
      </c>
      <c r="BM102" s="16" t="s">
        <v>1715</v>
      </c>
    </row>
    <row r="103" spans="2:47" s="1" customFormat="1" ht="12">
      <c r="B103" s="37"/>
      <c r="C103" s="38"/>
      <c r="D103" s="215" t="s">
        <v>155</v>
      </c>
      <c r="E103" s="38"/>
      <c r="F103" s="216" t="s">
        <v>1469</v>
      </c>
      <c r="G103" s="38"/>
      <c r="H103" s="38"/>
      <c r="I103" s="129"/>
      <c r="J103" s="38"/>
      <c r="K103" s="38"/>
      <c r="L103" s="42"/>
      <c r="M103" s="217"/>
      <c r="N103" s="78"/>
      <c r="O103" s="78"/>
      <c r="P103" s="78"/>
      <c r="Q103" s="78"/>
      <c r="R103" s="78"/>
      <c r="S103" s="78"/>
      <c r="T103" s="79"/>
      <c r="AT103" s="16" t="s">
        <v>155</v>
      </c>
      <c r="AU103" s="16" t="s">
        <v>88</v>
      </c>
    </row>
    <row r="104" spans="2:51" s="13" customFormat="1" ht="12">
      <c r="B104" s="258"/>
      <c r="C104" s="259"/>
      <c r="D104" s="215" t="s">
        <v>165</v>
      </c>
      <c r="E104" s="260" t="s">
        <v>40</v>
      </c>
      <c r="F104" s="261" t="s">
        <v>1713</v>
      </c>
      <c r="G104" s="259"/>
      <c r="H104" s="260" t="s">
        <v>40</v>
      </c>
      <c r="I104" s="262"/>
      <c r="J104" s="259"/>
      <c r="K104" s="259"/>
      <c r="L104" s="263"/>
      <c r="M104" s="264"/>
      <c r="N104" s="265"/>
      <c r="O104" s="265"/>
      <c r="P104" s="265"/>
      <c r="Q104" s="265"/>
      <c r="R104" s="265"/>
      <c r="S104" s="265"/>
      <c r="T104" s="266"/>
      <c r="AT104" s="267" t="s">
        <v>165</v>
      </c>
      <c r="AU104" s="267" t="s">
        <v>88</v>
      </c>
      <c r="AV104" s="13" t="s">
        <v>86</v>
      </c>
      <c r="AW104" s="13" t="s">
        <v>38</v>
      </c>
      <c r="AX104" s="13" t="s">
        <v>78</v>
      </c>
      <c r="AY104" s="267" t="s">
        <v>139</v>
      </c>
    </row>
    <row r="105" spans="2:51" s="11" customFormat="1" ht="12">
      <c r="B105" s="218"/>
      <c r="C105" s="219"/>
      <c r="D105" s="215" t="s">
        <v>165</v>
      </c>
      <c r="E105" s="234" t="s">
        <v>40</v>
      </c>
      <c r="F105" s="220" t="s">
        <v>1716</v>
      </c>
      <c r="G105" s="219"/>
      <c r="H105" s="221">
        <v>822.99</v>
      </c>
      <c r="I105" s="222"/>
      <c r="J105" s="219"/>
      <c r="K105" s="219"/>
      <c r="L105" s="223"/>
      <c r="M105" s="224"/>
      <c r="N105" s="225"/>
      <c r="O105" s="225"/>
      <c r="P105" s="225"/>
      <c r="Q105" s="225"/>
      <c r="R105" s="225"/>
      <c r="S105" s="225"/>
      <c r="T105" s="226"/>
      <c r="AT105" s="227" t="s">
        <v>165</v>
      </c>
      <c r="AU105" s="227" t="s">
        <v>88</v>
      </c>
      <c r="AV105" s="11" t="s">
        <v>88</v>
      </c>
      <c r="AW105" s="11" t="s">
        <v>38</v>
      </c>
      <c r="AX105" s="11" t="s">
        <v>86</v>
      </c>
      <c r="AY105" s="227" t="s">
        <v>139</v>
      </c>
    </row>
    <row r="106" spans="2:65" s="1" customFormat="1" ht="22.5" customHeight="1">
      <c r="B106" s="37"/>
      <c r="C106" s="203" t="s">
        <v>167</v>
      </c>
      <c r="D106" s="203" t="s">
        <v>142</v>
      </c>
      <c r="E106" s="204" t="s">
        <v>1717</v>
      </c>
      <c r="F106" s="205" t="s">
        <v>1718</v>
      </c>
      <c r="G106" s="206" t="s">
        <v>1005</v>
      </c>
      <c r="H106" s="207">
        <v>459.4</v>
      </c>
      <c r="I106" s="208"/>
      <c r="J106" s="209">
        <f>ROUND(I106*H106,2)</f>
        <v>0</v>
      </c>
      <c r="K106" s="205" t="s">
        <v>146</v>
      </c>
      <c r="L106" s="42"/>
      <c r="M106" s="210" t="s">
        <v>40</v>
      </c>
      <c r="N106" s="211" t="s">
        <v>49</v>
      </c>
      <c r="O106" s="78"/>
      <c r="P106" s="212">
        <f>O106*H106</f>
        <v>0</v>
      </c>
      <c r="Q106" s="212">
        <v>0.00021</v>
      </c>
      <c r="R106" s="212">
        <f>Q106*H106</f>
        <v>0.096474</v>
      </c>
      <c r="S106" s="212">
        <v>0</v>
      </c>
      <c r="T106" s="213">
        <f>S106*H106</f>
        <v>0</v>
      </c>
      <c r="AR106" s="16" t="s">
        <v>147</v>
      </c>
      <c r="AT106" s="16" t="s">
        <v>142</v>
      </c>
      <c r="AU106" s="16" t="s">
        <v>88</v>
      </c>
      <c r="AY106" s="16" t="s">
        <v>139</v>
      </c>
      <c r="BE106" s="214">
        <f>IF(N106="základní",J106,0)</f>
        <v>0</v>
      </c>
      <c r="BF106" s="214">
        <f>IF(N106="snížená",J106,0)</f>
        <v>0</v>
      </c>
      <c r="BG106" s="214">
        <f>IF(N106="zákl. přenesená",J106,0)</f>
        <v>0</v>
      </c>
      <c r="BH106" s="214">
        <f>IF(N106="sníž. přenesená",J106,0)</f>
        <v>0</v>
      </c>
      <c r="BI106" s="214">
        <f>IF(N106="nulová",J106,0)</f>
        <v>0</v>
      </c>
      <c r="BJ106" s="16" t="s">
        <v>86</v>
      </c>
      <c r="BK106" s="214">
        <f>ROUND(I106*H106,2)</f>
        <v>0</v>
      </c>
      <c r="BL106" s="16" t="s">
        <v>147</v>
      </c>
      <c r="BM106" s="16" t="s">
        <v>1719</v>
      </c>
    </row>
    <row r="107" spans="2:47" s="1" customFormat="1" ht="12">
      <c r="B107" s="37"/>
      <c r="C107" s="38"/>
      <c r="D107" s="215" t="s">
        <v>155</v>
      </c>
      <c r="E107" s="38"/>
      <c r="F107" s="216" t="s">
        <v>1469</v>
      </c>
      <c r="G107" s="38"/>
      <c r="H107" s="38"/>
      <c r="I107" s="129"/>
      <c r="J107" s="38"/>
      <c r="K107" s="38"/>
      <c r="L107" s="42"/>
      <c r="M107" s="217"/>
      <c r="N107" s="78"/>
      <c r="O107" s="78"/>
      <c r="P107" s="78"/>
      <c r="Q107" s="78"/>
      <c r="R107" s="78"/>
      <c r="S107" s="78"/>
      <c r="T107" s="79"/>
      <c r="AT107" s="16" t="s">
        <v>155</v>
      </c>
      <c r="AU107" s="16" t="s">
        <v>88</v>
      </c>
    </row>
    <row r="108" spans="2:51" s="13" customFormat="1" ht="12">
      <c r="B108" s="258"/>
      <c r="C108" s="259"/>
      <c r="D108" s="215" t="s">
        <v>165</v>
      </c>
      <c r="E108" s="260" t="s">
        <v>40</v>
      </c>
      <c r="F108" s="261" t="s">
        <v>1713</v>
      </c>
      <c r="G108" s="259"/>
      <c r="H108" s="260" t="s">
        <v>40</v>
      </c>
      <c r="I108" s="262"/>
      <c r="J108" s="259"/>
      <c r="K108" s="259"/>
      <c r="L108" s="263"/>
      <c r="M108" s="264"/>
      <c r="N108" s="265"/>
      <c r="O108" s="265"/>
      <c r="P108" s="265"/>
      <c r="Q108" s="265"/>
      <c r="R108" s="265"/>
      <c r="S108" s="265"/>
      <c r="T108" s="266"/>
      <c r="AT108" s="267" t="s">
        <v>165</v>
      </c>
      <c r="AU108" s="267" t="s">
        <v>88</v>
      </c>
      <c r="AV108" s="13" t="s">
        <v>86</v>
      </c>
      <c r="AW108" s="13" t="s">
        <v>38</v>
      </c>
      <c r="AX108" s="13" t="s">
        <v>78</v>
      </c>
      <c r="AY108" s="267" t="s">
        <v>139</v>
      </c>
    </row>
    <row r="109" spans="2:51" s="11" customFormat="1" ht="12">
      <c r="B109" s="218"/>
      <c r="C109" s="219"/>
      <c r="D109" s="215" t="s">
        <v>165</v>
      </c>
      <c r="E109" s="234" t="s">
        <v>40</v>
      </c>
      <c r="F109" s="220" t="s">
        <v>1720</v>
      </c>
      <c r="G109" s="219"/>
      <c r="H109" s="221">
        <v>459.4</v>
      </c>
      <c r="I109" s="222"/>
      <c r="J109" s="219"/>
      <c r="K109" s="219"/>
      <c r="L109" s="223"/>
      <c r="M109" s="224"/>
      <c r="N109" s="225"/>
      <c r="O109" s="225"/>
      <c r="P109" s="225"/>
      <c r="Q109" s="225"/>
      <c r="R109" s="225"/>
      <c r="S109" s="225"/>
      <c r="T109" s="226"/>
      <c r="AT109" s="227" t="s">
        <v>165</v>
      </c>
      <c r="AU109" s="227" t="s">
        <v>88</v>
      </c>
      <c r="AV109" s="11" t="s">
        <v>88</v>
      </c>
      <c r="AW109" s="11" t="s">
        <v>38</v>
      </c>
      <c r="AX109" s="11" t="s">
        <v>86</v>
      </c>
      <c r="AY109" s="227" t="s">
        <v>139</v>
      </c>
    </row>
    <row r="110" spans="2:65" s="1" customFormat="1" ht="16.5" customHeight="1">
      <c r="B110" s="37"/>
      <c r="C110" s="203" t="s">
        <v>176</v>
      </c>
      <c r="D110" s="203" t="s">
        <v>142</v>
      </c>
      <c r="E110" s="204" t="s">
        <v>1471</v>
      </c>
      <c r="F110" s="205" t="s">
        <v>1472</v>
      </c>
      <c r="G110" s="206" t="s">
        <v>1005</v>
      </c>
      <c r="H110" s="207">
        <v>870.67</v>
      </c>
      <c r="I110" s="208"/>
      <c r="J110" s="209">
        <f>ROUND(I110*H110,2)</f>
        <v>0</v>
      </c>
      <c r="K110" s="205" t="s">
        <v>146</v>
      </c>
      <c r="L110" s="42"/>
      <c r="M110" s="210" t="s">
        <v>40</v>
      </c>
      <c r="N110" s="211" t="s">
        <v>49</v>
      </c>
      <c r="O110" s="78"/>
      <c r="P110" s="212">
        <f>O110*H110</f>
        <v>0</v>
      </c>
      <c r="Q110" s="212">
        <v>4E-05</v>
      </c>
      <c r="R110" s="212">
        <f>Q110*H110</f>
        <v>0.0348268</v>
      </c>
      <c r="S110" s="212">
        <v>0</v>
      </c>
      <c r="T110" s="213">
        <f>S110*H110</f>
        <v>0</v>
      </c>
      <c r="AR110" s="16" t="s">
        <v>147</v>
      </c>
      <c r="AT110" s="16" t="s">
        <v>142</v>
      </c>
      <c r="AU110" s="16" t="s">
        <v>88</v>
      </c>
      <c r="AY110" s="16" t="s">
        <v>139</v>
      </c>
      <c r="BE110" s="214">
        <f>IF(N110="základní",J110,0)</f>
        <v>0</v>
      </c>
      <c r="BF110" s="214">
        <f>IF(N110="snížená",J110,0)</f>
        <v>0</v>
      </c>
      <c r="BG110" s="214">
        <f>IF(N110="zákl. přenesená",J110,0)</f>
        <v>0</v>
      </c>
      <c r="BH110" s="214">
        <f>IF(N110="sníž. přenesená",J110,0)</f>
        <v>0</v>
      </c>
      <c r="BI110" s="214">
        <f>IF(N110="nulová",J110,0)</f>
        <v>0</v>
      </c>
      <c r="BJ110" s="16" t="s">
        <v>86</v>
      </c>
      <c r="BK110" s="214">
        <f>ROUND(I110*H110,2)</f>
        <v>0</v>
      </c>
      <c r="BL110" s="16" t="s">
        <v>147</v>
      </c>
      <c r="BM110" s="16" t="s">
        <v>1721</v>
      </c>
    </row>
    <row r="111" spans="2:47" s="1" customFormat="1" ht="12">
      <c r="B111" s="37"/>
      <c r="C111" s="38"/>
      <c r="D111" s="215" t="s">
        <v>155</v>
      </c>
      <c r="E111" s="38"/>
      <c r="F111" s="216" t="s">
        <v>1474</v>
      </c>
      <c r="G111" s="38"/>
      <c r="H111" s="38"/>
      <c r="I111" s="129"/>
      <c r="J111" s="38"/>
      <c r="K111" s="38"/>
      <c r="L111" s="42"/>
      <c r="M111" s="217"/>
      <c r="N111" s="78"/>
      <c r="O111" s="78"/>
      <c r="P111" s="78"/>
      <c r="Q111" s="78"/>
      <c r="R111" s="78"/>
      <c r="S111" s="78"/>
      <c r="T111" s="79"/>
      <c r="AT111" s="16" t="s">
        <v>155</v>
      </c>
      <c r="AU111" s="16" t="s">
        <v>88</v>
      </c>
    </row>
    <row r="112" spans="2:51" s="13" customFormat="1" ht="12">
      <c r="B112" s="258"/>
      <c r="C112" s="259"/>
      <c r="D112" s="215" t="s">
        <v>165</v>
      </c>
      <c r="E112" s="260" t="s">
        <v>40</v>
      </c>
      <c r="F112" s="261" t="s">
        <v>1713</v>
      </c>
      <c r="G112" s="259"/>
      <c r="H112" s="260" t="s">
        <v>40</v>
      </c>
      <c r="I112" s="262"/>
      <c r="J112" s="259"/>
      <c r="K112" s="259"/>
      <c r="L112" s="263"/>
      <c r="M112" s="264"/>
      <c r="N112" s="265"/>
      <c r="O112" s="265"/>
      <c r="P112" s="265"/>
      <c r="Q112" s="265"/>
      <c r="R112" s="265"/>
      <c r="S112" s="265"/>
      <c r="T112" s="266"/>
      <c r="AT112" s="267" t="s">
        <v>165</v>
      </c>
      <c r="AU112" s="267" t="s">
        <v>88</v>
      </c>
      <c r="AV112" s="13" t="s">
        <v>86</v>
      </c>
      <c r="AW112" s="13" t="s">
        <v>38</v>
      </c>
      <c r="AX112" s="13" t="s">
        <v>78</v>
      </c>
      <c r="AY112" s="267" t="s">
        <v>139</v>
      </c>
    </row>
    <row r="113" spans="2:51" s="11" customFormat="1" ht="12">
      <c r="B113" s="218"/>
      <c r="C113" s="219"/>
      <c r="D113" s="215" t="s">
        <v>165</v>
      </c>
      <c r="E113" s="234" t="s">
        <v>40</v>
      </c>
      <c r="F113" s="220" t="s">
        <v>1722</v>
      </c>
      <c r="G113" s="219"/>
      <c r="H113" s="221">
        <v>870.67</v>
      </c>
      <c r="I113" s="222"/>
      <c r="J113" s="219"/>
      <c r="K113" s="219"/>
      <c r="L113" s="223"/>
      <c r="M113" s="224"/>
      <c r="N113" s="225"/>
      <c r="O113" s="225"/>
      <c r="P113" s="225"/>
      <c r="Q113" s="225"/>
      <c r="R113" s="225"/>
      <c r="S113" s="225"/>
      <c r="T113" s="226"/>
      <c r="AT113" s="227" t="s">
        <v>165</v>
      </c>
      <c r="AU113" s="227" t="s">
        <v>88</v>
      </c>
      <c r="AV113" s="11" t="s">
        <v>88</v>
      </c>
      <c r="AW113" s="11" t="s">
        <v>38</v>
      </c>
      <c r="AX113" s="11" t="s">
        <v>86</v>
      </c>
      <c r="AY113" s="227" t="s">
        <v>139</v>
      </c>
    </row>
    <row r="114" spans="2:65" s="1" customFormat="1" ht="22.5" customHeight="1">
      <c r="B114" s="37"/>
      <c r="C114" s="203" t="s">
        <v>182</v>
      </c>
      <c r="D114" s="203" t="s">
        <v>142</v>
      </c>
      <c r="E114" s="204" t="s">
        <v>1723</v>
      </c>
      <c r="F114" s="205" t="s">
        <v>1724</v>
      </c>
      <c r="G114" s="206" t="s">
        <v>1005</v>
      </c>
      <c r="H114" s="207">
        <v>411.72</v>
      </c>
      <c r="I114" s="208"/>
      <c r="J114" s="209">
        <f>ROUND(I114*H114,2)</f>
        <v>0</v>
      </c>
      <c r="K114" s="205" t="s">
        <v>146</v>
      </c>
      <c r="L114" s="42"/>
      <c r="M114" s="210" t="s">
        <v>40</v>
      </c>
      <c r="N114" s="211" t="s">
        <v>49</v>
      </c>
      <c r="O114" s="78"/>
      <c r="P114" s="212">
        <f>O114*H114</f>
        <v>0</v>
      </c>
      <c r="Q114" s="212">
        <v>4E-05</v>
      </c>
      <c r="R114" s="212">
        <f>Q114*H114</f>
        <v>0.016468800000000002</v>
      </c>
      <c r="S114" s="212">
        <v>0</v>
      </c>
      <c r="T114" s="213">
        <f>S114*H114</f>
        <v>0</v>
      </c>
      <c r="AR114" s="16" t="s">
        <v>147</v>
      </c>
      <c r="AT114" s="16" t="s">
        <v>142</v>
      </c>
      <c r="AU114" s="16" t="s">
        <v>88</v>
      </c>
      <c r="AY114" s="16" t="s">
        <v>139</v>
      </c>
      <c r="BE114" s="214">
        <f>IF(N114="základní",J114,0)</f>
        <v>0</v>
      </c>
      <c r="BF114" s="214">
        <f>IF(N114="snížená",J114,0)</f>
        <v>0</v>
      </c>
      <c r="BG114" s="214">
        <f>IF(N114="zákl. přenesená",J114,0)</f>
        <v>0</v>
      </c>
      <c r="BH114" s="214">
        <f>IF(N114="sníž. přenesená",J114,0)</f>
        <v>0</v>
      </c>
      <c r="BI114" s="214">
        <f>IF(N114="nulová",J114,0)</f>
        <v>0</v>
      </c>
      <c r="BJ114" s="16" t="s">
        <v>86</v>
      </c>
      <c r="BK114" s="214">
        <f>ROUND(I114*H114,2)</f>
        <v>0</v>
      </c>
      <c r="BL114" s="16" t="s">
        <v>147</v>
      </c>
      <c r="BM114" s="16" t="s">
        <v>1725</v>
      </c>
    </row>
    <row r="115" spans="2:47" s="1" customFormat="1" ht="12">
      <c r="B115" s="37"/>
      <c r="C115" s="38"/>
      <c r="D115" s="215" t="s">
        <v>155</v>
      </c>
      <c r="E115" s="38"/>
      <c r="F115" s="216" t="s">
        <v>1474</v>
      </c>
      <c r="G115" s="38"/>
      <c r="H115" s="38"/>
      <c r="I115" s="129"/>
      <c r="J115" s="38"/>
      <c r="K115" s="38"/>
      <c r="L115" s="42"/>
      <c r="M115" s="217"/>
      <c r="N115" s="78"/>
      <c r="O115" s="78"/>
      <c r="P115" s="78"/>
      <c r="Q115" s="78"/>
      <c r="R115" s="78"/>
      <c r="S115" s="78"/>
      <c r="T115" s="79"/>
      <c r="AT115" s="16" t="s">
        <v>155</v>
      </c>
      <c r="AU115" s="16" t="s">
        <v>88</v>
      </c>
    </row>
    <row r="116" spans="2:51" s="13" customFormat="1" ht="12">
      <c r="B116" s="258"/>
      <c r="C116" s="259"/>
      <c r="D116" s="215" t="s">
        <v>165</v>
      </c>
      <c r="E116" s="260" t="s">
        <v>40</v>
      </c>
      <c r="F116" s="261" t="s">
        <v>1713</v>
      </c>
      <c r="G116" s="259"/>
      <c r="H116" s="260" t="s">
        <v>40</v>
      </c>
      <c r="I116" s="262"/>
      <c r="J116" s="259"/>
      <c r="K116" s="259"/>
      <c r="L116" s="263"/>
      <c r="M116" s="264"/>
      <c r="N116" s="265"/>
      <c r="O116" s="265"/>
      <c r="P116" s="265"/>
      <c r="Q116" s="265"/>
      <c r="R116" s="265"/>
      <c r="S116" s="265"/>
      <c r="T116" s="266"/>
      <c r="AT116" s="267" t="s">
        <v>165</v>
      </c>
      <c r="AU116" s="267" t="s">
        <v>88</v>
      </c>
      <c r="AV116" s="13" t="s">
        <v>86</v>
      </c>
      <c r="AW116" s="13" t="s">
        <v>38</v>
      </c>
      <c r="AX116" s="13" t="s">
        <v>78</v>
      </c>
      <c r="AY116" s="267" t="s">
        <v>139</v>
      </c>
    </row>
    <row r="117" spans="2:51" s="11" customFormat="1" ht="12">
      <c r="B117" s="218"/>
      <c r="C117" s="219"/>
      <c r="D117" s="215" t="s">
        <v>165</v>
      </c>
      <c r="E117" s="234" t="s">
        <v>40</v>
      </c>
      <c r="F117" s="220" t="s">
        <v>1726</v>
      </c>
      <c r="G117" s="219"/>
      <c r="H117" s="221">
        <v>411.72</v>
      </c>
      <c r="I117" s="222"/>
      <c r="J117" s="219"/>
      <c r="K117" s="219"/>
      <c r="L117" s="223"/>
      <c r="M117" s="224"/>
      <c r="N117" s="225"/>
      <c r="O117" s="225"/>
      <c r="P117" s="225"/>
      <c r="Q117" s="225"/>
      <c r="R117" s="225"/>
      <c r="S117" s="225"/>
      <c r="T117" s="226"/>
      <c r="AT117" s="227" t="s">
        <v>165</v>
      </c>
      <c r="AU117" s="227" t="s">
        <v>88</v>
      </c>
      <c r="AV117" s="11" t="s">
        <v>88</v>
      </c>
      <c r="AW117" s="11" t="s">
        <v>38</v>
      </c>
      <c r="AX117" s="11" t="s">
        <v>86</v>
      </c>
      <c r="AY117" s="227" t="s">
        <v>139</v>
      </c>
    </row>
    <row r="118" spans="2:65" s="1" customFormat="1" ht="16.5" customHeight="1">
      <c r="B118" s="37"/>
      <c r="C118" s="203" t="s">
        <v>186</v>
      </c>
      <c r="D118" s="203" t="s">
        <v>142</v>
      </c>
      <c r="E118" s="204" t="s">
        <v>1727</v>
      </c>
      <c r="F118" s="205" t="s">
        <v>1728</v>
      </c>
      <c r="G118" s="206" t="s">
        <v>1005</v>
      </c>
      <c r="H118" s="207">
        <v>1083.96</v>
      </c>
      <c r="I118" s="208"/>
      <c r="J118" s="209">
        <f>ROUND(I118*H118,2)</f>
        <v>0</v>
      </c>
      <c r="K118" s="205" t="s">
        <v>146</v>
      </c>
      <c r="L118" s="42"/>
      <c r="M118" s="210" t="s">
        <v>40</v>
      </c>
      <c r="N118" s="211" t="s">
        <v>49</v>
      </c>
      <c r="O118" s="78"/>
      <c r="P118" s="212">
        <f>O118*H118</f>
        <v>0</v>
      </c>
      <c r="Q118" s="212">
        <v>0</v>
      </c>
      <c r="R118" s="212">
        <f>Q118*H118</f>
        <v>0</v>
      </c>
      <c r="S118" s="212">
        <v>0.004</v>
      </c>
      <c r="T118" s="213">
        <f>S118*H118</f>
        <v>4.33584</v>
      </c>
      <c r="AR118" s="16" t="s">
        <v>147</v>
      </c>
      <c r="AT118" s="16" t="s">
        <v>142</v>
      </c>
      <c r="AU118" s="16" t="s">
        <v>88</v>
      </c>
      <c r="AY118" s="16" t="s">
        <v>139</v>
      </c>
      <c r="BE118" s="214">
        <f>IF(N118="základní",J118,0)</f>
        <v>0</v>
      </c>
      <c r="BF118" s="214">
        <f>IF(N118="snížená",J118,0)</f>
        <v>0</v>
      </c>
      <c r="BG118" s="214">
        <f>IF(N118="zákl. přenesená",J118,0)</f>
        <v>0</v>
      </c>
      <c r="BH118" s="214">
        <f>IF(N118="sníž. přenesená",J118,0)</f>
        <v>0</v>
      </c>
      <c r="BI118" s="214">
        <f>IF(N118="nulová",J118,0)</f>
        <v>0</v>
      </c>
      <c r="BJ118" s="16" t="s">
        <v>86</v>
      </c>
      <c r="BK118" s="214">
        <f>ROUND(I118*H118,2)</f>
        <v>0</v>
      </c>
      <c r="BL118" s="16" t="s">
        <v>147</v>
      </c>
      <c r="BM118" s="16" t="s">
        <v>1729</v>
      </c>
    </row>
    <row r="119" spans="2:47" s="1" customFormat="1" ht="12">
      <c r="B119" s="37"/>
      <c r="C119" s="38"/>
      <c r="D119" s="215" t="s">
        <v>155</v>
      </c>
      <c r="E119" s="38"/>
      <c r="F119" s="216" t="s">
        <v>1730</v>
      </c>
      <c r="G119" s="38"/>
      <c r="H119" s="38"/>
      <c r="I119" s="129"/>
      <c r="J119" s="38"/>
      <c r="K119" s="38"/>
      <c r="L119" s="42"/>
      <c r="M119" s="217"/>
      <c r="N119" s="78"/>
      <c r="O119" s="78"/>
      <c r="P119" s="78"/>
      <c r="Q119" s="78"/>
      <c r="R119" s="78"/>
      <c r="S119" s="78"/>
      <c r="T119" s="79"/>
      <c r="AT119" s="16" t="s">
        <v>155</v>
      </c>
      <c r="AU119" s="16" t="s">
        <v>88</v>
      </c>
    </row>
    <row r="120" spans="2:51" s="13" customFormat="1" ht="12">
      <c r="B120" s="258"/>
      <c r="C120" s="259"/>
      <c r="D120" s="215" t="s">
        <v>165</v>
      </c>
      <c r="E120" s="260" t="s">
        <v>40</v>
      </c>
      <c r="F120" s="261" t="s">
        <v>1713</v>
      </c>
      <c r="G120" s="259"/>
      <c r="H120" s="260" t="s">
        <v>40</v>
      </c>
      <c r="I120" s="262"/>
      <c r="J120" s="259"/>
      <c r="K120" s="259"/>
      <c r="L120" s="263"/>
      <c r="M120" s="264"/>
      <c r="N120" s="265"/>
      <c r="O120" s="265"/>
      <c r="P120" s="265"/>
      <c r="Q120" s="265"/>
      <c r="R120" s="265"/>
      <c r="S120" s="265"/>
      <c r="T120" s="266"/>
      <c r="AT120" s="267" t="s">
        <v>165</v>
      </c>
      <c r="AU120" s="267" t="s">
        <v>88</v>
      </c>
      <c r="AV120" s="13" t="s">
        <v>86</v>
      </c>
      <c r="AW120" s="13" t="s">
        <v>38</v>
      </c>
      <c r="AX120" s="13" t="s">
        <v>78</v>
      </c>
      <c r="AY120" s="267" t="s">
        <v>139</v>
      </c>
    </row>
    <row r="121" spans="2:51" s="11" customFormat="1" ht="12">
      <c r="B121" s="218"/>
      <c r="C121" s="219"/>
      <c r="D121" s="215" t="s">
        <v>165</v>
      </c>
      <c r="E121" s="234" t="s">
        <v>40</v>
      </c>
      <c r="F121" s="220" t="s">
        <v>1707</v>
      </c>
      <c r="G121" s="219"/>
      <c r="H121" s="221">
        <v>1083.96</v>
      </c>
      <c r="I121" s="222"/>
      <c r="J121" s="219"/>
      <c r="K121" s="219"/>
      <c r="L121" s="223"/>
      <c r="M121" s="224"/>
      <c r="N121" s="225"/>
      <c r="O121" s="225"/>
      <c r="P121" s="225"/>
      <c r="Q121" s="225"/>
      <c r="R121" s="225"/>
      <c r="S121" s="225"/>
      <c r="T121" s="226"/>
      <c r="AT121" s="227" t="s">
        <v>165</v>
      </c>
      <c r="AU121" s="227" t="s">
        <v>88</v>
      </c>
      <c r="AV121" s="11" t="s">
        <v>88</v>
      </c>
      <c r="AW121" s="11" t="s">
        <v>38</v>
      </c>
      <c r="AX121" s="11" t="s">
        <v>86</v>
      </c>
      <c r="AY121" s="227" t="s">
        <v>139</v>
      </c>
    </row>
    <row r="122" spans="2:65" s="1" customFormat="1" ht="22.5" customHeight="1">
      <c r="B122" s="37"/>
      <c r="C122" s="203" t="s">
        <v>140</v>
      </c>
      <c r="D122" s="203" t="s">
        <v>142</v>
      </c>
      <c r="E122" s="204" t="s">
        <v>1731</v>
      </c>
      <c r="F122" s="205" t="s">
        <v>1732</v>
      </c>
      <c r="G122" s="206" t="s">
        <v>1005</v>
      </c>
      <c r="H122" s="207">
        <v>3347.38</v>
      </c>
      <c r="I122" s="208"/>
      <c r="J122" s="209">
        <f>ROUND(I122*H122,2)</f>
        <v>0</v>
      </c>
      <c r="K122" s="205" t="s">
        <v>146</v>
      </c>
      <c r="L122" s="42"/>
      <c r="M122" s="210" t="s">
        <v>40</v>
      </c>
      <c r="N122" s="211" t="s">
        <v>49</v>
      </c>
      <c r="O122" s="78"/>
      <c r="P122" s="212">
        <f>O122*H122</f>
        <v>0</v>
      </c>
      <c r="Q122" s="212">
        <v>0</v>
      </c>
      <c r="R122" s="212">
        <f>Q122*H122</f>
        <v>0</v>
      </c>
      <c r="S122" s="212">
        <v>0.004</v>
      </c>
      <c r="T122" s="213">
        <f>S122*H122</f>
        <v>13.389520000000001</v>
      </c>
      <c r="AR122" s="16" t="s">
        <v>147</v>
      </c>
      <c r="AT122" s="16" t="s">
        <v>142</v>
      </c>
      <c r="AU122" s="16" t="s">
        <v>88</v>
      </c>
      <c r="AY122" s="16" t="s">
        <v>139</v>
      </c>
      <c r="BE122" s="214">
        <f>IF(N122="základní",J122,0)</f>
        <v>0</v>
      </c>
      <c r="BF122" s="214">
        <f>IF(N122="snížená",J122,0)</f>
        <v>0</v>
      </c>
      <c r="BG122" s="214">
        <f>IF(N122="zákl. přenesená",J122,0)</f>
        <v>0</v>
      </c>
      <c r="BH122" s="214">
        <f>IF(N122="sníž. přenesená",J122,0)</f>
        <v>0</v>
      </c>
      <c r="BI122" s="214">
        <f>IF(N122="nulová",J122,0)</f>
        <v>0</v>
      </c>
      <c r="BJ122" s="16" t="s">
        <v>86</v>
      </c>
      <c r="BK122" s="214">
        <f>ROUND(I122*H122,2)</f>
        <v>0</v>
      </c>
      <c r="BL122" s="16" t="s">
        <v>147</v>
      </c>
      <c r="BM122" s="16" t="s">
        <v>1733</v>
      </c>
    </row>
    <row r="123" spans="2:47" s="1" customFormat="1" ht="12">
      <c r="B123" s="37"/>
      <c r="C123" s="38"/>
      <c r="D123" s="215" t="s">
        <v>155</v>
      </c>
      <c r="E123" s="38"/>
      <c r="F123" s="216" t="s">
        <v>1730</v>
      </c>
      <c r="G123" s="38"/>
      <c r="H123" s="38"/>
      <c r="I123" s="129"/>
      <c r="J123" s="38"/>
      <c r="K123" s="38"/>
      <c r="L123" s="42"/>
      <c r="M123" s="217"/>
      <c r="N123" s="78"/>
      <c r="O123" s="78"/>
      <c r="P123" s="78"/>
      <c r="Q123" s="78"/>
      <c r="R123" s="78"/>
      <c r="S123" s="78"/>
      <c r="T123" s="79"/>
      <c r="AT123" s="16" t="s">
        <v>155</v>
      </c>
      <c r="AU123" s="16" t="s">
        <v>88</v>
      </c>
    </row>
    <row r="124" spans="2:51" s="13" customFormat="1" ht="12">
      <c r="B124" s="258"/>
      <c r="C124" s="259"/>
      <c r="D124" s="215" t="s">
        <v>165</v>
      </c>
      <c r="E124" s="260" t="s">
        <v>40</v>
      </c>
      <c r="F124" s="261" t="s">
        <v>1713</v>
      </c>
      <c r="G124" s="259"/>
      <c r="H124" s="260" t="s">
        <v>40</v>
      </c>
      <c r="I124" s="262"/>
      <c r="J124" s="259"/>
      <c r="K124" s="259"/>
      <c r="L124" s="263"/>
      <c r="M124" s="264"/>
      <c r="N124" s="265"/>
      <c r="O124" s="265"/>
      <c r="P124" s="265"/>
      <c r="Q124" s="265"/>
      <c r="R124" s="265"/>
      <c r="S124" s="265"/>
      <c r="T124" s="266"/>
      <c r="AT124" s="267" t="s">
        <v>165</v>
      </c>
      <c r="AU124" s="267" t="s">
        <v>88</v>
      </c>
      <c r="AV124" s="13" t="s">
        <v>86</v>
      </c>
      <c r="AW124" s="13" t="s">
        <v>38</v>
      </c>
      <c r="AX124" s="13" t="s">
        <v>78</v>
      </c>
      <c r="AY124" s="267" t="s">
        <v>139</v>
      </c>
    </row>
    <row r="125" spans="2:51" s="11" customFormat="1" ht="12">
      <c r="B125" s="218"/>
      <c r="C125" s="219"/>
      <c r="D125" s="215" t="s">
        <v>165</v>
      </c>
      <c r="E125" s="234" t="s">
        <v>40</v>
      </c>
      <c r="F125" s="220" t="s">
        <v>1711</v>
      </c>
      <c r="G125" s="219"/>
      <c r="H125" s="221">
        <v>3347.38</v>
      </c>
      <c r="I125" s="222"/>
      <c r="J125" s="219"/>
      <c r="K125" s="219"/>
      <c r="L125" s="223"/>
      <c r="M125" s="224"/>
      <c r="N125" s="225"/>
      <c r="O125" s="225"/>
      <c r="P125" s="225"/>
      <c r="Q125" s="225"/>
      <c r="R125" s="225"/>
      <c r="S125" s="225"/>
      <c r="T125" s="226"/>
      <c r="AT125" s="227" t="s">
        <v>165</v>
      </c>
      <c r="AU125" s="227" t="s">
        <v>88</v>
      </c>
      <c r="AV125" s="11" t="s">
        <v>88</v>
      </c>
      <c r="AW125" s="11" t="s">
        <v>38</v>
      </c>
      <c r="AX125" s="11" t="s">
        <v>86</v>
      </c>
      <c r="AY125" s="227" t="s">
        <v>139</v>
      </c>
    </row>
    <row r="126" spans="2:63" s="10" customFormat="1" ht="22.8" customHeight="1">
      <c r="B126" s="187"/>
      <c r="C126" s="188"/>
      <c r="D126" s="189" t="s">
        <v>77</v>
      </c>
      <c r="E126" s="201" t="s">
        <v>149</v>
      </c>
      <c r="F126" s="201" t="s">
        <v>150</v>
      </c>
      <c r="G126" s="188"/>
      <c r="H126" s="188"/>
      <c r="I126" s="191"/>
      <c r="J126" s="202">
        <f>BK126</f>
        <v>0</v>
      </c>
      <c r="K126" s="188"/>
      <c r="L126" s="193"/>
      <c r="M126" s="194"/>
      <c r="N126" s="195"/>
      <c r="O126" s="195"/>
      <c r="P126" s="196">
        <f>SUM(P127:P135)</f>
        <v>0</v>
      </c>
      <c r="Q126" s="195"/>
      <c r="R126" s="196">
        <f>SUM(R127:R135)</f>
        <v>0</v>
      </c>
      <c r="S126" s="195"/>
      <c r="T126" s="197">
        <f>SUM(T127:T135)</f>
        <v>0</v>
      </c>
      <c r="AR126" s="198" t="s">
        <v>86</v>
      </c>
      <c r="AT126" s="199" t="s">
        <v>77</v>
      </c>
      <c r="AU126" s="199" t="s">
        <v>86</v>
      </c>
      <c r="AY126" s="198" t="s">
        <v>139</v>
      </c>
      <c r="BK126" s="200">
        <f>SUM(BK127:BK135)</f>
        <v>0</v>
      </c>
    </row>
    <row r="127" spans="2:65" s="1" customFormat="1" ht="22.5" customHeight="1">
      <c r="B127" s="37"/>
      <c r="C127" s="203" t="s">
        <v>193</v>
      </c>
      <c r="D127" s="203" t="s">
        <v>142</v>
      </c>
      <c r="E127" s="204" t="s">
        <v>151</v>
      </c>
      <c r="F127" s="205" t="s">
        <v>152</v>
      </c>
      <c r="G127" s="206" t="s">
        <v>153</v>
      </c>
      <c r="H127" s="207">
        <v>18.39</v>
      </c>
      <c r="I127" s="208"/>
      <c r="J127" s="209">
        <f>ROUND(I127*H127,2)</f>
        <v>0</v>
      </c>
      <c r="K127" s="205" t="s">
        <v>146</v>
      </c>
      <c r="L127" s="42"/>
      <c r="M127" s="210" t="s">
        <v>40</v>
      </c>
      <c r="N127" s="211" t="s">
        <v>49</v>
      </c>
      <c r="O127" s="78"/>
      <c r="P127" s="212">
        <f>O127*H127</f>
        <v>0</v>
      </c>
      <c r="Q127" s="212">
        <v>0</v>
      </c>
      <c r="R127" s="212">
        <f>Q127*H127</f>
        <v>0</v>
      </c>
      <c r="S127" s="212">
        <v>0</v>
      </c>
      <c r="T127" s="213">
        <f>S127*H127</f>
        <v>0</v>
      </c>
      <c r="AR127" s="16" t="s">
        <v>147</v>
      </c>
      <c r="AT127" s="16" t="s">
        <v>142</v>
      </c>
      <c r="AU127" s="16" t="s">
        <v>88</v>
      </c>
      <c r="AY127" s="16" t="s">
        <v>139</v>
      </c>
      <c r="BE127" s="214">
        <f>IF(N127="základní",J127,0)</f>
        <v>0</v>
      </c>
      <c r="BF127" s="214">
        <f>IF(N127="snížená",J127,0)</f>
        <v>0</v>
      </c>
      <c r="BG127" s="214">
        <f>IF(N127="zákl. přenesená",J127,0)</f>
        <v>0</v>
      </c>
      <c r="BH127" s="214">
        <f>IF(N127="sníž. přenesená",J127,0)</f>
        <v>0</v>
      </c>
      <c r="BI127" s="214">
        <f>IF(N127="nulová",J127,0)</f>
        <v>0</v>
      </c>
      <c r="BJ127" s="16" t="s">
        <v>86</v>
      </c>
      <c r="BK127" s="214">
        <f>ROUND(I127*H127,2)</f>
        <v>0</v>
      </c>
      <c r="BL127" s="16" t="s">
        <v>147</v>
      </c>
      <c r="BM127" s="16" t="s">
        <v>1734</v>
      </c>
    </row>
    <row r="128" spans="2:47" s="1" customFormat="1" ht="12">
      <c r="B128" s="37"/>
      <c r="C128" s="38"/>
      <c r="D128" s="215" t="s">
        <v>155</v>
      </c>
      <c r="E128" s="38"/>
      <c r="F128" s="216" t="s">
        <v>156</v>
      </c>
      <c r="G128" s="38"/>
      <c r="H128" s="38"/>
      <c r="I128" s="129"/>
      <c r="J128" s="38"/>
      <c r="K128" s="38"/>
      <c r="L128" s="42"/>
      <c r="M128" s="217"/>
      <c r="N128" s="78"/>
      <c r="O128" s="78"/>
      <c r="P128" s="78"/>
      <c r="Q128" s="78"/>
      <c r="R128" s="78"/>
      <c r="S128" s="78"/>
      <c r="T128" s="79"/>
      <c r="AT128" s="16" t="s">
        <v>155</v>
      </c>
      <c r="AU128" s="16" t="s">
        <v>88</v>
      </c>
    </row>
    <row r="129" spans="2:65" s="1" customFormat="1" ht="16.5" customHeight="1">
      <c r="B129" s="37"/>
      <c r="C129" s="203" t="s">
        <v>199</v>
      </c>
      <c r="D129" s="203" t="s">
        <v>142</v>
      </c>
      <c r="E129" s="204" t="s">
        <v>158</v>
      </c>
      <c r="F129" s="205" t="s">
        <v>159</v>
      </c>
      <c r="G129" s="206" t="s">
        <v>153</v>
      </c>
      <c r="H129" s="207">
        <v>18.39</v>
      </c>
      <c r="I129" s="208"/>
      <c r="J129" s="209">
        <f>ROUND(I129*H129,2)</f>
        <v>0</v>
      </c>
      <c r="K129" s="205" t="s">
        <v>146</v>
      </c>
      <c r="L129" s="42"/>
      <c r="M129" s="210" t="s">
        <v>40</v>
      </c>
      <c r="N129" s="211" t="s">
        <v>49</v>
      </c>
      <c r="O129" s="78"/>
      <c r="P129" s="212">
        <f>O129*H129</f>
        <v>0</v>
      </c>
      <c r="Q129" s="212">
        <v>0</v>
      </c>
      <c r="R129" s="212">
        <f>Q129*H129</f>
        <v>0</v>
      </c>
      <c r="S129" s="212">
        <v>0</v>
      </c>
      <c r="T129" s="213">
        <f>S129*H129</f>
        <v>0</v>
      </c>
      <c r="AR129" s="16" t="s">
        <v>147</v>
      </c>
      <c r="AT129" s="16" t="s">
        <v>142</v>
      </c>
      <c r="AU129" s="16" t="s">
        <v>88</v>
      </c>
      <c r="AY129" s="16" t="s">
        <v>139</v>
      </c>
      <c r="BE129" s="214">
        <f>IF(N129="základní",J129,0)</f>
        <v>0</v>
      </c>
      <c r="BF129" s="214">
        <f>IF(N129="snížená",J129,0)</f>
        <v>0</v>
      </c>
      <c r="BG129" s="214">
        <f>IF(N129="zákl. přenesená",J129,0)</f>
        <v>0</v>
      </c>
      <c r="BH129" s="214">
        <f>IF(N129="sníž. přenesená",J129,0)</f>
        <v>0</v>
      </c>
      <c r="BI129" s="214">
        <f>IF(N129="nulová",J129,0)</f>
        <v>0</v>
      </c>
      <c r="BJ129" s="16" t="s">
        <v>86</v>
      </c>
      <c r="BK129" s="214">
        <f>ROUND(I129*H129,2)</f>
        <v>0</v>
      </c>
      <c r="BL129" s="16" t="s">
        <v>147</v>
      </c>
      <c r="BM129" s="16" t="s">
        <v>1735</v>
      </c>
    </row>
    <row r="130" spans="2:47" s="1" customFormat="1" ht="12">
      <c r="B130" s="37"/>
      <c r="C130" s="38"/>
      <c r="D130" s="215" t="s">
        <v>155</v>
      </c>
      <c r="E130" s="38"/>
      <c r="F130" s="216" t="s">
        <v>161</v>
      </c>
      <c r="G130" s="38"/>
      <c r="H130" s="38"/>
      <c r="I130" s="129"/>
      <c r="J130" s="38"/>
      <c r="K130" s="38"/>
      <c r="L130" s="42"/>
      <c r="M130" s="217"/>
      <c r="N130" s="78"/>
      <c r="O130" s="78"/>
      <c r="P130" s="78"/>
      <c r="Q130" s="78"/>
      <c r="R130" s="78"/>
      <c r="S130" s="78"/>
      <c r="T130" s="79"/>
      <c r="AT130" s="16" t="s">
        <v>155</v>
      </c>
      <c r="AU130" s="16" t="s">
        <v>88</v>
      </c>
    </row>
    <row r="131" spans="2:65" s="1" customFormat="1" ht="22.5" customHeight="1">
      <c r="B131" s="37"/>
      <c r="C131" s="203" t="s">
        <v>203</v>
      </c>
      <c r="D131" s="203" t="s">
        <v>142</v>
      </c>
      <c r="E131" s="204" t="s">
        <v>162</v>
      </c>
      <c r="F131" s="205" t="s">
        <v>163</v>
      </c>
      <c r="G131" s="206" t="s">
        <v>153</v>
      </c>
      <c r="H131" s="207">
        <v>165.51</v>
      </c>
      <c r="I131" s="208"/>
      <c r="J131" s="209">
        <f>ROUND(I131*H131,2)</f>
        <v>0</v>
      </c>
      <c r="K131" s="205" t="s">
        <v>146</v>
      </c>
      <c r="L131" s="42"/>
      <c r="M131" s="210" t="s">
        <v>40</v>
      </c>
      <c r="N131" s="211" t="s">
        <v>49</v>
      </c>
      <c r="O131" s="78"/>
      <c r="P131" s="212">
        <f>O131*H131</f>
        <v>0</v>
      </c>
      <c r="Q131" s="212">
        <v>0</v>
      </c>
      <c r="R131" s="212">
        <f>Q131*H131</f>
        <v>0</v>
      </c>
      <c r="S131" s="212">
        <v>0</v>
      </c>
      <c r="T131" s="213">
        <f>S131*H131</f>
        <v>0</v>
      </c>
      <c r="AR131" s="16" t="s">
        <v>147</v>
      </c>
      <c r="AT131" s="16" t="s">
        <v>142</v>
      </c>
      <c r="AU131" s="16" t="s">
        <v>88</v>
      </c>
      <c r="AY131" s="16" t="s">
        <v>139</v>
      </c>
      <c r="BE131" s="214">
        <f>IF(N131="základní",J131,0)</f>
        <v>0</v>
      </c>
      <c r="BF131" s="214">
        <f>IF(N131="snížená",J131,0)</f>
        <v>0</v>
      </c>
      <c r="BG131" s="214">
        <f>IF(N131="zákl. přenesená",J131,0)</f>
        <v>0</v>
      </c>
      <c r="BH131" s="214">
        <f>IF(N131="sníž. přenesená",J131,0)</f>
        <v>0</v>
      </c>
      <c r="BI131" s="214">
        <f>IF(N131="nulová",J131,0)</f>
        <v>0</v>
      </c>
      <c r="BJ131" s="16" t="s">
        <v>86</v>
      </c>
      <c r="BK131" s="214">
        <f>ROUND(I131*H131,2)</f>
        <v>0</v>
      </c>
      <c r="BL131" s="16" t="s">
        <v>147</v>
      </c>
      <c r="BM131" s="16" t="s">
        <v>1736</v>
      </c>
    </row>
    <row r="132" spans="2:47" s="1" customFormat="1" ht="12">
      <c r="B132" s="37"/>
      <c r="C132" s="38"/>
      <c r="D132" s="215" t="s">
        <v>155</v>
      </c>
      <c r="E132" s="38"/>
      <c r="F132" s="216" t="s">
        <v>161</v>
      </c>
      <c r="G132" s="38"/>
      <c r="H132" s="38"/>
      <c r="I132" s="129"/>
      <c r="J132" s="38"/>
      <c r="K132" s="38"/>
      <c r="L132" s="42"/>
      <c r="M132" s="217"/>
      <c r="N132" s="78"/>
      <c r="O132" s="78"/>
      <c r="P132" s="78"/>
      <c r="Q132" s="78"/>
      <c r="R132" s="78"/>
      <c r="S132" s="78"/>
      <c r="T132" s="79"/>
      <c r="AT132" s="16" t="s">
        <v>155</v>
      </c>
      <c r="AU132" s="16" t="s">
        <v>88</v>
      </c>
    </row>
    <row r="133" spans="2:51" s="11" customFormat="1" ht="12">
      <c r="B133" s="218"/>
      <c r="C133" s="219"/>
      <c r="D133" s="215" t="s">
        <v>165</v>
      </c>
      <c r="E133" s="219"/>
      <c r="F133" s="220" t="s">
        <v>1737</v>
      </c>
      <c r="G133" s="219"/>
      <c r="H133" s="221">
        <v>165.51</v>
      </c>
      <c r="I133" s="222"/>
      <c r="J133" s="219"/>
      <c r="K133" s="219"/>
      <c r="L133" s="223"/>
      <c r="M133" s="224"/>
      <c r="N133" s="225"/>
      <c r="O133" s="225"/>
      <c r="P133" s="225"/>
      <c r="Q133" s="225"/>
      <c r="R133" s="225"/>
      <c r="S133" s="225"/>
      <c r="T133" s="226"/>
      <c r="AT133" s="227" t="s">
        <v>165</v>
      </c>
      <c r="AU133" s="227" t="s">
        <v>88</v>
      </c>
      <c r="AV133" s="11" t="s">
        <v>88</v>
      </c>
      <c r="AW133" s="11" t="s">
        <v>4</v>
      </c>
      <c r="AX133" s="11" t="s">
        <v>86</v>
      </c>
      <c r="AY133" s="227" t="s">
        <v>139</v>
      </c>
    </row>
    <row r="134" spans="2:65" s="1" customFormat="1" ht="22.5" customHeight="1">
      <c r="B134" s="37"/>
      <c r="C134" s="203" t="s">
        <v>208</v>
      </c>
      <c r="D134" s="203" t="s">
        <v>142</v>
      </c>
      <c r="E134" s="204" t="s">
        <v>168</v>
      </c>
      <c r="F134" s="205" t="s">
        <v>169</v>
      </c>
      <c r="G134" s="206" t="s">
        <v>153</v>
      </c>
      <c r="H134" s="207">
        <v>18.39</v>
      </c>
      <c r="I134" s="208"/>
      <c r="J134" s="209">
        <f>ROUND(I134*H134,2)</f>
        <v>0</v>
      </c>
      <c r="K134" s="205" t="s">
        <v>146</v>
      </c>
      <c r="L134" s="42"/>
      <c r="M134" s="210" t="s">
        <v>40</v>
      </c>
      <c r="N134" s="211" t="s">
        <v>49</v>
      </c>
      <c r="O134" s="78"/>
      <c r="P134" s="212">
        <f>O134*H134</f>
        <v>0</v>
      </c>
      <c r="Q134" s="212">
        <v>0</v>
      </c>
      <c r="R134" s="212">
        <f>Q134*H134</f>
        <v>0</v>
      </c>
      <c r="S134" s="212">
        <v>0</v>
      </c>
      <c r="T134" s="213">
        <f>S134*H134</f>
        <v>0</v>
      </c>
      <c r="AR134" s="16" t="s">
        <v>147</v>
      </c>
      <c r="AT134" s="16" t="s">
        <v>142</v>
      </c>
      <c r="AU134" s="16" t="s">
        <v>88</v>
      </c>
      <c r="AY134" s="16" t="s">
        <v>139</v>
      </c>
      <c r="BE134" s="214">
        <f>IF(N134="základní",J134,0)</f>
        <v>0</v>
      </c>
      <c r="BF134" s="214">
        <f>IF(N134="snížená",J134,0)</f>
        <v>0</v>
      </c>
      <c r="BG134" s="214">
        <f>IF(N134="zákl. přenesená",J134,0)</f>
        <v>0</v>
      </c>
      <c r="BH134" s="214">
        <f>IF(N134="sníž. přenesená",J134,0)</f>
        <v>0</v>
      </c>
      <c r="BI134" s="214">
        <f>IF(N134="nulová",J134,0)</f>
        <v>0</v>
      </c>
      <c r="BJ134" s="16" t="s">
        <v>86</v>
      </c>
      <c r="BK134" s="214">
        <f>ROUND(I134*H134,2)</f>
        <v>0</v>
      </c>
      <c r="BL134" s="16" t="s">
        <v>147</v>
      </c>
      <c r="BM134" s="16" t="s">
        <v>1738</v>
      </c>
    </row>
    <row r="135" spans="2:47" s="1" customFormat="1" ht="12">
      <c r="B135" s="37"/>
      <c r="C135" s="38"/>
      <c r="D135" s="215" t="s">
        <v>155</v>
      </c>
      <c r="E135" s="38"/>
      <c r="F135" s="216" t="s">
        <v>171</v>
      </c>
      <c r="G135" s="38"/>
      <c r="H135" s="38"/>
      <c r="I135" s="129"/>
      <c r="J135" s="38"/>
      <c r="K135" s="38"/>
      <c r="L135" s="42"/>
      <c r="M135" s="217"/>
      <c r="N135" s="78"/>
      <c r="O135" s="78"/>
      <c r="P135" s="78"/>
      <c r="Q135" s="78"/>
      <c r="R135" s="78"/>
      <c r="S135" s="78"/>
      <c r="T135" s="79"/>
      <c r="AT135" s="16" t="s">
        <v>155</v>
      </c>
      <c r="AU135" s="16" t="s">
        <v>88</v>
      </c>
    </row>
    <row r="136" spans="2:63" s="10" customFormat="1" ht="22.8" customHeight="1">
      <c r="B136" s="187"/>
      <c r="C136" s="188"/>
      <c r="D136" s="189" t="s">
        <v>77</v>
      </c>
      <c r="E136" s="201" t="s">
        <v>1022</v>
      </c>
      <c r="F136" s="201" t="s">
        <v>1023</v>
      </c>
      <c r="G136" s="188"/>
      <c r="H136" s="188"/>
      <c r="I136" s="191"/>
      <c r="J136" s="202">
        <f>BK136</f>
        <v>0</v>
      </c>
      <c r="K136" s="188"/>
      <c r="L136" s="193"/>
      <c r="M136" s="194"/>
      <c r="N136" s="195"/>
      <c r="O136" s="195"/>
      <c r="P136" s="196">
        <f>SUM(P137:P138)</f>
        <v>0</v>
      </c>
      <c r="Q136" s="195"/>
      <c r="R136" s="196">
        <f>SUM(R137:R138)</f>
        <v>0</v>
      </c>
      <c r="S136" s="195"/>
      <c r="T136" s="197">
        <f>SUM(T137:T138)</f>
        <v>0</v>
      </c>
      <c r="AR136" s="198" t="s">
        <v>86</v>
      </c>
      <c r="AT136" s="199" t="s">
        <v>77</v>
      </c>
      <c r="AU136" s="199" t="s">
        <v>86</v>
      </c>
      <c r="AY136" s="198" t="s">
        <v>139</v>
      </c>
      <c r="BK136" s="200">
        <f>SUM(BK137:BK138)</f>
        <v>0</v>
      </c>
    </row>
    <row r="137" spans="2:65" s="1" customFormat="1" ht="22.5" customHeight="1">
      <c r="B137" s="37"/>
      <c r="C137" s="203" t="s">
        <v>212</v>
      </c>
      <c r="D137" s="203" t="s">
        <v>142</v>
      </c>
      <c r="E137" s="204" t="s">
        <v>1024</v>
      </c>
      <c r="F137" s="205" t="s">
        <v>1025</v>
      </c>
      <c r="G137" s="206" t="s">
        <v>153</v>
      </c>
      <c r="H137" s="207">
        <v>25.513</v>
      </c>
      <c r="I137" s="208"/>
      <c r="J137" s="209">
        <f>ROUND(I137*H137,2)</f>
        <v>0</v>
      </c>
      <c r="K137" s="205" t="s">
        <v>146</v>
      </c>
      <c r="L137" s="42"/>
      <c r="M137" s="210" t="s">
        <v>40</v>
      </c>
      <c r="N137" s="211" t="s">
        <v>49</v>
      </c>
      <c r="O137" s="78"/>
      <c r="P137" s="212">
        <f>O137*H137</f>
        <v>0</v>
      </c>
      <c r="Q137" s="212">
        <v>0</v>
      </c>
      <c r="R137" s="212">
        <f>Q137*H137</f>
        <v>0</v>
      </c>
      <c r="S137" s="212">
        <v>0</v>
      </c>
      <c r="T137" s="213">
        <f>S137*H137</f>
        <v>0</v>
      </c>
      <c r="AR137" s="16" t="s">
        <v>147</v>
      </c>
      <c r="AT137" s="16" t="s">
        <v>142</v>
      </c>
      <c r="AU137" s="16" t="s">
        <v>88</v>
      </c>
      <c r="AY137" s="16" t="s">
        <v>139</v>
      </c>
      <c r="BE137" s="214">
        <f>IF(N137="základní",J137,0)</f>
        <v>0</v>
      </c>
      <c r="BF137" s="214">
        <f>IF(N137="snížená",J137,0)</f>
        <v>0</v>
      </c>
      <c r="BG137" s="214">
        <f>IF(N137="zákl. přenesená",J137,0)</f>
        <v>0</v>
      </c>
      <c r="BH137" s="214">
        <f>IF(N137="sníž. přenesená",J137,0)</f>
        <v>0</v>
      </c>
      <c r="BI137" s="214">
        <f>IF(N137="nulová",J137,0)</f>
        <v>0</v>
      </c>
      <c r="BJ137" s="16" t="s">
        <v>86</v>
      </c>
      <c r="BK137" s="214">
        <f>ROUND(I137*H137,2)</f>
        <v>0</v>
      </c>
      <c r="BL137" s="16" t="s">
        <v>147</v>
      </c>
      <c r="BM137" s="16" t="s">
        <v>1739</v>
      </c>
    </row>
    <row r="138" spans="2:47" s="1" customFormat="1" ht="12">
      <c r="B138" s="37"/>
      <c r="C138" s="38"/>
      <c r="D138" s="215" t="s">
        <v>155</v>
      </c>
      <c r="E138" s="38"/>
      <c r="F138" s="216" t="s">
        <v>1027</v>
      </c>
      <c r="G138" s="38"/>
      <c r="H138" s="38"/>
      <c r="I138" s="129"/>
      <c r="J138" s="38"/>
      <c r="K138" s="38"/>
      <c r="L138" s="42"/>
      <c r="M138" s="217"/>
      <c r="N138" s="78"/>
      <c r="O138" s="78"/>
      <c r="P138" s="78"/>
      <c r="Q138" s="78"/>
      <c r="R138" s="78"/>
      <c r="S138" s="78"/>
      <c r="T138" s="79"/>
      <c r="AT138" s="16" t="s">
        <v>155</v>
      </c>
      <c r="AU138" s="16" t="s">
        <v>88</v>
      </c>
    </row>
    <row r="139" spans="2:63" s="10" customFormat="1" ht="25.9" customHeight="1">
      <c r="B139" s="187"/>
      <c r="C139" s="188"/>
      <c r="D139" s="189" t="s">
        <v>77</v>
      </c>
      <c r="E139" s="190" t="s">
        <v>172</v>
      </c>
      <c r="F139" s="190" t="s">
        <v>173</v>
      </c>
      <c r="G139" s="188"/>
      <c r="H139" s="188"/>
      <c r="I139" s="191"/>
      <c r="J139" s="192">
        <f>BK139</f>
        <v>0</v>
      </c>
      <c r="K139" s="188"/>
      <c r="L139" s="193"/>
      <c r="M139" s="194"/>
      <c r="N139" s="195"/>
      <c r="O139" s="195"/>
      <c r="P139" s="196">
        <f>P140</f>
        <v>0</v>
      </c>
      <c r="Q139" s="195"/>
      <c r="R139" s="196">
        <f>R140</f>
        <v>2.2462781599999997</v>
      </c>
      <c r="S139" s="195"/>
      <c r="T139" s="197">
        <f>T140</f>
        <v>0.6647009999999999</v>
      </c>
      <c r="AR139" s="198" t="s">
        <v>88</v>
      </c>
      <c r="AT139" s="199" t="s">
        <v>77</v>
      </c>
      <c r="AU139" s="199" t="s">
        <v>78</v>
      </c>
      <c r="AY139" s="198" t="s">
        <v>139</v>
      </c>
      <c r="BK139" s="200">
        <f>BK140</f>
        <v>0</v>
      </c>
    </row>
    <row r="140" spans="2:63" s="10" customFormat="1" ht="22.8" customHeight="1">
      <c r="B140" s="187"/>
      <c r="C140" s="188"/>
      <c r="D140" s="189" t="s">
        <v>77</v>
      </c>
      <c r="E140" s="201" t="s">
        <v>1671</v>
      </c>
      <c r="F140" s="201" t="s">
        <v>1672</v>
      </c>
      <c r="G140" s="188"/>
      <c r="H140" s="188"/>
      <c r="I140" s="191"/>
      <c r="J140" s="202">
        <f>BK140</f>
        <v>0</v>
      </c>
      <c r="K140" s="188"/>
      <c r="L140" s="193"/>
      <c r="M140" s="194"/>
      <c r="N140" s="195"/>
      <c r="O140" s="195"/>
      <c r="P140" s="196">
        <f>SUM(P141:P205)</f>
        <v>0</v>
      </c>
      <c r="Q140" s="195"/>
      <c r="R140" s="196">
        <f>SUM(R141:R205)</f>
        <v>2.2462781599999997</v>
      </c>
      <c r="S140" s="195"/>
      <c r="T140" s="197">
        <f>SUM(T141:T205)</f>
        <v>0.6647009999999999</v>
      </c>
      <c r="AR140" s="198" t="s">
        <v>88</v>
      </c>
      <c r="AT140" s="199" t="s">
        <v>77</v>
      </c>
      <c r="AU140" s="199" t="s">
        <v>86</v>
      </c>
      <c r="AY140" s="198" t="s">
        <v>139</v>
      </c>
      <c r="BK140" s="200">
        <f>SUM(BK141:BK205)</f>
        <v>0</v>
      </c>
    </row>
    <row r="141" spans="2:65" s="1" customFormat="1" ht="16.5" customHeight="1">
      <c r="B141" s="37"/>
      <c r="C141" s="203" t="s">
        <v>8</v>
      </c>
      <c r="D141" s="203" t="s">
        <v>142</v>
      </c>
      <c r="E141" s="204" t="s">
        <v>1673</v>
      </c>
      <c r="F141" s="205" t="s">
        <v>1674</v>
      </c>
      <c r="G141" s="206" t="s">
        <v>1005</v>
      </c>
      <c r="H141" s="207">
        <v>2992.87</v>
      </c>
      <c r="I141" s="208"/>
      <c r="J141" s="209">
        <f>ROUND(I141*H141,2)</f>
        <v>0</v>
      </c>
      <c r="K141" s="205" t="s">
        <v>146</v>
      </c>
      <c r="L141" s="42"/>
      <c r="M141" s="210" t="s">
        <v>40</v>
      </c>
      <c r="N141" s="211" t="s">
        <v>49</v>
      </c>
      <c r="O141" s="78"/>
      <c r="P141" s="212">
        <f>O141*H141</f>
        <v>0</v>
      </c>
      <c r="Q141" s="212">
        <v>0</v>
      </c>
      <c r="R141" s="212">
        <f>Q141*H141</f>
        <v>0</v>
      </c>
      <c r="S141" s="212">
        <v>0</v>
      </c>
      <c r="T141" s="213">
        <f>S141*H141</f>
        <v>0</v>
      </c>
      <c r="AR141" s="16" t="s">
        <v>180</v>
      </c>
      <c r="AT141" s="16" t="s">
        <v>142</v>
      </c>
      <c r="AU141" s="16" t="s">
        <v>88</v>
      </c>
      <c r="AY141" s="16" t="s">
        <v>139</v>
      </c>
      <c r="BE141" s="214">
        <f>IF(N141="základní",J141,0)</f>
        <v>0</v>
      </c>
      <c r="BF141" s="214">
        <f>IF(N141="snížená",J141,0)</f>
        <v>0</v>
      </c>
      <c r="BG141" s="214">
        <f>IF(N141="zákl. přenesená",J141,0)</f>
        <v>0</v>
      </c>
      <c r="BH141" s="214">
        <f>IF(N141="sníž. přenesená",J141,0)</f>
        <v>0</v>
      </c>
      <c r="BI141" s="214">
        <f>IF(N141="nulová",J141,0)</f>
        <v>0</v>
      </c>
      <c r="BJ141" s="16" t="s">
        <v>86</v>
      </c>
      <c r="BK141" s="214">
        <f>ROUND(I141*H141,2)</f>
        <v>0</v>
      </c>
      <c r="BL141" s="16" t="s">
        <v>180</v>
      </c>
      <c r="BM141" s="16" t="s">
        <v>1740</v>
      </c>
    </row>
    <row r="142" spans="2:51" s="13" customFormat="1" ht="12">
      <c r="B142" s="258"/>
      <c r="C142" s="259"/>
      <c r="D142" s="215" t="s">
        <v>165</v>
      </c>
      <c r="E142" s="260" t="s">
        <v>40</v>
      </c>
      <c r="F142" s="261" t="s">
        <v>1713</v>
      </c>
      <c r="G142" s="259"/>
      <c r="H142" s="260" t="s">
        <v>40</v>
      </c>
      <c r="I142" s="262"/>
      <c r="J142" s="259"/>
      <c r="K142" s="259"/>
      <c r="L142" s="263"/>
      <c r="M142" s="264"/>
      <c r="N142" s="265"/>
      <c r="O142" s="265"/>
      <c r="P142" s="265"/>
      <c r="Q142" s="265"/>
      <c r="R142" s="265"/>
      <c r="S142" s="265"/>
      <c r="T142" s="266"/>
      <c r="AT142" s="267" t="s">
        <v>165</v>
      </c>
      <c r="AU142" s="267" t="s">
        <v>88</v>
      </c>
      <c r="AV142" s="13" t="s">
        <v>86</v>
      </c>
      <c r="AW142" s="13" t="s">
        <v>38</v>
      </c>
      <c r="AX142" s="13" t="s">
        <v>78</v>
      </c>
      <c r="AY142" s="267" t="s">
        <v>139</v>
      </c>
    </row>
    <row r="143" spans="2:51" s="11" customFormat="1" ht="12">
      <c r="B143" s="218"/>
      <c r="C143" s="219"/>
      <c r="D143" s="215" t="s">
        <v>165</v>
      </c>
      <c r="E143" s="234" t="s">
        <v>40</v>
      </c>
      <c r="F143" s="220" t="s">
        <v>1741</v>
      </c>
      <c r="G143" s="219"/>
      <c r="H143" s="221">
        <v>2992.87</v>
      </c>
      <c r="I143" s="222"/>
      <c r="J143" s="219"/>
      <c r="K143" s="219"/>
      <c r="L143" s="223"/>
      <c r="M143" s="224"/>
      <c r="N143" s="225"/>
      <c r="O143" s="225"/>
      <c r="P143" s="225"/>
      <c r="Q143" s="225"/>
      <c r="R143" s="225"/>
      <c r="S143" s="225"/>
      <c r="T143" s="226"/>
      <c r="AT143" s="227" t="s">
        <v>165</v>
      </c>
      <c r="AU143" s="227" t="s">
        <v>88</v>
      </c>
      <c r="AV143" s="11" t="s">
        <v>88</v>
      </c>
      <c r="AW143" s="11" t="s">
        <v>38</v>
      </c>
      <c r="AX143" s="11" t="s">
        <v>86</v>
      </c>
      <c r="AY143" s="227" t="s">
        <v>139</v>
      </c>
    </row>
    <row r="144" spans="2:65" s="1" customFormat="1" ht="16.5" customHeight="1">
      <c r="B144" s="37"/>
      <c r="C144" s="203" t="s">
        <v>180</v>
      </c>
      <c r="D144" s="203" t="s">
        <v>142</v>
      </c>
      <c r="E144" s="204" t="s">
        <v>1673</v>
      </c>
      <c r="F144" s="205" t="s">
        <v>1674</v>
      </c>
      <c r="G144" s="206" t="s">
        <v>1005</v>
      </c>
      <c r="H144" s="207">
        <v>2992.87</v>
      </c>
      <c r="I144" s="208"/>
      <c r="J144" s="209">
        <f>ROUND(I144*H144,2)</f>
        <v>0</v>
      </c>
      <c r="K144" s="205" t="s">
        <v>146</v>
      </c>
      <c r="L144" s="42"/>
      <c r="M144" s="210" t="s">
        <v>40</v>
      </c>
      <c r="N144" s="211" t="s">
        <v>49</v>
      </c>
      <c r="O144" s="78"/>
      <c r="P144" s="212">
        <f>O144*H144</f>
        <v>0</v>
      </c>
      <c r="Q144" s="212">
        <v>0</v>
      </c>
      <c r="R144" s="212">
        <f>Q144*H144</f>
        <v>0</v>
      </c>
      <c r="S144" s="212">
        <v>0</v>
      </c>
      <c r="T144" s="213">
        <f>S144*H144</f>
        <v>0</v>
      </c>
      <c r="AR144" s="16" t="s">
        <v>180</v>
      </c>
      <c r="AT144" s="16" t="s">
        <v>142</v>
      </c>
      <c r="AU144" s="16" t="s">
        <v>88</v>
      </c>
      <c r="AY144" s="16" t="s">
        <v>139</v>
      </c>
      <c r="BE144" s="214">
        <f>IF(N144="základní",J144,0)</f>
        <v>0</v>
      </c>
      <c r="BF144" s="214">
        <f>IF(N144="snížená",J144,0)</f>
        <v>0</v>
      </c>
      <c r="BG144" s="214">
        <f>IF(N144="zákl. přenesená",J144,0)</f>
        <v>0</v>
      </c>
      <c r="BH144" s="214">
        <f>IF(N144="sníž. přenesená",J144,0)</f>
        <v>0</v>
      </c>
      <c r="BI144" s="214">
        <f>IF(N144="nulová",J144,0)</f>
        <v>0</v>
      </c>
      <c r="BJ144" s="16" t="s">
        <v>86</v>
      </c>
      <c r="BK144" s="214">
        <f>ROUND(I144*H144,2)</f>
        <v>0</v>
      </c>
      <c r="BL144" s="16" t="s">
        <v>180</v>
      </c>
      <c r="BM144" s="16" t="s">
        <v>1742</v>
      </c>
    </row>
    <row r="145" spans="2:51" s="13" customFormat="1" ht="12">
      <c r="B145" s="258"/>
      <c r="C145" s="259"/>
      <c r="D145" s="215" t="s">
        <v>165</v>
      </c>
      <c r="E145" s="260" t="s">
        <v>40</v>
      </c>
      <c r="F145" s="261" t="s">
        <v>1713</v>
      </c>
      <c r="G145" s="259"/>
      <c r="H145" s="260" t="s">
        <v>40</v>
      </c>
      <c r="I145" s="262"/>
      <c r="J145" s="259"/>
      <c r="K145" s="259"/>
      <c r="L145" s="263"/>
      <c r="M145" s="264"/>
      <c r="N145" s="265"/>
      <c r="O145" s="265"/>
      <c r="P145" s="265"/>
      <c r="Q145" s="265"/>
      <c r="R145" s="265"/>
      <c r="S145" s="265"/>
      <c r="T145" s="266"/>
      <c r="AT145" s="267" t="s">
        <v>165</v>
      </c>
      <c r="AU145" s="267" t="s">
        <v>88</v>
      </c>
      <c r="AV145" s="13" t="s">
        <v>86</v>
      </c>
      <c r="AW145" s="13" t="s">
        <v>38</v>
      </c>
      <c r="AX145" s="13" t="s">
        <v>78</v>
      </c>
      <c r="AY145" s="267" t="s">
        <v>139</v>
      </c>
    </row>
    <row r="146" spans="2:51" s="11" customFormat="1" ht="12">
      <c r="B146" s="218"/>
      <c r="C146" s="219"/>
      <c r="D146" s="215" t="s">
        <v>165</v>
      </c>
      <c r="E146" s="234" t="s">
        <v>40</v>
      </c>
      <c r="F146" s="220" t="s">
        <v>1741</v>
      </c>
      <c r="G146" s="219"/>
      <c r="H146" s="221">
        <v>2992.87</v>
      </c>
      <c r="I146" s="222"/>
      <c r="J146" s="219"/>
      <c r="K146" s="219"/>
      <c r="L146" s="223"/>
      <c r="M146" s="224"/>
      <c r="N146" s="225"/>
      <c r="O146" s="225"/>
      <c r="P146" s="225"/>
      <c r="Q146" s="225"/>
      <c r="R146" s="225"/>
      <c r="S146" s="225"/>
      <c r="T146" s="226"/>
      <c r="AT146" s="227" t="s">
        <v>165</v>
      </c>
      <c r="AU146" s="227" t="s">
        <v>88</v>
      </c>
      <c r="AV146" s="11" t="s">
        <v>88</v>
      </c>
      <c r="AW146" s="11" t="s">
        <v>38</v>
      </c>
      <c r="AX146" s="11" t="s">
        <v>86</v>
      </c>
      <c r="AY146" s="227" t="s">
        <v>139</v>
      </c>
    </row>
    <row r="147" spans="2:65" s="1" customFormat="1" ht="16.5" customHeight="1">
      <c r="B147" s="37"/>
      <c r="C147" s="203" t="s">
        <v>226</v>
      </c>
      <c r="D147" s="203" t="s">
        <v>142</v>
      </c>
      <c r="E147" s="204" t="s">
        <v>1743</v>
      </c>
      <c r="F147" s="205" t="s">
        <v>1744</v>
      </c>
      <c r="G147" s="206" t="s">
        <v>1005</v>
      </c>
      <c r="H147" s="207">
        <v>968.69</v>
      </c>
      <c r="I147" s="208"/>
      <c r="J147" s="209">
        <f>ROUND(I147*H147,2)</f>
        <v>0</v>
      </c>
      <c r="K147" s="205" t="s">
        <v>146</v>
      </c>
      <c r="L147" s="42"/>
      <c r="M147" s="210" t="s">
        <v>40</v>
      </c>
      <c r="N147" s="211" t="s">
        <v>49</v>
      </c>
      <c r="O147" s="78"/>
      <c r="P147" s="212">
        <f>O147*H147</f>
        <v>0</v>
      </c>
      <c r="Q147" s="212">
        <v>0</v>
      </c>
      <c r="R147" s="212">
        <f>Q147*H147</f>
        <v>0</v>
      </c>
      <c r="S147" s="212">
        <v>0</v>
      </c>
      <c r="T147" s="213">
        <f>S147*H147</f>
        <v>0</v>
      </c>
      <c r="AR147" s="16" t="s">
        <v>180</v>
      </c>
      <c r="AT147" s="16" t="s">
        <v>142</v>
      </c>
      <c r="AU147" s="16" t="s">
        <v>88</v>
      </c>
      <c r="AY147" s="16" t="s">
        <v>139</v>
      </c>
      <c r="BE147" s="214">
        <f>IF(N147="základní",J147,0)</f>
        <v>0</v>
      </c>
      <c r="BF147" s="214">
        <f>IF(N147="snížená",J147,0)</f>
        <v>0</v>
      </c>
      <c r="BG147" s="214">
        <f>IF(N147="zákl. přenesená",J147,0)</f>
        <v>0</v>
      </c>
      <c r="BH147" s="214">
        <f>IF(N147="sníž. přenesená",J147,0)</f>
        <v>0</v>
      </c>
      <c r="BI147" s="214">
        <f>IF(N147="nulová",J147,0)</f>
        <v>0</v>
      </c>
      <c r="BJ147" s="16" t="s">
        <v>86</v>
      </c>
      <c r="BK147" s="214">
        <f>ROUND(I147*H147,2)</f>
        <v>0</v>
      </c>
      <c r="BL147" s="16" t="s">
        <v>180</v>
      </c>
      <c r="BM147" s="16" t="s">
        <v>1745</v>
      </c>
    </row>
    <row r="148" spans="2:51" s="13" customFormat="1" ht="12">
      <c r="B148" s="258"/>
      <c r="C148" s="259"/>
      <c r="D148" s="215" t="s">
        <v>165</v>
      </c>
      <c r="E148" s="260" t="s">
        <v>40</v>
      </c>
      <c r="F148" s="261" t="s">
        <v>1713</v>
      </c>
      <c r="G148" s="259"/>
      <c r="H148" s="260" t="s">
        <v>40</v>
      </c>
      <c r="I148" s="262"/>
      <c r="J148" s="259"/>
      <c r="K148" s="259"/>
      <c r="L148" s="263"/>
      <c r="M148" s="264"/>
      <c r="N148" s="265"/>
      <c r="O148" s="265"/>
      <c r="P148" s="265"/>
      <c r="Q148" s="265"/>
      <c r="R148" s="265"/>
      <c r="S148" s="265"/>
      <c r="T148" s="266"/>
      <c r="AT148" s="267" t="s">
        <v>165</v>
      </c>
      <c r="AU148" s="267" t="s">
        <v>88</v>
      </c>
      <c r="AV148" s="13" t="s">
        <v>86</v>
      </c>
      <c r="AW148" s="13" t="s">
        <v>38</v>
      </c>
      <c r="AX148" s="13" t="s">
        <v>78</v>
      </c>
      <c r="AY148" s="267" t="s">
        <v>139</v>
      </c>
    </row>
    <row r="149" spans="2:51" s="11" customFormat="1" ht="12">
      <c r="B149" s="218"/>
      <c r="C149" s="219"/>
      <c r="D149" s="215" t="s">
        <v>165</v>
      </c>
      <c r="E149" s="234" t="s">
        <v>40</v>
      </c>
      <c r="F149" s="220" t="s">
        <v>1746</v>
      </c>
      <c r="G149" s="219"/>
      <c r="H149" s="221">
        <v>968.69</v>
      </c>
      <c r="I149" s="222"/>
      <c r="J149" s="219"/>
      <c r="K149" s="219"/>
      <c r="L149" s="223"/>
      <c r="M149" s="224"/>
      <c r="N149" s="225"/>
      <c r="O149" s="225"/>
      <c r="P149" s="225"/>
      <c r="Q149" s="225"/>
      <c r="R149" s="225"/>
      <c r="S149" s="225"/>
      <c r="T149" s="226"/>
      <c r="AT149" s="227" t="s">
        <v>165</v>
      </c>
      <c r="AU149" s="227" t="s">
        <v>88</v>
      </c>
      <c r="AV149" s="11" t="s">
        <v>88</v>
      </c>
      <c r="AW149" s="11" t="s">
        <v>38</v>
      </c>
      <c r="AX149" s="11" t="s">
        <v>86</v>
      </c>
      <c r="AY149" s="227" t="s">
        <v>139</v>
      </c>
    </row>
    <row r="150" spans="2:65" s="1" customFormat="1" ht="16.5" customHeight="1">
      <c r="B150" s="37"/>
      <c r="C150" s="203" t="s">
        <v>231</v>
      </c>
      <c r="D150" s="203" t="s">
        <v>142</v>
      </c>
      <c r="E150" s="204" t="s">
        <v>1747</v>
      </c>
      <c r="F150" s="205" t="s">
        <v>1748</v>
      </c>
      <c r="G150" s="206" t="s">
        <v>1005</v>
      </c>
      <c r="H150" s="207">
        <v>469.78</v>
      </c>
      <c r="I150" s="208"/>
      <c r="J150" s="209">
        <f>ROUND(I150*H150,2)</f>
        <v>0</v>
      </c>
      <c r="K150" s="205" t="s">
        <v>146</v>
      </c>
      <c r="L150" s="42"/>
      <c r="M150" s="210" t="s">
        <v>40</v>
      </c>
      <c r="N150" s="211" t="s">
        <v>49</v>
      </c>
      <c r="O150" s="78"/>
      <c r="P150" s="212">
        <f>O150*H150</f>
        <v>0</v>
      </c>
      <c r="Q150" s="212">
        <v>0</v>
      </c>
      <c r="R150" s="212">
        <f>Q150*H150</f>
        <v>0</v>
      </c>
      <c r="S150" s="212">
        <v>0</v>
      </c>
      <c r="T150" s="213">
        <f>S150*H150</f>
        <v>0</v>
      </c>
      <c r="AR150" s="16" t="s">
        <v>180</v>
      </c>
      <c r="AT150" s="16" t="s">
        <v>142</v>
      </c>
      <c r="AU150" s="16" t="s">
        <v>88</v>
      </c>
      <c r="AY150" s="16" t="s">
        <v>139</v>
      </c>
      <c r="BE150" s="214">
        <f>IF(N150="základní",J150,0)</f>
        <v>0</v>
      </c>
      <c r="BF150" s="214">
        <f>IF(N150="snížená",J150,0)</f>
        <v>0</v>
      </c>
      <c r="BG150" s="214">
        <f>IF(N150="zákl. přenesená",J150,0)</f>
        <v>0</v>
      </c>
      <c r="BH150" s="214">
        <f>IF(N150="sníž. přenesená",J150,0)</f>
        <v>0</v>
      </c>
      <c r="BI150" s="214">
        <f>IF(N150="nulová",J150,0)</f>
        <v>0</v>
      </c>
      <c r="BJ150" s="16" t="s">
        <v>86</v>
      </c>
      <c r="BK150" s="214">
        <f>ROUND(I150*H150,2)</f>
        <v>0</v>
      </c>
      <c r="BL150" s="16" t="s">
        <v>180</v>
      </c>
      <c r="BM150" s="16" t="s">
        <v>1749</v>
      </c>
    </row>
    <row r="151" spans="2:51" s="13" customFormat="1" ht="12">
      <c r="B151" s="258"/>
      <c r="C151" s="259"/>
      <c r="D151" s="215" t="s">
        <v>165</v>
      </c>
      <c r="E151" s="260" t="s">
        <v>40</v>
      </c>
      <c r="F151" s="261" t="s">
        <v>1713</v>
      </c>
      <c r="G151" s="259"/>
      <c r="H151" s="260" t="s">
        <v>40</v>
      </c>
      <c r="I151" s="262"/>
      <c r="J151" s="259"/>
      <c r="K151" s="259"/>
      <c r="L151" s="263"/>
      <c r="M151" s="264"/>
      <c r="N151" s="265"/>
      <c r="O151" s="265"/>
      <c r="P151" s="265"/>
      <c r="Q151" s="265"/>
      <c r="R151" s="265"/>
      <c r="S151" s="265"/>
      <c r="T151" s="266"/>
      <c r="AT151" s="267" t="s">
        <v>165</v>
      </c>
      <c r="AU151" s="267" t="s">
        <v>88</v>
      </c>
      <c r="AV151" s="13" t="s">
        <v>86</v>
      </c>
      <c r="AW151" s="13" t="s">
        <v>38</v>
      </c>
      <c r="AX151" s="13" t="s">
        <v>78</v>
      </c>
      <c r="AY151" s="267" t="s">
        <v>139</v>
      </c>
    </row>
    <row r="152" spans="2:51" s="11" customFormat="1" ht="12">
      <c r="B152" s="218"/>
      <c r="C152" s="219"/>
      <c r="D152" s="215" t="s">
        <v>165</v>
      </c>
      <c r="E152" s="234" t="s">
        <v>40</v>
      </c>
      <c r="F152" s="220" t="s">
        <v>1750</v>
      </c>
      <c r="G152" s="219"/>
      <c r="H152" s="221">
        <v>469.78</v>
      </c>
      <c r="I152" s="222"/>
      <c r="J152" s="219"/>
      <c r="K152" s="219"/>
      <c r="L152" s="223"/>
      <c r="M152" s="224"/>
      <c r="N152" s="225"/>
      <c r="O152" s="225"/>
      <c r="P152" s="225"/>
      <c r="Q152" s="225"/>
      <c r="R152" s="225"/>
      <c r="S152" s="225"/>
      <c r="T152" s="226"/>
      <c r="AT152" s="227" t="s">
        <v>165</v>
      </c>
      <c r="AU152" s="227" t="s">
        <v>88</v>
      </c>
      <c r="AV152" s="11" t="s">
        <v>88</v>
      </c>
      <c r="AW152" s="11" t="s">
        <v>38</v>
      </c>
      <c r="AX152" s="11" t="s">
        <v>86</v>
      </c>
      <c r="AY152" s="227" t="s">
        <v>139</v>
      </c>
    </row>
    <row r="153" spans="2:65" s="1" customFormat="1" ht="16.5" customHeight="1">
      <c r="B153" s="37"/>
      <c r="C153" s="203" t="s">
        <v>235</v>
      </c>
      <c r="D153" s="203" t="s">
        <v>142</v>
      </c>
      <c r="E153" s="204" t="s">
        <v>1751</v>
      </c>
      <c r="F153" s="205" t="s">
        <v>1752</v>
      </c>
      <c r="G153" s="206" t="s">
        <v>1005</v>
      </c>
      <c r="H153" s="207">
        <v>2992.87</v>
      </c>
      <c r="I153" s="208"/>
      <c r="J153" s="209">
        <f>ROUND(I153*H153,2)</f>
        <v>0</v>
      </c>
      <c r="K153" s="205" t="s">
        <v>146</v>
      </c>
      <c r="L153" s="42"/>
      <c r="M153" s="210" t="s">
        <v>40</v>
      </c>
      <c r="N153" s="211" t="s">
        <v>49</v>
      </c>
      <c r="O153" s="78"/>
      <c r="P153" s="212">
        <f>O153*H153</f>
        <v>0</v>
      </c>
      <c r="Q153" s="212">
        <v>0</v>
      </c>
      <c r="R153" s="212">
        <f>Q153*H153</f>
        <v>0</v>
      </c>
      <c r="S153" s="212">
        <v>0.00015</v>
      </c>
      <c r="T153" s="213">
        <f>S153*H153</f>
        <v>0.44893049999999995</v>
      </c>
      <c r="AR153" s="16" t="s">
        <v>180</v>
      </c>
      <c r="AT153" s="16" t="s">
        <v>142</v>
      </c>
      <c r="AU153" s="16" t="s">
        <v>88</v>
      </c>
      <c r="AY153" s="16" t="s">
        <v>139</v>
      </c>
      <c r="BE153" s="214">
        <f>IF(N153="základní",J153,0)</f>
        <v>0</v>
      </c>
      <c r="BF153" s="214">
        <f>IF(N153="snížená",J153,0)</f>
        <v>0</v>
      </c>
      <c r="BG153" s="214">
        <f>IF(N153="zákl. přenesená",J153,0)</f>
        <v>0</v>
      </c>
      <c r="BH153" s="214">
        <f>IF(N153="sníž. přenesená",J153,0)</f>
        <v>0</v>
      </c>
      <c r="BI153" s="214">
        <f>IF(N153="nulová",J153,0)</f>
        <v>0</v>
      </c>
      <c r="BJ153" s="16" t="s">
        <v>86</v>
      </c>
      <c r="BK153" s="214">
        <f>ROUND(I153*H153,2)</f>
        <v>0</v>
      </c>
      <c r="BL153" s="16" t="s">
        <v>180</v>
      </c>
      <c r="BM153" s="16" t="s">
        <v>1753</v>
      </c>
    </row>
    <row r="154" spans="2:65" s="1" customFormat="1" ht="16.5" customHeight="1">
      <c r="B154" s="37"/>
      <c r="C154" s="203" t="s">
        <v>239</v>
      </c>
      <c r="D154" s="203" t="s">
        <v>142</v>
      </c>
      <c r="E154" s="204" t="s">
        <v>1754</v>
      </c>
      <c r="F154" s="205" t="s">
        <v>1755</v>
      </c>
      <c r="G154" s="206" t="s">
        <v>1005</v>
      </c>
      <c r="H154" s="207">
        <v>968.69</v>
      </c>
      <c r="I154" s="208"/>
      <c r="J154" s="209">
        <f>ROUND(I154*H154,2)</f>
        <v>0</v>
      </c>
      <c r="K154" s="205" t="s">
        <v>146</v>
      </c>
      <c r="L154" s="42"/>
      <c r="M154" s="210" t="s">
        <v>40</v>
      </c>
      <c r="N154" s="211" t="s">
        <v>49</v>
      </c>
      <c r="O154" s="78"/>
      <c r="P154" s="212">
        <f>O154*H154</f>
        <v>0</v>
      </c>
      <c r="Q154" s="212">
        <v>0</v>
      </c>
      <c r="R154" s="212">
        <f>Q154*H154</f>
        <v>0</v>
      </c>
      <c r="S154" s="212">
        <v>0.00015</v>
      </c>
      <c r="T154" s="213">
        <f>S154*H154</f>
        <v>0.1453035</v>
      </c>
      <c r="AR154" s="16" t="s">
        <v>180</v>
      </c>
      <c r="AT154" s="16" t="s">
        <v>142</v>
      </c>
      <c r="AU154" s="16" t="s">
        <v>88</v>
      </c>
      <c r="AY154" s="16" t="s">
        <v>139</v>
      </c>
      <c r="BE154" s="214">
        <f>IF(N154="základní",J154,0)</f>
        <v>0</v>
      </c>
      <c r="BF154" s="214">
        <f>IF(N154="snížená",J154,0)</f>
        <v>0</v>
      </c>
      <c r="BG154" s="214">
        <f>IF(N154="zákl. přenesená",J154,0)</f>
        <v>0</v>
      </c>
      <c r="BH154" s="214">
        <f>IF(N154="sníž. přenesená",J154,0)</f>
        <v>0</v>
      </c>
      <c r="BI154" s="214">
        <f>IF(N154="nulová",J154,0)</f>
        <v>0</v>
      </c>
      <c r="BJ154" s="16" t="s">
        <v>86</v>
      </c>
      <c r="BK154" s="214">
        <f>ROUND(I154*H154,2)</f>
        <v>0</v>
      </c>
      <c r="BL154" s="16" t="s">
        <v>180</v>
      </c>
      <c r="BM154" s="16" t="s">
        <v>1756</v>
      </c>
    </row>
    <row r="155" spans="2:65" s="1" customFormat="1" ht="16.5" customHeight="1">
      <c r="B155" s="37"/>
      <c r="C155" s="203" t="s">
        <v>7</v>
      </c>
      <c r="D155" s="203" t="s">
        <v>142</v>
      </c>
      <c r="E155" s="204" t="s">
        <v>1757</v>
      </c>
      <c r="F155" s="205" t="s">
        <v>1758</v>
      </c>
      <c r="G155" s="206" t="s">
        <v>1005</v>
      </c>
      <c r="H155" s="207">
        <v>469.78</v>
      </c>
      <c r="I155" s="208"/>
      <c r="J155" s="209">
        <f>ROUND(I155*H155,2)</f>
        <v>0</v>
      </c>
      <c r="K155" s="205" t="s">
        <v>146</v>
      </c>
      <c r="L155" s="42"/>
      <c r="M155" s="210" t="s">
        <v>40</v>
      </c>
      <c r="N155" s="211" t="s">
        <v>49</v>
      </c>
      <c r="O155" s="78"/>
      <c r="P155" s="212">
        <f>O155*H155</f>
        <v>0</v>
      </c>
      <c r="Q155" s="212">
        <v>0</v>
      </c>
      <c r="R155" s="212">
        <f>Q155*H155</f>
        <v>0</v>
      </c>
      <c r="S155" s="212">
        <v>0.00015</v>
      </c>
      <c r="T155" s="213">
        <f>S155*H155</f>
        <v>0.07046699999999999</v>
      </c>
      <c r="AR155" s="16" t="s">
        <v>180</v>
      </c>
      <c r="AT155" s="16" t="s">
        <v>142</v>
      </c>
      <c r="AU155" s="16" t="s">
        <v>88</v>
      </c>
      <c r="AY155" s="16" t="s">
        <v>139</v>
      </c>
      <c r="BE155" s="214">
        <f>IF(N155="základní",J155,0)</f>
        <v>0</v>
      </c>
      <c r="BF155" s="214">
        <f>IF(N155="snížená",J155,0)</f>
        <v>0</v>
      </c>
      <c r="BG155" s="214">
        <f>IF(N155="zákl. přenesená",J155,0)</f>
        <v>0</v>
      </c>
      <c r="BH155" s="214">
        <f>IF(N155="sníž. přenesená",J155,0)</f>
        <v>0</v>
      </c>
      <c r="BI155" s="214">
        <f>IF(N155="nulová",J155,0)</f>
        <v>0</v>
      </c>
      <c r="BJ155" s="16" t="s">
        <v>86</v>
      </c>
      <c r="BK155" s="214">
        <f>ROUND(I155*H155,2)</f>
        <v>0</v>
      </c>
      <c r="BL155" s="16" t="s">
        <v>180</v>
      </c>
      <c r="BM155" s="16" t="s">
        <v>1759</v>
      </c>
    </row>
    <row r="156" spans="2:65" s="1" customFormat="1" ht="16.5" customHeight="1">
      <c r="B156" s="37"/>
      <c r="C156" s="203" t="s">
        <v>250</v>
      </c>
      <c r="D156" s="203" t="s">
        <v>142</v>
      </c>
      <c r="E156" s="204" t="s">
        <v>1760</v>
      </c>
      <c r="F156" s="205" t="s">
        <v>1761</v>
      </c>
      <c r="G156" s="206" t="s">
        <v>1005</v>
      </c>
      <c r="H156" s="207">
        <v>2992.87</v>
      </c>
      <c r="I156" s="208"/>
      <c r="J156" s="209">
        <f>ROUND(I156*H156,2)</f>
        <v>0</v>
      </c>
      <c r="K156" s="205" t="s">
        <v>146</v>
      </c>
      <c r="L156" s="42"/>
      <c r="M156" s="210" t="s">
        <v>40</v>
      </c>
      <c r="N156" s="211" t="s">
        <v>49</v>
      </c>
      <c r="O156" s="78"/>
      <c r="P156" s="212">
        <f>O156*H156</f>
        <v>0</v>
      </c>
      <c r="Q156" s="212">
        <v>0</v>
      </c>
      <c r="R156" s="212">
        <f>Q156*H156</f>
        <v>0</v>
      </c>
      <c r="S156" s="212">
        <v>0</v>
      </c>
      <c r="T156" s="213">
        <f>S156*H156</f>
        <v>0</v>
      </c>
      <c r="AR156" s="16" t="s">
        <v>180</v>
      </c>
      <c r="AT156" s="16" t="s">
        <v>142</v>
      </c>
      <c r="AU156" s="16" t="s">
        <v>88</v>
      </c>
      <c r="AY156" s="16" t="s">
        <v>139</v>
      </c>
      <c r="BE156" s="214">
        <f>IF(N156="základní",J156,0)</f>
        <v>0</v>
      </c>
      <c r="BF156" s="214">
        <f>IF(N156="snížená",J156,0)</f>
        <v>0</v>
      </c>
      <c r="BG156" s="214">
        <f>IF(N156="zákl. přenesená",J156,0)</f>
        <v>0</v>
      </c>
      <c r="BH156" s="214">
        <f>IF(N156="sníž. přenesená",J156,0)</f>
        <v>0</v>
      </c>
      <c r="BI156" s="214">
        <f>IF(N156="nulová",J156,0)</f>
        <v>0</v>
      </c>
      <c r="BJ156" s="16" t="s">
        <v>86</v>
      </c>
      <c r="BK156" s="214">
        <f>ROUND(I156*H156,2)</f>
        <v>0</v>
      </c>
      <c r="BL156" s="16" t="s">
        <v>180</v>
      </c>
      <c r="BM156" s="16" t="s">
        <v>1762</v>
      </c>
    </row>
    <row r="157" spans="2:65" s="1" customFormat="1" ht="16.5" customHeight="1">
      <c r="B157" s="37"/>
      <c r="C157" s="203" t="s">
        <v>258</v>
      </c>
      <c r="D157" s="203" t="s">
        <v>142</v>
      </c>
      <c r="E157" s="204" t="s">
        <v>1763</v>
      </c>
      <c r="F157" s="205" t="s">
        <v>1764</v>
      </c>
      <c r="G157" s="206" t="s">
        <v>1005</v>
      </c>
      <c r="H157" s="207">
        <v>968.69</v>
      </c>
      <c r="I157" s="208"/>
      <c r="J157" s="209">
        <f>ROUND(I157*H157,2)</f>
        <v>0</v>
      </c>
      <c r="K157" s="205" t="s">
        <v>146</v>
      </c>
      <c r="L157" s="42"/>
      <c r="M157" s="210" t="s">
        <v>40</v>
      </c>
      <c r="N157" s="211" t="s">
        <v>49</v>
      </c>
      <c r="O157" s="78"/>
      <c r="P157" s="212">
        <f>O157*H157</f>
        <v>0</v>
      </c>
      <c r="Q157" s="212">
        <v>0</v>
      </c>
      <c r="R157" s="212">
        <f>Q157*H157</f>
        <v>0</v>
      </c>
      <c r="S157" s="212">
        <v>0</v>
      </c>
      <c r="T157" s="213">
        <f>S157*H157</f>
        <v>0</v>
      </c>
      <c r="AR157" s="16" t="s">
        <v>180</v>
      </c>
      <c r="AT157" s="16" t="s">
        <v>142</v>
      </c>
      <c r="AU157" s="16" t="s">
        <v>88</v>
      </c>
      <c r="AY157" s="16" t="s">
        <v>139</v>
      </c>
      <c r="BE157" s="214">
        <f>IF(N157="základní",J157,0)</f>
        <v>0</v>
      </c>
      <c r="BF157" s="214">
        <f>IF(N157="snížená",J157,0)</f>
        <v>0</v>
      </c>
      <c r="BG157" s="214">
        <f>IF(N157="zákl. přenesená",J157,0)</f>
        <v>0</v>
      </c>
      <c r="BH157" s="214">
        <f>IF(N157="sníž. přenesená",J157,0)</f>
        <v>0</v>
      </c>
      <c r="BI157" s="214">
        <f>IF(N157="nulová",J157,0)</f>
        <v>0</v>
      </c>
      <c r="BJ157" s="16" t="s">
        <v>86</v>
      </c>
      <c r="BK157" s="214">
        <f>ROUND(I157*H157,2)</f>
        <v>0</v>
      </c>
      <c r="BL157" s="16" t="s">
        <v>180</v>
      </c>
      <c r="BM157" s="16" t="s">
        <v>1765</v>
      </c>
    </row>
    <row r="158" spans="2:65" s="1" customFormat="1" ht="16.5" customHeight="1">
      <c r="B158" s="37"/>
      <c r="C158" s="203" t="s">
        <v>263</v>
      </c>
      <c r="D158" s="203" t="s">
        <v>142</v>
      </c>
      <c r="E158" s="204" t="s">
        <v>1766</v>
      </c>
      <c r="F158" s="205" t="s">
        <v>1767</v>
      </c>
      <c r="G158" s="206" t="s">
        <v>1005</v>
      </c>
      <c r="H158" s="207">
        <v>469.78</v>
      </c>
      <c r="I158" s="208"/>
      <c r="J158" s="209">
        <f>ROUND(I158*H158,2)</f>
        <v>0</v>
      </c>
      <c r="K158" s="205" t="s">
        <v>146</v>
      </c>
      <c r="L158" s="42"/>
      <c r="M158" s="210" t="s">
        <v>40</v>
      </c>
      <c r="N158" s="211" t="s">
        <v>49</v>
      </c>
      <c r="O158" s="78"/>
      <c r="P158" s="212">
        <f>O158*H158</f>
        <v>0</v>
      </c>
      <c r="Q158" s="212">
        <v>0</v>
      </c>
      <c r="R158" s="212">
        <f>Q158*H158</f>
        <v>0</v>
      </c>
      <c r="S158" s="212">
        <v>0</v>
      </c>
      <c r="T158" s="213">
        <f>S158*H158</f>
        <v>0</v>
      </c>
      <c r="AR158" s="16" t="s">
        <v>180</v>
      </c>
      <c r="AT158" s="16" t="s">
        <v>142</v>
      </c>
      <c r="AU158" s="16" t="s">
        <v>88</v>
      </c>
      <c r="AY158" s="16" t="s">
        <v>139</v>
      </c>
      <c r="BE158" s="214">
        <f>IF(N158="základní",J158,0)</f>
        <v>0</v>
      </c>
      <c r="BF158" s="214">
        <f>IF(N158="snížená",J158,0)</f>
        <v>0</v>
      </c>
      <c r="BG158" s="214">
        <f>IF(N158="zákl. přenesená",J158,0)</f>
        <v>0</v>
      </c>
      <c r="BH158" s="214">
        <f>IF(N158="sníž. přenesená",J158,0)</f>
        <v>0</v>
      </c>
      <c r="BI158" s="214">
        <f>IF(N158="nulová",J158,0)</f>
        <v>0</v>
      </c>
      <c r="BJ158" s="16" t="s">
        <v>86</v>
      </c>
      <c r="BK158" s="214">
        <f>ROUND(I158*H158,2)</f>
        <v>0</v>
      </c>
      <c r="BL158" s="16" t="s">
        <v>180</v>
      </c>
      <c r="BM158" s="16" t="s">
        <v>1768</v>
      </c>
    </row>
    <row r="159" spans="2:65" s="1" customFormat="1" ht="16.5" customHeight="1">
      <c r="B159" s="37"/>
      <c r="C159" s="203" t="s">
        <v>267</v>
      </c>
      <c r="D159" s="203" t="s">
        <v>142</v>
      </c>
      <c r="E159" s="204" t="s">
        <v>1769</v>
      </c>
      <c r="F159" s="205" t="s">
        <v>1770</v>
      </c>
      <c r="G159" s="206" t="s">
        <v>1005</v>
      </c>
      <c r="H159" s="207">
        <v>2992.87</v>
      </c>
      <c r="I159" s="208"/>
      <c r="J159" s="209">
        <f>ROUND(I159*H159,2)</f>
        <v>0</v>
      </c>
      <c r="K159" s="205" t="s">
        <v>146</v>
      </c>
      <c r="L159" s="42"/>
      <c r="M159" s="210" t="s">
        <v>40</v>
      </c>
      <c r="N159" s="211" t="s">
        <v>49</v>
      </c>
      <c r="O159" s="78"/>
      <c r="P159" s="212">
        <f>O159*H159</f>
        <v>0</v>
      </c>
      <c r="Q159" s="212">
        <v>3E-05</v>
      </c>
      <c r="R159" s="212">
        <f>Q159*H159</f>
        <v>0.0897861</v>
      </c>
      <c r="S159" s="212">
        <v>0</v>
      </c>
      <c r="T159" s="213">
        <f>S159*H159</f>
        <v>0</v>
      </c>
      <c r="AR159" s="16" t="s">
        <v>180</v>
      </c>
      <c r="AT159" s="16" t="s">
        <v>142</v>
      </c>
      <c r="AU159" s="16" t="s">
        <v>88</v>
      </c>
      <c r="AY159" s="16" t="s">
        <v>139</v>
      </c>
      <c r="BE159" s="214">
        <f>IF(N159="základní",J159,0)</f>
        <v>0</v>
      </c>
      <c r="BF159" s="214">
        <f>IF(N159="snížená",J159,0)</f>
        <v>0</v>
      </c>
      <c r="BG159" s="214">
        <f>IF(N159="zákl. přenesená",J159,0)</f>
        <v>0</v>
      </c>
      <c r="BH159" s="214">
        <f>IF(N159="sníž. přenesená",J159,0)</f>
        <v>0</v>
      </c>
      <c r="BI159" s="214">
        <f>IF(N159="nulová",J159,0)</f>
        <v>0</v>
      </c>
      <c r="BJ159" s="16" t="s">
        <v>86</v>
      </c>
      <c r="BK159" s="214">
        <f>ROUND(I159*H159,2)</f>
        <v>0</v>
      </c>
      <c r="BL159" s="16" t="s">
        <v>180</v>
      </c>
      <c r="BM159" s="16" t="s">
        <v>1771</v>
      </c>
    </row>
    <row r="160" spans="2:65" s="1" customFormat="1" ht="16.5" customHeight="1">
      <c r="B160" s="37"/>
      <c r="C160" s="203" t="s">
        <v>271</v>
      </c>
      <c r="D160" s="203" t="s">
        <v>142</v>
      </c>
      <c r="E160" s="204" t="s">
        <v>1772</v>
      </c>
      <c r="F160" s="205" t="s">
        <v>1773</v>
      </c>
      <c r="G160" s="206" t="s">
        <v>1005</v>
      </c>
      <c r="H160" s="207">
        <v>968.69</v>
      </c>
      <c r="I160" s="208"/>
      <c r="J160" s="209">
        <f>ROUND(I160*H160,2)</f>
        <v>0</v>
      </c>
      <c r="K160" s="205" t="s">
        <v>146</v>
      </c>
      <c r="L160" s="42"/>
      <c r="M160" s="210" t="s">
        <v>40</v>
      </c>
      <c r="N160" s="211" t="s">
        <v>49</v>
      </c>
      <c r="O160" s="78"/>
      <c r="P160" s="212">
        <f>O160*H160</f>
        <v>0</v>
      </c>
      <c r="Q160" s="212">
        <v>3E-05</v>
      </c>
      <c r="R160" s="212">
        <f>Q160*H160</f>
        <v>0.029060700000000002</v>
      </c>
      <c r="S160" s="212">
        <v>0</v>
      </c>
      <c r="T160" s="213">
        <f>S160*H160</f>
        <v>0</v>
      </c>
      <c r="AR160" s="16" t="s">
        <v>180</v>
      </c>
      <c r="AT160" s="16" t="s">
        <v>142</v>
      </c>
      <c r="AU160" s="16" t="s">
        <v>88</v>
      </c>
      <c r="AY160" s="16" t="s">
        <v>139</v>
      </c>
      <c r="BE160" s="214">
        <f>IF(N160="základní",J160,0)</f>
        <v>0</v>
      </c>
      <c r="BF160" s="214">
        <f>IF(N160="snížená",J160,0)</f>
        <v>0</v>
      </c>
      <c r="BG160" s="214">
        <f>IF(N160="zákl. přenesená",J160,0)</f>
        <v>0</v>
      </c>
      <c r="BH160" s="214">
        <f>IF(N160="sníž. přenesená",J160,0)</f>
        <v>0</v>
      </c>
      <c r="BI160" s="214">
        <f>IF(N160="nulová",J160,0)</f>
        <v>0</v>
      </c>
      <c r="BJ160" s="16" t="s">
        <v>86</v>
      </c>
      <c r="BK160" s="214">
        <f>ROUND(I160*H160,2)</f>
        <v>0</v>
      </c>
      <c r="BL160" s="16" t="s">
        <v>180</v>
      </c>
      <c r="BM160" s="16" t="s">
        <v>1774</v>
      </c>
    </row>
    <row r="161" spans="2:65" s="1" customFormat="1" ht="16.5" customHeight="1">
      <c r="B161" s="37"/>
      <c r="C161" s="203" t="s">
        <v>380</v>
      </c>
      <c r="D161" s="203" t="s">
        <v>142</v>
      </c>
      <c r="E161" s="204" t="s">
        <v>1775</v>
      </c>
      <c r="F161" s="205" t="s">
        <v>1776</v>
      </c>
      <c r="G161" s="206" t="s">
        <v>1005</v>
      </c>
      <c r="H161" s="207">
        <v>469.78</v>
      </c>
      <c r="I161" s="208"/>
      <c r="J161" s="209">
        <f>ROUND(I161*H161,2)</f>
        <v>0</v>
      </c>
      <c r="K161" s="205" t="s">
        <v>146</v>
      </c>
      <c r="L161" s="42"/>
      <c r="M161" s="210" t="s">
        <v>40</v>
      </c>
      <c r="N161" s="211" t="s">
        <v>49</v>
      </c>
      <c r="O161" s="78"/>
      <c r="P161" s="212">
        <f>O161*H161</f>
        <v>0</v>
      </c>
      <c r="Q161" s="212">
        <v>3E-05</v>
      </c>
      <c r="R161" s="212">
        <f>Q161*H161</f>
        <v>0.014093399999999999</v>
      </c>
      <c r="S161" s="212">
        <v>0</v>
      </c>
      <c r="T161" s="213">
        <f>S161*H161</f>
        <v>0</v>
      </c>
      <c r="AR161" s="16" t="s">
        <v>180</v>
      </c>
      <c r="AT161" s="16" t="s">
        <v>142</v>
      </c>
      <c r="AU161" s="16" t="s">
        <v>88</v>
      </c>
      <c r="AY161" s="16" t="s">
        <v>139</v>
      </c>
      <c r="BE161" s="214">
        <f>IF(N161="základní",J161,0)</f>
        <v>0</v>
      </c>
      <c r="BF161" s="214">
        <f>IF(N161="snížená",J161,0)</f>
        <v>0</v>
      </c>
      <c r="BG161" s="214">
        <f>IF(N161="zákl. přenesená",J161,0)</f>
        <v>0</v>
      </c>
      <c r="BH161" s="214">
        <f>IF(N161="sníž. přenesená",J161,0)</f>
        <v>0</v>
      </c>
      <c r="BI161" s="214">
        <f>IF(N161="nulová",J161,0)</f>
        <v>0</v>
      </c>
      <c r="BJ161" s="16" t="s">
        <v>86</v>
      </c>
      <c r="BK161" s="214">
        <f>ROUND(I161*H161,2)</f>
        <v>0</v>
      </c>
      <c r="BL161" s="16" t="s">
        <v>180</v>
      </c>
      <c r="BM161" s="16" t="s">
        <v>1777</v>
      </c>
    </row>
    <row r="162" spans="2:65" s="1" customFormat="1" ht="16.5" customHeight="1">
      <c r="B162" s="37"/>
      <c r="C162" s="203" t="s">
        <v>384</v>
      </c>
      <c r="D162" s="203" t="s">
        <v>142</v>
      </c>
      <c r="E162" s="204" t="s">
        <v>1778</v>
      </c>
      <c r="F162" s="205" t="s">
        <v>1779</v>
      </c>
      <c r="G162" s="206" t="s">
        <v>179</v>
      </c>
      <c r="H162" s="207">
        <v>634.04</v>
      </c>
      <c r="I162" s="208"/>
      <c r="J162" s="209">
        <f>ROUND(I162*H162,2)</f>
        <v>0</v>
      </c>
      <c r="K162" s="205" t="s">
        <v>146</v>
      </c>
      <c r="L162" s="42"/>
      <c r="M162" s="210" t="s">
        <v>40</v>
      </c>
      <c r="N162" s="211" t="s">
        <v>49</v>
      </c>
      <c r="O162" s="78"/>
      <c r="P162" s="212">
        <f>O162*H162</f>
        <v>0</v>
      </c>
      <c r="Q162" s="212">
        <v>1E-05</v>
      </c>
      <c r="R162" s="212">
        <f>Q162*H162</f>
        <v>0.0063404</v>
      </c>
      <c r="S162" s="212">
        <v>0</v>
      </c>
      <c r="T162" s="213">
        <f>S162*H162</f>
        <v>0</v>
      </c>
      <c r="AR162" s="16" t="s">
        <v>180</v>
      </c>
      <c r="AT162" s="16" t="s">
        <v>142</v>
      </c>
      <c r="AU162" s="16" t="s">
        <v>88</v>
      </c>
      <c r="AY162" s="16" t="s">
        <v>139</v>
      </c>
      <c r="BE162" s="214">
        <f>IF(N162="základní",J162,0)</f>
        <v>0</v>
      </c>
      <c r="BF162" s="214">
        <f>IF(N162="snížená",J162,0)</f>
        <v>0</v>
      </c>
      <c r="BG162" s="214">
        <f>IF(N162="zákl. přenesená",J162,0)</f>
        <v>0</v>
      </c>
      <c r="BH162" s="214">
        <f>IF(N162="sníž. přenesená",J162,0)</f>
        <v>0</v>
      </c>
      <c r="BI162" s="214">
        <f>IF(N162="nulová",J162,0)</f>
        <v>0</v>
      </c>
      <c r="BJ162" s="16" t="s">
        <v>86</v>
      </c>
      <c r="BK162" s="214">
        <f>ROUND(I162*H162,2)</f>
        <v>0</v>
      </c>
      <c r="BL162" s="16" t="s">
        <v>180</v>
      </c>
      <c r="BM162" s="16" t="s">
        <v>1780</v>
      </c>
    </row>
    <row r="163" spans="2:51" s="13" customFormat="1" ht="12">
      <c r="B163" s="258"/>
      <c r="C163" s="259"/>
      <c r="D163" s="215" t="s">
        <v>165</v>
      </c>
      <c r="E163" s="260" t="s">
        <v>40</v>
      </c>
      <c r="F163" s="261" t="s">
        <v>1713</v>
      </c>
      <c r="G163" s="259"/>
      <c r="H163" s="260" t="s">
        <v>40</v>
      </c>
      <c r="I163" s="262"/>
      <c r="J163" s="259"/>
      <c r="K163" s="259"/>
      <c r="L163" s="263"/>
      <c r="M163" s="264"/>
      <c r="N163" s="265"/>
      <c r="O163" s="265"/>
      <c r="P163" s="265"/>
      <c r="Q163" s="265"/>
      <c r="R163" s="265"/>
      <c r="S163" s="265"/>
      <c r="T163" s="266"/>
      <c r="AT163" s="267" t="s">
        <v>165</v>
      </c>
      <c r="AU163" s="267" t="s">
        <v>88</v>
      </c>
      <c r="AV163" s="13" t="s">
        <v>86</v>
      </c>
      <c r="AW163" s="13" t="s">
        <v>38</v>
      </c>
      <c r="AX163" s="13" t="s">
        <v>78</v>
      </c>
      <c r="AY163" s="267" t="s">
        <v>139</v>
      </c>
    </row>
    <row r="164" spans="2:51" s="11" customFormat="1" ht="12">
      <c r="B164" s="218"/>
      <c r="C164" s="219"/>
      <c r="D164" s="215" t="s">
        <v>165</v>
      </c>
      <c r="E164" s="234" t="s">
        <v>40</v>
      </c>
      <c r="F164" s="220" t="s">
        <v>1781</v>
      </c>
      <c r="G164" s="219"/>
      <c r="H164" s="221">
        <v>634.04</v>
      </c>
      <c r="I164" s="222"/>
      <c r="J164" s="219"/>
      <c r="K164" s="219"/>
      <c r="L164" s="223"/>
      <c r="M164" s="224"/>
      <c r="N164" s="225"/>
      <c r="O164" s="225"/>
      <c r="P164" s="225"/>
      <c r="Q164" s="225"/>
      <c r="R164" s="225"/>
      <c r="S164" s="225"/>
      <c r="T164" s="226"/>
      <c r="AT164" s="227" t="s">
        <v>165</v>
      </c>
      <c r="AU164" s="227" t="s">
        <v>88</v>
      </c>
      <c r="AV164" s="11" t="s">
        <v>88</v>
      </c>
      <c r="AW164" s="11" t="s">
        <v>38</v>
      </c>
      <c r="AX164" s="11" t="s">
        <v>86</v>
      </c>
      <c r="AY164" s="227" t="s">
        <v>139</v>
      </c>
    </row>
    <row r="165" spans="2:65" s="1" customFormat="1" ht="16.5" customHeight="1">
      <c r="B165" s="37"/>
      <c r="C165" s="203" t="s">
        <v>388</v>
      </c>
      <c r="D165" s="203" t="s">
        <v>142</v>
      </c>
      <c r="E165" s="204" t="s">
        <v>1782</v>
      </c>
      <c r="F165" s="205" t="s">
        <v>1783</v>
      </c>
      <c r="G165" s="206" t="s">
        <v>179</v>
      </c>
      <c r="H165" s="207">
        <v>261.46</v>
      </c>
      <c r="I165" s="208"/>
      <c r="J165" s="209">
        <f>ROUND(I165*H165,2)</f>
        <v>0</v>
      </c>
      <c r="K165" s="205" t="s">
        <v>146</v>
      </c>
      <c r="L165" s="42"/>
      <c r="M165" s="210" t="s">
        <v>40</v>
      </c>
      <c r="N165" s="211" t="s">
        <v>49</v>
      </c>
      <c r="O165" s="78"/>
      <c r="P165" s="212">
        <f>O165*H165</f>
        <v>0</v>
      </c>
      <c r="Q165" s="212">
        <v>1E-05</v>
      </c>
      <c r="R165" s="212">
        <f>Q165*H165</f>
        <v>0.0026146</v>
      </c>
      <c r="S165" s="212">
        <v>0</v>
      </c>
      <c r="T165" s="213">
        <f>S165*H165</f>
        <v>0</v>
      </c>
      <c r="AR165" s="16" t="s">
        <v>180</v>
      </c>
      <c r="AT165" s="16" t="s">
        <v>142</v>
      </c>
      <c r="AU165" s="16" t="s">
        <v>88</v>
      </c>
      <c r="AY165" s="16" t="s">
        <v>139</v>
      </c>
      <c r="BE165" s="214">
        <f>IF(N165="základní",J165,0)</f>
        <v>0</v>
      </c>
      <c r="BF165" s="214">
        <f>IF(N165="snížená",J165,0)</f>
        <v>0</v>
      </c>
      <c r="BG165" s="214">
        <f>IF(N165="zákl. přenesená",J165,0)</f>
        <v>0</v>
      </c>
      <c r="BH165" s="214">
        <f>IF(N165="sníž. přenesená",J165,0)</f>
        <v>0</v>
      </c>
      <c r="BI165" s="214">
        <f>IF(N165="nulová",J165,0)</f>
        <v>0</v>
      </c>
      <c r="BJ165" s="16" t="s">
        <v>86</v>
      </c>
      <c r="BK165" s="214">
        <f>ROUND(I165*H165,2)</f>
        <v>0</v>
      </c>
      <c r="BL165" s="16" t="s">
        <v>180</v>
      </c>
      <c r="BM165" s="16" t="s">
        <v>1784</v>
      </c>
    </row>
    <row r="166" spans="2:51" s="13" customFormat="1" ht="12">
      <c r="B166" s="258"/>
      <c r="C166" s="259"/>
      <c r="D166" s="215" t="s">
        <v>165</v>
      </c>
      <c r="E166" s="260" t="s">
        <v>40</v>
      </c>
      <c r="F166" s="261" t="s">
        <v>1713</v>
      </c>
      <c r="G166" s="259"/>
      <c r="H166" s="260" t="s">
        <v>40</v>
      </c>
      <c r="I166" s="262"/>
      <c r="J166" s="259"/>
      <c r="K166" s="259"/>
      <c r="L166" s="263"/>
      <c r="M166" s="264"/>
      <c r="N166" s="265"/>
      <c r="O166" s="265"/>
      <c r="P166" s="265"/>
      <c r="Q166" s="265"/>
      <c r="R166" s="265"/>
      <c r="S166" s="265"/>
      <c r="T166" s="266"/>
      <c r="AT166" s="267" t="s">
        <v>165</v>
      </c>
      <c r="AU166" s="267" t="s">
        <v>88</v>
      </c>
      <c r="AV166" s="13" t="s">
        <v>86</v>
      </c>
      <c r="AW166" s="13" t="s">
        <v>38</v>
      </c>
      <c r="AX166" s="13" t="s">
        <v>78</v>
      </c>
      <c r="AY166" s="267" t="s">
        <v>139</v>
      </c>
    </row>
    <row r="167" spans="2:51" s="11" customFormat="1" ht="12">
      <c r="B167" s="218"/>
      <c r="C167" s="219"/>
      <c r="D167" s="215" t="s">
        <v>165</v>
      </c>
      <c r="E167" s="234" t="s">
        <v>40</v>
      </c>
      <c r="F167" s="220" t="s">
        <v>1785</v>
      </c>
      <c r="G167" s="219"/>
      <c r="H167" s="221">
        <v>261.46</v>
      </c>
      <c r="I167" s="222"/>
      <c r="J167" s="219"/>
      <c r="K167" s="219"/>
      <c r="L167" s="223"/>
      <c r="M167" s="224"/>
      <c r="N167" s="225"/>
      <c r="O167" s="225"/>
      <c r="P167" s="225"/>
      <c r="Q167" s="225"/>
      <c r="R167" s="225"/>
      <c r="S167" s="225"/>
      <c r="T167" s="226"/>
      <c r="AT167" s="227" t="s">
        <v>165</v>
      </c>
      <c r="AU167" s="227" t="s">
        <v>88</v>
      </c>
      <c r="AV167" s="11" t="s">
        <v>88</v>
      </c>
      <c r="AW167" s="11" t="s">
        <v>38</v>
      </c>
      <c r="AX167" s="11" t="s">
        <v>86</v>
      </c>
      <c r="AY167" s="227" t="s">
        <v>139</v>
      </c>
    </row>
    <row r="168" spans="2:65" s="1" customFormat="1" ht="16.5" customHeight="1">
      <c r="B168" s="37"/>
      <c r="C168" s="203" t="s">
        <v>392</v>
      </c>
      <c r="D168" s="203" t="s">
        <v>142</v>
      </c>
      <c r="E168" s="204" t="s">
        <v>1786</v>
      </c>
      <c r="F168" s="205" t="s">
        <v>1787</v>
      </c>
      <c r="G168" s="206" t="s">
        <v>179</v>
      </c>
      <c r="H168" s="207">
        <v>51.17</v>
      </c>
      <c r="I168" s="208"/>
      <c r="J168" s="209">
        <f>ROUND(I168*H168,2)</f>
        <v>0</v>
      </c>
      <c r="K168" s="205" t="s">
        <v>146</v>
      </c>
      <c r="L168" s="42"/>
      <c r="M168" s="210" t="s">
        <v>40</v>
      </c>
      <c r="N168" s="211" t="s">
        <v>49</v>
      </c>
      <c r="O168" s="78"/>
      <c r="P168" s="212">
        <f>O168*H168</f>
        <v>0</v>
      </c>
      <c r="Q168" s="212">
        <v>1E-05</v>
      </c>
      <c r="R168" s="212">
        <f>Q168*H168</f>
        <v>0.0005117</v>
      </c>
      <c r="S168" s="212">
        <v>0</v>
      </c>
      <c r="T168" s="213">
        <f>S168*H168</f>
        <v>0</v>
      </c>
      <c r="AR168" s="16" t="s">
        <v>180</v>
      </c>
      <c r="AT168" s="16" t="s">
        <v>142</v>
      </c>
      <c r="AU168" s="16" t="s">
        <v>88</v>
      </c>
      <c r="AY168" s="16" t="s">
        <v>139</v>
      </c>
      <c r="BE168" s="214">
        <f>IF(N168="základní",J168,0)</f>
        <v>0</v>
      </c>
      <c r="BF168" s="214">
        <f>IF(N168="snížená",J168,0)</f>
        <v>0</v>
      </c>
      <c r="BG168" s="214">
        <f>IF(N168="zákl. přenesená",J168,0)</f>
        <v>0</v>
      </c>
      <c r="BH168" s="214">
        <f>IF(N168="sníž. přenesená",J168,0)</f>
        <v>0</v>
      </c>
      <c r="BI168" s="214">
        <f>IF(N168="nulová",J168,0)</f>
        <v>0</v>
      </c>
      <c r="BJ168" s="16" t="s">
        <v>86</v>
      </c>
      <c r="BK168" s="214">
        <f>ROUND(I168*H168,2)</f>
        <v>0</v>
      </c>
      <c r="BL168" s="16" t="s">
        <v>180</v>
      </c>
      <c r="BM168" s="16" t="s">
        <v>1788</v>
      </c>
    </row>
    <row r="169" spans="2:51" s="13" customFormat="1" ht="12">
      <c r="B169" s="258"/>
      <c r="C169" s="259"/>
      <c r="D169" s="215" t="s">
        <v>165</v>
      </c>
      <c r="E169" s="260" t="s">
        <v>40</v>
      </c>
      <c r="F169" s="261" t="s">
        <v>1713</v>
      </c>
      <c r="G169" s="259"/>
      <c r="H169" s="260" t="s">
        <v>40</v>
      </c>
      <c r="I169" s="262"/>
      <c r="J169" s="259"/>
      <c r="K169" s="259"/>
      <c r="L169" s="263"/>
      <c r="M169" s="264"/>
      <c r="N169" s="265"/>
      <c r="O169" s="265"/>
      <c r="P169" s="265"/>
      <c r="Q169" s="265"/>
      <c r="R169" s="265"/>
      <c r="S169" s="265"/>
      <c r="T169" s="266"/>
      <c r="AT169" s="267" t="s">
        <v>165</v>
      </c>
      <c r="AU169" s="267" t="s">
        <v>88</v>
      </c>
      <c r="AV169" s="13" t="s">
        <v>86</v>
      </c>
      <c r="AW169" s="13" t="s">
        <v>38</v>
      </c>
      <c r="AX169" s="13" t="s">
        <v>78</v>
      </c>
      <c r="AY169" s="267" t="s">
        <v>139</v>
      </c>
    </row>
    <row r="170" spans="2:51" s="11" customFormat="1" ht="12">
      <c r="B170" s="218"/>
      <c r="C170" s="219"/>
      <c r="D170" s="215" t="s">
        <v>165</v>
      </c>
      <c r="E170" s="234" t="s">
        <v>40</v>
      </c>
      <c r="F170" s="220" t="s">
        <v>1789</v>
      </c>
      <c r="G170" s="219"/>
      <c r="H170" s="221">
        <v>51.17</v>
      </c>
      <c r="I170" s="222"/>
      <c r="J170" s="219"/>
      <c r="K170" s="219"/>
      <c r="L170" s="223"/>
      <c r="M170" s="224"/>
      <c r="N170" s="225"/>
      <c r="O170" s="225"/>
      <c r="P170" s="225"/>
      <c r="Q170" s="225"/>
      <c r="R170" s="225"/>
      <c r="S170" s="225"/>
      <c r="T170" s="226"/>
      <c r="AT170" s="227" t="s">
        <v>165</v>
      </c>
      <c r="AU170" s="227" t="s">
        <v>88</v>
      </c>
      <c r="AV170" s="11" t="s">
        <v>88</v>
      </c>
      <c r="AW170" s="11" t="s">
        <v>38</v>
      </c>
      <c r="AX170" s="11" t="s">
        <v>86</v>
      </c>
      <c r="AY170" s="227" t="s">
        <v>139</v>
      </c>
    </row>
    <row r="171" spans="2:65" s="1" customFormat="1" ht="22.5" customHeight="1">
      <c r="B171" s="37"/>
      <c r="C171" s="203" t="s">
        <v>396</v>
      </c>
      <c r="D171" s="203" t="s">
        <v>142</v>
      </c>
      <c r="E171" s="204" t="s">
        <v>1790</v>
      </c>
      <c r="F171" s="205" t="s">
        <v>1791</v>
      </c>
      <c r="G171" s="206" t="s">
        <v>179</v>
      </c>
      <c r="H171" s="207">
        <v>634.04</v>
      </c>
      <c r="I171" s="208"/>
      <c r="J171" s="209">
        <f>ROUND(I171*H171,2)</f>
        <v>0</v>
      </c>
      <c r="K171" s="205" t="s">
        <v>146</v>
      </c>
      <c r="L171" s="42"/>
      <c r="M171" s="210" t="s">
        <v>40</v>
      </c>
      <c r="N171" s="211" t="s">
        <v>49</v>
      </c>
      <c r="O171" s="78"/>
      <c r="P171" s="212">
        <f>O171*H171</f>
        <v>0</v>
      </c>
      <c r="Q171" s="212">
        <v>0</v>
      </c>
      <c r="R171" s="212">
        <f>Q171*H171</f>
        <v>0</v>
      </c>
      <c r="S171" s="212">
        <v>0</v>
      </c>
      <c r="T171" s="213">
        <f>S171*H171</f>
        <v>0</v>
      </c>
      <c r="AR171" s="16" t="s">
        <v>180</v>
      </c>
      <c r="AT171" s="16" t="s">
        <v>142</v>
      </c>
      <c r="AU171" s="16" t="s">
        <v>88</v>
      </c>
      <c r="AY171" s="16" t="s">
        <v>139</v>
      </c>
      <c r="BE171" s="214">
        <f>IF(N171="základní",J171,0)</f>
        <v>0</v>
      </c>
      <c r="BF171" s="214">
        <f>IF(N171="snížená",J171,0)</f>
        <v>0</v>
      </c>
      <c r="BG171" s="214">
        <f>IF(N171="zákl. přenesená",J171,0)</f>
        <v>0</v>
      </c>
      <c r="BH171" s="214">
        <f>IF(N171="sníž. přenesená",J171,0)</f>
        <v>0</v>
      </c>
      <c r="BI171" s="214">
        <f>IF(N171="nulová",J171,0)</f>
        <v>0</v>
      </c>
      <c r="BJ171" s="16" t="s">
        <v>86</v>
      </c>
      <c r="BK171" s="214">
        <f>ROUND(I171*H171,2)</f>
        <v>0</v>
      </c>
      <c r="BL171" s="16" t="s">
        <v>180</v>
      </c>
      <c r="BM171" s="16" t="s">
        <v>1792</v>
      </c>
    </row>
    <row r="172" spans="2:47" s="1" customFormat="1" ht="12">
      <c r="B172" s="37"/>
      <c r="C172" s="38"/>
      <c r="D172" s="215" t="s">
        <v>155</v>
      </c>
      <c r="E172" s="38"/>
      <c r="F172" s="216" t="s">
        <v>1793</v>
      </c>
      <c r="G172" s="38"/>
      <c r="H172" s="38"/>
      <c r="I172" s="129"/>
      <c r="J172" s="38"/>
      <c r="K172" s="38"/>
      <c r="L172" s="42"/>
      <c r="M172" s="217"/>
      <c r="N172" s="78"/>
      <c r="O172" s="78"/>
      <c r="P172" s="78"/>
      <c r="Q172" s="78"/>
      <c r="R172" s="78"/>
      <c r="S172" s="78"/>
      <c r="T172" s="79"/>
      <c r="AT172" s="16" t="s">
        <v>155</v>
      </c>
      <c r="AU172" s="16" t="s">
        <v>88</v>
      </c>
    </row>
    <row r="173" spans="2:65" s="1" customFormat="1" ht="22.5" customHeight="1">
      <c r="B173" s="37"/>
      <c r="C173" s="203" t="s">
        <v>358</v>
      </c>
      <c r="D173" s="203" t="s">
        <v>142</v>
      </c>
      <c r="E173" s="204" t="s">
        <v>1794</v>
      </c>
      <c r="F173" s="205" t="s">
        <v>1795</v>
      </c>
      <c r="G173" s="206" t="s">
        <v>179</v>
      </c>
      <c r="H173" s="207">
        <v>261.46</v>
      </c>
      <c r="I173" s="208"/>
      <c r="J173" s="209">
        <f>ROUND(I173*H173,2)</f>
        <v>0</v>
      </c>
      <c r="K173" s="205" t="s">
        <v>146</v>
      </c>
      <c r="L173" s="42"/>
      <c r="M173" s="210" t="s">
        <v>40</v>
      </c>
      <c r="N173" s="211" t="s">
        <v>49</v>
      </c>
      <c r="O173" s="78"/>
      <c r="P173" s="212">
        <f>O173*H173</f>
        <v>0</v>
      </c>
      <c r="Q173" s="212">
        <v>0</v>
      </c>
      <c r="R173" s="212">
        <f>Q173*H173</f>
        <v>0</v>
      </c>
      <c r="S173" s="212">
        <v>0</v>
      </c>
      <c r="T173" s="213">
        <f>S173*H173</f>
        <v>0</v>
      </c>
      <c r="AR173" s="16" t="s">
        <v>180</v>
      </c>
      <c r="AT173" s="16" t="s">
        <v>142</v>
      </c>
      <c r="AU173" s="16" t="s">
        <v>88</v>
      </c>
      <c r="AY173" s="16" t="s">
        <v>139</v>
      </c>
      <c r="BE173" s="214">
        <f>IF(N173="základní",J173,0)</f>
        <v>0</v>
      </c>
      <c r="BF173" s="214">
        <f>IF(N173="snížená",J173,0)</f>
        <v>0</v>
      </c>
      <c r="BG173" s="214">
        <f>IF(N173="zákl. přenesená",J173,0)</f>
        <v>0</v>
      </c>
      <c r="BH173" s="214">
        <f>IF(N173="sníž. přenesená",J173,0)</f>
        <v>0</v>
      </c>
      <c r="BI173" s="214">
        <f>IF(N173="nulová",J173,0)</f>
        <v>0</v>
      </c>
      <c r="BJ173" s="16" t="s">
        <v>86</v>
      </c>
      <c r="BK173" s="214">
        <f>ROUND(I173*H173,2)</f>
        <v>0</v>
      </c>
      <c r="BL173" s="16" t="s">
        <v>180</v>
      </c>
      <c r="BM173" s="16" t="s">
        <v>1796</v>
      </c>
    </row>
    <row r="174" spans="2:47" s="1" customFormat="1" ht="12">
      <c r="B174" s="37"/>
      <c r="C174" s="38"/>
      <c r="D174" s="215" t="s">
        <v>155</v>
      </c>
      <c r="E174" s="38"/>
      <c r="F174" s="216" t="s">
        <v>1793</v>
      </c>
      <c r="G174" s="38"/>
      <c r="H174" s="38"/>
      <c r="I174" s="129"/>
      <c r="J174" s="38"/>
      <c r="K174" s="38"/>
      <c r="L174" s="42"/>
      <c r="M174" s="217"/>
      <c r="N174" s="78"/>
      <c r="O174" s="78"/>
      <c r="P174" s="78"/>
      <c r="Q174" s="78"/>
      <c r="R174" s="78"/>
      <c r="S174" s="78"/>
      <c r="T174" s="79"/>
      <c r="AT174" s="16" t="s">
        <v>155</v>
      </c>
      <c r="AU174" s="16" t="s">
        <v>88</v>
      </c>
    </row>
    <row r="175" spans="2:65" s="1" customFormat="1" ht="22.5" customHeight="1">
      <c r="B175" s="37"/>
      <c r="C175" s="203" t="s">
        <v>403</v>
      </c>
      <c r="D175" s="203" t="s">
        <v>142</v>
      </c>
      <c r="E175" s="204" t="s">
        <v>1797</v>
      </c>
      <c r="F175" s="205" t="s">
        <v>1798</v>
      </c>
      <c r="G175" s="206" t="s">
        <v>179</v>
      </c>
      <c r="H175" s="207">
        <v>18.933</v>
      </c>
      <c r="I175" s="208"/>
      <c r="J175" s="209">
        <f>ROUND(I175*H175,2)</f>
        <v>0</v>
      </c>
      <c r="K175" s="205" t="s">
        <v>146</v>
      </c>
      <c r="L175" s="42"/>
      <c r="M175" s="210" t="s">
        <v>40</v>
      </c>
      <c r="N175" s="211" t="s">
        <v>49</v>
      </c>
      <c r="O175" s="78"/>
      <c r="P175" s="212">
        <f>O175*H175</f>
        <v>0</v>
      </c>
      <c r="Q175" s="212">
        <v>0</v>
      </c>
      <c r="R175" s="212">
        <f>Q175*H175</f>
        <v>0</v>
      </c>
      <c r="S175" s="212">
        <v>0</v>
      </c>
      <c r="T175" s="213">
        <f>S175*H175</f>
        <v>0</v>
      </c>
      <c r="AR175" s="16" t="s">
        <v>180</v>
      </c>
      <c r="AT175" s="16" t="s">
        <v>142</v>
      </c>
      <c r="AU175" s="16" t="s">
        <v>88</v>
      </c>
      <c r="AY175" s="16" t="s">
        <v>139</v>
      </c>
      <c r="BE175" s="214">
        <f>IF(N175="základní",J175,0)</f>
        <v>0</v>
      </c>
      <c r="BF175" s="214">
        <f>IF(N175="snížená",J175,0)</f>
        <v>0</v>
      </c>
      <c r="BG175" s="214">
        <f>IF(N175="zákl. přenesená",J175,0)</f>
        <v>0</v>
      </c>
      <c r="BH175" s="214">
        <f>IF(N175="sníž. přenesená",J175,0)</f>
        <v>0</v>
      </c>
      <c r="BI175" s="214">
        <f>IF(N175="nulová",J175,0)</f>
        <v>0</v>
      </c>
      <c r="BJ175" s="16" t="s">
        <v>86</v>
      </c>
      <c r="BK175" s="214">
        <f>ROUND(I175*H175,2)</f>
        <v>0</v>
      </c>
      <c r="BL175" s="16" t="s">
        <v>180</v>
      </c>
      <c r="BM175" s="16" t="s">
        <v>1799</v>
      </c>
    </row>
    <row r="176" spans="2:47" s="1" customFormat="1" ht="12">
      <c r="B176" s="37"/>
      <c r="C176" s="38"/>
      <c r="D176" s="215" t="s">
        <v>155</v>
      </c>
      <c r="E176" s="38"/>
      <c r="F176" s="216" t="s">
        <v>1793</v>
      </c>
      <c r="G176" s="38"/>
      <c r="H176" s="38"/>
      <c r="I176" s="129"/>
      <c r="J176" s="38"/>
      <c r="K176" s="38"/>
      <c r="L176" s="42"/>
      <c r="M176" s="217"/>
      <c r="N176" s="78"/>
      <c r="O176" s="78"/>
      <c r="P176" s="78"/>
      <c r="Q176" s="78"/>
      <c r="R176" s="78"/>
      <c r="S176" s="78"/>
      <c r="T176" s="79"/>
      <c r="AT176" s="16" t="s">
        <v>155</v>
      </c>
      <c r="AU176" s="16" t="s">
        <v>88</v>
      </c>
    </row>
    <row r="177" spans="2:51" s="13" customFormat="1" ht="12">
      <c r="B177" s="258"/>
      <c r="C177" s="259"/>
      <c r="D177" s="215" t="s">
        <v>165</v>
      </c>
      <c r="E177" s="260" t="s">
        <v>40</v>
      </c>
      <c r="F177" s="261" t="s">
        <v>1490</v>
      </c>
      <c r="G177" s="259"/>
      <c r="H177" s="260" t="s">
        <v>40</v>
      </c>
      <c r="I177" s="262"/>
      <c r="J177" s="259"/>
      <c r="K177" s="259"/>
      <c r="L177" s="263"/>
      <c r="M177" s="264"/>
      <c r="N177" s="265"/>
      <c r="O177" s="265"/>
      <c r="P177" s="265"/>
      <c r="Q177" s="265"/>
      <c r="R177" s="265"/>
      <c r="S177" s="265"/>
      <c r="T177" s="266"/>
      <c r="AT177" s="267" t="s">
        <v>165</v>
      </c>
      <c r="AU177" s="267" t="s">
        <v>88</v>
      </c>
      <c r="AV177" s="13" t="s">
        <v>86</v>
      </c>
      <c r="AW177" s="13" t="s">
        <v>38</v>
      </c>
      <c r="AX177" s="13" t="s">
        <v>78</v>
      </c>
      <c r="AY177" s="267" t="s">
        <v>139</v>
      </c>
    </row>
    <row r="178" spans="2:51" s="11" customFormat="1" ht="12">
      <c r="B178" s="218"/>
      <c r="C178" s="219"/>
      <c r="D178" s="215" t="s">
        <v>165</v>
      </c>
      <c r="E178" s="234" t="s">
        <v>40</v>
      </c>
      <c r="F178" s="220" t="s">
        <v>1800</v>
      </c>
      <c r="G178" s="219"/>
      <c r="H178" s="221">
        <v>18.933</v>
      </c>
      <c r="I178" s="222"/>
      <c r="J178" s="219"/>
      <c r="K178" s="219"/>
      <c r="L178" s="223"/>
      <c r="M178" s="224"/>
      <c r="N178" s="225"/>
      <c r="O178" s="225"/>
      <c r="P178" s="225"/>
      <c r="Q178" s="225"/>
      <c r="R178" s="225"/>
      <c r="S178" s="225"/>
      <c r="T178" s="226"/>
      <c r="AT178" s="227" t="s">
        <v>165</v>
      </c>
      <c r="AU178" s="227" t="s">
        <v>88</v>
      </c>
      <c r="AV178" s="11" t="s">
        <v>88</v>
      </c>
      <c r="AW178" s="11" t="s">
        <v>38</v>
      </c>
      <c r="AX178" s="11" t="s">
        <v>86</v>
      </c>
      <c r="AY178" s="227" t="s">
        <v>139</v>
      </c>
    </row>
    <row r="179" spans="2:65" s="1" customFormat="1" ht="16.5" customHeight="1">
      <c r="B179" s="37"/>
      <c r="C179" s="203" t="s">
        <v>407</v>
      </c>
      <c r="D179" s="203" t="s">
        <v>142</v>
      </c>
      <c r="E179" s="204" t="s">
        <v>1677</v>
      </c>
      <c r="F179" s="205" t="s">
        <v>1678</v>
      </c>
      <c r="G179" s="206" t="s">
        <v>1005</v>
      </c>
      <c r="H179" s="207">
        <v>1282.39</v>
      </c>
      <c r="I179" s="208"/>
      <c r="J179" s="209">
        <f>ROUND(I179*H179,2)</f>
        <v>0</v>
      </c>
      <c r="K179" s="205" t="s">
        <v>146</v>
      </c>
      <c r="L179" s="42"/>
      <c r="M179" s="210" t="s">
        <v>40</v>
      </c>
      <c r="N179" s="211" t="s">
        <v>49</v>
      </c>
      <c r="O179" s="78"/>
      <c r="P179" s="212">
        <f>O179*H179</f>
        <v>0</v>
      </c>
      <c r="Q179" s="212">
        <v>0</v>
      </c>
      <c r="R179" s="212">
        <f>Q179*H179</f>
        <v>0</v>
      </c>
      <c r="S179" s="212">
        <v>0</v>
      </c>
      <c r="T179" s="213">
        <f>S179*H179</f>
        <v>0</v>
      </c>
      <c r="AR179" s="16" t="s">
        <v>180</v>
      </c>
      <c r="AT179" s="16" t="s">
        <v>142</v>
      </c>
      <c r="AU179" s="16" t="s">
        <v>88</v>
      </c>
      <c r="AY179" s="16" t="s">
        <v>139</v>
      </c>
      <c r="BE179" s="214">
        <f>IF(N179="základní",J179,0)</f>
        <v>0</v>
      </c>
      <c r="BF179" s="214">
        <f>IF(N179="snížená",J179,0)</f>
        <v>0</v>
      </c>
      <c r="BG179" s="214">
        <f>IF(N179="zákl. přenesená",J179,0)</f>
        <v>0</v>
      </c>
      <c r="BH179" s="214">
        <f>IF(N179="sníž. přenesená",J179,0)</f>
        <v>0</v>
      </c>
      <c r="BI179" s="214">
        <f>IF(N179="nulová",J179,0)</f>
        <v>0</v>
      </c>
      <c r="BJ179" s="16" t="s">
        <v>86</v>
      </c>
      <c r="BK179" s="214">
        <f>ROUND(I179*H179,2)</f>
        <v>0</v>
      </c>
      <c r="BL179" s="16" t="s">
        <v>180</v>
      </c>
      <c r="BM179" s="16" t="s">
        <v>1801</v>
      </c>
    </row>
    <row r="180" spans="2:47" s="1" customFormat="1" ht="12">
      <c r="B180" s="37"/>
      <c r="C180" s="38"/>
      <c r="D180" s="215" t="s">
        <v>155</v>
      </c>
      <c r="E180" s="38"/>
      <c r="F180" s="216" t="s">
        <v>1680</v>
      </c>
      <c r="G180" s="38"/>
      <c r="H180" s="38"/>
      <c r="I180" s="129"/>
      <c r="J180" s="38"/>
      <c r="K180" s="38"/>
      <c r="L180" s="42"/>
      <c r="M180" s="217"/>
      <c r="N180" s="78"/>
      <c r="O180" s="78"/>
      <c r="P180" s="78"/>
      <c r="Q180" s="78"/>
      <c r="R180" s="78"/>
      <c r="S180" s="78"/>
      <c r="T180" s="79"/>
      <c r="AT180" s="16" t="s">
        <v>155</v>
      </c>
      <c r="AU180" s="16" t="s">
        <v>88</v>
      </c>
    </row>
    <row r="181" spans="2:51" s="13" customFormat="1" ht="12">
      <c r="B181" s="258"/>
      <c r="C181" s="259"/>
      <c r="D181" s="215" t="s">
        <v>165</v>
      </c>
      <c r="E181" s="260" t="s">
        <v>40</v>
      </c>
      <c r="F181" s="261" t="s">
        <v>1713</v>
      </c>
      <c r="G181" s="259"/>
      <c r="H181" s="260" t="s">
        <v>40</v>
      </c>
      <c r="I181" s="262"/>
      <c r="J181" s="259"/>
      <c r="K181" s="259"/>
      <c r="L181" s="263"/>
      <c r="M181" s="264"/>
      <c r="N181" s="265"/>
      <c r="O181" s="265"/>
      <c r="P181" s="265"/>
      <c r="Q181" s="265"/>
      <c r="R181" s="265"/>
      <c r="S181" s="265"/>
      <c r="T181" s="266"/>
      <c r="AT181" s="267" t="s">
        <v>165</v>
      </c>
      <c r="AU181" s="267" t="s">
        <v>88</v>
      </c>
      <c r="AV181" s="13" t="s">
        <v>86</v>
      </c>
      <c r="AW181" s="13" t="s">
        <v>38</v>
      </c>
      <c r="AX181" s="13" t="s">
        <v>78</v>
      </c>
      <c r="AY181" s="267" t="s">
        <v>139</v>
      </c>
    </row>
    <row r="182" spans="2:51" s="11" customFormat="1" ht="12">
      <c r="B182" s="218"/>
      <c r="C182" s="219"/>
      <c r="D182" s="215" t="s">
        <v>165</v>
      </c>
      <c r="E182" s="234" t="s">
        <v>40</v>
      </c>
      <c r="F182" s="220" t="s">
        <v>1802</v>
      </c>
      <c r="G182" s="219"/>
      <c r="H182" s="221">
        <v>1282.39</v>
      </c>
      <c r="I182" s="222"/>
      <c r="J182" s="219"/>
      <c r="K182" s="219"/>
      <c r="L182" s="223"/>
      <c r="M182" s="224"/>
      <c r="N182" s="225"/>
      <c r="O182" s="225"/>
      <c r="P182" s="225"/>
      <c r="Q182" s="225"/>
      <c r="R182" s="225"/>
      <c r="S182" s="225"/>
      <c r="T182" s="226"/>
      <c r="AT182" s="227" t="s">
        <v>165</v>
      </c>
      <c r="AU182" s="227" t="s">
        <v>88</v>
      </c>
      <c r="AV182" s="11" t="s">
        <v>88</v>
      </c>
      <c r="AW182" s="11" t="s">
        <v>38</v>
      </c>
      <c r="AX182" s="11" t="s">
        <v>86</v>
      </c>
      <c r="AY182" s="227" t="s">
        <v>139</v>
      </c>
    </row>
    <row r="183" spans="2:65" s="1" customFormat="1" ht="16.5" customHeight="1">
      <c r="B183" s="37"/>
      <c r="C183" s="246" t="s">
        <v>411</v>
      </c>
      <c r="D183" s="246" t="s">
        <v>254</v>
      </c>
      <c r="E183" s="247" t="s">
        <v>1681</v>
      </c>
      <c r="F183" s="248" t="s">
        <v>1682</v>
      </c>
      <c r="G183" s="249" t="s">
        <v>1005</v>
      </c>
      <c r="H183" s="250">
        <v>1474.749</v>
      </c>
      <c r="I183" s="251"/>
      <c r="J183" s="252">
        <f>ROUND(I183*H183,2)</f>
        <v>0</v>
      </c>
      <c r="K183" s="248" t="s">
        <v>146</v>
      </c>
      <c r="L183" s="253"/>
      <c r="M183" s="254" t="s">
        <v>40</v>
      </c>
      <c r="N183" s="255" t="s">
        <v>49</v>
      </c>
      <c r="O183" s="78"/>
      <c r="P183" s="212">
        <f>O183*H183</f>
        <v>0</v>
      </c>
      <c r="Q183" s="212">
        <v>0</v>
      </c>
      <c r="R183" s="212">
        <f>Q183*H183</f>
        <v>0</v>
      </c>
      <c r="S183" s="212">
        <v>0</v>
      </c>
      <c r="T183" s="213">
        <f>S183*H183</f>
        <v>0</v>
      </c>
      <c r="AR183" s="16" t="s">
        <v>358</v>
      </c>
      <c r="AT183" s="16" t="s">
        <v>254</v>
      </c>
      <c r="AU183" s="16" t="s">
        <v>88</v>
      </c>
      <c r="AY183" s="16" t="s">
        <v>139</v>
      </c>
      <c r="BE183" s="214">
        <f>IF(N183="základní",J183,0)</f>
        <v>0</v>
      </c>
      <c r="BF183" s="214">
        <f>IF(N183="snížená",J183,0)</f>
        <v>0</v>
      </c>
      <c r="BG183" s="214">
        <f>IF(N183="zákl. přenesená",J183,0)</f>
        <v>0</v>
      </c>
      <c r="BH183" s="214">
        <f>IF(N183="sníž. přenesená",J183,0)</f>
        <v>0</v>
      </c>
      <c r="BI183" s="214">
        <f>IF(N183="nulová",J183,0)</f>
        <v>0</v>
      </c>
      <c r="BJ183" s="16" t="s">
        <v>86</v>
      </c>
      <c r="BK183" s="214">
        <f>ROUND(I183*H183,2)</f>
        <v>0</v>
      </c>
      <c r="BL183" s="16" t="s">
        <v>180</v>
      </c>
      <c r="BM183" s="16" t="s">
        <v>1803</v>
      </c>
    </row>
    <row r="184" spans="2:51" s="11" customFormat="1" ht="12">
      <c r="B184" s="218"/>
      <c r="C184" s="219"/>
      <c r="D184" s="215" t="s">
        <v>165</v>
      </c>
      <c r="E184" s="219"/>
      <c r="F184" s="220" t="s">
        <v>1804</v>
      </c>
      <c r="G184" s="219"/>
      <c r="H184" s="221">
        <v>1474.749</v>
      </c>
      <c r="I184" s="222"/>
      <c r="J184" s="219"/>
      <c r="K184" s="219"/>
      <c r="L184" s="223"/>
      <c r="M184" s="224"/>
      <c r="N184" s="225"/>
      <c r="O184" s="225"/>
      <c r="P184" s="225"/>
      <c r="Q184" s="225"/>
      <c r="R184" s="225"/>
      <c r="S184" s="225"/>
      <c r="T184" s="226"/>
      <c r="AT184" s="227" t="s">
        <v>165</v>
      </c>
      <c r="AU184" s="227" t="s">
        <v>88</v>
      </c>
      <c r="AV184" s="11" t="s">
        <v>88</v>
      </c>
      <c r="AW184" s="11" t="s">
        <v>4</v>
      </c>
      <c r="AX184" s="11" t="s">
        <v>86</v>
      </c>
      <c r="AY184" s="227" t="s">
        <v>139</v>
      </c>
    </row>
    <row r="185" spans="2:65" s="1" customFormat="1" ht="16.5" customHeight="1">
      <c r="B185" s="37"/>
      <c r="C185" s="203" t="s">
        <v>415</v>
      </c>
      <c r="D185" s="203" t="s">
        <v>142</v>
      </c>
      <c r="E185" s="204" t="s">
        <v>1805</v>
      </c>
      <c r="F185" s="205" t="s">
        <v>1806</v>
      </c>
      <c r="G185" s="206" t="s">
        <v>1005</v>
      </c>
      <c r="H185" s="207">
        <v>2992.87</v>
      </c>
      <c r="I185" s="208"/>
      <c r="J185" s="209">
        <f>ROUND(I185*H185,2)</f>
        <v>0</v>
      </c>
      <c r="K185" s="205" t="s">
        <v>146</v>
      </c>
      <c r="L185" s="42"/>
      <c r="M185" s="210" t="s">
        <v>40</v>
      </c>
      <c r="N185" s="211" t="s">
        <v>49</v>
      </c>
      <c r="O185" s="78"/>
      <c r="P185" s="212">
        <f>O185*H185</f>
        <v>0</v>
      </c>
      <c r="Q185" s="212">
        <v>0.0002</v>
      </c>
      <c r="R185" s="212">
        <f>Q185*H185</f>
        <v>0.598574</v>
      </c>
      <c r="S185" s="212">
        <v>0</v>
      </c>
      <c r="T185" s="213">
        <f>S185*H185</f>
        <v>0</v>
      </c>
      <c r="AR185" s="16" t="s">
        <v>180</v>
      </c>
      <c r="AT185" s="16" t="s">
        <v>142</v>
      </c>
      <c r="AU185" s="16" t="s">
        <v>88</v>
      </c>
      <c r="AY185" s="16" t="s">
        <v>139</v>
      </c>
      <c r="BE185" s="214">
        <f>IF(N185="základní",J185,0)</f>
        <v>0</v>
      </c>
      <c r="BF185" s="214">
        <f>IF(N185="snížená",J185,0)</f>
        <v>0</v>
      </c>
      <c r="BG185" s="214">
        <f>IF(N185="zákl. přenesená",J185,0)</f>
        <v>0</v>
      </c>
      <c r="BH185" s="214">
        <f>IF(N185="sníž. přenesená",J185,0)</f>
        <v>0</v>
      </c>
      <c r="BI185" s="214">
        <f>IF(N185="nulová",J185,0)</f>
        <v>0</v>
      </c>
      <c r="BJ185" s="16" t="s">
        <v>86</v>
      </c>
      <c r="BK185" s="214">
        <f>ROUND(I185*H185,2)</f>
        <v>0</v>
      </c>
      <c r="BL185" s="16" t="s">
        <v>180</v>
      </c>
      <c r="BM185" s="16" t="s">
        <v>1807</v>
      </c>
    </row>
    <row r="186" spans="2:65" s="1" customFormat="1" ht="16.5" customHeight="1">
      <c r="B186" s="37"/>
      <c r="C186" s="203" t="s">
        <v>419</v>
      </c>
      <c r="D186" s="203" t="s">
        <v>142</v>
      </c>
      <c r="E186" s="204" t="s">
        <v>1685</v>
      </c>
      <c r="F186" s="205" t="s">
        <v>1686</v>
      </c>
      <c r="G186" s="206" t="s">
        <v>1005</v>
      </c>
      <c r="H186" s="207">
        <v>968.69</v>
      </c>
      <c r="I186" s="208"/>
      <c r="J186" s="209">
        <f>ROUND(I186*H186,2)</f>
        <v>0</v>
      </c>
      <c r="K186" s="205" t="s">
        <v>146</v>
      </c>
      <c r="L186" s="42"/>
      <c r="M186" s="210" t="s">
        <v>40</v>
      </c>
      <c r="N186" s="211" t="s">
        <v>49</v>
      </c>
      <c r="O186" s="78"/>
      <c r="P186" s="212">
        <f>O186*H186</f>
        <v>0</v>
      </c>
      <c r="Q186" s="212">
        <v>0.0002</v>
      </c>
      <c r="R186" s="212">
        <f>Q186*H186</f>
        <v>0.19373800000000002</v>
      </c>
      <c r="S186" s="212">
        <v>0</v>
      </c>
      <c r="T186" s="213">
        <f>S186*H186</f>
        <v>0</v>
      </c>
      <c r="AR186" s="16" t="s">
        <v>180</v>
      </c>
      <c r="AT186" s="16" t="s">
        <v>142</v>
      </c>
      <c r="AU186" s="16" t="s">
        <v>88</v>
      </c>
      <c r="AY186" s="16" t="s">
        <v>139</v>
      </c>
      <c r="BE186" s="214">
        <f>IF(N186="základní",J186,0)</f>
        <v>0</v>
      </c>
      <c r="BF186" s="214">
        <f>IF(N186="snížená",J186,0)</f>
        <v>0</v>
      </c>
      <c r="BG186" s="214">
        <f>IF(N186="zákl. přenesená",J186,0)</f>
        <v>0</v>
      </c>
      <c r="BH186" s="214">
        <f>IF(N186="sníž. přenesená",J186,0)</f>
        <v>0</v>
      </c>
      <c r="BI186" s="214">
        <f>IF(N186="nulová",J186,0)</f>
        <v>0</v>
      </c>
      <c r="BJ186" s="16" t="s">
        <v>86</v>
      </c>
      <c r="BK186" s="214">
        <f>ROUND(I186*H186,2)</f>
        <v>0</v>
      </c>
      <c r="BL186" s="16" t="s">
        <v>180</v>
      </c>
      <c r="BM186" s="16" t="s">
        <v>1808</v>
      </c>
    </row>
    <row r="187" spans="2:65" s="1" customFormat="1" ht="16.5" customHeight="1">
      <c r="B187" s="37"/>
      <c r="C187" s="203" t="s">
        <v>423</v>
      </c>
      <c r="D187" s="203" t="s">
        <v>142</v>
      </c>
      <c r="E187" s="204" t="s">
        <v>1809</v>
      </c>
      <c r="F187" s="205" t="s">
        <v>1810</v>
      </c>
      <c r="G187" s="206" t="s">
        <v>1005</v>
      </c>
      <c r="H187" s="207">
        <v>469.78</v>
      </c>
      <c r="I187" s="208"/>
      <c r="J187" s="209">
        <f>ROUND(I187*H187,2)</f>
        <v>0</v>
      </c>
      <c r="K187" s="205" t="s">
        <v>146</v>
      </c>
      <c r="L187" s="42"/>
      <c r="M187" s="210" t="s">
        <v>40</v>
      </c>
      <c r="N187" s="211" t="s">
        <v>49</v>
      </c>
      <c r="O187" s="78"/>
      <c r="P187" s="212">
        <f>O187*H187</f>
        <v>0</v>
      </c>
      <c r="Q187" s="212">
        <v>0.0002</v>
      </c>
      <c r="R187" s="212">
        <f>Q187*H187</f>
        <v>0.093956</v>
      </c>
      <c r="S187" s="212">
        <v>0</v>
      </c>
      <c r="T187" s="213">
        <f>S187*H187</f>
        <v>0</v>
      </c>
      <c r="AR187" s="16" t="s">
        <v>180</v>
      </c>
      <c r="AT187" s="16" t="s">
        <v>142</v>
      </c>
      <c r="AU187" s="16" t="s">
        <v>88</v>
      </c>
      <c r="AY187" s="16" t="s">
        <v>139</v>
      </c>
      <c r="BE187" s="214">
        <f>IF(N187="základní",J187,0)</f>
        <v>0</v>
      </c>
      <c r="BF187" s="214">
        <f>IF(N187="snížená",J187,0)</f>
        <v>0</v>
      </c>
      <c r="BG187" s="214">
        <f>IF(N187="zákl. přenesená",J187,0)</f>
        <v>0</v>
      </c>
      <c r="BH187" s="214">
        <f>IF(N187="sníž. přenesená",J187,0)</f>
        <v>0</v>
      </c>
      <c r="BI187" s="214">
        <f>IF(N187="nulová",J187,0)</f>
        <v>0</v>
      </c>
      <c r="BJ187" s="16" t="s">
        <v>86</v>
      </c>
      <c r="BK187" s="214">
        <f>ROUND(I187*H187,2)</f>
        <v>0</v>
      </c>
      <c r="BL187" s="16" t="s">
        <v>180</v>
      </c>
      <c r="BM187" s="16" t="s">
        <v>1811</v>
      </c>
    </row>
    <row r="188" spans="2:65" s="1" customFormat="1" ht="16.5" customHeight="1">
      <c r="B188" s="37"/>
      <c r="C188" s="203" t="s">
        <v>427</v>
      </c>
      <c r="D188" s="203" t="s">
        <v>142</v>
      </c>
      <c r="E188" s="204" t="s">
        <v>1688</v>
      </c>
      <c r="F188" s="205" t="s">
        <v>1689</v>
      </c>
      <c r="G188" s="206" t="s">
        <v>1005</v>
      </c>
      <c r="H188" s="207">
        <v>139.005</v>
      </c>
      <c r="I188" s="208"/>
      <c r="J188" s="209">
        <f>ROUND(I188*H188,2)</f>
        <v>0</v>
      </c>
      <c r="K188" s="205" t="s">
        <v>146</v>
      </c>
      <c r="L188" s="42"/>
      <c r="M188" s="210" t="s">
        <v>40</v>
      </c>
      <c r="N188" s="211" t="s">
        <v>49</v>
      </c>
      <c r="O188" s="78"/>
      <c r="P188" s="212">
        <f>O188*H188</f>
        <v>0</v>
      </c>
      <c r="Q188" s="212">
        <v>2E-05</v>
      </c>
      <c r="R188" s="212">
        <f>Q188*H188</f>
        <v>0.0027801</v>
      </c>
      <c r="S188" s="212">
        <v>0</v>
      </c>
      <c r="T188" s="213">
        <f>S188*H188</f>
        <v>0</v>
      </c>
      <c r="AR188" s="16" t="s">
        <v>180</v>
      </c>
      <c r="AT188" s="16" t="s">
        <v>142</v>
      </c>
      <c r="AU188" s="16" t="s">
        <v>88</v>
      </c>
      <c r="AY188" s="16" t="s">
        <v>139</v>
      </c>
      <c r="BE188" s="214">
        <f>IF(N188="základní",J188,0)</f>
        <v>0</v>
      </c>
      <c r="BF188" s="214">
        <f>IF(N188="snížená",J188,0)</f>
        <v>0</v>
      </c>
      <c r="BG188" s="214">
        <f>IF(N188="zákl. přenesená",J188,0)</f>
        <v>0</v>
      </c>
      <c r="BH188" s="214">
        <f>IF(N188="sníž. přenesená",J188,0)</f>
        <v>0</v>
      </c>
      <c r="BI188" s="214">
        <f>IF(N188="nulová",J188,0)</f>
        <v>0</v>
      </c>
      <c r="BJ188" s="16" t="s">
        <v>86</v>
      </c>
      <c r="BK188" s="214">
        <f>ROUND(I188*H188,2)</f>
        <v>0</v>
      </c>
      <c r="BL188" s="16" t="s">
        <v>180</v>
      </c>
      <c r="BM188" s="16" t="s">
        <v>1812</v>
      </c>
    </row>
    <row r="189" spans="2:51" s="13" customFormat="1" ht="12">
      <c r="B189" s="258"/>
      <c r="C189" s="259"/>
      <c r="D189" s="215" t="s">
        <v>165</v>
      </c>
      <c r="E189" s="260" t="s">
        <v>40</v>
      </c>
      <c r="F189" s="261" t="s">
        <v>1490</v>
      </c>
      <c r="G189" s="259"/>
      <c r="H189" s="260" t="s">
        <v>40</v>
      </c>
      <c r="I189" s="262"/>
      <c r="J189" s="259"/>
      <c r="K189" s="259"/>
      <c r="L189" s="263"/>
      <c r="M189" s="264"/>
      <c r="N189" s="265"/>
      <c r="O189" s="265"/>
      <c r="P189" s="265"/>
      <c r="Q189" s="265"/>
      <c r="R189" s="265"/>
      <c r="S189" s="265"/>
      <c r="T189" s="266"/>
      <c r="AT189" s="267" t="s">
        <v>165</v>
      </c>
      <c r="AU189" s="267" t="s">
        <v>88</v>
      </c>
      <c r="AV189" s="13" t="s">
        <v>86</v>
      </c>
      <c r="AW189" s="13" t="s">
        <v>38</v>
      </c>
      <c r="AX189" s="13" t="s">
        <v>78</v>
      </c>
      <c r="AY189" s="267" t="s">
        <v>139</v>
      </c>
    </row>
    <row r="190" spans="2:51" s="11" customFormat="1" ht="12">
      <c r="B190" s="218"/>
      <c r="C190" s="219"/>
      <c r="D190" s="215" t="s">
        <v>165</v>
      </c>
      <c r="E190" s="234" t="s">
        <v>40</v>
      </c>
      <c r="F190" s="220" t="s">
        <v>1813</v>
      </c>
      <c r="G190" s="219"/>
      <c r="H190" s="221">
        <v>139.005</v>
      </c>
      <c r="I190" s="222"/>
      <c r="J190" s="219"/>
      <c r="K190" s="219"/>
      <c r="L190" s="223"/>
      <c r="M190" s="224"/>
      <c r="N190" s="225"/>
      <c r="O190" s="225"/>
      <c r="P190" s="225"/>
      <c r="Q190" s="225"/>
      <c r="R190" s="225"/>
      <c r="S190" s="225"/>
      <c r="T190" s="226"/>
      <c r="AT190" s="227" t="s">
        <v>165</v>
      </c>
      <c r="AU190" s="227" t="s">
        <v>88</v>
      </c>
      <c r="AV190" s="11" t="s">
        <v>88</v>
      </c>
      <c r="AW190" s="11" t="s">
        <v>38</v>
      </c>
      <c r="AX190" s="11" t="s">
        <v>86</v>
      </c>
      <c r="AY190" s="227" t="s">
        <v>139</v>
      </c>
    </row>
    <row r="191" spans="2:65" s="1" customFormat="1" ht="16.5" customHeight="1">
      <c r="B191" s="37"/>
      <c r="C191" s="203" t="s">
        <v>431</v>
      </c>
      <c r="D191" s="203" t="s">
        <v>142</v>
      </c>
      <c r="E191" s="204" t="s">
        <v>1692</v>
      </c>
      <c r="F191" s="205" t="s">
        <v>1693</v>
      </c>
      <c r="G191" s="206" t="s">
        <v>1005</v>
      </c>
      <c r="H191" s="207">
        <v>258.4</v>
      </c>
      <c r="I191" s="208"/>
      <c r="J191" s="209">
        <f>ROUND(I191*H191,2)</f>
        <v>0</v>
      </c>
      <c r="K191" s="205" t="s">
        <v>146</v>
      </c>
      <c r="L191" s="42"/>
      <c r="M191" s="210" t="s">
        <v>40</v>
      </c>
      <c r="N191" s="211" t="s">
        <v>49</v>
      </c>
      <c r="O191" s="78"/>
      <c r="P191" s="212">
        <f>O191*H191</f>
        <v>0</v>
      </c>
      <c r="Q191" s="212">
        <v>1E-05</v>
      </c>
      <c r="R191" s="212">
        <f>Q191*H191</f>
        <v>0.002584</v>
      </c>
      <c r="S191" s="212">
        <v>0</v>
      </c>
      <c r="T191" s="213">
        <f>S191*H191</f>
        <v>0</v>
      </c>
      <c r="AR191" s="16" t="s">
        <v>180</v>
      </c>
      <c r="AT191" s="16" t="s">
        <v>142</v>
      </c>
      <c r="AU191" s="16" t="s">
        <v>88</v>
      </c>
      <c r="AY191" s="16" t="s">
        <v>139</v>
      </c>
      <c r="BE191" s="214">
        <f>IF(N191="základní",J191,0)</f>
        <v>0</v>
      </c>
      <c r="BF191" s="214">
        <f>IF(N191="snížená",J191,0)</f>
        <v>0</v>
      </c>
      <c r="BG191" s="214">
        <f>IF(N191="zákl. přenesená",J191,0)</f>
        <v>0</v>
      </c>
      <c r="BH191" s="214">
        <f>IF(N191="sníž. přenesená",J191,0)</f>
        <v>0</v>
      </c>
      <c r="BI191" s="214">
        <f>IF(N191="nulová",J191,0)</f>
        <v>0</v>
      </c>
      <c r="BJ191" s="16" t="s">
        <v>86</v>
      </c>
      <c r="BK191" s="214">
        <f>ROUND(I191*H191,2)</f>
        <v>0</v>
      </c>
      <c r="BL191" s="16" t="s">
        <v>180</v>
      </c>
      <c r="BM191" s="16" t="s">
        <v>1814</v>
      </c>
    </row>
    <row r="192" spans="2:51" s="13" customFormat="1" ht="12">
      <c r="B192" s="258"/>
      <c r="C192" s="259"/>
      <c r="D192" s="215" t="s">
        <v>165</v>
      </c>
      <c r="E192" s="260" t="s">
        <v>40</v>
      </c>
      <c r="F192" s="261" t="s">
        <v>1490</v>
      </c>
      <c r="G192" s="259"/>
      <c r="H192" s="260" t="s">
        <v>40</v>
      </c>
      <c r="I192" s="262"/>
      <c r="J192" s="259"/>
      <c r="K192" s="259"/>
      <c r="L192" s="263"/>
      <c r="M192" s="264"/>
      <c r="N192" s="265"/>
      <c r="O192" s="265"/>
      <c r="P192" s="265"/>
      <c r="Q192" s="265"/>
      <c r="R192" s="265"/>
      <c r="S192" s="265"/>
      <c r="T192" s="266"/>
      <c r="AT192" s="267" t="s">
        <v>165</v>
      </c>
      <c r="AU192" s="267" t="s">
        <v>88</v>
      </c>
      <c r="AV192" s="13" t="s">
        <v>86</v>
      </c>
      <c r="AW192" s="13" t="s">
        <v>38</v>
      </c>
      <c r="AX192" s="13" t="s">
        <v>78</v>
      </c>
      <c r="AY192" s="267" t="s">
        <v>139</v>
      </c>
    </row>
    <row r="193" spans="2:51" s="11" customFormat="1" ht="12">
      <c r="B193" s="218"/>
      <c r="C193" s="219"/>
      <c r="D193" s="215" t="s">
        <v>165</v>
      </c>
      <c r="E193" s="234" t="s">
        <v>40</v>
      </c>
      <c r="F193" s="220" t="s">
        <v>1815</v>
      </c>
      <c r="G193" s="219"/>
      <c r="H193" s="221">
        <v>258.4</v>
      </c>
      <c r="I193" s="222"/>
      <c r="J193" s="219"/>
      <c r="K193" s="219"/>
      <c r="L193" s="223"/>
      <c r="M193" s="224"/>
      <c r="N193" s="225"/>
      <c r="O193" s="225"/>
      <c r="P193" s="225"/>
      <c r="Q193" s="225"/>
      <c r="R193" s="225"/>
      <c r="S193" s="225"/>
      <c r="T193" s="226"/>
      <c r="AT193" s="227" t="s">
        <v>165</v>
      </c>
      <c r="AU193" s="227" t="s">
        <v>88</v>
      </c>
      <c r="AV193" s="11" t="s">
        <v>88</v>
      </c>
      <c r="AW193" s="11" t="s">
        <v>38</v>
      </c>
      <c r="AX193" s="11" t="s">
        <v>86</v>
      </c>
      <c r="AY193" s="227" t="s">
        <v>139</v>
      </c>
    </row>
    <row r="194" spans="2:65" s="1" customFormat="1" ht="16.5" customHeight="1">
      <c r="B194" s="37"/>
      <c r="C194" s="203" t="s">
        <v>435</v>
      </c>
      <c r="D194" s="203" t="s">
        <v>142</v>
      </c>
      <c r="E194" s="204" t="s">
        <v>1696</v>
      </c>
      <c r="F194" s="205" t="s">
        <v>1697</v>
      </c>
      <c r="G194" s="206" t="s">
        <v>1005</v>
      </c>
      <c r="H194" s="207">
        <v>1282.39</v>
      </c>
      <c r="I194" s="208"/>
      <c r="J194" s="209">
        <f>ROUND(I194*H194,2)</f>
        <v>0</v>
      </c>
      <c r="K194" s="205" t="s">
        <v>146</v>
      </c>
      <c r="L194" s="42"/>
      <c r="M194" s="210" t="s">
        <v>40</v>
      </c>
      <c r="N194" s="211" t="s">
        <v>49</v>
      </c>
      <c r="O194" s="78"/>
      <c r="P194" s="212">
        <f>O194*H194</f>
        <v>0</v>
      </c>
      <c r="Q194" s="212">
        <v>1E-05</v>
      </c>
      <c r="R194" s="212">
        <f>Q194*H194</f>
        <v>0.012823900000000003</v>
      </c>
      <c r="S194" s="212">
        <v>0</v>
      </c>
      <c r="T194" s="213">
        <f>S194*H194</f>
        <v>0</v>
      </c>
      <c r="AR194" s="16" t="s">
        <v>180</v>
      </c>
      <c r="AT194" s="16" t="s">
        <v>142</v>
      </c>
      <c r="AU194" s="16" t="s">
        <v>88</v>
      </c>
      <c r="AY194" s="16" t="s">
        <v>139</v>
      </c>
      <c r="BE194" s="214">
        <f>IF(N194="základní",J194,0)</f>
        <v>0</v>
      </c>
      <c r="BF194" s="214">
        <f>IF(N194="snížená",J194,0)</f>
        <v>0</v>
      </c>
      <c r="BG194" s="214">
        <f>IF(N194="zákl. přenesená",J194,0)</f>
        <v>0</v>
      </c>
      <c r="BH194" s="214">
        <f>IF(N194="sníž. přenesená",J194,0)</f>
        <v>0</v>
      </c>
      <c r="BI194" s="214">
        <f>IF(N194="nulová",J194,0)</f>
        <v>0</v>
      </c>
      <c r="BJ194" s="16" t="s">
        <v>86</v>
      </c>
      <c r="BK194" s="214">
        <f>ROUND(I194*H194,2)</f>
        <v>0</v>
      </c>
      <c r="BL194" s="16" t="s">
        <v>180</v>
      </c>
      <c r="BM194" s="16" t="s">
        <v>1816</v>
      </c>
    </row>
    <row r="195" spans="2:65" s="1" customFormat="1" ht="22.5" customHeight="1">
      <c r="B195" s="37"/>
      <c r="C195" s="203" t="s">
        <v>439</v>
      </c>
      <c r="D195" s="203" t="s">
        <v>142</v>
      </c>
      <c r="E195" s="204" t="s">
        <v>1817</v>
      </c>
      <c r="F195" s="205" t="s">
        <v>1818</v>
      </c>
      <c r="G195" s="206" t="s">
        <v>1005</v>
      </c>
      <c r="H195" s="207">
        <v>2689.25</v>
      </c>
      <c r="I195" s="208"/>
      <c r="J195" s="209">
        <f>ROUND(I195*H195,2)</f>
        <v>0</v>
      </c>
      <c r="K195" s="205" t="s">
        <v>146</v>
      </c>
      <c r="L195" s="42"/>
      <c r="M195" s="210" t="s">
        <v>40</v>
      </c>
      <c r="N195" s="211" t="s">
        <v>49</v>
      </c>
      <c r="O195" s="78"/>
      <c r="P195" s="212">
        <f>O195*H195</f>
        <v>0</v>
      </c>
      <c r="Q195" s="212">
        <v>0.00026</v>
      </c>
      <c r="R195" s="212">
        <f>Q195*H195</f>
        <v>0.699205</v>
      </c>
      <c r="S195" s="212">
        <v>0</v>
      </c>
      <c r="T195" s="213">
        <f>S195*H195</f>
        <v>0</v>
      </c>
      <c r="AR195" s="16" t="s">
        <v>180</v>
      </c>
      <c r="AT195" s="16" t="s">
        <v>142</v>
      </c>
      <c r="AU195" s="16" t="s">
        <v>88</v>
      </c>
      <c r="AY195" s="16" t="s">
        <v>139</v>
      </c>
      <c r="BE195" s="214">
        <f>IF(N195="základní",J195,0)</f>
        <v>0</v>
      </c>
      <c r="BF195" s="214">
        <f>IF(N195="snížená",J195,0)</f>
        <v>0</v>
      </c>
      <c r="BG195" s="214">
        <f>IF(N195="zákl. přenesená",J195,0)</f>
        <v>0</v>
      </c>
      <c r="BH195" s="214">
        <f>IF(N195="sníž. přenesená",J195,0)</f>
        <v>0</v>
      </c>
      <c r="BI195" s="214">
        <f>IF(N195="nulová",J195,0)</f>
        <v>0</v>
      </c>
      <c r="BJ195" s="16" t="s">
        <v>86</v>
      </c>
      <c r="BK195" s="214">
        <f>ROUND(I195*H195,2)</f>
        <v>0</v>
      </c>
      <c r="BL195" s="16" t="s">
        <v>180</v>
      </c>
      <c r="BM195" s="16" t="s">
        <v>1819</v>
      </c>
    </row>
    <row r="196" spans="2:51" s="13" customFormat="1" ht="12">
      <c r="B196" s="258"/>
      <c r="C196" s="259"/>
      <c r="D196" s="215" t="s">
        <v>165</v>
      </c>
      <c r="E196" s="260" t="s">
        <v>40</v>
      </c>
      <c r="F196" s="261" t="s">
        <v>1490</v>
      </c>
      <c r="G196" s="259"/>
      <c r="H196" s="260" t="s">
        <v>40</v>
      </c>
      <c r="I196" s="262"/>
      <c r="J196" s="259"/>
      <c r="K196" s="259"/>
      <c r="L196" s="263"/>
      <c r="M196" s="264"/>
      <c r="N196" s="265"/>
      <c r="O196" s="265"/>
      <c r="P196" s="265"/>
      <c r="Q196" s="265"/>
      <c r="R196" s="265"/>
      <c r="S196" s="265"/>
      <c r="T196" s="266"/>
      <c r="AT196" s="267" t="s">
        <v>165</v>
      </c>
      <c r="AU196" s="267" t="s">
        <v>88</v>
      </c>
      <c r="AV196" s="13" t="s">
        <v>86</v>
      </c>
      <c r="AW196" s="13" t="s">
        <v>38</v>
      </c>
      <c r="AX196" s="13" t="s">
        <v>78</v>
      </c>
      <c r="AY196" s="267" t="s">
        <v>139</v>
      </c>
    </row>
    <row r="197" spans="2:51" s="11" customFormat="1" ht="12">
      <c r="B197" s="218"/>
      <c r="C197" s="219"/>
      <c r="D197" s="215" t="s">
        <v>165</v>
      </c>
      <c r="E197" s="234" t="s">
        <v>40</v>
      </c>
      <c r="F197" s="220" t="s">
        <v>1820</v>
      </c>
      <c r="G197" s="219"/>
      <c r="H197" s="221">
        <v>2689.25</v>
      </c>
      <c r="I197" s="222"/>
      <c r="J197" s="219"/>
      <c r="K197" s="219"/>
      <c r="L197" s="223"/>
      <c r="M197" s="224"/>
      <c r="N197" s="225"/>
      <c r="O197" s="225"/>
      <c r="P197" s="225"/>
      <c r="Q197" s="225"/>
      <c r="R197" s="225"/>
      <c r="S197" s="225"/>
      <c r="T197" s="226"/>
      <c r="AT197" s="227" t="s">
        <v>165</v>
      </c>
      <c r="AU197" s="227" t="s">
        <v>88</v>
      </c>
      <c r="AV197" s="11" t="s">
        <v>88</v>
      </c>
      <c r="AW197" s="11" t="s">
        <v>38</v>
      </c>
      <c r="AX197" s="11" t="s">
        <v>86</v>
      </c>
      <c r="AY197" s="227" t="s">
        <v>139</v>
      </c>
    </row>
    <row r="198" spans="2:65" s="1" customFormat="1" ht="22.5" customHeight="1">
      <c r="B198" s="37"/>
      <c r="C198" s="203" t="s">
        <v>443</v>
      </c>
      <c r="D198" s="203" t="s">
        <v>142</v>
      </c>
      <c r="E198" s="204" t="s">
        <v>1699</v>
      </c>
      <c r="F198" s="205" t="s">
        <v>1700</v>
      </c>
      <c r="G198" s="206" t="s">
        <v>1005</v>
      </c>
      <c r="H198" s="207">
        <v>968.69</v>
      </c>
      <c r="I198" s="208"/>
      <c r="J198" s="209">
        <f>ROUND(I198*H198,2)</f>
        <v>0</v>
      </c>
      <c r="K198" s="205" t="s">
        <v>146</v>
      </c>
      <c r="L198" s="42"/>
      <c r="M198" s="210" t="s">
        <v>40</v>
      </c>
      <c r="N198" s="211" t="s">
        <v>49</v>
      </c>
      <c r="O198" s="78"/>
      <c r="P198" s="212">
        <f>O198*H198</f>
        <v>0</v>
      </c>
      <c r="Q198" s="212">
        <v>0.00026</v>
      </c>
      <c r="R198" s="212">
        <f>Q198*H198</f>
        <v>0.2518594</v>
      </c>
      <c r="S198" s="212">
        <v>0</v>
      </c>
      <c r="T198" s="213">
        <f>S198*H198</f>
        <v>0</v>
      </c>
      <c r="AR198" s="16" t="s">
        <v>180</v>
      </c>
      <c r="AT198" s="16" t="s">
        <v>142</v>
      </c>
      <c r="AU198" s="16" t="s">
        <v>88</v>
      </c>
      <c r="AY198" s="16" t="s">
        <v>139</v>
      </c>
      <c r="BE198" s="214">
        <f>IF(N198="základní",J198,0)</f>
        <v>0</v>
      </c>
      <c r="BF198" s="214">
        <f>IF(N198="snížená",J198,0)</f>
        <v>0</v>
      </c>
      <c r="BG198" s="214">
        <f>IF(N198="zákl. přenesená",J198,0)</f>
        <v>0</v>
      </c>
      <c r="BH198" s="214">
        <f>IF(N198="sníž. přenesená",J198,0)</f>
        <v>0</v>
      </c>
      <c r="BI198" s="214">
        <f>IF(N198="nulová",J198,0)</f>
        <v>0</v>
      </c>
      <c r="BJ198" s="16" t="s">
        <v>86</v>
      </c>
      <c r="BK198" s="214">
        <f>ROUND(I198*H198,2)</f>
        <v>0</v>
      </c>
      <c r="BL198" s="16" t="s">
        <v>180</v>
      </c>
      <c r="BM198" s="16" t="s">
        <v>1821</v>
      </c>
    </row>
    <row r="199" spans="2:65" s="1" customFormat="1" ht="22.5" customHeight="1">
      <c r="B199" s="37"/>
      <c r="C199" s="203" t="s">
        <v>447</v>
      </c>
      <c r="D199" s="203" t="s">
        <v>142</v>
      </c>
      <c r="E199" s="204" t="s">
        <v>1822</v>
      </c>
      <c r="F199" s="205" t="s">
        <v>1823</v>
      </c>
      <c r="G199" s="206" t="s">
        <v>1005</v>
      </c>
      <c r="H199" s="207">
        <v>469.78</v>
      </c>
      <c r="I199" s="208"/>
      <c r="J199" s="209">
        <f>ROUND(I199*H199,2)</f>
        <v>0</v>
      </c>
      <c r="K199" s="205" t="s">
        <v>146</v>
      </c>
      <c r="L199" s="42"/>
      <c r="M199" s="210" t="s">
        <v>40</v>
      </c>
      <c r="N199" s="211" t="s">
        <v>49</v>
      </c>
      <c r="O199" s="78"/>
      <c r="P199" s="212">
        <f>O199*H199</f>
        <v>0</v>
      </c>
      <c r="Q199" s="212">
        <v>0.00026</v>
      </c>
      <c r="R199" s="212">
        <f>Q199*H199</f>
        <v>0.12214279999999998</v>
      </c>
      <c r="S199" s="212">
        <v>0</v>
      </c>
      <c r="T199" s="213">
        <f>S199*H199</f>
        <v>0</v>
      </c>
      <c r="AR199" s="16" t="s">
        <v>180</v>
      </c>
      <c r="AT199" s="16" t="s">
        <v>142</v>
      </c>
      <c r="AU199" s="16" t="s">
        <v>88</v>
      </c>
      <c r="AY199" s="16" t="s">
        <v>139</v>
      </c>
      <c r="BE199" s="214">
        <f>IF(N199="základní",J199,0)</f>
        <v>0</v>
      </c>
      <c r="BF199" s="214">
        <f>IF(N199="snížená",J199,0)</f>
        <v>0</v>
      </c>
      <c r="BG199" s="214">
        <f>IF(N199="zákl. přenesená",J199,0)</f>
        <v>0</v>
      </c>
      <c r="BH199" s="214">
        <f>IF(N199="sníž. přenesená",J199,0)</f>
        <v>0</v>
      </c>
      <c r="BI199" s="214">
        <f>IF(N199="nulová",J199,0)</f>
        <v>0</v>
      </c>
      <c r="BJ199" s="16" t="s">
        <v>86</v>
      </c>
      <c r="BK199" s="214">
        <f>ROUND(I199*H199,2)</f>
        <v>0</v>
      </c>
      <c r="BL199" s="16" t="s">
        <v>180</v>
      </c>
      <c r="BM199" s="16" t="s">
        <v>1824</v>
      </c>
    </row>
    <row r="200" spans="2:65" s="1" customFormat="1" ht="22.5" customHeight="1">
      <c r="B200" s="37"/>
      <c r="C200" s="203" t="s">
        <v>451</v>
      </c>
      <c r="D200" s="203" t="s">
        <v>142</v>
      </c>
      <c r="E200" s="204" t="s">
        <v>1825</v>
      </c>
      <c r="F200" s="205" t="s">
        <v>1826</v>
      </c>
      <c r="G200" s="206" t="s">
        <v>1005</v>
      </c>
      <c r="H200" s="207">
        <v>664.702</v>
      </c>
      <c r="I200" s="208"/>
      <c r="J200" s="209">
        <f>ROUND(I200*H200,2)</f>
        <v>0</v>
      </c>
      <c r="K200" s="205" t="s">
        <v>146</v>
      </c>
      <c r="L200" s="42"/>
      <c r="M200" s="210" t="s">
        <v>40</v>
      </c>
      <c r="N200" s="211" t="s">
        <v>49</v>
      </c>
      <c r="O200" s="78"/>
      <c r="P200" s="212">
        <f>O200*H200</f>
        <v>0</v>
      </c>
      <c r="Q200" s="212">
        <v>3E-05</v>
      </c>
      <c r="R200" s="212">
        <f>Q200*H200</f>
        <v>0.01994106</v>
      </c>
      <c r="S200" s="212">
        <v>0</v>
      </c>
      <c r="T200" s="213">
        <f>S200*H200</f>
        <v>0</v>
      </c>
      <c r="AR200" s="16" t="s">
        <v>180</v>
      </c>
      <c r="AT200" s="16" t="s">
        <v>142</v>
      </c>
      <c r="AU200" s="16" t="s">
        <v>88</v>
      </c>
      <c r="AY200" s="16" t="s">
        <v>139</v>
      </c>
      <c r="BE200" s="214">
        <f>IF(N200="základní",J200,0)</f>
        <v>0</v>
      </c>
      <c r="BF200" s="214">
        <f>IF(N200="snížená",J200,0)</f>
        <v>0</v>
      </c>
      <c r="BG200" s="214">
        <f>IF(N200="zákl. přenesená",J200,0)</f>
        <v>0</v>
      </c>
      <c r="BH200" s="214">
        <f>IF(N200="sníž. přenesená",J200,0)</f>
        <v>0</v>
      </c>
      <c r="BI200" s="214">
        <f>IF(N200="nulová",J200,0)</f>
        <v>0</v>
      </c>
      <c r="BJ200" s="16" t="s">
        <v>86</v>
      </c>
      <c r="BK200" s="214">
        <f>ROUND(I200*H200,2)</f>
        <v>0</v>
      </c>
      <c r="BL200" s="16" t="s">
        <v>180</v>
      </c>
      <c r="BM200" s="16" t="s">
        <v>1827</v>
      </c>
    </row>
    <row r="201" spans="2:51" s="13" customFormat="1" ht="12">
      <c r="B201" s="258"/>
      <c r="C201" s="259"/>
      <c r="D201" s="215" t="s">
        <v>165</v>
      </c>
      <c r="E201" s="260" t="s">
        <v>40</v>
      </c>
      <c r="F201" s="261" t="s">
        <v>1828</v>
      </c>
      <c r="G201" s="259"/>
      <c r="H201" s="260" t="s">
        <v>40</v>
      </c>
      <c r="I201" s="262"/>
      <c r="J201" s="259"/>
      <c r="K201" s="259"/>
      <c r="L201" s="263"/>
      <c r="M201" s="264"/>
      <c r="N201" s="265"/>
      <c r="O201" s="265"/>
      <c r="P201" s="265"/>
      <c r="Q201" s="265"/>
      <c r="R201" s="265"/>
      <c r="S201" s="265"/>
      <c r="T201" s="266"/>
      <c r="AT201" s="267" t="s">
        <v>165</v>
      </c>
      <c r="AU201" s="267" t="s">
        <v>88</v>
      </c>
      <c r="AV201" s="13" t="s">
        <v>86</v>
      </c>
      <c r="AW201" s="13" t="s">
        <v>38</v>
      </c>
      <c r="AX201" s="13" t="s">
        <v>78</v>
      </c>
      <c r="AY201" s="267" t="s">
        <v>139</v>
      </c>
    </row>
    <row r="202" spans="2:51" s="11" customFormat="1" ht="12">
      <c r="B202" s="218"/>
      <c r="C202" s="219"/>
      <c r="D202" s="215" t="s">
        <v>165</v>
      </c>
      <c r="E202" s="234" t="s">
        <v>40</v>
      </c>
      <c r="F202" s="220" t="s">
        <v>1829</v>
      </c>
      <c r="G202" s="219"/>
      <c r="H202" s="221">
        <v>664.702</v>
      </c>
      <c r="I202" s="222"/>
      <c r="J202" s="219"/>
      <c r="K202" s="219"/>
      <c r="L202" s="223"/>
      <c r="M202" s="224"/>
      <c r="N202" s="225"/>
      <c r="O202" s="225"/>
      <c r="P202" s="225"/>
      <c r="Q202" s="225"/>
      <c r="R202" s="225"/>
      <c r="S202" s="225"/>
      <c r="T202" s="226"/>
      <c r="AT202" s="227" t="s">
        <v>165</v>
      </c>
      <c r="AU202" s="227" t="s">
        <v>88</v>
      </c>
      <c r="AV202" s="11" t="s">
        <v>88</v>
      </c>
      <c r="AW202" s="11" t="s">
        <v>38</v>
      </c>
      <c r="AX202" s="11" t="s">
        <v>86</v>
      </c>
      <c r="AY202" s="227" t="s">
        <v>139</v>
      </c>
    </row>
    <row r="203" spans="2:65" s="1" customFormat="1" ht="16.5" customHeight="1">
      <c r="B203" s="37"/>
      <c r="C203" s="203" t="s">
        <v>455</v>
      </c>
      <c r="D203" s="203" t="s">
        <v>142</v>
      </c>
      <c r="E203" s="204" t="s">
        <v>1830</v>
      </c>
      <c r="F203" s="205" t="s">
        <v>1831</v>
      </c>
      <c r="G203" s="206" t="s">
        <v>1005</v>
      </c>
      <c r="H203" s="207">
        <v>303.62</v>
      </c>
      <c r="I203" s="208"/>
      <c r="J203" s="209">
        <f>ROUND(I203*H203,2)</f>
        <v>0</v>
      </c>
      <c r="K203" s="205" t="s">
        <v>146</v>
      </c>
      <c r="L203" s="42"/>
      <c r="M203" s="210" t="s">
        <v>40</v>
      </c>
      <c r="N203" s="211" t="s">
        <v>49</v>
      </c>
      <c r="O203" s="78"/>
      <c r="P203" s="212">
        <f>O203*H203</f>
        <v>0</v>
      </c>
      <c r="Q203" s="212">
        <v>0.00035</v>
      </c>
      <c r="R203" s="212">
        <f>Q203*H203</f>
        <v>0.106267</v>
      </c>
      <c r="S203" s="212">
        <v>0</v>
      </c>
      <c r="T203" s="213">
        <f>S203*H203</f>
        <v>0</v>
      </c>
      <c r="AR203" s="16" t="s">
        <v>180</v>
      </c>
      <c r="AT203" s="16" t="s">
        <v>142</v>
      </c>
      <c r="AU203" s="16" t="s">
        <v>88</v>
      </c>
      <c r="AY203" s="16" t="s">
        <v>139</v>
      </c>
      <c r="BE203" s="214">
        <f>IF(N203="základní",J203,0)</f>
        <v>0</v>
      </c>
      <c r="BF203" s="214">
        <f>IF(N203="snížená",J203,0)</f>
        <v>0</v>
      </c>
      <c r="BG203" s="214">
        <f>IF(N203="zákl. přenesená",J203,0)</f>
        <v>0</v>
      </c>
      <c r="BH203" s="214">
        <f>IF(N203="sníž. přenesená",J203,0)</f>
        <v>0</v>
      </c>
      <c r="BI203" s="214">
        <f>IF(N203="nulová",J203,0)</f>
        <v>0</v>
      </c>
      <c r="BJ203" s="16" t="s">
        <v>86</v>
      </c>
      <c r="BK203" s="214">
        <f>ROUND(I203*H203,2)</f>
        <v>0</v>
      </c>
      <c r="BL203" s="16" t="s">
        <v>180</v>
      </c>
      <c r="BM203" s="16" t="s">
        <v>1832</v>
      </c>
    </row>
    <row r="204" spans="2:51" s="13" customFormat="1" ht="12">
      <c r="B204" s="258"/>
      <c r="C204" s="259"/>
      <c r="D204" s="215" t="s">
        <v>165</v>
      </c>
      <c r="E204" s="260" t="s">
        <v>40</v>
      </c>
      <c r="F204" s="261" t="s">
        <v>1833</v>
      </c>
      <c r="G204" s="259"/>
      <c r="H204" s="260" t="s">
        <v>40</v>
      </c>
      <c r="I204" s="262"/>
      <c r="J204" s="259"/>
      <c r="K204" s="259"/>
      <c r="L204" s="263"/>
      <c r="M204" s="264"/>
      <c r="N204" s="265"/>
      <c r="O204" s="265"/>
      <c r="P204" s="265"/>
      <c r="Q204" s="265"/>
      <c r="R204" s="265"/>
      <c r="S204" s="265"/>
      <c r="T204" s="266"/>
      <c r="AT204" s="267" t="s">
        <v>165</v>
      </c>
      <c r="AU204" s="267" t="s">
        <v>88</v>
      </c>
      <c r="AV204" s="13" t="s">
        <v>86</v>
      </c>
      <c r="AW204" s="13" t="s">
        <v>38</v>
      </c>
      <c r="AX204" s="13" t="s">
        <v>78</v>
      </c>
      <c r="AY204" s="267" t="s">
        <v>139</v>
      </c>
    </row>
    <row r="205" spans="2:51" s="11" customFormat="1" ht="12">
      <c r="B205" s="218"/>
      <c r="C205" s="219"/>
      <c r="D205" s="215" t="s">
        <v>165</v>
      </c>
      <c r="E205" s="234" t="s">
        <v>40</v>
      </c>
      <c r="F205" s="220" t="s">
        <v>1834</v>
      </c>
      <c r="G205" s="219"/>
      <c r="H205" s="221">
        <v>303.62</v>
      </c>
      <c r="I205" s="222"/>
      <c r="J205" s="219"/>
      <c r="K205" s="219"/>
      <c r="L205" s="223"/>
      <c r="M205" s="268"/>
      <c r="N205" s="269"/>
      <c r="O205" s="269"/>
      <c r="P205" s="269"/>
      <c r="Q205" s="269"/>
      <c r="R205" s="269"/>
      <c r="S205" s="269"/>
      <c r="T205" s="270"/>
      <c r="AT205" s="227" t="s">
        <v>165</v>
      </c>
      <c r="AU205" s="227" t="s">
        <v>88</v>
      </c>
      <c r="AV205" s="11" t="s">
        <v>88</v>
      </c>
      <c r="AW205" s="11" t="s">
        <v>38</v>
      </c>
      <c r="AX205" s="11" t="s">
        <v>86</v>
      </c>
      <c r="AY205" s="227" t="s">
        <v>139</v>
      </c>
    </row>
    <row r="206" spans="2:12" s="1" customFormat="1" ht="6.95" customHeight="1">
      <c r="B206" s="56"/>
      <c r="C206" s="57"/>
      <c r="D206" s="57"/>
      <c r="E206" s="57"/>
      <c r="F206" s="57"/>
      <c r="G206" s="57"/>
      <c r="H206" s="57"/>
      <c r="I206" s="153"/>
      <c r="J206" s="57"/>
      <c r="K206" s="57"/>
      <c r="L206" s="42"/>
    </row>
  </sheetData>
  <sheetProtection password="CC35" sheet="1" objects="1" scenarios="1" formatColumns="0" formatRows="0" autoFilter="0"/>
  <autoFilter ref="C85:K205"/>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BM10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2"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107</v>
      </c>
    </row>
    <row r="3" spans="2:46" ht="6.95" customHeight="1">
      <c r="B3" s="123"/>
      <c r="C3" s="124"/>
      <c r="D3" s="124"/>
      <c r="E3" s="124"/>
      <c r="F3" s="124"/>
      <c r="G3" s="124"/>
      <c r="H3" s="124"/>
      <c r="I3" s="125"/>
      <c r="J3" s="124"/>
      <c r="K3" s="124"/>
      <c r="L3" s="19"/>
      <c r="AT3" s="16" t="s">
        <v>88</v>
      </c>
    </row>
    <row r="4" spans="2:46" ht="24.95" customHeight="1">
      <c r="B4" s="19"/>
      <c r="D4" s="126" t="s">
        <v>108</v>
      </c>
      <c r="L4" s="19"/>
      <c r="M4" s="23" t="s">
        <v>10</v>
      </c>
      <c r="AT4" s="16" t="s">
        <v>4</v>
      </c>
    </row>
    <row r="5" spans="2:12" ht="6.95" customHeight="1">
      <c r="B5" s="19"/>
      <c r="L5" s="19"/>
    </row>
    <row r="6" spans="2:12" ht="12" customHeight="1">
      <c r="B6" s="19"/>
      <c r="D6" s="127" t="s">
        <v>16</v>
      </c>
      <c r="L6" s="19"/>
    </row>
    <row r="7" spans="2:12" ht="16.5" customHeight="1">
      <c r="B7" s="19"/>
      <c r="E7" s="128" t="str">
        <f>'Rekapitulace stavby'!K6</f>
        <v>Změna způsobu vytápění a nové elektroinstalace na budově Muzea Cheb č. p. 492</v>
      </c>
      <c r="F7" s="127"/>
      <c r="G7" s="127"/>
      <c r="H7" s="127"/>
      <c r="L7" s="19"/>
    </row>
    <row r="8" spans="2:12" s="1" customFormat="1" ht="12" customHeight="1">
      <c r="B8" s="42"/>
      <c r="D8" s="127" t="s">
        <v>109</v>
      </c>
      <c r="I8" s="129"/>
      <c r="L8" s="42"/>
    </row>
    <row r="9" spans="2:12" s="1" customFormat="1" ht="36.95" customHeight="1">
      <c r="B9" s="42"/>
      <c r="E9" s="130" t="s">
        <v>1835</v>
      </c>
      <c r="F9" s="1"/>
      <c r="G9" s="1"/>
      <c r="H9" s="1"/>
      <c r="I9" s="129"/>
      <c r="L9" s="42"/>
    </row>
    <row r="10" spans="2:12" s="1" customFormat="1" ht="12">
      <c r="B10" s="42"/>
      <c r="I10" s="129"/>
      <c r="L10" s="42"/>
    </row>
    <row r="11" spans="2:12" s="1" customFormat="1" ht="12" customHeight="1">
      <c r="B11" s="42"/>
      <c r="D11" s="127" t="s">
        <v>18</v>
      </c>
      <c r="F11" s="16" t="s">
        <v>19</v>
      </c>
      <c r="I11" s="131" t="s">
        <v>20</v>
      </c>
      <c r="J11" s="16" t="s">
        <v>21</v>
      </c>
      <c r="L11" s="42"/>
    </row>
    <row r="12" spans="2:12" s="1" customFormat="1" ht="12" customHeight="1">
      <c r="B12" s="42"/>
      <c r="D12" s="127" t="s">
        <v>22</v>
      </c>
      <c r="F12" s="16" t="s">
        <v>23</v>
      </c>
      <c r="I12" s="131" t="s">
        <v>24</v>
      </c>
      <c r="J12" s="132" t="str">
        <f>'Rekapitulace stavby'!AN8</f>
        <v>12. 2. 2019</v>
      </c>
      <c r="L12" s="42"/>
    </row>
    <row r="13" spans="2:12" s="1" customFormat="1" ht="10.8" customHeight="1">
      <c r="B13" s="42"/>
      <c r="I13" s="129"/>
      <c r="L13" s="42"/>
    </row>
    <row r="14" spans="2:12" s="1" customFormat="1" ht="12" customHeight="1">
      <c r="B14" s="42"/>
      <c r="D14" s="127" t="s">
        <v>26</v>
      </c>
      <c r="I14" s="131" t="s">
        <v>27</v>
      </c>
      <c r="J14" s="16" t="s">
        <v>28</v>
      </c>
      <c r="L14" s="42"/>
    </row>
    <row r="15" spans="2:12" s="1" customFormat="1" ht="18" customHeight="1">
      <c r="B15" s="42"/>
      <c r="E15" s="16" t="s">
        <v>29</v>
      </c>
      <c r="I15" s="131" t="s">
        <v>30</v>
      </c>
      <c r="J15" s="16" t="s">
        <v>31</v>
      </c>
      <c r="L15" s="42"/>
    </row>
    <row r="16" spans="2:12" s="1" customFormat="1" ht="6.95" customHeight="1">
      <c r="B16" s="42"/>
      <c r="I16" s="129"/>
      <c r="L16" s="42"/>
    </row>
    <row r="17" spans="2:12" s="1" customFormat="1" ht="12" customHeight="1">
      <c r="B17" s="42"/>
      <c r="D17" s="127" t="s">
        <v>32</v>
      </c>
      <c r="I17" s="131" t="s">
        <v>27</v>
      </c>
      <c r="J17" s="32" t="str">
        <f>'Rekapitulace stavby'!AN13</f>
        <v>Vyplň údaj</v>
      </c>
      <c r="L17" s="42"/>
    </row>
    <row r="18" spans="2:12" s="1" customFormat="1" ht="18" customHeight="1">
      <c r="B18" s="42"/>
      <c r="E18" s="32" t="str">
        <f>'Rekapitulace stavby'!E14</f>
        <v>Vyplň údaj</v>
      </c>
      <c r="F18" s="16"/>
      <c r="G18" s="16"/>
      <c r="H18" s="16"/>
      <c r="I18" s="131" t="s">
        <v>30</v>
      </c>
      <c r="J18" s="32" t="str">
        <f>'Rekapitulace stavby'!AN14</f>
        <v>Vyplň údaj</v>
      </c>
      <c r="L18" s="42"/>
    </row>
    <row r="19" spans="2:12" s="1" customFormat="1" ht="6.95" customHeight="1">
      <c r="B19" s="42"/>
      <c r="I19" s="129"/>
      <c r="L19" s="42"/>
    </row>
    <row r="20" spans="2:12" s="1" customFormat="1" ht="12" customHeight="1">
      <c r="B20" s="42"/>
      <c r="D20" s="127" t="s">
        <v>34</v>
      </c>
      <c r="I20" s="131" t="s">
        <v>27</v>
      </c>
      <c r="J20" s="16" t="s">
        <v>35</v>
      </c>
      <c r="L20" s="42"/>
    </row>
    <row r="21" spans="2:12" s="1" customFormat="1" ht="18" customHeight="1">
      <c r="B21" s="42"/>
      <c r="E21" s="16" t="s">
        <v>36</v>
      </c>
      <c r="I21" s="131" t="s">
        <v>30</v>
      </c>
      <c r="J21" s="16" t="s">
        <v>37</v>
      </c>
      <c r="L21" s="42"/>
    </row>
    <row r="22" spans="2:12" s="1" customFormat="1" ht="6.95" customHeight="1">
      <c r="B22" s="42"/>
      <c r="I22" s="129"/>
      <c r="L22" s="42"/>
    </row>
    <row r="23" spans="2:12" s="1" customFormat="1" ht="12" customHeight="1">
      <c r="B23" s="42"/>
      <c r="D23" s="127" t="s">
        <v>39</v>
      </c>
      <c r="I23" s="131" t="s">
        <v>27</v>
      </c>
      <c r="J23" s="16" t="str">
        <f>IF('Rekapitulace stavby'!AN19="","",'Rekapitulace stavby'!AN19)</f>
        <v/>
      </c>
      <c r="L23" s="42"/>
    </row>
    <row r="24" spans="2:12" s="1" customFormat="1" ht="18" customHeight="1">
      <c r="B24" s="42"/>
      <c r="E24" s="16" t="str">
        <f>IF('Rekapitulace stavby'!E20="","",'Rekapitulace stavby'!E20)</f>
        <v xml:space="preserve"> </v>
      </c>
      <c r="I24" s="131" t="s">
        <v>30</v>
      </c>
      <c r="J24" s="16" t="str">
        <f>IF('Rekapitulace stavby'!AN20="","",'Rekapitulace stavby'!AN20)</f>
        <v/>
      </c>
      <c r="L24" s="42"/>
    </row>
    <row r="25" spans="2:12" s="1" customFormat="1" ht="6.95" customHeight="1">
      <c r="B25" s="42"/>
      <c r="I25" s="129"/>
      <c r="L25" s="42"/>
    </row>
    <row r="26" spans="2:12" s="1" customFormat="1" ht="12" customHeight="1">
      <c r="B26" s="42"/>
      <c r="D26" s="127" t="s">
        <v>42</v>
      </c>
      <c r="I26" s="129"/>
      <c r="L26" s="42"/>
    </row>
    <row r="27" spans="2:12" s="6" customFormat="1" ht="67.5" customHeight="1">
      <c r="B27" s="133"/>
      <c r="E27" s="134" t="s">
        <v>111</v>
      </c>
      <c r="F27" s="134"/>
      <c r="G27" s="134"/>
      <c r="H27" s="134"/>
      <c r="I27" s="135"/>
      <c r="L27" s="133"/>
    </row>
    <row r="28" spans="2:12" s="1" customFormat="1" ht="6.95" customHeight="1">
      <c r="B28" s="42"/>
      <c r="I28" s="129"/>
      <c r="L28" s="42"/>
    </row>
    <row r="29" spans="2:12" s="1" customFormat="1" ht="6.95" customHeight="1">
      <c r="B29" s="42"/>
      <c r="D29" s="70"/>
      <c r="E29" s="70"/>
      <c r="F29" s="70"/>
      <c r="G29" s="70"/>
      <c r="H29" s="70"/>
      <c r="I29" s="136"/>
      <c r="J29" s="70"/>
      <c r="K29" s="70"/>
      <c r="L29" s="42"/>
    </row>
    <row r="30" spans="2:12" s="1" customFormat="1" ht="25.4" customHeight="1">
      <c r="B30" s="42"/>
      <c r="D30" s="137" t="s">
        <v>44</v>
      </c>
      <c r="I30" s="129"/>
      <c r="J30" s="138">
        <f>ROUND(J84,2)</f>
        <v>0</v>
      </c>
      <c r="L30" s="42"/>
    </row>
    <row r="31" spans="2:12" s="1" customFormat="1" ht="6.95" customHeight="1">
      <c r="B31" s="42"/>
      <c r="D31" s="70"/>
      <c r="E31" s="70"/>
      <c r="F31" s="70"/>
      <c r="G31" s="70"/>
      <c r="H31" s="70"/>
      <c r="I31" s="136"/>
      <c r="J31" s="70"/>
      <c r="K31" s="70"/>
      <c r="L31" s="42"/>
    </row>
    <row r="32" spans="2:12" s="1" customFormat="1" ht="14.4" customHeight="1">
      <c r="B32" s="42"/>
      <c r="F32" s="139" t="s">
        <v>46</v>
      </c>
      <c r="I32" s="140" t="s">
        <v>45</v>
      </c>
      <c r="J32" s="139" t="s">
        <v>47</v>
      </c>
      <c r="L32" s="42"/>
    </row>
    <row r="33" spans="2:12" s="1" customFormat="1" ht="14.4" customHeight="1">
      <c r="B33" s="42"/>
      <c r="D33" s="127" t="s">
        <v>48</v>
      </c>
      <c r="E33" s="127" t="s">
        <v>49</v>
      </c>
      <c r="F33" s="141">
        <f>ROUND((SUM(BE84:BE107)),2)</f>
        <v>0</v>
      </c>
      <c r="I33" s="142">
        <v>0.21</v>
      </c>
      <c r="J33" s="141">
        <f>ROUND(((SUM(BE84:BE107))*I33),2)</f>
        <v>0</v>
      </c>
      <c r="L33" s="42"/>
    </row>
    <row r="34" spans="2:12" s="1" customFormat="1" ht="14.4" customHeight="1">
      <c r="B34" s="42"/>
      <c r="E34" s="127" t="s">
        <v>50</v>
      </c>
      <c r="F34" s="141">
        <f>ROUND((SUM(BF84:BF107)),2)</f>
        <v>0</v>
      </c>
      <c r="I34" s="142">
        <v>0.15</v>
      </c>
      <c r="J34" s="141">
        <f>ROUND(((SUM(BF84:BF107))*I34),2)</f>
        <v>0</v>
      </c>
      <c r="L34" s="42"/>
    </row>
    <row r="35" spans="2:12" s="1" customFormat="1" ht="14.4" customHeight="1" hidden="1">
      <c r="B35" s="42"/>
      <c r="E35" s="127" t="s">
        <v>51</v>
      </c>
      <c r="F35" s="141">
        <f>ROUND((SUM(BG84:BG107)),2)</f>
        <v>0</v>
      </c>
      <c r="I35" s="142">
        <v>0.21</v>
      </c>
      <c r="J35" s="141">
        <f>0</f>
        <v>0</v>
      </c>
      <c r="L35" s="42"/>
    </row>
    <row r="36" spans="2:12" s="1" customFormat="1" ht="14.4" customHeight="1" hidden="1">
      <c r="B36" s="42"/>
      <c r="E36" s="127" t="s">
        <v>52</v>
      </c>
      <c r="F36" s="141">
        <f>ROUND((SUM(BH84:BH107)),2)</f>
        <v>0</v>
      </c>
      <c r="I36" s="142">
        <v>0.15</v>
      </c>
      <c r="J36" s="141">
        <f>0</f>
        <v>0</v>
      </c>
      <c r="L36" s="42"/>
    </row>
    <row r="37" spans="2:12" s="1" customFormat="1" ht="14.4" customHeight="1" hidden="1">
      <c r="B37" s="42"/>
      <c r="E37" s="127" t="s">
        <v>53</v>
      </c>
      <c r="F37" s="141">
        <f>ROUND((SUM(BI84:BI107)),2)</f>
        <v>0</v>
      </c>
      <c r="I37" s="142">
        <v>0</v>
      </c>
      <c r="J37" s="141">
        <f>0</f>
        <v>0</v>
      </c>
      <c r="L37" s="42"/>
    </row>
    <row r="38" spans="2:12" s="1" customFormat="1" ht="6.95" customHeight="1">
      <c r="B38" s="42"/>
      <c r="I38" s="129"/>
      <c r="L38" s="42"/>
    </row>
    <row r="39" spans="2:12" s="1" customFormat="1" ht="25.4" customHeight="1">
      <c r="B39" s="42"/>
      <c r="C39" s="143"/>
      <c r="D39" s="144" t="s">
        <v>54</v>
      </c>
      <c r="E39" s="145"/>
      <c r="F39" s="145"/>
      <c r="G39" s="146" t="s">
        <v>55</v>
      </c>
      <c r="H39" s="147" t="s">
        <v>56</v>
      </c>
      <c r="I39" s="148"/>
      <c r="J39" s="149">
        <f>SUM(J30:J37)</f>
        <v>0</v>
      </c>
      <c r="K39" s="150"/>
      <c r="L39" s="42"/>
    </row>
    <row r="40" spans="2:12" s="1" customFormat="1" ht="14.4" customHeight="1">
      <c r="B40" s="151"/>
      <c r="C40" s="152"/>
      <c r="D40" s="152"/>
      <c r="E40" s="152"/>
      <c r="F40" s="152"/>
      <c r="G40" s="152"/>
      <c r="H40" s="152"/>
      <c r="I40" s="153"/>
      <c r="J40" s="152"/>
      <c r="K40" s="152"/>
      <c r="L40" s="42"/>
    </row>
    <row r="44" spans="2:12" s="1" customFormat="1" ht="6.95" customHeight="1">
      <c r="B44" s="154"/>
      <c r="C44" s="155"/>
      <c r="D44" s="155"/>
      <c r="E44" s="155"/>
      <c r="F44" s="155"/>
      <c r="G44" s="155"/>
      <c r="H44" s="155"/>
      <c r="I44" s="156"/>
      <c r="J44" s="155"/>
      <c r="K44" s="155"/>
      <c r="L44" s="42"/>
    </row>
    <row r="45" spans="2:12" s="1" customFormat="1" ht="24.95" customHeight="1">
      <c r="B45" s="37"/>
      <c r="C45" s="22" t="s">
        <v>112</v>
      </c>
      <c r="D45" s="38"/>
      <c r="E45" s="38"/>
      <c r="F45" s="38"/>
      <c r="G45" s="38"/>
      <c r="H45" s="38"/>
      <c r="I45" s="129"/>
      <c r="J45" s="38"/>
      <c r="K45" s="38"/>
      <c r="L45" s="42"/>
    </row>
    <row r="46" spans="2:12" s="1" customFormat="1" ht="6.95" customHeight="1">
      <c r="B46" s="37"/>
      <c r="C46" s="38"/>
      <c r="D46" s="38"/>
      <c r="E46" s="38"/>
      <c r="F46" s="38"/>
      <c r="G46" s="38"/>
      <c r="H46" s="38"/>
      <c r="I46" s="129"/>
      <c r="J46" s="38"/>
      <c r="K46" s="38"/>
      <c r="L46" s="42"/>
    </row>
    <row r="47" spans="2:12" s="1" customFormat="1" ht="12" customHeight="1">
      <c r="B47" s="37"/>
      <c r="C47" s="31" t="s">
        <v>16</v>
      </c>
      <c r="D47" s="38"/>
      <c r="E47" s="38"/>
      <c r="F47" s="38"/>
      <c r="G47" s="38"/>
      <c r="H47" s="38"/>
      <c r="I47" s="129"/>
      <c r="J47" s="38"/>
      <c r="K47" s="38"/>
      <c r="L47" s="42"/>
    </row>
    <row r="48" spans="2:12" s="1" customFormat="1" ht="16.5" customHeight="1">
      <c r="B48" s="37"/>
      <c r="C48" s="38"/>
      <c r="D48" s="38"/>
      <c r="E48" s="157" t="str">
        <f>E7</f>
        <v>Změna způsobu vytápění a nové elektroinstalace na budově Muzea Cheb č. p. 492</v>
      </c>
      <c r="F48" s="31"/>
      <c r="G48" s="31"/>
      <c r="H48" s="31"/>
      <c r="I48" s="129"/>
      <c r="J48" s="38"/>
      <c r="K48" s="38"/>
      <c r="L48" s="42"/>
    </row>
    <row r="49" spans="2:12" s="1" customFormat="1" ht="12" customHeight="1">
      <c r="B49" s="37"/>
      <c r="C49" s="31" t="s">
        <v>109</v>
      </c>
      <c r="D49" s="38"/>
      <c r="E49" s="38"/>
      <c r="F49" s="38"/>
      <c r="G49" s="38"/>
      <c r="H49" s="38"/>
      <c r="I49" s="129"/>
      <c r="J49" s="38"/>
      <c r="K49" s="38"/>
      <c r="L49" s="42"/>
    </row>
    <row r="50" spans="2:12" s="1" customFormat="1" ht="16.5" customHeight="1">
      <c r="B50" s="37"/>
      <c r="C50" s="38"/>
      <c r="D50" s="38"/>
      <c r="E50" s="63" t="str">
        <f>E9</f>
        <v>07 - VRN</v>
      </c>
      <c r="F50" s="38"/>
      <c r="G50" s="38"/>
      <c r="H50" s="38"/>
      <c r="I50" s="129"/>
      <c r="J50" s="38"/>
      <c r="K50" s="38"/>
      <c r="L50" s="42"/>
    </row>
    <row r="51" spans="2:12" s="1" customFormat="1" ht="6.95" customHeight="1">
      <c r="B51" s="37"/>
      <c r="C51" s="38"/>
      <c r="D51" s="38"/>
      <c r="E51" s="38"/>
      <c r="F51" s="38"/>
      <c r="G51" s="38"/>
      <c r="H51" s="38"/>
      <c r="I51" s="129"/>
      <c r="J51" s="38"/>
      <c r="K51" s="38"/>
      <c r="L51" s="42"/>
    </row>
    <row r="52" spans="2:12" s="1" customFormat="1" ht="12" customHeight="1">
      <c r="B52" s="37"/>
      <c r="C52" s="31" t="s">
        <v>22</v>
      </c>
      <c r="D52" s="38"/>
      <c r="E52" s="38"/>
      <c r="F52" s="26" t="str">
        <f>F12</f>
        <v>Cheb, č.p. 492</v>
      </c>
      <c r="G52" s="38"/>
      <c r="H52" s="38"/>
      <c r="I52" s="131" t="s">
        <v>24</v>
      </c>
      <c r="J52" s="66" t="str">
        <f>IF(J12="","",J12)</f>
        <v>12. 2. 2019</v>
      </c>
      <c r="K52" s="38"/>
      <c r="L52" s="42"/>
    </row>
    <row r="53" spans="2:12" s="1" customFormat="1" ht="6.95" customHeight="1">
      <c r="B53" s="37"/>
      <c r="C53" s="38"/>
      <c r="D53" s="38"/>
      <c r="E53" s="38"/>
      <c r="F53" s="38"/>
      <c r="G53" s="38"/>
      <c r="H53" s="38"/>
      <c r="I53" s="129"/>
      <c r="J53" s="38"/>
      <c r="K53" s="38"/>
      <c r="L53" s="42"/>
    </row>
    <row r="54" spans="2:12" s="1" customFormat="1" ht="13.65" customHeight="1">
      <c r="B54" s="37"/>
      <c r="C54" s="31" t="s">
        <v>26</v>
      </c>
      <c r="D54" s="38"/>
      <c r="E54" s="38"/>
      <c r="F54" s="26" t="str">
        <f>E15</f>
        <v>Muzeum Cheb, p.o. Karlovarského kraje</v>
      </c>
      <c r="G54" s="38"/>
      <c r="H54" s="38"/>
      <c r="I54" s="131" t="s">
        <v>34</v>
      </c>
      <c r="J54" s="35" t="str">
        <f>E21</f>
        <v>Kaláb Milan, Ing.</v>
      </c>
      <c r="K54" s="38"/>
      <c r="L54" s="42"/>
    </row>
    <row r="55" spans="2:12" s="1" customFormat="1" ht="13.65" customHeight="1">
      <c r="B55" s="37"/>
      <c r="C55" s="31" t="s">
        <v>32</v>
      </c>
      <c r="D55" s="38"/>
      <c r="E55" s="38"/>
      <c r="F55" s="26" t="str">
        <f>IF(E18="","",E18)</f>
        <v>Vyplň údaj</v>
      </c>
      <c r="G55" s="38"/>
      <c r="H55" s="38"/>
      <c r="I55" s="131" t="s">
        <v>39</v>
      </c>
      <c r="J55" s="35" t="str">
        <f>E24</f>
        <v xml:space="preserve"> </v>
      </c>
      <c r="K55" s="38"/>
      <c r="L55" s="42"/>
    </row>
    <row r="56" spans="2:12" s="1" customFormat="1" ht="10.3" customHeight="1">
      <c r="B56" s="37"/>
      <c r="C56" s="38"/>
      <c r="D56" s="38"/>
      <c r="E56" s="38"/>
      <c r="F56" s="38"/>
      <c r="G56" s="38"/>
      <c r="H56" s="38"/>
      <c r="I56" s="129"/>
      <c r="J56" s="38"/>
      <c r="K56" s="38"/>
      <c r="L56" s="42"/>
    </row>
    <row r="57" spans="2:12" s="1" customFormat="1" ht="29.25" customHeight="1">
      <c r="B57" s="37"/>
      <c r="C57" s="158" t="s">
        <v>113</v>
      </c>
      <c r="D57" s="159"/>
      <c r="E57" s="159"/>
      <c r="F57" s="159"/>
      <c r="G57" s="159"/>
      <c r="H57" s="159"/>
      <c r="I57" s="160"/>
      <c r="J57" s="161" t="s">
        <v>114</v>
      </c>
      <c r="K57" s="159"/>
      <c r="L57" s="42"/>
    </row>
    <row r="58" spans="2:12" s="1" customFormat="1" ht="10.3" customHeight="1">
      <c r="B58" s="37"/>
      <c r="C58" s="38"/>
      <c r="D58" s="38"/>
      <c r="E58" s="38"/>
      <c r="F58" s="38"/>
      <c r="G58" s="38"/>
      <c r="H58" s="38"/>
      <c r="I58" s="129"/>
      <c r="J58" s="38"/>
      <c r="K58" s="38"/>
      <c r="L58" s="42"/>
    </row>
    <row r="59" spans="2:47" s="1" customFormat="1" ht="22.8" customHeight="1">
      <c r="B59" s="37"/>
      <c r="C59" s="162" t="s">
        <v>76</v>
      </c>
      <c r="D59" s="38"/>
      <c r="E59" s="38"/>
      <c r="F59" s="38"/>
      <c r="G59" s="38"/>
      <c r="H59" s="38"/>
      <c r="I59" s="129"/>
      <c r="J59" s="96">
        <f>J84</f>
        <v>0</v>
      </c>
      <c r="K59" s="38"/>
      <c r="L59" s="42"/>
      <c r="AU59" s="16" t="s">
        <v>115</v>
      </c>
    </row>
    <row r="60" spans="2:12" s="7" customFormat="1" ht="24.95" customHeight="1">
      <c r="B60" s="163"/>
      <c r="C60" s="164"/>
      <c r="D60" s="165" t="s">
        <v>1836</v>
      </c>
      <c r="E60" s="166"/>
      <c r="F60" s="166"/>
      <c r="G60" s="166"/>
      <c r="H60" s="166"/>
      <c r="I60" s="167"/>
      <c r="J60" s="168">
        <f>J85</f>
        <v>0</v>
      </c>
      <c r="K60" s="164"/>
      <c r="L60" s="169"/>
    </row>
    <row r="61" spans="2:12" s="8" customFormat="1" ht="19.9" customHeight="1">
      <c r="B61" s="170"/>
      <c r="C61" s="171"/>
      <c r="D61" s="172" t="s">
        <v>1837</v>
      </c>
      <c r="E61" s="173"/>
      <c r="F61" s="173"/>
      <c r="G61" s="173"/>
      <c r="H61" s="173"/>
      <c r="I61" s="174"/>
      <c r="J61" s="175">
        <f>J86</f>
        <v>0</v>
      </c>
      <c r="K61" s="171"/>
      <c r="L61" s="176"/>
    </row>
    <row r="62" spans="2:12" s="8" customFormat="1" ht="19.9" customHeight="1">
      <c r="B62" s="170"/>
      <c r="C62" s="171"/>
      <c r="D62" s="172" t="s">
        <v>1838</v>
      </c>
      <c r="E62" s="173"/>
      <c r="F62" s="173"/>
      <c r="G62" s="173"/>
      <c r="H62" s="173"/>
      <c r="I62" s="174"/>
      <c r="J62" s="175">
        <f>J89</f>
        <v>0</v>
      </c>
      <c r="K62" s="171"/>
      <c r="L62" s="176"/>
    </row>
    <row r="63" spans="2:12" s="8" customFormat="1" ht="19.9" customHeight="1">
      <c r="B63" s="170"/>
      <c r="C63" s="171"/>
      <c r="D63" s="172" t="s">
        <v>1839</v>
      </c>
      <c r="E63" s="173"/>
      <c r="F63" s="173"/>
      <c r="G63" s="173"/>
      <c r="H63" s="173"/>
      <c r="I63" s="174"/>
      <c r="J63" s="175">
        <f>J94</f>
        <v>0</v>
      </c>
      <c r="K63" s="171"/>
      <c r="L63" s="176"/>
    </row>
    <row r="64" spans="2:12" s="8" customFormat="1" ht="19.9" customHeight="1">
      <c r="B64" s="170"/>
      <c r="C64" s="171"/>
      <c r="D64" s="172" t="s">
        <v>1840</v>
      </c>
      <c r="E64" s="173"/>
      <c r="F64" s="173"/>
      <c r="G64" s="173"/>
      <c r="H64" s="173"/>
      <c r="I64" s="174"/>
      <c r="J64" s="175">
        <f>J101</f>
        <v>0</v>
      </c>
      <c r="K64" s="171"/>
      <c r="L64" s="176"/>
    </row>
    <row r="65" spans="2:12" s="1" customFormat="1" ht="21.8" customHeight="1">
      <c r="B65" s="37"/>
      <c r="C65" s="38"/>
      <c r="D65" s="38"/>
      <c r="E65" s="38"/>
      <c r="F65" s="38"/>
      <c r="G65" s="38"/>
      <c r="H65" s="38"/>
      <c r="I65" s="129"/>
      <c r="J65" s="38"/>
      <c r="K65" s="38"/>
      <c r="L65" s="42"/>
    </row>
    <row r="66" spans="2:12" s="1" customFormat="1" ht="6.95" customHeight="1">
      <c r="B66" s="56"/>
      <c r="C66" s="57"/>
      <c r="D66" s="57"/>
      <c r="E66" s="57"/>
      <c r="F66" s="57"/>
      <c r="G66" s="57"/>
      <c r="H66" s="57"/>
      <c r="I66" s="153"/>
      <c r="J66" s="57"/>
      <c r="K66" s="57"/>
      <c r="L66" s="42"/>
    </row>
    <row r="70" spans="2:12" s="1" customFormat="1" ht="6.95" customHeight="1">
      <c r="B70" s="58"/>
      <c r="C70" s="59"/>
      <c r="D70" s="59"/>
      <c r="E70" s="59"/>
      <c r="F70" s="59"/>
      <c r="G70" s="59"/>
      <c r="H70" s="59"/>
      <c r="I70" s="156"/>
      <c r="J70" s="59"/>
      <c r="K70" s="59"/>
      <c r="L70" s="42"/>
    </row>
    <row r="71" spans="2:12" s="1" customFormat="1" ht="24.95" customHeight="1">
      <c r="B71" s="37"/>
      <c r="C71" s="22" t="s">
        <v>124</v>
      </c>
      <c r="D71" s="38"/>
      <c r="E71" s="38"/>
      <c r="F71" s="38"/>
      <c r="G71" s="38"/>
      <c r="H71" s="38"/>
      <c r="I71" s="129"/>
      <c r="J71" s="38"/>
      <c r="K71" s="38"/>
      <c r="L71" s="42"/>
    </row>
    <row r="72" spans="2:12" s="1" customFormat="1" ht="6.95" customHeight="1">
      <c r="B72" s="37"/>
      <c r="C72" s="38"/>
      <c r="D72" s="38"/>
      <c r="E72" s="38"/>
      <c r="F72" s="38"/>
      <c r="G72" s="38"/>
      <c r="H72" s="38"/>
      <c r="I72" s="129"/>
      <c r="J72" s="38"/>
      <c r="K72" s="38"/>
      <c r="L72" s="42"/>
    </row>
    <row r="73" spans="2:12" s="1" customFormat="1" ht="12" customHeight="1">
      <c r="B73" s="37"/>
      <c r="C73" s="31" t="s">
        <v>16</v>
      </c>
      <c r="D73" s="38"/>
      <c r="E73" s="38"/>
      <c r="F73" s="38"/>
      <c r="G73" s="38"/>
      <c r="H73" s="38"/>
      <c r="I73" s="129"/>
      <c r="J73" s="38"/>
      <c r="K73" s="38"/>
      <c r="L73" s="42"/>
    </row>
    <row r="74" spans="2:12" s="1" customFormat="1" ht="16.5" customHeight="1">
      <c r="B74" s="37"/>
      <c r="C74" s="38"/>
      <c r="D74" s="38"/>
      <c r="E74" s="157" t="str">
        <f>E7</f>
        <v>Změna způsobu vytápění a nové elektroinstalace na budově Muzea Cheb č. p. 492</v>
      </c>
      <c r="F74" s="31"/>
      <c r="G74" s="31"/>
      <c r="H74" s="31"/>
      <c r="I74" s="129"/>
      <c r="J74" s="38"/>
      <c r="K74" s="38"/>
      <c r="L74" s="42"/>
    </row>
    <row r="75" spans="2:12" s="1" customFormat="1" ht="12" customHeight="1">
      <c r="B75" s="37"/>
      <c r="C75" s="31" t="s">
        <v>109</v>
      </c>
      <c r="D75" s="38"/>
      <c r="E75" s="38"/>
      <c r="F75" s="38"/>
      <c r="G75" s="38"/>
      <c r="H75" s="38"/>
      <c r="I75" s="129"/>
      <c r="J75" s="38"/>
      <c r="K75" s="38"/>
      <c r="L75" s="42"/>
    </row>
    <row r="76" spans="2:12" s="1" customFormat="1" ht="16.5" customHeight="1">
      <c r="B76" s="37"/>
      <c r="C76" s="38"/>
      <c r="D76" s="38"/>
      <c r="E76" s="63" t="str">
        <f>E9</f>
        <v>07 - VRN</v>
      </c>
      <c r="F76" s="38"/>
      <c r="G76" s="38"/>
      <c r="H76" s="38"/>
      <c r="I76" s="129"/>
      <c r="J76" s="38"/>
      <c r="K76" s="38"/>
      <c r="L76" s="42"/>
    </row>
    <row r="77" spans="2:12" s="1" customFormat="1" ht="6.95" customHeight="1">
      <c r="B77" s="37"/>
      <c r="C77" s="38"/>
      <c r="D77" s="38"/>
      <c r="E77" s="38"/>
      <c r="F77" s="38"/>
      <c r="G77" s="38"/>
      <c r="H77" s="38"/>
      <c r="I77" s="129"/>
      <c r="J77" s="38"/>
      <c r="K77" s="38"/>
      <c r="L77" s="42"/>
    </row>
    <row r="78" spans="2:12" s="1" customFormat="1" ht="12" customHeight="1">
      <c r="B78" s="37"/>
      <c r="C78" s="31" t="s">
        <v>22</v>
      </c>
      <c r="D78" s="38"/>
      <c r="E78" s="38"/>
      <c r="F78" s="26" t="str">
        <f>F12</f>
        <v>Cheb, č.p. 492</v>
      </c>
      <c r="G78" s="38"/>
      <c r="H78" s="38"/>
      <c r="I78" s="131" t="s">
        <v>24</v>
      </c>
      <c r="J78" s="66" t="str">
        <f>IF(J12="","",J12)</f>
        <v>12. 2. 2019</v>
      </c>
      <c r="K78" s="38"/>
      <c r="L78" s="42"/>
    </row>
    <row r="79" spans="2:12" s="1" customFormat="1" ht="6.95" customHeight="1">
      <c r="B79" s="37"/>
      <c r="C79" s="38"/>
      <c r="D79" s="38"/>
      <c r="E79" s="38"/>
      <c r="F79" s="38"/>
      <c r="G79" s="38"/>
      <c r="H79" s="38"/>
      <c r="I79" s="129"/>
      <c r="J79" s="38"/>
      <c r="K79" s="38"/>
      <c r="L79" s="42"/>
    </row>
    <row r="80" spans="2:12" s="1" customFormat="1" ht="13.65" customHeight="1">
      <c r="B80" s="37"/>
      <c r="C80" s="31" t="s">
        <v>26</v>
      </c>
      <c r="D80" s="38"/>
      <c r="E80" s="38"/>
      <c r="F80" s="26" t="str">
        <f>E15</f>
        <v>Muzeum Cheb, p.o. Karlovarského kraje</v>
      </c>
      <c r="G80" s="38"/>
      <c r="H80" s="38"/>
      <c r="I80" s="131" t="s">
        <v>34</v>
      </c>
      <c r="J80" s="35" t="str">
        <f>E21</f>
        <v>Kaláb Milan, Ing.</v>
      </c>
      <c r="K80" s="38"/>
      <c r="L80" s="42"/>
    </row>
    <row r="81" spans="2:12" s="1" customFormat="1" ht="13.65" customHeight="1">
      <c r="B81" s="37"/>
      <c r="C81" s="31" t="s">
        <v>32</v>
      </c>
      <c r="D81" s="38"/>
      <c r="E81" s="38"/>
      <c r="F81" s="26" t="str">
        <f>IF(E18="","",E18)</f>
        <v>Vyplň údaj</v>
      </c>
      <c r="G81" s="38"/>
      <c r="H81" s="38"/>
      <c r="I81" s="131" t="s">
        <v>39</v>
      </c>
      <c r="J81" s="35" t="str">
        <f>E24</f>
        <v xml:space="preserve"> </v>
      </c>
      <c r="K81" s="38"/>
      <c r="L81" s="42"/>
    </row>
    <row r="82" spans="2:12" s="1" customFormat="1" ht="10.3" customHeight="1">
      <c r="B82" s="37"/>
      <c r="C82" s="38"/>
      <c r="D82" s="38"/>
      <c r="E82" s="38"/>
      <c r="F82" s="38"/>
      <c r="G82" s="38"/>
      <c r="H82" s="38"/>
      <c r="I82" s="129"/>
      <c r="J82" s="38"/>
      <c r="K82" s="38"/>
      <c r="L82" s="42"/>
    </row>
    <row r="83" spans="2:20" s="9" customFormat="1" ht="29.25" customHeight="1">
      <c r="B83" s="177"/>
      <c r="C83" s="178" t="s">
        <v>125</v>
      </c>
      <c r="D83" s="179" t="s">
        <v>63</v>
      </c>
      <c r="E83" s="179" t="s">
        <v>59</v>
      </c>
      <c r="F83" s="179" t="s">
        <v>60</v>
      </c>
      <c r="G83" s="179" t="s">
        <v>126</v>
      </c>
      <c r="H83" s="179" t="s">
        <v>127</v>
      </c>
      <c r="I83" s="180" t="s">
        <v>128</v>
      </c>
      <c r="J83" s="179" t="s">
        <v>114</v>
      </c>
      <c r="K83" s="181" t="s">
        <v>129</v>
      </c>
      <c r="L83" s="182"/>
      <c r="M83" s="86" t="s">
        <v>40</v>
      </c>
      <c r="N83" s="87" t="s">
        <v>48</v>
      </c>
      <c r="O83" s="87" t="s">
        <v>130</v>
      </c>
      <c r="P83" s="87" t="s">
        <v>131</v>
      </c>
      <c r="Q83" s="87" t="s">
        <v>132</v>
      </c>
      <c r="R83" s="87" t="s">
        <v>133</v>
      </c>
      <c r="S83" s="87" t="s">
        <v>134</v>
      </c>
      <c r="T83" s="88" t="s">
        <v>135</v>
      </c>
    </row>
    <row r="84" spans="2:63" s="1" customFormat="1" ht="22.8" customHeight="1">
      <c r="B84" s="37"/>
      <c r="C84" s="93" t="s">
        <v>136</v>
      </c>
      <c r="D84" s="38"/>
      <c r="E84" s="38"/>
      <c r="F84" s="38"/>
      <c r="G84" s="38"/>
      <c r="H84" s="38"/>
      <c r="I84" s="129"/>
      <c r="J84" s="183">
        <f>BK84</f>
        <v>0</v>
      </c>
      <c r="K84" s="38"/>
      <c r="L84" s="42"/>
      <c r="M84" s="89"/>
      <c r="N84" s="90"/>
      <c r="O84" s="90"/>
      <c r="P84" s="184">
        <f>P85</f>
        <v>0</v>
      </c>
      <c r="Q84" s="90"/>
      <c r="R84" s="184">
        <f>R85</f>
        <v>0</v>
      </c>
      <c r="S84" s="90"/>
      <c r="T84" s="185">
        <f>T85</f>
        <v>0</v>
      </c>
      <c r="AT84" s="16" t="s">
        <v>77</v>
      </c>
      <c r="AU84" s="16" t="s">
        <v>115</v>
      </c>
      <c r="BK84" s="186">
        <f>BK85</f>
        <v>0</v>
      </c>
    </row>
    <row r="85" spans="2:63" s="10" customFormat="1" ht="25.9" customHeight="1">
      <c r="B85" s="187"/>
      <c r="C85" s="188"/>
      <c r="D85" s="189" t="s">
        <v>77</v>
      </c>
      <c r="E85" s="190" t="s">
        <v>105</v>
      </c>
      <c r="F85" s="190" t="s">
        <v>1841</v>
      </c>
      <c r="G85" s="188"/>
      <c r="H85" s="188"/>
      <c r="I85" s="191"/>
      <c r="J85" s="192">
        <f>BK85</f>
        <v>0</v>
      </c>
      <c r="K85" s="188"/>
      <c r="L85" s="193"/>
      <c r="M85" s="194"/>
      <c r="N85" s="195"/>
      <c r="O85" s="195"/>
      <c r="P85" s="196">
        <f>P86+P89+P94+P101</f>
        <v>0</v>
      </c>
      <c r="Q85" s="195"/>
      <c r="R85" s="196">
        <f>R86+R89+R94+R101</f>
        <v>0</v>
      </c>
      <c r="S85" s="195"/>
      <c r="T85" s="197">
        <f>T86+T89+T94+T101</f>
        <v>0</v>
      </c>
      <c r="AR85" s="198" t="s">
        <v>167</v>
      </c>
      <c r="AT85" s="199" t="s">
        <v>77</v>
      </c>
      <c r="AU85" s="199" t="s">
        <v>78</v>
      </c>
      <c r="AY85" s="198" t="s">
        <v>139</v>
      </c>
      <c r="BK85" s="200">
        <f>BK86+BK89+BK94+BK101</f>
        <v>0</v>
      </c>
    </row>
    <row r="86" spans="2:63" s="10" customFormat="1" ht="22.8" customHeight="1">
      <c r="B86" s="187"/>
      <c r="C86" s="188"/>
      <c r="D86" s="189" t="s">
        <v>77</v>
      </c>
      <c r="E86" s="201" t="s">
        <v>1842</v>
      </c>
      <c r="F86" s="201" t="s">
        <v>1843</v>
      </c>
      <c r="G86" s="188"/>
      <c r="H86" s="188"/>
      <c r="I86" s="191"/>
      <c r="J86" s="202">
        <f>BK86</f>
        <v>0</v>
      </c>
      <c r="K86" s="188"/>
      <c r="L86" s="193"/>
      <c r="M86" s="194"/>
      <c r="N86" s="195"/>
      <c r="O86" s="195"/>
      <c r="P86" s="196">
        <f>SUM(P87:P88)</f>
        <v>0</v>
      </c>
      <c r="Q86" s="195"/>
      <c r="R86" s="196">
        <f>SUM(R87:R88)</f>
        <v>0</v>
      </c>
      <c r="S86" s="195"/>
      <c r="T86" s="197">
        <f>SUM(T87:T88)</f>
        <v>0</v>
      </c>
      <c r="AR86" s="198" t="s">
        <v>167</v>
      </c>
      <c r="AT86" s="199" t="s">
        <v>77</v>
      </c>
      <c r="AU86" s="199" t="s">
        <v>86</v>
      </c>
      <c r="AY86" s="198" t="s">
        <v>139</v>
      </c>
      <c r="BK86" s="200">
        <f>SUM(BK87:BK88)</f>
        <v>0</v>
      </c>
    </row>
    <row r="87" spans="2:65" s="1" customFormat="1" ht="16.5" customHeight="1">
      <c r="B87" s="37"/>
      <c r="C87" s="203" t="s">
        <v>86</v>
      </c>
      <c r="D87" s="203" t="s">
        <v>142</v>
      </c>
      <c r="E87" s="204" t="s">
        <v>1844</v>
      </c>
      <c r="F87" s="205" t="s">
        <v>1845</v>
      </c>
      <c r="G87" s="206" t="s">
        <v>196</v>
      </c>
      <c r="H87" s="207">
        <v>1</v>
      </c>
      <c r="I87" s="208"/>
      <c r="J87" s="209">
        <f>ROUND(I87*H87,2)</f>
        <v>0</v>
      </c>
      <c r="K87" s="205" t="s">
        <v>146</v>
      </c>
      <c r="L87" s="42"/>
      <c r="M87" s="210" t="s">
        <v>40</v>
      </c>
      <c r="N87" s="211" t="s">
        <v>49</v>
      </c>
      <c r="O87" s="78"/>
      <c r="P87" s="212">
        <f>O87*H87</f>
        <v>0</v>
      </c>
      <c r="Q87" s="212">
        <v>0</v>
      </c>
      <c r="R87" s="212">
        <f>Q87*H87</f>
        <v>0</v>
      </c>
      <c r="S87" s="212">
        <v>0</v>
      </c>
      <c r="T87" s="213">
        <f>S87*H87</f>
        <v>0</v>
      </c>
      <c r="AR87" s="16" t="s">
        <v>1846</v>
      </c>
      <c r="AT87" s="16" t="s">
        <v>142</v>
      </c>
      <c r="AU87" s="16" t="s">
        <v>88</v>
      </c>
      <c r="AY87" s="16" t="s">
        <v>139</v>
      </c>
      <c r="BE87" s="214">
        <f>IF(N87="základní",J87,0)</f>
        <v>0</v>
      </c>
      <c r="BF87" s="214">
        <f>IF(N87="snížená",J87,0)</f>
        <v>0</v>
      </c>
      <c r="BG87" s="214">
        <f>IF(N87="zákl. přenesená",J87,0)</f>
        <v>0</v>
      </c>
      <c r="BH87" s="214">
        <f>IF(N87="sníž. přenesená",J87,0)</f>
        <v>0</v>
      </c>
      <c r="BI87" s="214">
        <f>IF(N87="nulová",J87,0)</f>
        <v>0</v>
      </c>
      <c r="BJ87" s="16" t="s">
        <v>86</v>
      </c>
      <c r="BK87" s="214">
        <f>ROUND(I87*H87,2)</f>
        <v>0</v>
      </c>
      <c r="BL87" s="16" t="s">
        <v>1846</v>
      </c>
      <c r="BM87" s="16" t="s">
        <v>1847</v>
      </c>
    </row>
    <row r="88" spans="2:47" s="1" customFormat="1" ht="12">
      <c r="B88" s="37"/>
      <c r="C88" s="38"/>
      <c r="D88" s="215" t="s">
        <v>224</v>
      </c>
      <c r="E88" s="38"/>
      <c r="F88" s="216" t="s">
        <v>1848</v>
      </c>
      <c r="G88" s="38"/>
      <c r="H88" s="38"/>
      <c r="I88" s="129"/>
      <c r="J88" s="38"/>
      <c r="K88" s="38"/>
      <c r="L88" s="42"/>
      <c r="M88" s="217"/>
      <c r="N88" s="78"/>
      <c r="O88" s="78"/>
      <c r="P88" s="78"/>
      <c r="Q88" s="78"/>
      <c r="R88" s="78"/>
      <c r="S88" s="78"/>
      <c r="T88" s="79"/>
      <c r="AT88" s="16" t="s">
        <v>224</v>
      </c>
      <c r="AU88" s="16" t="s">
        <v>88</v>
      </c>
    </row>
    <row r="89" spans="2:63" s="10" customFormat="1" ht="22.8" customHeight="1">
      <c r="B89" s="187"/>
      <c r="C89" s="188"/>
      <c r="D89" s="189" t="s">
        <v>77</v>
      </c>
      <c r="E89" s="201" t="s">
        <v>1849</v>
      </c>
      <c r="F89" s="201" t="s">
        <v>1850</v>
      </c>
      <c r="G89" s="188"/>
      <c r="H89" s="188"/>
      <c r="I89" s="191"/>
      <c r="J89" s="202">
        <f>BK89</f>
        <v>0</v>
      </c>
      <c r="K89" s="188"/>
      <c r="L89" s="193"/>
      <c r="M89" s="194"/>
      <c r="N89" s="195"/>
      <c r="O89" s="195"/>
      <c r="P89" s="196">
        <f>SUM(P90:P93)</f>
        <v>0</v>
      </c>
      <c r="Q89" s="195"/>
      <c r="R89" s="196">
        <f>SUM(R90:R93)</f>
        <v>0</v>
      </c>
      <c r="S89" s="195"/>
      <c r="T89" s="197">
        <f>SUM(T90:T93)</f>
        <v>0</v>
      </c>
      <c r="AR89" s="198" t="s">
        <v>167</v>
      </c>
      <c r="AT89" s="199" t="s">
        <v>77</v>
      </c>
      <c r="AU89" s="199" t="s">
        <v>86</v>
      </c>
      <c r="AY89" s="198" t="s">
        <v>139</v>
      </c>
      <c r="BK89" s="200">
        <f>SUM(BK90:BK93)</f>
        <v>0</v>
      </c>
    </row>
    <row r="90" spans="2:65" s="1" customFormat="1" ht="16.5" customHeight="1">
      <c r="B90" s="37"/>
      <c r="C90" s="203" t="s">
        <v>88</v>
      </c>
      <c r="D90" s="203" t="s">
        <v>142</v>
      </c>
      <c r="E90" s="204" t="s">
        <v>1851</v>
      </c>
      <c r="F90" s="205" t="s">
        <v>1850</v>
      </c>
      <c r="G90" s="206" t="s">
        <v>196</v>
      </c>
      <c r="H90" s="207">
        <v>1</v>
      </c>
      <c r="I90" s="208"/>
      <c r="J90" s="209">
        <f>ROUND(I90*H90,2)</f>
        <v>0</v>
      </c>
      <c r="K90" s="205" t="s">
        <v>146</v>
      </c>
      <c r="L90" s="42"/>
      <c r="M90" s="210" t="s">
        <v>40</v>
      </c>
      <c r="N90" s="211" t="s">
        <v>49</v>
      </c>
      <c r="O90" s="78"/>
      <c r="P90" s="212">
        <f>O90*H90</f>
        <v>0</v>
      </c>
      <c r="Q90" s="212">
        <v>0</v>
      </c>
      <c r="R90" s="212">
        <f>Q90*H90</f>
        <v>0</v>
      </c>
      <c r="S90" s="212">
        <v>0</v>
      </c>
      <c r="T90" s="213">
        <f>S90*H90</f>
        <v>0</v>
      </c>
      <c r="AR90" s="16" t="s">
        <v>1846</v>
      </c>
      <c r="AT90" s="16" t="s">
        <v>142</v>
      </c>
      <c r="AU90" s="16" t="s">
        <v>88</v>
      </c>
      <c r="AY90" s="16" t="s">
        <v>139</v>
      </c>
      <c r="BE90" s="214">
        <f>IF(N90="základní",J90,0)</f>
        <v>0</v>
      </c>
      <c r="BF90" s="214">
        <f>IF(N90="snížená",J90,0)</f>
        <v>0</v>
      </c>
      <c r="BG90" s="214">
        <f>IF(N90="zákl. přenesená",J90,0)</f>
        <v>0</v>
      </c>
      <c r="BH90" s="214">
        <f>IF(N90="sníž. přenesená",J90,0)</f>
        <v>0</v>
      </c>
      <c r="BI90" s="214">
        <f>IF(N90="nulová",J90,0)</f>
        <v>0</v>
      </c>
      <c r="BJ90" s="16" t="s">
        <v>86</v>
      </c>
      <c r="BK90" s="214">
        <f>ROUND(I90*H90,2)</f>
        <v>0</v>
      </c>
      <c r="BL90" s="16" t="s">
        <v>1846</v>
      </c>
      <c r="BM90" s="16" t="s">
        <v>1852</v>
      </c>
    </row>
    <row r="91" spans="2:47" s="1" customFormat="1" ht="12">
      <c r="B91" s="37"/>
      <c r="C91" s="38"/>
      <c r="D91" s="215" t="s">
        <v>224</v>
      </c>
      <c r="E91" s="38"/>
      <c r="F91" s="216" t="s">
        <v>1853</v>
      </c>
      <c r="G91" s="38"/>
      <c r="H91" s="38"/>
      <c r="I91" s="129"/>
      <c r="J91" s="38"/>
      <c r="K91" s="38"/>
      <c r="L91" s="42"/>
      <c r="M91" s="217"/>
      <c r="N91" s="78"/>
      <c r="O91" s="78"/>
      <c r="P91" s="78"/>
      <c r="Q91" s="78"/>
      <c r="R91" s="78"/>
      <c r="S91" s="78"/>
      <c r="T91" s="79"/>
      <c r="AT91" s="16" t="s">
        <v>224</v>
      </c>
      <c r="AU91" s="16" t="s">
        <v>88</v>
      </c>
    </row>
    <row r="92" spans="2:65" s="1" customFormat="1" ht="16.5" customHeight="1">
      <c r="B92" s="37"/>
      <c r="C92" s="203" t="s">
        <v>157</v>
      </c>
      <c r="D92" s="203" t="s">
        <v>142</v>
      </c>
      <c r="E92" s="204" t="s">
        <v>1854</v>
      </c>
      <c r="F92" s="205" t="s">
        <v>1855</v>
      </c>
      <c r="G92" s="206" t="s">
        <v>196</v>
      </c>
      <c r="H92" s="207">
        <v>1</v>
      </c>
      <c r="I92" s="208"/>
      <c r="J92" s="209">
        <f>ROUND(I92*H92,2)</f>
        <v>0</v>
      </c>
      <c r="K92" s="205" t="s">
        <v>146</v>
      </c>
      <c r="L92" s="42"/>
      <c r="M92" s="210" t="s">
        <v>40</v>
      </c>
      <c r="N92" s="211" t="s">
        <v>49</v>
      </c>
      <c r="O92" s="78"/>
      <c r="P92" s="212">
        <f>O92*H92</f>
        <v>0</v>
      </c>
      <c r="Q92" s="212">
        <v>0</v>
      </c>
      <c r="R92" s="212">
        <f>Q92*H92</f>
        <v>0</v>
      </c>
      <c r="S92" s="212">
        <v>0</v>
      </c>
      <c r="T92" s="213">
        <f>S92*H92</f>
        <v>0</v>
      </c>
      <c r="AR92" s="16" t="s">
        <v>1846</v>
      </c>
      <c r="AT92" s="16" t="s">
        <v>142</v>
      </c>
      <c r="AU92" s="16" t="s">
        <v>88</v>
      </c>
      <c r="AY92" s="16" t="s">
        <v>139</v>
      </c>
      <c r="BE92" s="214">
        <f>IF(N92="základní",J92,0)</f>
        <v>0</v>
      </c>
      <c r="BF92" s="214">
        <f>IF(N92="snížená",J92,0)</f>
        <v>0</v>
      </c>
      <c r="BG92" s="214">
        <f>IF(N92="zákl. přenesená",J92,0)</f>
        <v>0</v>
      </c>
      <c r="BH92" s="214">
        <f>IF(N92="sníž. přenesená",J92,0)</f>
        <v>0</v>
      </c>
      <c r="BI92" s="214">
        <f>IF(N92="nulová",J92,0)</f>
        <v>0</v>
      </c>
      <c r="BJ92" s="16" t="s">
        <v>86</v>
      </c>
      <c r="BK92" s="214">
        <f>ROUND(I92*H92,2)</f>
        <v>0</v>
      </c>
      <c r="BL92" s="16" t="s">
        <v>1846</v>
      </c>
      <c r="BM92" s="16" t="s">
        <v>1856</v>
      </c>
    </row>
    <row r="93" spans="2:47" s="1" customFormat="1" ht="12">
      <c r="B93" s="37"/>
      <c r="C93" s="38"/>
      <c r="D93" s="215" t="s">
        <v>224</v>
      </c>
      <c r="E93" s="38"/>
      <c r="F93" s="216" t="s">
        <v>1857</v>
      </c>
      <c r="G93" s="38"/>
      <c r="H93" s="38"/>
      <c r="I93" s="129"/>
      <c r="J93" s="38"/>
      <c r="K93" s="38"/>
      <c r="L93" s="42"/>
      <c r="M93" s="217"/>
      <c r="N93" s="78"/>
      <c r="O93" s="78"/>
      <c r="P93" s="78"/>
      <c r="Q93" s="78"/>
      <c r="R93" s="78"/>
      <c r="S93" s="78"/>
      <c r="T93" s="79"/>
      <c r="AT93" s="16" t="s">
        <v>224</v>
      </c>
      <c r="AU93" s="16" t="s">
        <v>88</v>
      </c>
    </row>
    <row r="94" spans="2:63" s="10" customFormat="1" ht="22.8" customHeight="1">
      <c r="B94" s="187"/>
      <c r="C94" s="188"/>
      <c r="D94" s="189" t="s">
        <v>77</v>
      </c>
      <c r="E94" s="201" t="s">
        <v>1858</v>
      </c>
      <c r="F94" s="201" t="s">
        <v>1859</v>
      </c>
      <c r="G94" s="188"/>
      <c r="H94" s="188"/>
      <c r="I94" s="191"/>
      <c r="J94" s="202">
        <f>BK94</f>
        <v>0</v>
      </c>
      <c r="K94" s="188"/>
      <c r="L94" s="193"/>
      <c r="M94" s="194"/>
      <c r="N94" s="195"/>
      <c r="O94" s="195"/>
      <c r="P94" s="196">
        <f>SUM(P95:P100)</f>
        <v>0</v>
      </c>
      <c r="Q94" s="195"/>
      <c r="R94" s="196">
        <f>SUM(R95:R100)</f>
        <v>0</v>
      </c>
      <c r="S94" s="195"/>
      <c r="T94" s="197">
        <f>SUM(T95:T100)</f>
        <v>0</v>
      </c>
      <c r="AR94" s="198" t="s">
        <v>167</v>
      </c>
      <c r="AT94" s="199" t="s">
        <v>77</v>
      </c>
      <c r="AU94" s="199" t="s">
        <v>86</v>
      </c>
      <c r="AY94" s="198" t="s">
        <v>139</v>
      </c>
      <c r="BK94" s="200">
        <f>SUM(BK95:BK100)</f>
        <v>0</v>
      </c>
    </row>
    <row r="95" spans="2:65" s="1" customFormat="1" ht="16.5" customHeight="1">
      <c r="B95" s="37"/>
      <c r="C95" s="203" t="s">
        <v>147</v>
      </c>
      <c r="D95" s="203" t="s">
        <v>142</v>
      </c>
      <c r="E95" s="204" t="s">
        <v>1860</v>
      </c>
      <c r="F95" s="205" t="s">
        <v>1861</v>
      </c>
      <c r="G95" s="206" t="s">
        <v>196</v>
      </c>
      <c r="H95" s="207">
        <v>1</v>
      </c>
      <c r="I95" s="208"/>
      <c r="J95" s="209">
        <f>ROUND(I95*H95,2)</f>
        <v>0</v>
      </c>
      <c r="K95" s="205" t="s">
        <v>146</v>
      </c>
      <c r="L95" s="42"/>
      <c r="M95" s="210" t="s">
        <v>40</v>
      </c>
      <c r="N95" s="211" t="s">
        <v>49</v>
      </c>
      <c r="O95" s="78"/>
      <c r="P95" s="212">
        <f>O95*H95</f>
        <v>0</v>
      </c>
      <c r="Q95" s="212">
        <v>0</v>
      </c>
      <c r="R95" s="212">
        <f>Q95*H95</f>
        <v>0</v>
      </c>
      <c r="S95" s="212">
        <v>0</v>
      </c>
      <c r="T95" s="213">
        <f>S95*H95</f>
        <v>0</v>
      </c>
      <c r="AR95" s="16" t="s">
        <v>1846</v>
      </c>
      <c r="AT95" s="16" t="s">
        <v>142</v>
      </c>
      <c r="AU95" s="16" t="s">
        <v>88</v>
      </c>
      <c r="AY95" s="16" t="s">
        <v>139</v>
      </c>
      <c r="BE95" s="214">
        <f>IF(N95="základní",J95,0)</f>
        <v>0</v>
      </c>
      <c r="BF95" s="214">
        <f>IF(N95="snížená",J95,0)</f>
        <v>0</v>
      </c>
      <c r="BG95" s="214">
        <f>IF(N95="zákl. přenesená",J95,0)</f>
        <v>0</v>
      </c>
      <c r="BH95" s="214">
        <f>IF(N95="sníž. přenesená",J95,0)</f>
        <v>0</v>
      </c>
      <c r="BI95" s="214">
        <f>IF(N95="nulová",J95,0)</f>
        <v>0</v>
      </c>
      <c r="BJ95" s="16" t="s">
        <v>86</v>
      </c>
      <c r="BK95" s="214">
        <f>ROUND(I95*H95,2)</f>
        <v>0</v>
      </c>
      <c r="BL95" s="16" t="s">
        <v>1846</v>
      </c>
      <c r="BM95" s="16" t="s">
        <v>1862</v>
      </c>
    </row>
    <row r="96" spans="2:47" s="1" customFormat="1" ht="12">
      <c r="B96" s="37"/>
      <c r="C96" s="38"/>
      <c r="D96" s="215" t="s">
        <v>224</v>
      </c>
      <c r="E96" s="38"/>
      <c r="F96" s="216" t="s">
        <v>1863</v>
      </c>
      <c r="G96" s="38"/>
      <c r="H96" s="38"/>
      <c r="I96" s="129"/>
      <c r="J96" s="38"/>
      <c r="K96" s="38"/>
      <c r="L96" s="42"/>
      <c r="M96" s="217"/>
      <c r="N96" s="78"/>
      <c r="O96" s="78"/>
      <c r="P96" s="78"/>
      <c r="Q96" s="78"/>
      <c r="R96" s="78"/>
      <c r="S96" s="78"/>
      <c r="T96" s="79"/>
      <c r="AT96" s="16" t="s">
        <v>224</v>
      </c>
      <c r="AU96" s="16" t="s">
        <v>88</v>
      </c>
    </row>
    <row r="97" spans="2:65" s="1" customFormat="1" ht="16.5" customHeight="1">
      <c r="B97" s="37"/>
      <c r="C97" s="203" t="s">
        <v>167</v>
      </c>
      <c r="D97" s="203" t="s">
        <v>142</v>
      </c>
      <c r="E97" s="204" t="s">
        <v>1864</v>
      </c>
      <c r="F97" s="205" t="s">
        <v>1865</v>
      </c>
      <c r="G97" s="206" t="s">
        <v>196</v>
      </c>
      <c r="H97" s="207">
        <v>1</v>
      </c>
      <c r="I97" s="208"/>
      <c r="J97" s="209">
        <f>ROUND(I97*H97,2)</f>
        <v>0</v>
      </c>
      <c r="K97" s="205" t="s">
        <v>146</v>
      </c>
      <c r="L97" s="42"/>
      <c r="M97" s="210" t="s">
        <v>40</v>
      </c>
      <c r="N97" s="211" t="s">
        <v>49</v>
      </c>
      <c r="O97" s="78"/>
      <c r="P97" s="212">
        <f>O97*H97</f>
        <v>0</v>
      </c>
      <c r="Q97" s="212">
        <v>0</v>
      </c>
      <c r="R97" s="212">
        <f>Q97*H97</f>
        <v>0</v>
      </c>
      <c r="S97" s="212">
        <v>0</v>
      </c>
      <c r="T97" s="213">
        <f>S97*H97</f>
        <v>0</v>
      </c>
      <c r="AR97" s="16" t="s">
        <v>1846</v>
      </c>
      <c r="AT97" s="16" t="s">
        <v>142</v>
      </c>
      <c r="AU97" s="16" t="s">
        <v>88</v>
      </c>
      <c r="AY97" s="16" t="s">
        <v>139</v>
      </c>
      <c r="BE97" s="214">
        <f>IF(N97="základní",J97,0)</f>
        <v>0</v>
      </c>
      <c r="BF97" s="214">
        <f>IF(N97="snížená",J97,0)</f>
        <v>0</v>
      </c>
      <c r="BG97" s="214">
        <f>IF(N97="zákl. přenesená",J97,0)</f>
        <v>0</v>
      </c>
      <c r="BH97" s="214">
        <f>IF(N97="sníž. přenesená",J97,0)</f>
        <v>0</v>
      </c>
      <c r="BI97" s="214">
        <f>IF(N97="nulová",J97,0)</f>
        <v>0</v>
      </c>
      <c r="BJ97" s="16" t="s">
        <v>86</v>
      </c>
      <c r="BK97" s="214">
        <f>ROUND(I97*H97,2)</f>
        <v>0</v>
      </c>
      <c r="BL97" s="16" t="s">
        <v>1846</v>
      </c>
      <c r="BM97" s="16" t="s">
        <v>1866</v>
      </c>
    </row>
    <row r="98" spans="2:47" s="1" customFormat="1" ht="12">
      <c r="B98" s="37"/>
      <c r="C98" s="38"/>
      <c r="D98" s="215" t="s">
        <v>224</v>
      </c>
      <c r="E98" s="38"/>
      <c r="F98" s="216" t="s">
        <v>1867</v>
      </c>
      <c r="G98" s="38"/>
      <c r="H98" s="38"/>
      <c r="I98" s="129"/>
      <c r="J98" s="38"/>
      <c r="K98" s="38"/>
      <c r="L98" s="42"/>
      <c r="M98" s="217"/>
      <c r="N98" s="78"/>
      <c r="O98" s="78"/>
      <c r="P98" s="78"/>
      <c r="Q98" s="78"/>
      <c r="R98" s="78"/>
      <c r="S98" s="78"/>
      <c r="T98" s="79"/>
      <c r="AT98" s="16" t="s">
        <v>224</v>
      </c>
      <c r="AU98" s="16" t="s">
        <v>88</v>
      </c>
    </row>
    <row r="99" spans="2:65" s="1" customFormat="1" ht="16.5" customHeight="1">
      <c r="B99" s="37"/>
      <c r="C99" s="203" t="s">
        <v>176</v>
      </c>
      <c r="D99" s="203" t="s">
        <v>142</v>
      </c>
      <c r="E99" s="204" t="s">
        <v>1868</v>
      </c>
      <c r="F99" s="205" t="s">
        <v>1869</v>
      </c>
      <c r="G99" s="206" t="s">
        <v>196</v>
      </c>
      <c r="H99" s="207">
        <v>1</v>
      </c>
      <c r="I99" s="208"/>
      <c r="J99" s="209">
        <f>ROUND(I99*H99,2)</f>
        <v>0</v>
      </c>
      <c r="K99" s="205" t="s">
        <v>146</v>
      </c>
      <c r="L99" s="42"/>
      <c r="M99" s="210" t="s">
        <v>40</v>
      </c>
      <c r="N99" s="211" t="s">
        <v>49</v>
      </c>
      <c r="O99" s="78"/>
      <c r="P99" s="212">
        <f>O99*H99</f>
        <v>0</v>
      </c>
      <c r="Q99" s="212">
        <v>0</v>
      </c>
      <c r="R99" s="212">
        <f>Q99*H99</f>
        <v>0</v>
      </c>
      <c r="S99" s="212">
        <v>0</v>
      </c>
      <c r="T99" s="213">
        <f>S99*H99</f>
        <v>0</v>
      </c>
      <c r="AR99" s="16" t="s">
        <v>1846</v>
      </c>
      <c r="AT99" s="16" t="s">
        <v>142</v>
      </c>
      <c r="AU99" s="16" t="s">
        <v>88</v>
      </c>
      <c r="AY99" s="16" t="s">
        <v>139</v>
      </c>
      <c r="BE99" s="214">
        <f>IF(N99="základní",J99,0)</f>
        <v>0</v>
      </c>
      <c r="BF99" s="214">
        <f>IF(N99="snížená",J99,0)</f>
        <v>0</v>
      </c>
      <c r="BG99" s="214">
        <f>IF(N99="zákl. přenesená",J99,0)</f>
        <v>0</v>
      </c>
      <c r="BH99" s="214">
        <f>IF(N99="sníž. přenesená",J99,0)</f>
        <v>0</v>
      </c>
      <c r="BI99" s="214">
        <f>IF(N99="nulová",J99,0)</f>
        <v>0</v>
      </c>
      <c r="BJ99" s="16" t="s">
        <v>86</v>
      </c>
      <c r="BK99" s="214">
        <f>ROUND(I99*H99,2)</f>
        <v>0</v>
      </c>
      <c r="BL99" s="16" t="s">
        <v>1846</v>
      </c>
      <c r="BM99" s="16" t="s">
        <v>1870</v>
      </c>
    </row>
    <row r="100" spans="2:47" s="1" customFormat="1" ht="12">
      <c r="B100" s="37"/>
      <c r="C100" s="38"/>
      <c r="D100" s="215" t="s">
        <v>224</v>
      </c>
      <c r="E100" s="38"/>
      <c r="F100" s="216" t="s">
        <v>1871</v>
      </c>
      <c r="G100" s="38"/>
      <c r="H100" s="38"/>
      <c r="I100" s="129"/>
      <c r="J100" s="38"/>
      <c r="K100" s="38"/>
      <c r="L100" s="42"/>
      <c r="M100" s="217"/>
      <c r="N100" s="78"/>
      <c r="O100" s="78"/>
      <c r="P100" s="78"/>
      <c r="Q100" s="78"/>
      <c r="R100" s="78"/>
      <c r="S100" s="78"/>
      <c r="T100" s="79"/>
      <c r="AT100" s="16" t="s">
        <v>224</v>
      </c>
      <c r="AU100" s="16" t="s">
        <v>88</v>
      </c>
    </row>
    <row r="101" spans="2:63" s="10" customFormat="1" ht="22.8" customHeight="1">
      <c r="B101" s="187"/>
      <c r="C101" s="188"/>
      <c r="D101" s="189" t="s">
        <v>77</v>
      </c>
      <c r="E101" s="201" t="s">
        <v>1872</v>
      </c>
      <c r="F101" s="201" t="s">
        <v>1873</v>
      </c>
      <c r="G101" s="188"/>
      <c r="H101" s="188"/>
      <c r="I101" s="191"/>
      <c r="J101" s="202">
        <f>BK101</f>
        <v>0</v>
      </c>
      <c r="K101" s="188"/>
      <c r="L101" s="193"/>
      <c r="M101" s="194"/>
      <c r="N101" s="195"/>
      <c r="O101" s="195"/>
      <c r="P101" s="196">
        <f>SUM(P102:P107)</f>
        <v>0</v>
      </c>
      <c r="Q101" s="195"/>
      <c r="R101" s="196">
        <f>SUM(R102:R107)</f>
        <v>0</v>
      </c>
      <c r="S101" s="195"/>
      <c r="T101" s="197">
        <f>SUM(T102:T107)</f>
        <v>0</v>
      </c>
      <c r="AR101" s="198" t="s">
        <v>167</v>
      </c>
      <c r="AT101" s="199" t="s">
        <v>77</v>
      </c>
      <c r="AU101" s="199" t="s">
        <v>86</v>
      </c>
      <c r="AY101" s="198" t="s">
        <v>139</v>
      </c>
      <c r="BK101" s="200">
        <f>SUM(BK102:BK107)</f>
        <v>0</v>
      </c>
    </row>
    <row r="102" spans="2:65" s="1" customFormat="1" ht="16.5" customHeight="1">
      <c r="B102" s="37"/>
      <c r="C102" s="203" t="s">
        <v>182</v>
      </c>
      <c r="D102" s="203" t="s">
        <v>142</v>
      </c>
      <c r="E102" s="204" t="s">
        <v>1874</v>
      </c>
      <c r="F102" s="205" t="s">
        <v>1875</v>
      </c>
      <c r="G102" s="206" t="s">
        <v>196</v>
      </c>
      <c r="H102" s="207">
        <v>1</v>
      </c>
      <c r="I102" s="208"/>
      <c r="J102" s="209">
        <f>ROUND(I102*H102,2)</f>
        <v>0</v>
      </c>
      <c r="K102" s="205" t="s">
        <v>146</v>
      </c>
      <c r="L102" s="42"/>
      <c r="M102" s="210" t="s">
        <v>40</v>
      </c>
      <c r="N102" s="211" t="s">
        <v>49</v>
      </c>
      <c r="O102" s="78"/>
      <c r="P102" s="212">
        <f>O102*H102</f>
        <v>0</v>
      </c>
      <c r="Q102" s="212">
        <v>0</v>
      </c>
      <c r="R102" s="212">
        <f>Q102*H102</f>
        <v>0</v>
      </c>
      <c r="S102" s="212">
        <v>0</v>
      </c>
      <c r="T102" s="213">
        <f>S102*H102</f>
        <v>0</v>
      </c>
      <c r="AR102" s="16" t="s">
        <v>1846</v>
      </c>
      <c r="AT102" s="16" t="s">
        <v>142</v>
      </c>
      <c r="AU102" s="16" t="s">
        <v>88</v>
      </c>
      <c r="AY102" s="16" t="s">
        <v>139</v>
      </c>
      <c r="BE102" s="214">
        <f>IF(N102="základní",J102,0)</f>
        <v>0</v>
      </c>
      <c r="BF102" s="214">
        <f>IF(N102="snížená",J102,0)</f>
        <v>0</v>
      </c>
      <c r="BG102" s="214">
        <f>IF(N102="zákl. přenesená",J102,0)</f>
        <v>0</v>
      </c>
      <c r="BH102" s="214">
        <f>IF(N102="sníž. přenesená",J102,0)</f>
        <v>0</v>
      </c>
      <c r="BI102" s="214">
        <f>IF(N102="nulová",J102,0)</f>
        <v>0</v>
      </c>
      <c r="BJ102" s="16" t="s">
        <v>86</v>
      </c>
      <c r="BK102" s="214">
        <f>ROUND(I102*H102,2)</f>
        <v>0</v>
      </c>
      <c r="BL102" s="16" t="s">
        <v>1846</v>
      </c>
      <c r="BM102" s="16" t="s">
        <v>1876</v>
      </c>
    </row>
    <row r="103" spans="2:47" s="1" customFormat="1" ht="12">
      <c r="B103" s="37"/>
      <c r="C103" s="38"/>
      <c r="D103" s="215" t="s">
        <v>224</v>
      </c>
      <c r="E103" s="38"/>
      <c r="F103" s="216" t="s">
        <v>1877</v>
      </c>
      <c r="G103" s="38"/>
      <c r="H103" s="38"/>
      <c r="I103" s="129"/>
      <c r="J103" s="38"/>
      <c r="K103" s="38"/>
      <c r="L103" s="42"/>
      <c r="M103" s="217"/>
      <c r="N103" s="78"/>
      <c r="O103" s="78"/>
      <c r="P103" s="78"/>
      <c r="Q103" s="78"/>
      <c r="R103" s="78"/>
      <c r="S103" s="78"/>
      <c r="T103" s="79"/>
      <c r="AT103" s="16" t="s">
        <v>224</v>
      </c>
      <c r="AU103" s="16" t="s">
        <v>88</v>
      </c>
    </row>
    <row r="104" spans="2:65" s="1" customFormat="1" ht="16.5" customHeight="1">
      <c r="B104" s="37"/>
      <c r="C104" s="203" t="s">
        <v>186</v>
      </c>
      <c r="D104" s="203" t="s">
        <v>142</v>
      </c>
      <c r="E104" s="204" t="s">
        <v>1878</v>
      </c>
      <c r="F104" s="205" t="s">
        <v>1879</v>
      </c>
      <c r="G104" s="206" t="s">
        <v>196</v>
      </c>
      <c r="H104" s="207">
        <v>1</v>
      </c>
      <c r="I104" s="208"/>
      <c r="J104" s="209">
        <f>ROUND(I104*H104,2)</f>
        <v>0</v>
      </c>
      <c r="K104" s="205" t="s">
        <v>146</v>
      </c>
      <c r="L104" s="42"/>
      <c r="M104" s="210" t="s">
        <v>40</v>
      </c>
      <c r="N104" s="211" t="s">
        <v>49</v>
      </c>
      <c r="O104" s="78"/>
      <c r="P104" s="212">
        <f>O104*H104</f>
        <v>0</v>
      </c>
      <c r="Q104" s="212">
        <v>0</v>
      </c>
      <c r="R104" s="212">
        <f>Q104*H104</f>
        <v>0</v>
      </c>
      <c r="S104" s="212">
        <v>0</v>
      </c>
      <c r="T104" s="213">
        <f>S104*H104</f>
        <v>0</v>
      </c>
      <c r="AR104" s="16" t="s">
        <v>1846</v>
      </c>
      <c r="AT104" s="16" t="s">
        <v>142</v>
      </c>
      <c r="AU104" s="16" t="s">
        <v>88</v>
      </c>
      <c r="AY104" s="16" t="s">
        <v>139</v>
      </c>
      <c r="BE104" s="214">
        <f>IF(N104="základní",J104,0)</f>
        <v>0</v>
      </c>
      <c r="BF104" s="214">
        <f>IF(N104="snížená",J104,0)</f>
        <v>0</v>
      </c>
      <c r="BG104" s="214">
        <f>IF(N104="zákl. přenesená",J104,0)</f>
        <v>0</v>
      </c>
      <c r="BH104" s="214">
        <f>IF(N104="sníž. přenesená",J104,0)</f>
        <v>0</v>
      </c>
      <c r="BI104" s="214">
        <f>IF(N104="nulová",J104,0)</f>
        <v>0</v>
      </c>
      <c r="BJ104" s="16" t="s">
        <v>86</v>
      </c>
      <c r="BK104" s="214">
        <f>ROUND(I104*H104,2)</f>
        <v>0</v>
      </c>
      <c r="BL104" s="16" t="s">
        <v>1846</v>
      </c>
      <c r="BM104" s="16" t="s">
        <v>1880</v>
      </c>
    </row>
    <row r="105" spans="2:47" s="1" customFormat="1" ht="12">
      <c r="B105" s="37"/>
      <c r="C105" s="38"/>
      <c r="D105" s="215" t="s">
        <v>224</v>
      </c>
      <c r="E105" s="38"/>
      <c r="F105" s="216" t="s">
        <v>1881</v>
      </c>
      <c r="G105" s="38"/>
      <c r="H105" s="38"/>
      <c r="I105" s="129"/>
      <c r="J105" s="38"/>
      <c r="K105" s="38"/>
      <c r="L105" s="42"/>
      <c r="M105" s="217"/>
      <c r="N105" s="78"/>
      <c r="O105" s="78"/>
      <c r="P105" s="78"/>
      <c r="Q105" s="78"/>
      <c r="R105" s="78"/>
      <c r="S105" s="78"/>
      <c r="T105" s="79"/>
      <c r="AT105" s="16" t="s">
        <v>224</v>
      </c>
      <c r="AU105" s="16" t="s">
        <v>88</v>
      </c>
    </row>
    <row r="106" spans="2:65" s="1" customFormat="1" ht="16.5" customHeight="1">
      <c r="B106" s="37"/>
      <c r="C106" s="203" t="s">
        <v>140</v>
      </c>
      <c r="D106" s="203" t="s">
        <v>142</v>
      </c>
      <c r="E106" s="204" t="s">
        <v>1882</v>
      </c>
      <c r="F106" s="205" t="s">
        <v>1883</v>
      </c>
      <c r="G106" s="206" t="s">
        <v>196</v>
      </c>
      <c r="H106" s="207">
        <v>1</v>
      </c>
      <c r="I106" s="208"/>
      <c r="J106" s="209">
        <f>ROUND(I106*H106,2)</f>
        <v>0</v>
      </c>
      <c r="K106" s="205" t="s">
        <v>146</v>
      </c>
      <c r="L106" s="42"/>
      <c r="M106" s="210" t="s">
        <v>40</v>
      </c>
      <c r="N106" s="211" t="s">
        <v>49</v>
      </c>
      <c r="O106" s="78"/>
      <c r="P106" s="212">
        <f>O106*H106</f>
        <v>0</v>
      </c>
      <c r="Q106" s="212">
        <v>0</v>
      </c>
      <c r="R106" s="212">
        <f>Q106*H106</f>
        <v>0</v>
      </c>
      <c r="S106" s="212">
        <v>0</v>
      </c>
      <c r="T106" s="213">
        <f>S106*H106</f>
        <v>0</v>
      </c>
      <c r="AR106" s="16" t="s">
        <v>1846</v>
      </c>
      <c r="AT106" s="16" t="s">
        <v>142</v>
      </c>
      <c r="AU106" s="16" t="s">
        <v>88</v>
      </c>
      <c r="AY106" s="16" t="s">
        <v>139</v>
      </c>
      <c r="BE106" s="214">
        <f>IF(N106="základní",J106,0)</f>
        <v>0</v>
      </c>
      <c r="BF106" s="214">
        <f>IF(N106="snížená",J106,0)</f>
        <v>0</v>
      </c>
      <c r="BG106" s="214">
        <f>IF(N106="zákl. přenesená",J106,0)</f>
        <v>0</v>
      </c>
      <c r="BH106" s="214">
        <f>IF(N106="sníž. přenesená",J106,0)</f>
        <v>0</v>
      </c>
      <c r="BI106" s="214">
        <f>IF(N106="nulová",J106,0)</f>
        <v>0</v>
      </c>
      <c r="BJ106" s="16" t="s">
        <v>86</v>
      </c>
      <c r="BK106" s="214">
        <f>ROUND(I106*H106,2)</f>
        <v>0</v>
      </c>
      <c r="BL106" s="16" t="s">
        <v>1846</v>
      </c>
      <c r="BM106" s="16" t="s">
        <v>1884</v>
      </c>
    </row>
    <row r="107" spans="2:47" s="1" customFormat="1" ht="12">
      <c r="B107" s="37"/>
      <c r="C107" s="38"/>
      <c r="D107" s="215" t="s">
        <v>224</v>
      </c>
      <c r="E107" s="38"/>
      <c r="F107" s="216" t="s">
        <v>1885</v>
      </c>
      <c r="G107" s="38"/>
      <c r="H107" s="38"/>
      <c r="I107" s="129"/>
      <c r="J107" s="38"/>
      <c r="K107" s="38"/>
      <c r="L107" s="42"/>
      <c r="M107" s="256"/>
      <c r="N107" s="231"/>
      <c r="O107" s="231"/>
      <c r="P107" s="231"/>
      <c r="Q107" s="231"/>
      <c r="R107" s="231"/>
      <c r="S107" s="231"/>
      <c r="T107" s="257"/>
      <c r="AT107" s="16" t="s">
        <v>224</v>
      </c>
      <c r="AU107" s="16" t="s">
        <v>88</v>
      </c>
    </row>
    <row r="108" spans="2:12" s="1" customFormat="1" ht="6.95" customHeight="1">
      <c r="B108" s="56"/>
      <c r="C108" s="57"/>
      <c r="D108" s="57"/>
      <c r="E108" s="57"/>
      <c r="F108" s="57"/>
      <c r="G108" s="57"/>
      <c r="H108" s="57"/>
      <c r="I108" s="153"/>
      <c r="J108" s="57"/>
      <c r="K108" s="57"/>
      <c r="L108" s="42"/>
    </row>
  </sheetData>
  <sheetProtection password="CC35" sheet="1" objects="1" scenarios="1" formatColumns="0" formatRows="0" autoFilter="0"/>
  <autoFilter ref="C83:K107"/>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K218"/>
  <sheetViews>
    <sheetView showGridLines="0" workbookViewId="0" topLeftCell="A1"/>
  </sheetViews>
  <sheetFormatPr defaultColWidth="9.140625" defaultRowHeight="12"/>
  <cols>
    <col min="1" max="1" width="8.28125" style="271" customWidth="1"/>
    <col min="2" max="2" width="1.7109375" style="271" customWidth="1"/>
    <col min="3" max="4" width="5.00390625" style="271" customWidth="1"/>
    <col min="5" max="5" width="11.7109375" style="271" customWidth="1"/>
    <col min="6" max="6" width="9.140625" style="271" customWidth="1"/>
    <col min="7" max="7" width="5.00390625" style="271" customWidth="1"/>
    <col min="8" max="8" width="77.8515625" style="271" customWidth="1"/>
    <col min="9" max="10" width="20.00390625" style="271" customWidth="1"/>
    <col min="11" max="11" width="1.7109375" style="271" customWidth="1"/>
  </cols>
  <sheetData>
    <row r="1" ht="37.5" customHeight="1"/>
    <row r="2" spans="2:11" ht="7.5" customHeight="1">
      <c r="B2" s="272"/>
      <c r="C2" s="273"/>
      <c r="D2" s="273"/>
      <c r="E2" s="273"/>
      <c r="F2" s="273"/>
      <c r="G2" s="273"/>
      <c r="H2" s="273"/>
      <c r="I2" s="273"/>
      <c r="J2" s="273"/>
      <c r="K2" s="274"/>
    </row>
    <row r="3" spans="2:11" s="14" customFormat="1" ht="45" customHeight="1">
      <c r="B3" s="275"/>
      <c r="C3" s="276" t="s">
        <v>1886</v>
      </c>
      <c r="D3" s="276"/>
      <c r="E3" s="276"/>
      <c r="F3" s="276"/>
      <c r="G3" s="276"/>
      <c r="H3" s="276"/>
      <c r="I3" s="276"/>
      <c r="J3" s="276"/>
      <c r="K3" s="277"/>
    </row>
    <row r="4" spans="2:11" ht="25.5" customHeight="1">
      <c r="B4" s="278"/>
      <c r="C4" s="279" t="s">
        <v>1887</v>
      </c>
      <c r="D4" s="279"/>
      <c r="E4" s="279"/>
      <c r="F4" s="279"/>
      <c r="G4" s="279"/>
      <c r="H4" s="279"/>
      <c r="I4" s="279"/>
      <c r="J4" s="279"/>
      <c r="K4" s="280"/>
    </row>
    <row r="5" spans="2:11" ht="5.25" customHeight="1">
      <c r="B5" s="278"/>
      <c r="C5" s="281"/>
      <c r="D5" s="281"/>
      <c r="E5" s="281"/>
      <c r="F5" s="281"/>
      <c r="G5" s="281"/>
      <c r="H5" s="281"/>
      <c r="I5" s="281"/>
      <c r="J5" s="281"/>
      <c r="K5" s="280"/>
    </row>
    <row r="6" spans="2:11" ht="15" customHeight="1">
      <c r="B6" s="278"/>
      <c r="C6" s="282" t="s">
        <v>1888</v>
      </c>
      <c r="D6" s="282"/>
      <c r="E6" s="282"/>
      <c r="F6" s="282"/>
      <c r="G6" s="282"/>
      <c r="H6" s="282"/>
      <c r="I6" s="282"/>
      <c r="J6" s="282"/>
      <c r="K6" s="280"/>
    </row>
    <row r="7" spans="2:11" ht="15" customHeight="1">
      <c r="B7" s="283"/>
      <c r="C7" s="282" t="s">
        <v>1889</v>
      </c>
      <c r="D7" s="282"/>
      <c r="E7" s="282"/>
      <c r="F7" s="282"/>
      <c r="G7" s="282"/>
      <c r="H7" s="282"/>
      <c r="I7" s="282"/>
      <c r="J7" s="282"/>
      <c r="K7" s="280"/>
    </row>
    <row r="8" spans="2:11" ht="12.75" customHeight="1">
      <c r="B8" s="283"/>
      <c r="C8" s="282"/>
      <c r="D8" s="282"/>
      <c r="E8" s="282"/>
      <c r="F8" s="282"/>
      <c r="G8" s="282"/>
      <c r="H8" s="282"/>
      <c r="I8" s="282"/>
      <c r="J8" s="282"/>
      <c r="K8" s="280"/>
    </row>
    <row r="9" spans="2:11" ht="15" customHeight="1">
      <c r="B9" s="283"/>
      <c r="C9" s="282" t="s">
        <v>1890</v>
      </c>
      <c r="D9" s="282"/>
      <c r="E9" s="282"/>
      <c r="F9" s="282"/>
      <c r="G9" s="282"/>
      <c r="H9" s="282"/>
      <c r="I9" s="282"/>
      <c r="J9" s="282"/>
      <c r="K9" s="280"/>
    </row>
    <row r="10" spans="2:11" ht="15" customHeight="1">
      <c r="B10" s="283"/>
      <c r="C10" s="282"/>
      <c r="D10" s="282" t="s">
        <v>1891</v>
      </c>
      <c r="E10" s="282"/>
      <c r="F10" s="282"/>
      <c r="G10" s="282"/>
      <c r="H10" s="282"/>
      <c r="I10" s="282"/>
      <c r="J10" s="282"/>
      <c r="K10" s="280"/>
    </row>
    <row r="11" spans="2:11" ht="15" customHeight="1">
      <c r="B11" s="283"/>
      <c r="C11" s="284"/>
      <c r="D11" s="282" t="s">
        <v>1892</v>
      </c>
      <c r="E11" s="282"/>
      <c r="F11" s="282"/>
      <c r="G11" s="282"/>
      <c r="H11" s="282"/>
      <c r="I11" s="282"/>
      <c r="J11" s="282"/>
      <c r="K11" s="280"/>
    </row>
    <row r="12" spans="2:11" ht="15" customHeight="1">
      <c r="B12" s="283"/>
      <c r="C12" s="284"/>
      <c r="D12" s="282"/>
      <c r="E12" s="282"/>
      <c r="F12" s="282"/>
      <c r="G12" s="282"/>
      <c r="H12" s="282"/>
      <c r="I12" s="282"/>
      <c r="J12" s="282"/>
      <c r="K12" s="280"/>
    </row>
    <row r="13" spans="2:11" ht="15" customHeight="1">
      <c r="B13" s="283"/>
      <c r="C13" s="284"/>
      <c r="D13" s="285" t="s">
        <v>1893</v>
      </c>
      <c r="E13" s="282"/>
      <c r="F13" s="282"/>
      <c r="G13" s="282"/>
      <c r="H13" s="282"/>
      <c r="I13" s="282"/>
      <c r="J13" s="282"/>
      <c r="K13" s="280"/>
    </row>
    <row r="14" spans="2:11" ht="12.75" customHeight="1">
      <c r="B14" s="283"/>
      <c r="C14" s="284"/>
      <c r="D14" s="284"/>
      <c r="E14" s="284"/>
      <c r="F14" s="284"/>
      <c r="G14" s="284"/>
      <c r="H14" s="284"/>
      <c r="I14" s="284"/>
      <c r="J14" s="284"/>
      <c r="K14" s="280"/>
    </row>
    <row r="15" spans="2:11" ht="15" customHeight="1">
      <c r="B15" s="283"/>
      <c r="C15" s="284"/>
      <c r="D15" s="282" t="s">
        <v>1894</v>
      </c>
      <c r="E15" s="282"/>
      <c r="F15" s="282"/>
      <c r="G15" s="282"/>
      <c r="H15" s="282"/>
      <c r="I15" s="282"/>
      <c r="J15" s="282"/>
      <c r="K15" s="280"/>
    </row>
    <row r="16" spans="2:11" ht="15" customHeight="1">
      <c r="B16" s="283"/>
      <c r="C16" s="284"/>
      <c r="D16" s="282" t="s">
        <v>1895</v>
      </c>
      <c r="E16" s="282"/>
      <c r="F16" s="282"/>
      <c r="G16" s="282"/>
      <c r="H16" s="282"/>
      <c r="I16" s="282"/>
      <c r="J16" s="282"/>
      <c r="K16" s="280"/>
    </row>
    <row r="17" spans="2:11" ht="15" customHeight="1">
      <c r="B17" s="283"/>
      <c r="C17" s="284"/>
      <c r="D17" s="282" t="s">
        <v>1896</v>
      </c>
      <c r="E17" s="282"/>
      <c r="F17" s="282"/>
      <c r="G17" s="282"/>
      <c r="H17" s="282"/>
      <c r="I17" s="282"/>
      <c r="J17" s="282"/>
      <c r="K17" s="280"/>
    </row>
    <row r="18" spans="2:11" ht="15" customHeight="1">
      <c r="B18" s="283"/>
      <c r="C18" s="284"/>
      <c r="D18" s="284"/>
      <c r="E18" s="286" t="s">
        <v>85</v>
      </c>
      <c r="F18" s="282" t="s">
        <v>1897</v>
      </c>
      <c r="G18" s="282"/>
      <c r="H18" s="282"/>
      <c r="I18" s="282"/>
      <c r="J18" s="282"/>
      <c r="K18" s="280"/>
    </row>
    <row r="19" spans="2:11" ht="15" customHeight="1">
      <c r="B19" s="283"/>
      <c r="C19" s="284"/>
      <c r="D19" s="284"/>
      <c r="E19" s="286" t="s">
        <v>1898</v>
      </c>
      <c r="F19" s="282" t="s">
        <v>1899</v>
      </c>
      <c r="G19" s="282"/>
      <c r="H19" s="282"/>
      <c r="I19" s="282"/>
      <c r="J19" s="282"/>
      <c r="K19" s="280"/>
    </row>
    <row r="20" spans="2:11" ht="15" customHeight="1">
      <c r="B20" s="283"/>
      <c r="C20" s="284"/>
      <c r="D20" s="284"/>
      <c r="E20" s="286" t="s">
        <v>1900</v>
      </c>
      <c r="F20" s="282" t="s">
        <v>1901</v>
      </c>
      <c r="G20" s="282"/>
      <c r="H20" s="282"/>
      <c r="I20" s="282"/>
      <c r="J20" s="282"/>
      <c r="K20" s="280"/>
    </row>
    <row r="21" spans="2:11" ht="15" customHeight="1">
      <c r="B21" s="283"/>
      <c r="C21" s="284"/>
      <c r="D21" s="284"/>
      <c r="E21" s="286" t="s">
        <v>106</v>
      </c>
      <c r="F21" s="282" t="s">
        <v>1902</v>
      </c>
      <c r="G21" s="282"/>
      <c r="H21" s="282"/>
      <c r="I21" s="282"/>
      <c r="J21" s="282"/>
      <c r="K21" s="280"/>
    </row>
    <row r="22" spans="2:11" ht="15" customHeight="1">
      <c r="B22" s="283"/>
      <c r="C22" s="284"/>
      <c r="D22" s="284"/>
      <c r="E22" s="286" t="s">
        <v>988</v>
      </c>
      <c r="F22" s="282" t="s">
        <v>989</v>
      </c>
      <c r="G22" s="282"/>
      <c r="H22" s="282"/>
      <c r="I22" s="282"/>
      <c r="J22" s="282"/>
      <c r="K22" s="280"/>
    </row>
    <row r="23" spans="2:11" ht="15" customHeight="1">
      <c r="B23" s="283"/>
      <c r="C23" s="284"/>
      <c r="D23" s="284"/>
      <c r="E23" s="286" t="s">
        <v>1903</v>
      </c>
      <c r="F23" s="282" t="s">
        <v>1904</v>
      </c>
      <c r="G23" s="282"/>
      <c r="H23" s="282"/>
      <c r="I23" s="282"/>
      <c r="J23" s="282"/>
      <c r="K23" s="280"/>
    </row>
    <row r="24" spans="2:11" ht="12.75" customHeight="1">
      <c r="B24" s="283"/>
      <c r="C24" s="284"/>
      <c r="D24" s="284"/>
      <c r="E24" s="284"/>
      <c r="F24" s="284"/>
      <c r="G24" s="284"/>
      <c r="H24" s="284"/>
      <c r="I24" s="284"/>
      <c r="J24" s="284"/>
      <c r="K24" s="280"/>
    </row>
    <row r="25" spans="2:11" ht="15" customHeight="1">
      <c r="B25" s="283"/>
      <c r="C25" s="282" t="s">
        <v>1905</v>
      </c>
      <c r="D25" s="282"/>
      <c r="E25" s="282"/>
      <c r="F25" s="282"/>
      <c r="G25" s="282"/>
      <c r="H25" s="282"/>
      <c r="I25" s="282"/>
      <c r="J25" s="282"/>
      <c r="K25" s="280"/>
    </row>
    <row r="26" spans="2:11" ht="15" customHeight="1">
      <c r="B26" s="283"/>
      <c r="C26" s="282" t="s">
        <v>1906</v>
      </c>
      <c r="D26" s="282"/>
      <c r="E26" s="282"/>
      <c r="F26" s="282"/>
      <c r="G26" s="282"/>
      <c r="H26" s="282"/>
      <c r="I26" s="282"/>
      <c r="J26" s="282"/>
      <c r="K26" s="280"/>
    </row>
    <row r="27" spans="2:11" ht="15" customHeight="1">
      <c r="B27" s="283"/>
      <c r="C27" s="282"/>
      <c r="D27" s="282" t="s">
        <v>1907</v>
      </c>
      <c r="E27" s="282"/>
      <c r="F27" s="282"/>
      <c r="G27" s="282"/>
      <c r="H27" s="282"/>
      <c r="I27" s="282"/>
      <c r="J27" s="282"/>
      <c r="K27" s="280"/>
    </row>
    <row r="28" spans="2:11" ht="15" customHeight="1">
      <c r="B28" s="283"/>
      <c r="C28" s="284"/>
      <c r="D28" s="282" t="s">
        <v>1908</v>
      </c>
      <c r="E28" s="282"/>
      <c r="F28" s="282"/>
      <c r="G28" s="282"/>
      <c r="H28" s="282"/>
      <c r="I28" s="282"/>
      <c r="J28" s="282"/>
      <c r="K28" s="280"/>
    </row>
    <row r="29" spans="2:11" ht="12.75" customHeight="1">
      <c r="B29" s="283"/>
      <c r="C29" s="284"/>
      <c r="D29" s="284"/>
      <c r="E29" s="284"/>
      <c r="F29" s="284"/>
      <c r="G29" s="284"/>
      <c r="H29" s="284"/>
      <c r="I29" s="284"/>
      <c r="J29" s="284"/>
      <c r="K29" s="280"/>
    </row>
    <row r="30" spans="2:11" ht="15" customHeight="1">
      <c r="B30" s="283"/>
      <c r="C30" s="284"/>
      <c r="D30" s="282" t="s">
        <v>1909</v>
      </c>
      <c r="E30" s="282"/>
      <c r="F30" s="282"/>
      <c r="G30" s="282"/>
      <c r="H30" s="282"/>
      <c r="I30" s="282"/>
      <c r="J30" s="282"/>
      <c r="K30" s="280"/>
    </row>
    <row r="31" spans="2:11" ht="15" customHeight="1">
      <c r="B31" s="283"/>
      <c r="C31" s="284"/>
      <c r="D31" s="282" t="s">
        <v>1910</v>
      </c>
      <c r="E31" s="282"/>
      <c r="F31" s="282"/>
      <c r="G31" s="282"/>
      <c r="H31" s="282"/>
      <c r="I31" s="282"/>
      <c r="J31" s="282"/>
      <c r="K31" s="280"/>
    </row>
    <row r="32" spans="2:11" ht="12.75" customHeight="1">
      <c r="B32" s="283"/>
      <c r="C32" s="284"/>
      <c r="D32" s="284"/>
      <c r="E32" s="284"/>
      <c r="F32" s="284"/>
      <c r="G32" s="284"/>
      <c r="H32" s="284"/>
      <c r="I32" s="284"/>
      <c r="J32" s="284"/>
      <c r="K32" s="280"/>
    </row>
    <row r="33" spans="2:11" ht="15" customHeight="1">
      <c r="B33" s="283"/>
      <c r="C33" s="284"/>
      <c r="D33" s="282" t="s">
        <v>1911</v>
      </c>
      <c r="E33" s="282"/>
      <c r="F33" s="282"/>
      <c r="G33" s="282"/>
      <c r="H33" s="282"/>
      <c r="I33" s="282"/>
      <c r="J33" s="282"/>
      <c r="K33" s="280"/>
    </row>
    <row r="34" spans="2:11" ht="15" customHeight="1">
      <c r="B34" s="283"/>
      <c r="C34" s="284"/>
      <c r="D34" s="282" t="s">
        <v>1912</v>
      </c>
      <c r="E34" s="282"/>
      <c r="F34" s="282"/>
      <c r="G34" s="282"/>
      <c r="H34" s="282"/>
      <c r="I34" s="282"/>
      <c r="J34" s="282"/>
      <c r="K34" s="280"/>
    </row>
    <row r="35" spans="2:11" ht="15" customHeight="1">
      <c r="B35" s="283"/>
      <c r="C35" s="284"/>
      <c r="D35" s="282" t="s">
        <v>1913</v>
      </c>
      <c r="E35" s="282"/>
      <c r="F35" s="282"/>
      <c r="G35" s="282"/>
      <c r="H35" s="282"/>
      <c r="I35" s="282"/>
      <c r="J35" s="282"/>
      <c r="K35" s="280"/>
    </row>
    <row r="36" spans="2:11" ht="15" customHeight="1">
      <c r="B36" s="283"/>
      <c r="C36" s="284"/>
      <c r="D36" s="282"/>
      <c r="E36" s="285" t="s">
        <v>125</v>
      </c>
      <c r="F36" s="282"/>
      <c r="G36" s="282" t="s">
        <v>1914</v>
      </c>
      <c r="H36" s="282"/>
      <c r="I36" s="282"/>
      <c r="J36" s="282"/>
      <c r="K36" s="280"/>
    </row>
    <row r="37" spans="2:11" ht="30.75" customHeight="1">
      <c r="B37" s="283"/>
      <c r="C37" s="284"/>
      <c r="D37" s="282"/>
      <c r="E37" s="285" t="s">
        <v>1915</v>
      </c>
      <c r="F37" s="282"/>
      <c r="G37" s="282" t="s">
        <v>1916</v>
      </c>
      <c r="H37" s="282"/>
      <c r="I37" s="282"/>
      <c r="J37" s="282"/>
      <c r="K37" s="280"/>
    </row>
    <row r="38" spans="2:11" ht="15" customHeight="1">
      <c r="B38" s="283"/>
      <c r="C38" s="284"/>
      <c r="D38" s="282"/>
      <c r="E38" s="285" t="s">
        <v>59</v>
      </c>
      <c r="F38" s="282"/>
      <c r="G38" s="282" t="s">
        <v>1917</v>
      </c>
      <c r="H38" s="282"/>
      <c r="I38" s="282"/>
      <c r="J38" s="282"/>
      <c r="K38" s="280"/>
    </row>
    <row r="39" spans="2:11" ht="15" customHeight="1">
      <c r="B39" s="283"/>
      <c r="C39" s="284"/>
      <c r="D39" s="282"/>
      <c r="E39" s="285" t="s">
        <v>60</v>
      </c>
      <c r="F39" s="282"/>
      <c r="G39" s="282" t="s">
        <v>1918</v>
      </c>
      <c r="H39" s="282"/>
      <c r="I39" s="282"/>
      <c r="J39" s="282"/>
      <c r="K39" s="280"/>
    </row>
    <row r="40" spans="2:11" ht="15" customHeight="1">
      <c r="B40" s="283"/>
      <c r="C40" s="284"/>
      <c r="D40" s="282"/>
      <c r="E40" s="285" t="s">
        <v>126</v>
      </c>
      <c r="F40" s="282"/>
      <c r="G40" s="282" t="s">
        <v>1919</v>
      </c>
      <c r="H40" s="282"/>
      <c r="I40" s="282"/>
      <c r="J40" s="282"/>
      <c r="K40" s="280"/>
    </row>
    <row r="41" spans="2:11" ht="15" customHeight="1">
      <c r="B41" s="283"/>
      <c r="C41" s="284"/>
      <c r="D41" s="282"/>
      <c r="E41" s="285" t="s">
        <v>127</v>
      </c>
      <c r="F41" s="282"/>
      <c r="G41" s="282" t="s">
        <v>1920</v>
      </c>
      <c r="H41" s="282"/>
      <c r="I41" s="282"/>
      <c r="J41" s="282"/>
      <c r="K41" s="280"/>
    </row>
    <row r="42" spans="2:11" ht="15" customHeight="1">
      <c r="B42" s="283"/>
      <c r="C42" s="284"/>
      <c r="D42" s="282"/>
      <c r="E42" s="285" t="s">
        <v>1921</v>
      </c>
      <c r="F42" s="282"/>
      <c r="G42" s="282" t="s">
        <v>1922</v>
      </c>
      <c r="H42" s="282"/>
      <c r="I42" s="282"/>
      <c r="J42" s="282"/>
      <c r="K42" s="280"/>
    </row>
    <row r="43" spans="2:11" ht="15" customHeight="1">
      <c r="B43" s="283"/>
      <c r="C43" s="284"/>
      <c r="D43" s="282"/>
      <c r="E43" s="285"/>
      <c r="F43" s="282"/>
      <c r="G43" s="282" t="s">
        <v>1923</v>
      </c>
      <c r="H43" s="282"/>
      <c r="I43" s="282"/>
      <c r="J43" s="282"/>
      <c r="K43" s="280"/>
    </row>
    <row r="44" spans="2:11" ht="15" customHeight="1">
      <c r="B44" s="283"/>
      <c r="C44" s="284"/>
      <c r="D44" s="282"/>
      <c r="E44" s="285" t="s">
        <v>1924</v>
      </c>
      <c r="F44" s="282"/>
      <c r="G44" s="282" t="s">
        <v>1925</v>
      </c>
      <c r="H44" s="282"/>
      <c r="I44" s="282"/>
      <c r="J44" s="282"/>
      <c r="K44" s="280"/>
    </row>
    <row r="45" spans="2:11" ht="15" customHeight="1">
      <c r="B45" s="283"/>
      <c r="C45" s="284"/>
      <c r="D45" s="282"/>
      <c r="E45" s="285" t="s">
        <v>129</v>
      </c>
      <c r="F45" s="282"/>
      <c r="G45" s="282" t="s">
        <v>1926</v>
      </c>
      <c r="H45" s="282"/>
      <c r="I45" s="282"/>
      <c r="J45" s="282"/>
      <c r="K45" s="280"/>
    </row>
    <row r="46" spans="2:11" ht="12.75" customHeight="1">
      <c r="B46" s="283"/>
      <c r="C46" s="284"/>
      <c r="D46" s="282"/>
      <c r="E46" s="282"/>
      <c r="F46" s="282"/>
      <c r="G46" s="282"/>
      <c r="H46" s="282"/>
      <c r="I46" s="282"/>
      <c r="J46" s="282"/>
      <c r="K46" s="280"/>
    </row>
    <row r="47" spans="2:11" ht="15" customHeight="1">
      <c r="B47" s="283"/>
      <c r="C47" s="284"/>
      <c r="D47" s="282" t="s">
        <v>1927</v>
      </c>
      <c r="E47" s="282"/>
      <c r="F47" s="282"/>
      <c r="G47" s="282"/>
      <c r="H47" s="282"/>
      <c r="I47" s="282"/>
      <c r="J47" s="282"/>
      <c r="K47" s="280"/>
    </row>
    <row r="48" spans="2:11" ht="15" customHeight="1">
      <c r="B48" s="283"/>
      <c r="C48" s="284"/>
      <c r="D48" s="284"/>
      <c r="E48" s="282" t="s">
        <v>1928</v>
      </c>
      <c r="F48" s="282"/>
      <c r="G48" s="282"/>
      <c r="H48" s="282"/>
      <c r="I48" s="282"/>
      <c r="J48" s="282"/>
      <c r="K48" s="280"/>
    </row>
    <row r="49" spans="2:11" ht="15" customHeight="1">
      <c r="B49" s="283"/>
      <c r="C49" s="284"/>
      <c r="D49" s="284"/>
      <c r="E49" s="282" t="s">
        <v>1929</v>
      </c>
      <c r="F49" s="282"/>
      <c r="G49" s="282"/>
      <c r="H49" s="282"/>
      <c r="I49" s="282"/>
      <c r="J49" s="282"/>
      <c r="K49" s="280"/>
    </row>
    <row r="50" spans="2:11" ht="15" customHeight="1">
      <c r="B50" s="283"/>
      <c r="C50" s="284"/>
      <c r="D50" s="284"/>
      <c r="E50" s="282" t="s">
        <v>1930</v>
      </c>
      <c r="F50" s="282"/>
      <c r="G50" s="282"/>
      <c r="H50" s="282"/>
      <c r="I50" s="282"/>
      <c r="J50" s="282"/>
      <c r="K50" s="280"/>
    </row>
    <row r="51" spans="2:11" ht="15" customHeight="1">
      <c r="B51" s="283"/>
      <c r="C51" s="284"/>
      <c r="D51" s="282" t="s">
        <v>1931</v>
      </c>
      <c r="E51" s="282"/>
      <c r="F51" s="282"/>
      <c r="G51" s="282"/>
      <c r="H51" s="282"/>
      <c r="I51" s="282"/>
      <c r="J51" s="282"/>
      <c r="K51" s="280"/>
    </row>
    <row r="52" spans="2:11" ht="25.5" customHeight="1">
      <c r="B52" s="278"/>
      <c r="C52" s="279" t="s">
        <v>1932</v>
      </c>
      <c r="D52" s="279"/>
      <c r="E52" s="279"/>
      <c r="F52" s="279"/>
      <c r="G52" s="279"/>
      <c r="H52" s="279"/>
      <c r="I52" s="279"/>
      <c r="J52" s="279"/>
      <c r="K52" s="280"/>
    </row>
    <row r="53" spans="2:11" ht="5.25" customHeight="1">
      <c r="B53" s="278"/>
      <c r="C53" s="281"/>
      <c r="D53" s="281"/>
      <c r="E53" s="281"/>
      <c r="F53" s="281"/>
      <c r="G53" s="281"/>
      <c r="H53" s="281"/>
      <c r="I53" s="281"/>
      <c r="J53" s="281"/>
      <c r="K53" s="280"/>
    </row>
    <row r="54" spans="2:11" ht="15" customHeight="1">
      <c r="B54" s="278"/>
      <c r="C54" s="282" t="s">
        <v>1933</v>
      </c>
      <c r="D54" s="282"/>
      <c r="E54" s="282"/>
      <c r="F54" s="282"/>
      <c r="G54" s="282"/>
      <c r="H54" s="282"/>
      <c r="I54" s="282"/>
      <c r="J54" s="282"/>
      <c r="K54" s="280"/>
    </row>
    <row r="55" spans="2:11" ht="15" customHeight="1">
      <c r="B55" s="278"/>
      <c r="C55" s="282" t="s">
        <v>1934</v>
      </c>
      <c r="D55" s="282"/>
      <c r="E55" s="282"/>
      <c r="F55" s="282"/>
      <c r="G55" s="282"/>
      <c r="H55" s="282"/>
      <c r="I55" s="282"/>
      <c r="J55" s="282"/>
      <c r="K55" s="280"/>
    </row>
    <row r="56" spans="2:11" ht="12.75" customHeight="1">
      <c r="B56" s="278"/>
      <c r="C56" s="282"/>
      <c r="D56" s="282"/>
      <c r="E56" s="282"/>
      <c r="F56" s="282"/>
      <c r="G56" s="282"/>
      <c r="H56" s="282"/>
      <c r="I56" s="282"/>
      <c r="J56" s="282"/>
      <c r="K56" s="280"/>
    </row>
    <row r="57" spans="2:11" ht="15" customHeight="1">
      <c r="B57" s="278"/>
      <c r="C57" s="282" t="s">
        <v>1935</v>
      </c>
      <c r="D57" s="282"/>
      <c r="E57" s="282"/>
      <c r="F57" s="282"/>
      <c r="G57" s="282"/>
      <c r="H57" s="282"/>
      <c r="I57" s="282"/>
      <c r="J57" s="282"/>
      <c r="K57" s="280"/>
    </row>
    <row r="58" spans="2:11" ht="15" customHeight="1">
      <c r="B58" s="278"/>
      <c r="C58" s="284"/>
      <c r="D58" s="282" t="s">
        <v>1936</v>
      </c>
      <c r="E58" s="282"/>
      <c r="F58" s="282"/>
      <c r="G58" s="282"/>
      <c r="H58" s="282"/>
      <c r="I58" s="282"/>
      <c r="J58" s="282"/>
      <c r="K58" s="280"/>
    </row>
    <row r="59" spans="2:11" ht="15" customHeight="1">
      <c r="B59" s="278"/>
      <c r="C59" s="284"/>
      <c r="D59" s="282" t="s">
        <v>1937</v>
      </c>
      <c r="E59" s="282"/>
      <c r="F59" s="282"/>
      <c r="G59" s="282"/>
      <c r="H59" s="282"/>
      <c r="I59" s="282"/>
      <c r="J59" s="282"/>
      <c r="K59" s="280"/>
    </row>
    <row r="60" spans="2:11" ht="15" customHeight="1">
      <c r="B60" s="278"/>
      <c r="C60" s="284"/>
      <c r="D60" s="282" t="s">
        <v>1938</v>
      </c>
      <c r="E60" s="282"/>
      <c r="F60" s="282"/>
      <c r="G60" s="282"/>
      <c r="H60" s="282"/>
      <c r="I60" s="282"/>
      <c r="J60" s="282"/>
      <c r="K60" s="280"/>
    </row>
    <row r="61" spans="2:11" ht="15" customHeight="1">
      <c r="B61" s="278"/>
      <c r="C61" s="284"/>
      <c r="D61" s="282" t="s">
        <v>1939</v>
      </c>
      <c r="E61" s="282"/>
      <c r="F61" s="282"/>
      <c r="G61" s="282"/>
      <c r="H61" s="282"/>
      <c r="I61" s="282"/>
      <c r="J61" s="282"/>
      <c r="K61" s="280"/>
    </row>
    <row r="62" spans="2:11" ht="15" customHeight="1">
      <c r="B62" s="278"/>
      <c r="C62" s="284"/>
      <c r="D62" s="287" t="s">
        <v>1940</v>
      </c>
      <c r="E62" s="287"/>
      <c r="F62" s="287"/>
      <c r="G62" s="287"/>
      <c r="H62" s="287"/>
      <c r="I62" s="287"/>
      <c r="J62" s="287"/>
      <c r="K62" s="280"/>
    </row>
    <row r="63" spans="2:11" ht="15" customHeight="1">
      <c r="B63" s="278"/>
      <c r="C63" s="284"/>
      <c r="D63" s="282" t="s">
        <v>1941</v>
      </c>
      <c r="E63" s="282"/>
      <c r="F63" s="282"/>
      <c r="G63" s="282"/>
      <c r="H63" s="282"/>
      <c r="I63" s="282"/>
      <c r="J63" s="282"/>
      <c r="K63" s="280"/>
    </row>
    <row r="64" spans="2:11" ht="12.75" customHeight="1">
      <c r="B64" s="278"/>
      <c r="C64" s="284"/>
      <c r="D64" s="284"/>
      <c r="E64" s="288"/>
      <c r="F64" s="284"/>
      <c r="G64" s="284"/>
      <c r="H64" s="284"/>
      <c r="I64" s="284"/>
      <c r="J64" s="284"/>
      <c r="K64" s="280"/>
    </row>
    <row r="65" spans="2:11" ht="15" customHeight="1">
      <c r="B65" s="278"/>
      <c r="C65" s="284"/>
      <c r="D65" s="282" t="s">
        <v>1942</v>
      </c>
      <c r="E65" s="282"/>
      <c r="F65" s="282"/>
      <c r="G65" s="282"/>
      <c r="H65" s="282"/>
      <c r="I65" s="282"/>
      <c r="J65" s="282"/>
      <c r="K65" s="280"/>
    </row>
    <row r="66" spans="2:11" ht="15" customHeight="1">
      <c r="B66" s="278"/>
      <c r="C66" s="284"/>
      <c r="D66" s="287" t="s">
        <v>1943</v>
      </c>
      <c r="E66" s="287"/>
      <c r="F66" s="287"/>
      <c r="G66" s="287"/>
      <c r="H66" s="287"/>
      <c r="I66" s="287"/>
      <c r="J66" s="287"/>
      <c r="K66" s="280"/>
    </row>
    <row r="67" spans="2:11" ht="15" customHeight="1">
      <c r="B67" s="278"/>
      <c r="C67" s="284"/>
      <c r="D67" s="282" t="s">
        <v>1944</v>
      </c>
      <c r="E67" s="282"/>
      <c r="F67" s="282"/>
      <c r="G67" s="282"/>
      <c r="H67" s="282"/>
      <c r="I67" s="282"/>
      <c r="J67" s="282"/>
      <c r="K67" s="280"/>
    </row>
    <row r="68" spans="2:11" ht="15" customHeight="1">
      <c r="B68" s="278"/>
      <c r="C68" s="284"/>
      <c r="D68" s="282" t="s">
        <v>1945</v>
      </c>
      <c r="E68" s="282"/>
      <c r="F68" s="282"/>
      <c r="G68" s="282"/>
      <c r="H68" s="282"/>
      <c r="I68" s="282"/>
      <c r="J68" s="282"/>
      <c r="K68" s="280"/>
    </row>
    <row r="69" spans="2:11" ht="15" customHeight="1">
      <c r="B69" s="278"/>
      <c r="C69" s="284"/>
      <c r="D69" s="282" t="s">
        <v>1946</v>
      </c>
      <c r="E69" s="282"/>
      <c r="F69" s="282"/>
      <c r="G69" s="282"/>
      <c r="H69" s="282"/>
      <c r="I69" s="282"/>
      <c r="J69" s="282"/>
      <c r="K69" s="280"/>
    </row>
    <row r="70" spans="2:11" ht="15" customHeight="1">
      <c r="B70" s="278"/>
      <c r="C70" s="284"/>
      <c r="D70" s="282" t="s">
        <v>1947</v>
      </c>
      <c r="E70" s="282"/>
      <c r="F70" s="282"/>
      <c r="G70" s="282"/>
      <c r="H70" s="282"/>
      <c r="I70" s="282"/>
      <c r="J70" s="282"/>
      <c r="K70" s="280"/>
    </row>
    <row r="71" spans="2:11" ht="12.75" customHeight="1">
      <c r="B71" s="289"/>
      <c r="C71" s="290"/>
      <c r="D71" s="290"/>
      <c r="E71" s="290"/>
      <c r="F71" s="290"/>
      <c r="G71" s="290"/>
      <c r="H71" s="290"/>
      <c r="I71" s="290"/>
      <c r="J71" s="290"/>
      <c r="K71" s="291"/>
    </row>
    <row r="72" spans="2:11" ht="18.75" customHeight="1">
      <c r="B72" s="292"/>
      <c r="C72" s="292"/>
      <c r="D72" s="292"/>
      <c r="E72" s="292"/>
      <c r="F72" s="292"/>
      <c r="G72" s="292"/>
      <c r="H72" s="292"/>
      <c r="I72" s="292"/>
      <c r="J72" s="292"/>
      <c r="K72" s="293"/>
    </row>
    <row r="73" spans="2:11" ht="18.75" customHeight="1">
      <c r="B73" s="293"/>
      <c r="C73" s="293"/>
      <c r="D73" s="293"/>
      <c r="E73" s="293"/>
      <c r="F73" s="293"/>
      <c r="G73" s="293"/>
      <c r="H73" s="293"/>
      <c r="I73" s="293"/>
      <c r="J73" s="293"/>
      <c r="K73" s="293"/>
    </row>
    <row r="74" spans="2:11" ht="7.5" customHeight="1">
      <c r="B74" s="294"/>
      <c r="C74" s="295"/>
      <c r="D74" s="295"/>
      <c r="E74" s="295"/>
      <c r="F74" s="295"/>
      <c r="G74" s="295"/>
      <c r="H74" s="295"/>
      <c r="I74" s="295"/>
      <c r="J74" s="295"/>
      <c r="K74" s="296"/>
    </row>
    <row r="75" spans="2:11" ht="45" customHeight="1">
      <c r="B75" s="297"/>
      <c r="C75" s="298" t="s">
        <v>1948</v>
      </c>
      <c r="D75" s="298"/>
      <c r="E75" s="298"/>
      <c r="F75" s="298"/>
      <c r="G75" s="298"/>
      <c r="H75" s="298"/>
      <c r="I75" s="298"/>
      <c r="J75" s="298"/>
      <c r="K75" s="299"/>
    </row>
    <row r="76" spans="2:11" ht="17.25" customHeight="1">
      <c r="B76" s="297"/>
      <c r="C76" s="300" t="s">
        <v>1949</v>
      </c>
      <c r="D76" s="300"/>
      <c r="E76" s="300"/>
      <c r="F76" s="300" t="s">
        <v>1950</v>
      </c>
      <c r="G76" s="301"/>
      <c r="H76" s="300" t="s">
        <v>60</v>
      </c>
      <c r="I76" s="300" t="s">
        <v>63</v>
      </c>
      <c r="J76" s="300" t="s">
        <v>1951</v>
      </c>
      <c r="K76" s="299"/>
    </row>
    <row r="77" spans="2:11" ht="17.25" customHeight="1">
      <c r="B77" s="297"/>
      <c r="C77" s="302" t="s">
        <v>1952</v>
      </c>
      <c r="D77" s="302"/>
      <c r="E77" s="302"/>
      <c r="F77" s="303" t="s">
        <v>1953</v>
      </c>
      <c r="G77" s="304"/>
      <c r="H77" s="302"/>
      <c r="I77" s="302"/>
      <c r="J77" s="302" t="s">
        <v>1954</v>
      </c>
      <c r="K77" s="299"/>
    </row>
    <row r="78" spans="2:11" ht="5.25" customHeight="1">
      <c r="B78" s="297"/>
      <c r="C78" s="305"/>
      <c r="D78" s="305"/>
      <c r="E78" s="305"/>
      <c r="F78" s="305"/>
      <c r="G78" s="306"/>
      <c r="H78" s="305"/>
      <c r="I78" s="305"/>
      <c r="J78" s="305"/>
      <c r="K78" s="299"/>
    </row>
    <row r="79" spans="2:11" ht="15" customHeight="1">
      <c r="B79" s="297"/>
      <c r="C79" s="285" t="s">
        <v>59</v>
      </c>
      <c r="D79" s="305"/>
      <c r="E79" s="305"/>
      <c r="F79" s="307" t="s">
        <v>1955</v>
      </c>
      <c r="G79" s="306"/>
      <c r="H79" s="285" t="s">
        <v>1956</v>
      </c>
      <c r="I79" s="285" t="s">
        <v>1957</v>
      </c>
      <c r="J79" s="285">
        <v>20</v>
      </c>
      <c r="K79" s="299"/>
    </row>
    <row r="80" spans="2:11" ht="15" customHeight="1">
      <c r="B80" s="297"/>
      <c r="C80" s="285" t="s">
        <v>1958</v>
      </c>
      <c r="D80" s="285"/>
      <c r="E80" s="285"/>
      <c r="F80" s="307" t="s">
        <v>1955</v>
      </c>
      <c r="G80" s="306"/>
      <c r="H80" s="285" t="s">
        <v>1959</v>
      </c>
      <c r="I80" s="285" t="s">
        <v>1957</v>
      </c>
      <c r="J80" s="285">
        <v>120</v>
      </c>
      <c r="K80" s="299"/>
    </row>
    <row r="81" spans="2:11" ht="15" customHeight="1">
      <c r="B81" s="308"/>
      <c r="C81" s="285" t="s">
        <v>1960</v>
      </c>
      <c r="D81" s="285"/>
      <c r="E81" s="285"/>
      <c r="F81" s="307" t="s">
        <v>1961</v>
      </c>
      <c r="G81" s="306"/>
      <c r="H81" s="285" t="s">
        <v>1962</v>
      </c>
      <c r="I81" s="285" t="s">
        <v>1957</v>
      </c>
      <c r="J81" s="285">
        <v>50</v>
      </c>
      <c r="K81" s="299"/>
    </row>
    <row r="82" spans="2:11" ht="15" customHeight="1">
      <c r="B82" s="308"/>
      <c r="C82" s="285" t="s">
        <v>1963</v>
      </c>
      <c r="D82" s="285"/>
      <c r="E82" s="285"/>
      <c r="F82" s="307" t="s">
        <v>1955</v>
      </c>
      <c r="G82" s="306"/>
      <c r="H82" s="285" t="s">
        <v>1964</v>
      </c>
      <c r="I82" s="285" t="s">
        <v>1965</v>
      </c>
      <c r="J82" s="285"/>
      <c r="K82" s="299"/>
    </row>
    <row r="83" spans="2:11" ht="15" customHeight="1">
      <c r="B83" s="308"/>
      <c r="C83" s="309" t="s">
        <v>1966</v>
      </c>
      <c r="D83" s="309"/>
      <c r="E83" s="309"/>
      <c r="F83" s="310" t="s">
        <v>1961</v>
      </c>
      <c r="G83" s="309"/>
      <c r="H83" s="309" t="s">
        <v>1967</v>
      </c>
      <c r="I83" s="309" t="s">
        <v>1957</v>
      </c>
      <c r="J83" s="309">
        <v>15</v>
      </c>
      <c r="K83" s="299"/>
    </row>
    <row r="84" spans="2:11" ht="15" customHeight="1">
      <c r="B84" s="308"/>
      <c r="C84" s="309" t="s">
        <v>1968</v>
      </c>
      <c r="D84" s="309"/>
      <c r="E84" s="309"/>
      <c r="F84" s="310" t="s">
        <v>1961</v>
      </c>
      <c r="G84" s="309"/>
      <c r="H84" s="309" t="s">
        <v>1969</v>
      </c>
      <c r="I84" s="309" t="s">
        <v>1957</v>
      </c>
      <c r="J84" s="309">
        <v>15</v>
      </c>
      <c r="K84" s="299"/>
    </row>
    <row r="85" spans="2:11" ht="15" customHeight="1">
      <c r="B85" s="308"/>
      <c r="C85" s="309" t="s">
        <v>1970</v>
      </c>
      <c r="D85" s="309"/>
      <c r="E85" s="309"/>
      <c r="F85" s="310" t="s">
        <v>1961</v>
      </c>
      <c r="G85" s="309"/>
      <c r="H85" s="309" t="s">
        <v>1971</v>
      </c>
      <c r="I85" s="309" t="s">
        <v>1957</v>
      </c>
      <c r="J85" s="309">
        <v>20</v>
      </c>
      <c r="K85" s="299"/>
    </row>
    <row r="86" spans="2:11" ht="15" customHeight="1">
      <c r="B86" s="308"/>
      <c r="C86" s="309" t="s">
        <v>1972</v>
      </c>
      <c r="D86" s="309"/>
      <c r="E86" s="309"/>
      <c r="F86" s="310" t="s">
        <v>1961</v>
      </c>
      <c r="G86" s="309"/>
      <c r="H86" s="309" t="s">
        <v>1973</v>
      </c>
      <c r="I86" s="309" t="s">
        <v>1957</v>
      </c>
      <c r="J86" s="309">
        <v>20</v>
      </c>
      <c r="K86" s="299"/>
    </row>
    <row r="87" spans="2:11" ht="15" customHeight="1">
      <c r="B87" s="308"/>
      <c r="C87" s="285" t="s">
        <v>1974</v>
      </c>
      <c r="D87" s="285"/>
      <c r="E87" s="285"/>
      <c r="F87" s="307" t="s">
        <v>1961</v>
      </c>
      <c r="G87" s="306"/>
      <c r="H87" s="285" t="s">
        <v>1975</v>
      </c>
      <c r="I87" s="285" t="s">
        <v>1957</v>
      </c>
      <c r="J87" s="285">
        <v>50</v>
      </c>
      <c r="K87" s="299"/>
    </row>
    <row r="88" spans="2:11" ht="15" customHeight="1">
      <c r="B88" s="308"/>
      <c r="C88" s="285" t="s">
        <v>1976</v>
      </c>
      <c r="D88" s="285"/>
      <c r="E88" s="285"/>
      <c r="F88" s="307" t="s">
        <v>1961</v>
      </c>
      <c r="G88" s="306"/>
      <c r="H88" s="285" t="s">
        <v>1977</v>
      </c>
      <c r="I88" s="285" t="s">
        <v>1957</v>
      </c>
      <c r="J88" s="285">
        <v>20</v>
      </c>
      <c r="K88" s="299"/>
    </row>
    <row r="89" spans="2:11" ht="15" customHeight="1">
      <c r="B89" s="308"/>
      <c r="C89" s="285" t="s">
        <v>1978</v>
      </c>
      <c r="D89" s="285"/>
      <c r="E89" s="285"/>
      <c r="F89" s="307" t="s">
        <v>1961</v>
      </c>
      <c r="G89" s="306"/>
      <c r="H89" s="285" t="s">
        <v>1979</v>
      </c>
      <c r="I89" s="285" t="s">
        <v>1957</v>
      </c>
      <c r="J89" s="285">
        <v>20</v>
      </c>
      <c r="K89" s="299"/>
    </row>
    <row r="90" spans="2:11" ht="15" customHeight="1">
      <c r="B90" s="308"/>
      <c r="C90" s="285" t="s">
        <v>1980</v>
      </c>
      <c r="D90" s="285"/>
      <c r="E90" s="285"/>
      <c r="F90" s="307" t="s">
        <v>1961</v>
      </c>
      <c r="G90" s="306"/>
      <c r="H90" s="285" t="s">
        <v>1981</v>
      </c>
      <c r="I90" s="285" t="s">
        <v>1957</v>
      </c>
      <c r="J90" s="285">
        <v>50</v>
      </c>
      <c r="K90" s="299"/>
    </row>
    <row r="91" spans="2:11" ht="15" customHeight="1">
      <c r="B91" s="308"/>
      <c r="C91" s="285" t="s">
        <v>1982</v>
      </c>
      <c r="D91" s="285"/>
      <c r="E91" s="285"/>
      <c r="F91" s="307" t="s">
        <v>1961</v>
      </c>
      <c r="G91" s="306"/>
      <c r="H91" s="285" t="s">
        <v>1982</v>
      </c>
      <c r="I91" s="285" t="s">
        <v>1957</v>
      </c>
      <c r="J91" s="285">
        <v>50</v>
      </c>
      <c r="K91" s="299"/>
    </row>
    <row r="92" spans="2:11" ht="15" customHeight="1">
      <c r="B92" s="308"/>
      <c r="C92" s="285" t="s">
        <v>1983</v>
      </c>
      <c r="D92" s="285"/>
      <c r="E92" s="285"/>
      <c r="F92" s="307" t="s">
        <v>1961</v>
      </c>
      <c r="G92" s="306"/>
      <c r="H92" s="285" t="s">
        <v>1984</v>
      </c>
      <c r="I92" s="285" t="s">
        <v>1957</v>
      </c>
      <c r="J92" s="285">
        <v>255</v>
      </c>
      <c r="K92" s="299"/>
    </row>
    <row r="93" spans="2:11" ht="15" customHeight="1">
      <c r="B93" s="308"/>
      <c r="C93" s="285" t="s">
        <v>1985</v>
      </c>
      <c r="D93" s="285"/>
      <c r="E93" s="285"/>
      <c r="F93" s="307" t="s">
        <v>1955</v>
      </c>
      <c r="G93" s="306"/>
      <c r="H93" s="285" t="s">
        <v>1986</v>
      </c>
      <c r="I93" s="285" t="s">
        <v>1987</v>
      </c>
      <c r="J93" s="285"/>
      <c r="K93" s="299"/>
    </row>
    <row r="94" spans="2:11" ht="15" customHeight="1">
      <c r="B94" s="308"/>
      <c r="C94" s="285" t="s">
        <v>1988</v>
      </c>
      <c r="D94" s="285"/>
      <c r="E94" s="285"/>
      <c r="F94" s="307" t="s">
        <v>1955</v>
      </c>
      <c r="G94" s="306"/>
      <c r="H94" s="285" t="s">
        <v>1989</v>
      </c>
      <c r="I94" s="285" t="s">
        <v>1990</v>
      </c>
      <c r="J94" s="285"/>
      <c r="K94" s="299"/>
    </row>
    <row r="95" spans="2:11" ht="15" customHeight="1">
      <c r="B95" s="308"/>
      <c r="C95" s="285" t="s">
        <v>1991</v>
      </c>
      <c r="D95" s="285"/>
      <c r="E95" s="285"/>
      <c r="F95" s="307" t="s">
        <v>1955</v>
      </c>
      <c r="G95" s="306"/>
      <c r="H95" s="285" t="s">
        <v>1991</v>
      </c>
      <c r="I95" s="285" t="s">
        <v>1990</v>
      </c>
      <c r="J95" s="285"/>
      <c r="K95" s="299"/>
    </row>
    <row r="96" spans="2:11" ht="15" customHeight="1">
      <c r="B96" s="308"/>
      <c r="C96" s="285" t="s">
        <v>44</v>
      </c>
      <c r="D96" s="285"/>
      <c r="E96" s="285"/>
      <c r="F96" s="307" t="s">
        <v>1955</v>
      </c>
      <c r="G96" s="306"/>
      <c r="H96" s="285" t="s">
        <v>1992</v>
      </c>
      <c r="I96" s="285" t="s">
        <v>1990</v>
      </c>
      <c r="J96" s="285"/>
      <c r="K96" s="299"/>
    </row>
    <row r="97" spans="2:11" ht="15" customHeight="1">
      <c r="B97" s="308"/>
      <c r="C97" s="285" t="s">
        <v>54</v>
      </c>
      <c r="D97" s="285"/>
      <c r="E97" s="285"/>
      <c r="F97" s="307" t="s">
        <v>1955</v>
      </c>
      <c r="G97" s="306"/>
      <c r="H97" s="285" t="s">
        <v>1993</v>
      </c>
      <c r="I97" s="285" t="s">
        <v>1990</v>
      </c>
      <c r="J97" s="285"/>
      <c r="K97" s="299"/>
    </row>
    <row r="98" spans="2:11" ht="15" customHeight="1">
      <c r="B98" s="311"/>
      <c r="C98" s="312"/>
      <c r="D98" s="312"/>
      <c r="E98" s="312"/>
      <c r="F98" s="312"/>
      <c r="G98" s="312"/>
      <c r="H98" s="312"/>
      <c r="I98" s="312"/>
      <c r="J98" s="312"/>
      <c r="K98" s="313"/>
    </row>
    <row r="99" spans="2:11" ht="18.75" customHeight="1">
      <c r="B99" s="314"/>
      <c r="C99" s="315"/>
      <c r="D99" s="315"/>
      <c r="E99" s="315"/>
      <c r="F99" s="315"/>
      <c r="G99" s="315"/>
      <c r="H99" s="315"/>
      <c r="I99" s="315"/>
      <c r="J99" s="315"/>
      <c r="K99" s="314"/>
    </row>
    <row r="100" spans="2:11" ht="18.75" customHeight="1">
      <c r="B100" s="293"/>
      <c r="C100" s="293"/>
      <c r="D100" s="293"/>
      <c r="E100" s="293"/>
      <c r="F100" s="293"/>
      <c r="G100" s="293"/>
      <c r="H100" s="293"/>
      <c r="I100" s="293"/>
      <c r="J100" s="293"/>
      <c r="K100" s="293"/>
    </row>
    <row r="101" spans="2:11" ht="7.5" customHeight="1">
      <c r="B101" s="294"/>
      <c r="C101" s="295"/>
      <c r="D101" s="295"/>
      <c r="E101" s="295"/>
      <c r="F101" s="295"/>
      <c r="G101" s="295"/>
      <c r="H101" s="295"/>
      <c r="I101" s="295"/>
      <c r="J101" s="295"/>
      <c r="K101" s="296"/>
    </row>
    <row r="102" spans="2:11" ht="45" customHeight="1">
      <c r="B102" s="297"/>
      <c r="C102" s="298" t="s">
        <v>1994</v>
      </c>
      <c r="D102" s="298"/>
      <c r="E102" s="298"/>
      <c r="F102" s="298"/>
      <c r="G102" s="298"/>
      <c r="H102" s="298"/>
      <c r="I102" s="298"/>
      <c r="J102" s="298"/>
      <c r="K102" s="299"/>
    </row>
    <row r="103" spans="2:11" ht="17.25" customHeight="1">
      <c r="B103" s="297"/>
      <c r="C103" s="300" t="s">
        <v>1949</v>
      </c>
      <c r="D103" s="300"/>
      <c r="E103" s="300"/>
      <c r="F103" s="300" t="s">
        <v>1950</v>
      </c>
      <c r="G103" s="301"/>
      <c r="H103" s="300" t="s">
        <v>60</v>
      </c>
      <c r="I103" s="300" t="s">
        <v>63</v>
      </c>
      <c r="J103" s="300" t="s">
        <v>1951</v>
      </c>
      <c r="K103" s="299"/>
    </row>
    <row r="104" spans="2:11" ht="17.25" customHeight="1">
      <c r="B104" s="297"/>
      <c r="C104" s="302" t="s">
        <v>1952</v>
      </c>
      <c r="D104" s="302"/>
      <c r="E104" s="302"/>
      <c r="F104" s="303" t="s">
        <v>1953</v>
      </c>
      <c r="G104" s="304"/>
      <c r="H104" s="302"/>
      <c r="I104" s="302"/>
      <c r="J104" s="302" t="s">
        <v>1954</v>
      </c>
      <c r="K104" s="299"/>
    </row>
    <row r="105" spans="2:11" ht="5.25" customHeight="1">
      <c r="B105" s="297"/>
      <c r="C105" s="300"/>
      <c r="D105" s="300"/>
      <c r="E105" s="300"/>
      <c r="F105" s="300"/>
      <c r="G105" s="316"/>
      <c r="H105" s="300"/>
      <c r="I105" s="300"/>
      <c r="J105" s="300"/>
      <c r="K105" s="299"/>
    </row>
    <row r="106" spans="2:11" ht="15" customHeight="1">
      <c r="B106" s="297"/>
      <c r="C106" s="285" t="s">
        <v>59</v>
      </c>
      <c r="D106" s="305"/>
      <c r="E106" s="305"/>
      <c r="F106" s="307" t="s">
        <v>1955</v>
      </c>
      <c r="G106" s="316"/>
      <c r="H106" s="285" t="s">
        <v>1995</v>
      </c>
      <c r="I106" s="285" t="s">
        <v>1957</v>
      </c>
      <c r="J106" s="285">
        <v>20</v>
      </c>
      <c r="K106" s="299"/>
    </row>
    <row r="107" spans="2:11" ht="15" customHeight="1">
      <c r="B107" s="297"/>
      <c r="C107" s="285" t="s">
        <v>1958</v>
      </c>
      <c r="D107" s="285"/>
      <c r="E107" s="285"/>
      <c r="F107" s="307" t="s">
        <v>1955</v>
      </c>
      <c r="G107" s="285"/>
      <c r="H107" s="285" t="s">
        <v>1995</v>
      </c>
      <c r="I107" s="285" t="s">
        <v>1957</v>
      </c>
      <c r="J107" s="285">
        <v>120</v>
      </c>
      <c r="K107" s="299"/>
    </row>
    <row r="108" spans="2:11" ht="15" customHeight="1">
      <c r="B108" s="308"/>
      <c r="C108" s="285" t="s">
        <v>1960</v>
      </c>
      <c r="D108" s="285"/>
      <c r="E108" s="285"/>
      <c r="F108" s="307" t="s">
        <v>1961</v>
      </c>
      <c r="G108" s="285"/>
      <c r="H108" s="285" t="s">
        <v>1995</v>
      </c>
      <c r="I108" s="285" t="s">
        <v>1957</v>
      </c>
      <c r="J108" s="285">
        <v>50</v>
      </c>
      <c r="K108" s="299"/>
    </row>
    <row r="109" spans="2:11" ht="15" customHeight="1">
      <c r="B109" s="308"/>
      <c r="C109" s="285" t="s">
        <v>1963</v>
      </c>
      <c r="D109" s="285"/>
      <c r="E109" s="285"/>
      <c r="F109" s="307" t="s">
        <v>1955</v>
      </c>
      <c r="G109" s="285"/>
      <c r="H109" s="285" t="s">
        <v>1995</v>
      </c>
      <c r="I109" s="285" t="s">
        <v>1965</v>
      </c>
      <c r="J109" s="285"/>
      <c r="K109" s="299"/>
    </row>
    <row r="110" spans="2:11" ht="15" customHeight="1">
      <c r="B110" s="308"/>
      <c r="C110" s="285" t="s">
        <v>1974</v>
      </c>
      <c r="D110" s="285"/>
      <c r="E110" s="285"/>
      <c r="F110" s="307" t="s">
        <v>1961</v>
      </c>
      <c r="G110" s="285"/>
      <c r="H110" s="285" t="s">
        <v>1995</v>
      </c>
      <c r="I110" s="285" t="s">
        <v>1957</v>
      </c>
      <c r="J110" s="285">
        <v>50</v>
      </c>
      <c r="K110" s="299"/>
    </row>
    <row r="111" spans="2:11" ht="15" customHeight="1">
      <c r="B111" s="308"/>
      <c r="C111" s="285" t="s">
        <v>1982</v>
      </c>
      <c r="D111" s="285"/>
      <c r="E111" s="285"/>
      <c r="F111" s="307" t="s">
        <v>1961</v>
      </c>
      <c r="G111" s="285"/>
      <c r="H111" s="285" t="s">
        <v>1995</v>
      </c>
      <c r="I111" s="285" t="s">
        <v>1957</v>
      </c>
      <c r="J111" s="285">
        <v>50</v>
      </c>
      <c r="K111" s="299"/>
    </row>
    <row r="112" spans="2:11" ht="15" customHeight="1">
      <c r="B112" s="308"/>
      <c r="C112" s="285" t="s">
        <v>1980</v>
      </c>
      <c r="D112" s="285"/>
      <c r="E112" s="285"/>
      <c r="F112" s="307" t="s">
        <v>1961</v>
      </c>
      <c r="G112" s="285"/>
      <c r="H112" s="285" t="s">
        <v>1995</v>
      </c>
      <c r="I112" s="285" t="s">
        <v>1957</v>
      </c>
      <c r="J112" s="285">
        <v>50</v>
      </c>
      <c r="K112" s="299"/>
    </row>
    <row r="113" spans="2:11" ht="15" customHeight="1">
      <c r="B113" s="308"/>
      <c r="C113" s="285" t="s">
        <v>59</v>
      </c>
      <c r="D113" s="285"/>
      <c r="E113" s="285"/>
      <c r="F113" s="307" t="s">
        <v>1955</v>
      </c>
      <c r="G113" s="285"/>
      <c r="H113" s="285" t="s">
        <v>1996</v>
      </c>
      <c r="I113" s="285" t="s">
        <v>1957</v>
      </c>
      <c r="J113" s="285">
        <v>20</v>
      </c>
      <c r="K113" s="299"/>
    </row>
    <row r="114" spans="2:11" ht="15" customHeight="1">
      <c r="B114" s="308"/>
      <c r="C114" s="285" t="s">
        <v>1997</v>
      </c>
      <c r="D114" s="285"/>
      <c r="E114" s="285"/>
      <c r="F114" s="307" t="s">
        <v>1955</v>
      </c>
      <c r="G114" s="285"/>
      <c r="H114" s="285" t="s">
        <v>1998</v>
      </c>
      <c r="I114" s="285" t="s">
        <v>1957</v>
      </c>
      <c r="J114" s="285">
        <v>120</v>
      </c>
      <c r="K114" s="299"/>
    </row>
    <row r="115" spans="2:11" ht="15" customHeight="1">
      <c r="B115" s="308"/>
      <c r="C115" s="285" t="s">
        <v>44</v>
      </c>
      <c r="D115" s="285"/>
      <c r="E115" s="285"/>
      <c r="F115" s="307" t="s">
        <v>1955</v>
      </c>
      <c r="G115" s="285"/>
      <c r="H115" s="285" t="s">
        <v>1999</v>
      </c>
      <c r="I115" s="285" t="s">
        <v>1990</v>
      </c>
      <c r="J115" s="285"/>
      <c r="K115" s="299"/>
    </row>
    <row r="116" spans="2:11" ht="15" customHeight="1">
      <c r="B116" s="308"/>
      <c r="C116" s="285" t="s">
        <v>54</v>
      </c>
      <c r="D116" s="285"/>
      <c r="E116" s="285"/>
      <c r="F116" s="307" t="s">
        <v>1955</v>
      </c>
      <c r="G116" s="285"/>
      <c r="H116" s="285" t="s">
        <v>2000</v>
      </c>
      <c r="I116" s="285" t="s">
        <v>1990</v>
      </c>
      <c r="J116" s="285"/>
      <c r="K116" s="299"/>
    </row>
    <row r="117" spans="2:11" ht="15" customHeight="1">
      <c r="B117" s="308"/>
      <c r="C117" s="285" t="s">
        <v>63</v>
      </c>
      <c r="D117" s="285"/>
      <c r="E117" s="285"/>
      <c r="F117" s="307" t="s">
        <v>1955</v>
      </c>
      <c r="G117" s="285"/>
      <c r="H117" s="285" t="s">
        <v>2001</v>
      </c>
      <c r="I117" s="285" t="s">
        <v>2002</v>
      </c>
      <c r="J117" s="285"/>
      <c r="K117" s="299"/>
    </row>
    <row r="118" spans="2:11" ht="15" customHeight="1">
      <c r="B118" s="311"/>
      <c r="C118" s="317"/>
      <c r="D118" s="317"/>
      <c r="E118" s="317"/>
      <c r="F118" s="317"/>
      <c r="G118" s="317"/>
      <c r="H118" s="317"/>
      <c r="I118" s="317"/>
      <c r="J118" s="317"/>
      <c r="K118" s="313"/>
    </row>
    <row r="119" spans="2:11" ht="18.75" customHeight="1">
      <c r="B119" s="318"/>
      <c r="C119" s="282"/>
      <c r="D119" s="282"/>
      <c r="E119" s="282"/>
      <c r="F119" s="319"/>
      <c r="G119" s="282"/>
      <c r="H119" s="282"/>
      <c r="I119" s="282"/>
      <c r="J119" s="282"/>
      <c r="K119" s="318"/>
    </row>
    <row r="120" spans="2:11" ht="18.75" customHeight="1">
      <c r="B120" s="293"/>
      <c r="C120" s="293"/>
      <c r="D120" s="293"/>
      <c r="E120" s="293"/>
      <c r="F120" s="293"/>
      <c r="G120" s="293"/>
      <c r="H120" s="293"/>
      <c r="I120" s="293"/>
      <c r="J120" s="293"/>
      <c r="K120" s="293"/>
    </row>
    <row r="121" spans="2:11" ht="7.5" customHeight="1">
      <c r="B121" s="320"/>
      <c r="C121" s="321"/>
      <c r="D121" s="321"/>
      <c r="E121" s="321"/>
      <c r="F121" s="321"/>
      <c r="G121" s="321"/>
      <c r="H121" s="321"/>
      <c r="I121" s="321"/>
      <c r="J121" s="321"/>
      <c r="K121" s="322"/>
    </row>
    <row r="122" spans="2:11" ht="45" customHeight="1">
      <c r="B122" s="323"/>
      <c r="C122" s="276" t="s">
        <v>2003</v>
      </c>
      <c r="D122" s="276"/>
      <c r="E122" s="276"/>
      <c r="F122" s="276"/>
      <c r="G122" s="276"/>
      <c r="H122" s="276"/>
      <c r="I122" s="276"/>
      <c r="J122" s="276"/>
      <c r="K122" s="324"/>
    </row>
    <row r="123" spans="2:11" ht="17.25" customHeight="1">
      <c r="B123" s="325"/>
      <c r="C123" s="300" t="s">
        <v>1949</v>
      </c>
      <c r="D123" s="300"/>
      <c r="E123" s="300"/>
      <c r="F123" s="300" t="s">
        <v>1950</v>
      </c>
      <c r="G123" s="301"/>
      <c r="H123" s="300" t="s">
        <v>60</v>
      </c>
      <c r="I123" s="300" t="s">
        <v>63</v>
      </c>
      <c r="J123" s="300" t="s">
        <v>1951</v>
      </c>
      <c r="K123" s="326"/>
    </row>
    <row r="124" spans="2:11" ht="17.25" customHeight="1">
      <c r="B124" s="325"/>
      <c r="C124" s="302" t="s">
        <v>1952</v>
      </c>
      <c r="D124" s="302"/>
      <c r="E124" s="302"/>
      <c r="F124" s="303" t="s">
        <v>1953</v>
      </c>
      <c r="G124" s="304"/>
      <c r="H124" s="302"/>
      <c r="I124" s="302"/>
      <c r="J124" s="302" t="s">
        <v>1954</v>
      </c>
      <c r="K124" s="326"/>
    </row>
    <row r="125" spans="2:11" ht="5.25" customHeight="1">
      <c r="B125" s="327"/>
      <c r="C125" s="305"/>
      <c r="D125" s="305"/>
      <c r="E125" s="305"/>
      <c r="F125" s="305"/>
      <c r="G125" s="285"/>
      <c r="H125" s="305"/>
      <c r="I125" s="305"/>
      <c r="J125" s="305"/>
      <c r="K125" s="328"/>
    </row>
    <row r="126" spans="2:11" ht="15" customHeight="1">
      <c r="B126" s="327"/>
      <c r="C126" s="285" t="s">
        <v>1958</v>
      </c>
      <c r="D126" s="305"/>
      <c r="E126" s="305"/>
      <c r="F126" s="307" t="s">
        <v>1955</v>
      </c>
      <c r="G126" s="285"/>
      <c r="H126" s="285" t="s">
        <v>1995</v>
      </c>
      <c r="I126" s="285" t="s">
        <v>1957</v>
      </c>
      <c r="J126" s="285">
        <v>120</v>
      </c>
      <c r="K126" s="329"/>
    </row>
    <row r="127" spans="2:11" ht="15" customHeight="1">
      <c r="B127" s="327"/>
      <c r="C127" s="285" t="s">
        <v>2004</v>
      </c>
      <c r="D127" s="285"/>
      <c r="E127" s="285"/>
      <c r="F127" s="307" t="s">
        <v>1955</v>
      </c>
      <c r="G127" s="285"/>
      <c r="H127" s="285" t="s">
        <v>2005</v>
      </c>
      <c r="I127" s="285" t="s">
        <v>1957</v>
      </c>
      <c r="J127" s="285" t="s">
        <v>2006</v>
      </c>
      <c r="K127" s="329"/>
    </row>
    <row r="128" spans="2:11" ht="15" customHeight="1">
      <c r="B128" s="327"/>
      <c r="C128" s="285" t="s">
        <v>1903</v>
      </c>
      <c r="D128" s="285"/>
      <c r="E128" s="285"/>
      <c r="F128" s="307" t="s">
        <v>1955</v>
      </c>
      <c r="G128" s="285"/>
      <c r="H128" s="285" t="s">
        <v>2007</v>
      </c>
      <c r="I128" s="285" t="s">
        <v>1957</v>
      </c>
      <c r="J128" s="285" t="s">
        <v>2006</v>
      </c>
      <c r="K128" s="329"/>
    </row>
    <row r="129" spans="2:11" ht="15" customHeight="1">
      <c r="B129" s="327"/>
      <c r="C129" s="285" t="s">
        <v>1966</v>
      </c>
      <c r="D129" s="285"/>
      <c r="E129" s="285"/>
      <c r="F129" s="307" t="s">
        <v>1961</v>
      </c>
      <c r="G129" s="285"/>
      <c r="H129" s="285" t="s">
        <v>1967</v>
      </c>
      <c r="I129" s="285" t="s">
        <v>1957</v>
      </c>
      <c r="J129" s="285">
        <v>15</v>
      </c>
      <c r="K129" s="329"/>
    </row>
    <row r="130" spans="2:11" ht="15" customHeight="1">
      <c r="B130" s="327"/>
      <c r="C130" s="309" t="s">
        <v>1968</v>
      </c>
      <c r="D130" s="309"/>
      <c r="E130" s="309"/>
      <c r="F130" s="310" t="s">
        <v>1961</v>
      </c>
      <c r="G130" s="309"/>
      <c r="H130" s="309" t="s">
        <v>1969</v>
      </c>
      <c r="I130" s="309" t="s">
        <v>1957</v>
      </c>
      <c r="J130" s="309">
        <v>15</v>
      </c>
      <c r="K130" s="329"/>
    </row>
    <row r="131" spans="2:11" ht="15" customHeight="1">
      <c r="B131" s="327"/>
      <c r="C131" s="309" t="s">
        <v>1970</v>
      </c>
      <c r="D131" s="309"/>
      <c r="E131" s="309"/>
      <c r="F131" s="310" t="s">
        <v>1961</v>
      </c>
      <c r="G131" s="309"/>
      <c r="H131" s="309" t="s">
        <v>1971</v>
      </c>
      <c r="I131" s="309" t="s">
        <v>1957</v>
      </c>
      <c r="J131" s="309">
        <v>20</v>
      </c>
      <c r="K131" s="329"/>
    </row>
    <row r="132" spans="2:11" ht="15" customHeight="1">
      <c r="B132" s="327"/>
      <c r="C132" s="309" t="s">
        <v>1972</v>
      </c>
      <c r="D132" s="309"/>
      <c r="E132" s="309"/>
      <c r="F132" s="310" t="s">
        <v>1961</v>
      </c>
      <c r="G132" s="309"/>
      <c r="H132" s="309" t="s">
        <v>1973</v>
      </c>
      <c r="I132" s="309" t="s">
        <v>1957</v>
      </c>
      <c r="J132" s="309">
        <v>20</v>
      </c>
      <c r="K132" s="329"/>
    </row>
    <row r="133" spans="2:11" ht="15" customHeight="1">
      <c r="B133" s="327"/>
      <c r="C133" s="285" t="s">
        <v>1960</v>
      </c>
      <c r="D133" s="285"/>
      <c r="E133" s="285"/>
      <c r="F133" s="307" t="s">
        <v>1961</v>
      </c>
      <c r="G133" s="285"/>
      <c r="H133" s="285" t="s">
        <v>1995</v>
      </c>
      <c r="I133" s="285" t="s">
        <v>1957</v>
      </c>
      <c r="J133" s="285">
        <v>50</v>
      </c>
      <c r="K133" s="329"/>
    </row>
    <row r="134" spans="2:11" ht="15" customHeight="1">
      <c r="B134" s="327"/>
      <c r="C134" s="285" t="s">
        <v>1974</v>
      </c>
      <c r="D134" s="285"/>
      <c r="E134" s="285"/>
      <c r="F134" s="307" t="s">
        <v>1961</v>
      </c>
      <c r="G134" s="285"/>
      <c r="H134" s="285" t="s">
        <v>1995</v>
      </c>
      <c r="I134" s="285" t="s">
        <v>1957</v>
      </c>
      <c r="J134" s="285">
        <v>50</v>
      </c>
      <c r="K134" s="329"/>
    </row>
    <row r="135" spans="2:11" ht="15" customHeight="1">
      <c r="B135" s="327"/>
      <c r="C135" s="285" t="s">
        <v>1980</v>
      </c>
      <c r="D135" s="285"/>
      <c r="E135" s="285"/>
      <c r="F135" s="307" t="s">
        <v>1961</v>
      </c>
      <c r="G135" s="285"/>
      <c r="H135" s="285" t="s">
        <v>1995</v>
      </c>
      <c r="I135" s="285" t="s">
        <v>1957</v>
      </c>
      <c r="J135" s="285">
        <v>50</v>
      </c>
      <c r="K135" s="329"/>
    </row>
    <row r="136" spans="2:11" ht="15" customHeight="1">
      <c r="B136" s="327"/>
      <c r="C136" s="285" t="s">
        <v>1982</v>
      </c>
      <c r="D136" s="285"/>
      <c r="E136" s="285"/>
      <c r="F136" s="307" t="s">
        <v>1961</v>
      </c>
      <c r="G136" s="285"/>
      <c r="H136" s="285" t="s">
        <v>1995</v>
      </c>
      <c r="I136" s="285" t="s">
        <v>1957</v>
      </c>
      <c r="J136" s="285">
        <v>50</v>
      </c>
      <c r="K136" s="329"/>
    </row>
    <row r="137" spans="2:11" ht="15" customHeight="1">
      <c r="B137" s="327"/>
      <c r="C137" s="285" t="s">
        <v>1983</v>
      </c>
      <c r="D137" s="285"/>
      <c r="E137" s="285"/>
      <c r="F137" s="307" t="s">
        <v>1961</v>
      </c>
      <c r="G137" s="285"/>
      <c r="H137" s="285" t="s">
        <v>2008</v>
      </c>
      <c r="I137" s="285" t="s">
        <v>1957</v>
      </c>
      <c r="J137" s="285">
        <v>255</v>
      </c>
      <c r="K137" s="329"/>
    </row>
    <row r="138" spans="2:11" ht="15" customHeight="1">
      <c r="B138" s="327"/>
      <c r="C138" s="285" t="s">
        <v>1985</v>
      </c>
      <c r="D138" s="285"/>
      <c r="E138" s="285"/>
      <c r="F138" s="307" t="s">
        <v>1955</v>
      </c>
      <c r="G138" s="285"/>
      <c r="H138" s="285" t="s">
        <v>2009</v>
      </c>
      <c r="I138" s="285" t="s">
        <v>1987</v>
      </c>
      <c r="J138" s="285"/>
      <c r="K138" s="329"/>
    </row>
    <row r="139" spans="2:11" ht="15" customHeight="1">
      <c r="B139" s="327"/>
      <c r="C139" s="285" t="s">
        <v>1988</v>
      </c>
      <c r="D139" s="285"/>
      <c r="E139" s="285"/>
      <c r="F139" s="307" t="s">
        <v>1955</v>
      </c>
      <c r="G139" s="285"/>
      <c r="H139" s="285" t="s">
        <v>2010</v>
      </c>
      <c r="I139" s="285" t="s">
        <v>1990</v>
      </c>
      <c r="J139" s="285"/>
      <c r="K139" s="329"/>
    </row>
    <row r="140" spans="2:11" ht="15" customHeight="1">
      <c r="B140" s="327"/>
      <c r="C140" s="285" t="s">
        <v>1991</v>
      </c>
      <c r="D140" s="285"/>
      <c r="E140" s="285"/>
      <c r="F140" s="307" t="s">
        <v>1955</v>
      </c>
      <c r="G140" s="285"/>
      <c r="H140" s="285" t="s">
        <v>1991</v>
      </c>
      <c r="I140" s="285" t="s">
        <v>1990</v>
      </c>
      <c r="J140" s="285"/>
      <c r="K140" s="329"/>
    </row>
    <row r="141" spans="2:11" ht="15" customHeight="1">
      <c r="B141" s="327"/>
      <c r="C141" s="285" t="s">
        <v>44</v>
      </c>
      <c r="D141" s="285"/>
      <c r="E141" s="285"/>
      <c r="F141" s="307" t="s">
        <v>1955</v>
      </c>
      <c r="G141" s="285"/>
      <c r="H141" s="285" t="s">
        <v>2011</v>
      </c>
      <c r="I141" s="285" t="s">
        <v>1990</v>
      </c>
      <c r="J141" s="285"/>
      <c r="K141" s="329"/>
    </row>
    <row r="142" spans="2:11" ht="15" customHeight="1">
      <c r="B142" s="327"/>
      <c r="C142" s="285" t="s">
        <v>2012</v>
      </c>
      <c r="D142" s="285"/>
      <c r="E142" s="285"/>
      <c r="F142" s="307" t="s">
        <v>1955</v>
      </c>
      <c r="G142" s="285"/>
      <c r="H142" s="285" t="s">
        <v>2013</v>
      </c>
      <c r="I142" s="285" t="s">
        <v>1990</v>
      </c>
      <c r="J142" s="285"/>
      <c r="K142" s="329"/>
    </row>
    <row r="143" spans="2:11" ht="15" customHeight="1">
      <c r="B143" s="330"/>
      <c r="C143" s="331"/>
      <c r="D143" s="331"/>
      <c r="E143" s="331"/>
      <c r="F143" s="331"/>
      <c r="G143" s="331"/>
      <c r="H143" s="331"/>
      <c r="I143" s="331"/>
      <c r="J143" s="331"/>
      <c r="K143" s="332"/>
    </row>
    <row r="144" spans="2:11" ht="18.75" customHeight="1">
      <c r="B144" s="282"/>
      <c r="C144" s="282"/>
      <c r="D144" s="282"/>
      <c r="E144" s="282"/>
      <c r="F144" s="319"/>
      <c r="G144" s="282"/>
      <c r="H144" s="282"/>
      <c r="I144" s="282"/>
      <c r="J144" s="282"/>
      <c r="K144" s="282"/>
    </row>
    <row r="145" spans="2:11" ht="18.75" customHeight="1">
      <c r="B145" s="293"/>
      <c r="C145" s="293"/>
      <c r="D145" s="293"/>
      <c r="E145" s="293"/>
      <c r="F145" s="293"/>
      <c r="G145" s="293"/>
      <c r="H145" s="293"/>
      <c r="I145" s="293"/>
      <c r="J145" s="293"/>
      <c r="K145" s="293"/>
    </row>
    <row r="146" spans="2:11" ht="7.5" customHeight="1">
      <c r="B146" s="294"/>
      <c r="C146" s="295"/>
      <c r="D146" s="295"/>
      <c r="E146" s="295"/>
      <c r="F146" s="295"/>
      <c r="G146" s="295"/>
      <c r="H146" s="295"/>
      <c r="I146" s="295"/>
      <c r="J146" s="295"/>
      <c r="K146" s="296"/>
    </row>
    <row r="147" spans="2:11" ht="45" customHeight="1">
      <c r="B147" s="297"/>
      <c r="C147" s="298" t="s">
        <v>2014</v>
      </c>
      <c r="D147" s="298"/>
      <c r="E147" s="298"/>
      <c r="F147" s="298"/>
      <c r="G147" s="298"/>
      <c r="H147" s="298"/>
      <c r="I147" s="298"/>
      <c r="J147" s="298"/>
      <c r="K147" s="299"/>
    </row>
    <row r="148" spans="2:11" ht="17.25" customHeight="1">
      <c r="B148" s="297"/>
      <c r="C148" s="300" t="s">
        <v>1949</v>
      </c>
      <c r="D148" s="300"/>
      <c r="E148" s="300"/>
      <c r="F148" s="300" t="s">
        <v>1950</v>
      </c>
      <c r="G148" s="301"/>
      <c r="H148" s="300" t="s">
        <v>60</v>
      </c>
      <c r="I148" s="300" t="s">
        <v>63</v>
      </c>
      <c r="J148" s="300" t="s">
        <v>1951</v>
      </c>
      <c r="K148" s="299"/>
    </row>
    <row r="149" spans="2:11" ht="17.25" customHeight="1">
      <c r="B149" s="297"/>
      <c r="C149" s="302" t="s">
        <v>1952</v>
      </c>
      <c r="D149" s="302"/>
      <c r="E149" s="302"/>
      <c r="F149" s="303" t="s">
        <v>1953</v>
      </c>
      <c r="G149" s="304"/>
      <c r="H149" s="302"/>
      <c r="I149" s="302"/>
      <c r="J149" s="302" t="s">
        <v>1954</v>
      </c>
      <c r="K149" s="299"/>
    </row>
    <row r="150" spans="2:11" ht="5.25" customHeight="1">
      <c r="B150" s="308"/>
      <c r="C150" s="305"/>
      <c r="D150" s="305"/>
      <c r="E150" s="305"/>
      <c r="F150" s="305"/>
      <c r="G150" s="306"/>
      <c r="H150" s="305"/>
      <c r="I150" s="305"/>
      <c r="J150" s="305"/>
      <c r="K150" s="329"/>
    </row>
    <row r="151" spans="2:11" ht="15" customHeight="1">
      <c r="B151" s="308"/>
      <c r="C151" s="333" t="s">
        <v>1958</v>
      </c>
      <c r="D151" s="285"/>
      <c r="E151" s="285"/>
      <c r="F151" s="334" t="s">
        <v>1955</v>
      </c>
      <c r="G151" s="285"/>
      <c r="H151" s="333" t="s">
        <v>1995</v>
      </c>
      <c r="I151" s="333" t="s">
        <v>1957</v>
      </c>
      <c r="J151" s="333">
        <v>120</v>
      </c>
      <c r="K151" s="329"/>
    </row>
    <row r="152" spans="2:11" ht="15" customHeight="1">
      <c r="B152" s="308"/>
      <c r="C152" s="333" t="s">
        <v>2004</v>
      </c>
      <c r="D152" s="285"/>
      <c r="E152" s="285"/>
      <c r="F152" s="334" t="s">
        <v>1955</v>
      </c>
      <c r="G152" s="285"/>
      <c r="H152" s="333" t="s">
        <v>2015</v>
      </c>
      <c r="I152" s="333" t="s">
        <v>1957</v>
      </c>
      <c r="J152" s="333" t="s">
        <v>2006</v>
      </c>
      <c r="K152" s="329"/>
    </row>
    <row r="153" spans="2:11" ht="15" customHeight="1">
      <c r="B153" s="308"/>
      <c r="C153" s="333" t="s">
        <v>1903</v>
      </c>
      <c r="D153" s="285"/>
      <c r="E153" s="285"/>
      <c r="F153" s="334" t="s">
        <v>1955</v>
      </c>
      <c r="G153" s="285"/>
      <c r="H153" s="333" t="s">
        <v>2016</v>
      </c>
      <c r="I153" s="333" t="s">
        <v>1957</v>
      </c>
      <c r="J153" s="333" t="s">
        <v>2006</v>
      </c>
      <c r="K153" s="329"/>
    </row>
    <row r="154" spans="2:11" ht="15" customHeight="1">
      <c r="B154" s="308"/>
      <c r="C154" s="333" t="s">
        <v>1960</v>
      </c>
      <c r="D154" s="285"/>
      <c r="E154" s="285"/>
      <c r="F154" s="334" t="s">
        <v>1961</v>
      </c>
      <c r="G154" s="285"/>
      <c r="H154" s="333" t="s">
        <v>1995</v>
      </c>
      <c r="I154" s="333" t="s">
        <v>1957</v>
      </c>
      <c r="J154" s="333">
        <v>50</v>
      </c>
      <c r="K154" s="329"/>
    </row>
    <row r="155" spans="2:11" ht="15" customHeight="1">
      <c r="B155" s="308"/>
      <c r="C155" s="333" t="s">
        <v>1963</v>
      </c>
      <c r="D155" s="285"/>
      <c r="E155" s="285"/>
      <c r="F155" s="334" t="s">
        <v>1955</v>
      </c>
      <c r="G155" s="285"/>
      <c r="H155" s="333" t="s">
        <v>1995</v>
      </c>
      <c r="I155" s="333" t="s">
        <v>1965</v>
      </c>
      <c r="J155" s="333"/>
      <c r="K155" s="329"/>
    </row>
    <row r="156" spans="2:11" ht="15" customHeight="1">
      <c r="B156" s="308"/>
      <c r="C156" s="333" t="s">
        <v>1974</v>
      </c>
      <c r="D156" s="285"/>
      <c r="E156" s="285"/>
      <c r="F156" s="334" t="s">
        <v>1961</v>
      </c>
      <c r="G156" s="285"/>
      <c r="H156" s="333" t="s">
        <v>1995</v>
      </c>
      <c r="I156" s="333" t="s">
        <v>1957</v>
      </c>
      <c r="J156" s="333">
        <v>50</v>
      </c>
      <c r="K156" s="329"/>
    </row>
    <row r="157" spans="2:11" ht="15" customHeight="1">
      <c r="B157" s="308"/>
      <c r="C157" s="333" t="s">
        <v>1982</v>
      </c>
      <c r="D157" s="285"/>
      <c r="E157" s="285"/>
      <c r="F157" s="334" t="s">
        <v>1961</v>
      </c>
      <c r="G157" s="285"/>
      <c r="H157" s="333" t="s">
        <v>1995</v>
      </c>
      <c r="I157" s="333" t="s">
        <v>1957</v>
      </c>
      <c r="J157" s="333">
        <v>50</v>
      </c>
      <c r="K157" s="329"/>
    </row>
    <row r="158" spans="2:11" ht="15" customHeight="1">
      <c r="B158" s="308"/>
      <c r="C158" s="333" t="s">
        <v>1980</v>
      </c>
      <c r="D158" s="285"/>
      <c r="E158" s="285"/>
      <c r="F158" s="334" t="s">
        <v>1961</v>
      </c>
      <c r="G158" s="285"/>
      <c r="H158" s="333" t="s">
        <v>1995</v>
      </c>
      <c r="I158" s="333" t="s">
        <v>1957</v>
      </c>
      <c r="J158" s="333">
        <v>50</v>
      </c>
      <c r="K158" s="329"/>
    </row>
    <row r="159" spans="2:11" ht="15" customHeight="1">
      <c r="B159" s="308"/>
      <c r="C159" s="333" t="s">
        <v>113</v>
      </c>
      <c r="D159" s="285"/>
      <c r="E159" s="285"/>
      <c r="F159" s="334" t="s">
        <v>1955</v>
      </c>
      <c r="G159" s="285"/>
      <c r="H159" s="333" t="s">
        <v>2017</v>
      </c>
      <c r="I159" s="333" t="s">
        <v>1957</v>
      </c>
      <c r="J159" s="333" t="s">
        <v>2018</v>
      </c>
      <c r="K159" s="329"/>
    </row>
    <row r="160" spans="2:11" ht="15" customHeight="1">
      <c r="B160" s="308"/>
      <c r="C160" s="333" t="s">
        <v>2019</v>
      </c>
      <c r="D160" s="285"/>
      <c r="E160" s="285"/>
      <c r="F160" s="334" t="s">
        <v>1955</v>
      </c>
      <c r="G160" s="285"/>
      <c r="H160" s="333" t="s">
        <v>2020</v>
      </c>
      <c r="I160" s="333" t="s">
        <v>1990</v>
      </c>
      <c r="J160" s="333"/>
      <c r="K160" s="329"/>
    </row>
    <row r="161" spans="2:11" ht="15" customHeight="1">
      <c r="B161" s="335"/>
      <c r="C161" s="317"/>
      <c r="D161" s="317"/>
      <c r="E161" s="317"/>
      <c r="F161" s="317"/>
      <c r="G161" s="317"/>
      <c r="H161" s="317"/>
      <c r="I161" s="317"/>
      <c r="J161" s="317"/>
      <c r="K161" s="336"/>
    </row>
    <row r="162" spans="2:11" ht="18.75" customHeight="1">
      <c r="B162" s="282"/>
      <c r="C162" s="285"/>
      <c r="D162" s="285"/>
      <c r="E162" s="285"/>
      <c r="F162" s="307"/>
      <c r="G162" s="285"/>
      <c r="H162" s="285"/>
      <c r="I162" s="285"/>
      <c r="J162" s="285"/>
      <c r="K162" s="282"/>
    </row>
    <row r="163" spans="2:11" ht="18.75" customHeight="1">
      <c r="B163" s="293"/>
      <c r="C163" s="293"/>
      <c r="D163" s="293"/>
      <c r="E163" s="293"/>
      <c r="F163" s="293"/>
      <c r="G163" s="293"/>
      <c r="H163" s="293"/>
      <c r="I163" s="293"/>
      <c r="J163" s="293"/>
      <c r="K163" s="293"/>
    </row>
    <row r="164" spans="2:11" ht="7.5" customHeight="1">
      <c r="B164" s="272"/>
      <c r="C164" s="273"/>
      <c r="D164" s="273"/>
      <c r="E164" s="273"/>
      <c r="F164" s="273"/>
      <c r="G164" s="273"/>
      <c r="H164" s="273"/>
      <c r="I164" s="273"/>
      <c r="J164" s="273"/>
      <c r="K164" s="274"/>
    </row>
    <row r="165" spans="2:11" ht="45" customHeight="1">
      <c r="B165" s="275"/>
      <c r="C165" s="276" t="s">
        <v>2021</v>
      </c>
      <c r="D165" s="276"/>
      <c r="E165" s="276"/>
      <c r="F165" s="276"/>
      <c r="G165" s="276"/>
      <c r="H165" s="276"/>
      <c r="I165" s="276"/>
      <c r="J165" s="276"/>
      <c r="K165" s="277"/>
    </row>
    <row r="166" spans="2:11" ht="17.25" customHeight="1">
      <c r="B166" s="275"/>
      <c r="C166" s="300" t="s">
        <v>1949</v>
      </c>
      <c r="D166" s="300"/>
      <c r="E166" s="300"/>
      <c r="F166" s="300" t="s">
        <v>1950</v>
      </c>
      <c r="G166" s="337"/>
      <c r="H166" s="338" t="s">
        <v>60</v>
      </c>
      <c r="I166" s="338" t="s">
        <v>63</v>
      </c>
      <c r="J166" s="300" t="s">
        <v>1951</v>
      </c>
      <c r="K166" s="277"/>
    </row>
    <row r="167" spans="2:11" ht="17.25" customHeight="1">
      <c r="B167" s="278"/>
      <c r="C167" s="302" t="s">
        <v>1952</v>
      </c>
      <c r="D167" s="302"/>
      <c r="E167" s="302"/>
      <c r="F167" s="303" t="s">
        <v>1953</v>
      </c>
      <c r="G167" s="339"/>
      <c r="H167" s="340"/>
      <c r="I167" s="340"/>
      <c r="J167" s="302" t="s">
        <v>1954</v>
      </c>
      <c r="K167" s="280"/>
    </row>
    <row r="168" spans="2:11" ht="5.25" customHeight="1">
      <c r="B168" s="308"/>
      <c r="C168" s="305"/>
      <c r="D168" s="305"/>
      <c r="E168" s="305"/>
      <c r="F168" s="305"/>
      <c r="G168" s="306"/>
      <c r="H168" s="305"/>
      <c r="I168" s="305"/>
      <c r="J168" s="305"/>
      <c r="K168" s="329"/>
    </row>
    <row r="169" spans="2:11" ht="15" customHeight="1">
      <c r="B169" s="308"/>
      <c r="C169" s="285" t="s">
        <v>1958</v>
      </c>
      <c r="D169" s="285"/>
      <c r="E169" s="285"/>
      <c r="F169" s="307" t="s">
        <v>1955</v>
      </c>
      <c r="G169" s="285"/>
      <c r="H169" s="285" t="s">
        <v>1995</v>
      </c>
      <c r="I169" s="285" t="s">
        <v>1957</v>
      </c>
      <c r="J169" s="285">
        <v>120</v>
      </c>
      <c r="K169" s="329"/>
    </row>
    <row r="170" spans="2:11" ht="15" customHeight="1">
      <c r="B170" s="308"/>
      <c r="C170" s="285" t="s">
        <v>2004</v>
      </c>
      <c r="D170" s="285"/>
      <c r="E170" s="285"/>
      <c r="F170" s="307" t="s">
        <v>1955</v>
      </c>
      <c r="G170" s="285"/>
      <c r="H170" s="285" t="s">
        <v>2005</v>
      </c>
      <c r="I170" s="285" t="s">
        <v>1957</v>
      </c>
      <c r="J170" s="285" t="s">
        <v>2006</v>
      </c>
      <c r="K170" s="329"/>
    </row>
    <row r="171" spans="2:11" ht="15" customHeight="1">
      <c r="B171" s="308"/>
      <c r="C171" s="285" t="s">
        <v>1903</v>
      </c>
      <c r="D171" s="285"/>
      <c r="E171" s="285"/>
      <c r="F171" s="307" t="s">
        <v>1955</v>
      </c>
      <c r="G171" s="285"/>
      <c r="H171" s="285" t="s">
        <v>2022</v>
      </c>
      <c r="I171" s="285" t="s">
        <v>1957</v>
      </c>
      <c r="J171" s="285" t="s">
        <v>2006</v>
      </c>
      <c r="K171" s="329"/>
    </row>
    <row r="172" spans="2:11" ht="15" customHeight="1">
      <c r="B172" s="308"/>
      <c r="C172" s="285" t="s">
        <v>1960</v>
      </c>
      <c r="D172" s="285"/>
      <c r="E172" s="285"/>
      <c r="F172" s="307" t="s">
        <v>1961</v>
      </c>
      <c r="G172" s="285"/>
      <c r="H172" s="285" t="s">
        <v>2022</v>
      </c>
      <c r="I172" s="285" t="s">
        <v>1957</v>
      </c>
      <c r="J172" s="285">
        <v>50</v>
      </c>
      <c r="K172" s="329"/>
    </row>
    <row r="173" spans="2:11" ht="15" customHeight="1">
      <c r="B173" s="308"/>
      <c r="C173" s="285" t="s">
        <v>1963</v>
      </c>
      <c r="D173" s="285"/>
      <c r="E173" s="285"/>
      <c r="F173" s="307" t="s">
        <v>1955</v>
      </c>
      <c r="G173" s="285"/>
      <c r="H173" s="285" t="s">
        <v>2022</v>
      </c>
      <c r="I173" s="285" t="s">
        <v>1965</v>
      </c>
      <c r="J173" s="285"/>
      <c r="K173" s="329"/>
    </row>
    <row r="174" spans="2:11" ht="15" customHeight="1">
      <c r="B174" s="308"/>
      <c r="C174" s="285" t="s">
        <v>1974</v>
      </c>
      <c r="D174" s="285"/>
      <c r="E174" s="285"/>
      <c r="F174" s="307" t="s">
        <v>1961</v>
      </c>
      <c r="G174" s="285"/>
      <c r="H174" s="285" t="s">
        <v>2022</v>
      </c>
      <c r="I174" s="285" t="s">
        <v>1957</v>
      </c>
      <c r="J174" s="285">
        <v>50</v>
      </c>
      <c r="K174" s="329"/>
    </row>
    <row r="175" spans="2:11" ht="15" customHeight="1">
      <c r="B175" s="308"/>
      <c r="C175" s="285" t="s">
        <v>1982</v>
      </c>
      <c r="D175" s="285"/>
      <c r="E175" s="285"/>
      <c r="F175" s="307" t="s">
        <v>1961</v>
      </c>
      <c r="G175" s="285"/>
      <c r="H175" s="285" t="s">
        <v>2022</v>
      </c>
      <c r="I175" s="285" t="s">
        <v>1957</v>
      </c>
      <c r="J175" s="285">
        <v>50</v>
      </c>
      <c r="K175" s="329"/>
    </row>
    <row r="176" spans="2:11" ht="15" customHeight="1">
      <c r="B176" s="308"/>
      <c r="C176" s="285" t="s">
        <v>1980</v>
      </c>
      <c r="D176" s="285"/>
      <c r="E176" s="285"/>
      <c r="F176" s="307" t="s">
        <v>1961</v>
      </c>
      <c r="G176" s="285"/>
      <c r="H176" s="285" t="s">
        <v>2022</v>
      </c>
      <c r="I176" s="285" t="s">
        <v>1957</v>
      </c>
      <c r="J176" s="285">
        <v>50</v>
      </c>
      <c r="K176" s="329"/>
    </row>
    <row r="177" spans="2:11" ht="15" customHeight="1">
      <c r="B177" s="308"/>
      <c r="C177" s="285" t="s">
        <v>125</v>
      </c>
      <c r="D177" s="285"/>
      <c r="E177" s="285"/>
      <c r="F177" s="307" t="s">
        <v>1955</v>
      </c>
      <c r="G177" s="285"/>
      <c r="H177" s="285" t="s">
        <v>2023</v>
      </c>
      <c r="I177" s="285" t="s">
        <v>2024</v>
      </c>
      <c r="J177" s="285"/>
      <c r="K177" s="329"/>
    </row>
    <row r="178" spans="2:11" ht="15" customHeight="1">
      <c r="B178" s="308"/>
      <c r="C178" s="285" t="s">
        <v>63</v>
      </c>
      <c r="D178" s="285"/>
      <c r="E178" s="285"/>
      <c r="F178" s="307" t="s">
        <v>1955</v>
      </c>
      <c r="G178" s="285"/>
      <c r="H178" s="285" t="s">
        <v>2025</v>
      </c>
      <c r="I178" s="285" t="s">
        <v>2026</v>
      </c>
      <c r="J178" s="285">
        <v>1</v>
      </c>
      <c r="K178" s="329"/>
    </row>
    <row r="179" spans="2:11" ht="15" customHeight="1">
      <c r="B179" s="308"/>
      <c r="C179" s="285" t="s">
        <v>59</v>
      </c>
      <c r="D179" s="285"/>
      <c r="E179" s="285"/>
      <c r="F179" s="307" t="s">
        <v>1955</v>
      </c>
      <c r="G179" s="285"/>
      <c r="H179" s="285" t="s">
        <v>2027</v>
      </c>
      <c r="I179" s="285" t="s">
        <v>1957</v>
      </c>
      <c r="J179" s="285">
        <v>20</v>
      </c>
      <c r="K179" s="329"/>
    </row>
    <row r="180" spans="2:11" ht="15" customHeight="1">
      <c r="B180" s="308"/>
      <c r="C180" s="285" t="s">
        <v>60</v>
      </c>
      <c r="D180" s="285"/>
      <c r="E180" s="285"/>
      <c r="F180" s="307" t="s">
        <v>1955</v>
      </c>
      <c r="G180" s="285"/>
      <c r="H180" s="285" t="s">
        <v>2028</v>
      </c>
      <c r="I180" s="285" t="s">
        <v>1957</v>
      </c>
      <c r="J180" s="285">
        <v>255</v>
      </c>
      <c r="K180" s="329"/>
    </row>
    <row r="181" spans="2:11" ht="15" customHeight="1">
      <c r="B181" s="308"/>
      <c r="C181" s="285" t="s">
        <v>126</v>
      </c>
      <c r="D181" s="285"/>
      <c r="E181" s="285"/>
      <c r="F181" s="307" t="s">
        <v>1955</v>
      </c>
      <c r="G181" s="285"/>
      <c r="H181" s="285" t="s">
        <v>1919</v>
      </c>
      <c r="I181" s="285" t="s">
        <v>1957</v>
      </c>
      <c r="J181" s="285">
        <v>10</v>
      </c>
      <c r="K181" s="329"/>
    </row>
    <row r="182" spans="2:11" ht="15" customHeight="1">
      <c r="B182" s="308"/>
      <c r="C182" s="285" t="s">
        <v>127</v>
      </c>
      <c r="D182" s="285"/>
      <c r="E182" s="285"/>
      <c r="F182" s="307" t="s">
        <v>1955</v>
      </c>
      <c r="G182" s="285"/>
      <c r="H182" s="285" t="s">
        <v>2029</v>
      </c>
      <c r="I182" s="285" t="s">
        <v>1990</v>
      </c>
      <c r="J182" s="285"/>
      <c r="K182" s="329"/>
    </row>
    <row r="183" spans="2:11" ht="15" customHeight="1">
      <c r="B183" s="308"/>
      <c r="C183" s="285" t="s">
        <v>2030</v>
      </c>
      <c r="D183" s="285"/>
      <c r="E183" s="285"/>
      <c r="F183" s="307" t="s">
        <v>1955</v>
      </c>
      <c r="G183" s="285"/>
      <c r="H183" s="285" t="s">
        <v>2031</v>
      </c>
      <c r="I183" s="285" t="s">
        <v>1990</v>
      </c>
      <c r="J183" s="285"/>
      <c r="K183" s="329"/>
    </row>
    <row r="184" spans="2:11" ht="15" customHeight="1">
      <c r="B184" s="308"/>
      <c r="C184" s="285" t="s">
        <v>2019</v>
      </c>
      <c r="D184" s="285"/>
      <c r="E184" s="285"/>
      <c r="F184" s="307" t="s">
        <v>1955</v>
      </c>
      <c r="G184" s="285"/>
      <c r="H184" s="285" t="s">
        <v>2032</v>
      </c>
      <c r="I184" s="285" t="s">
        <v>1990</v>
      </c>
      <c r="J184" s="285"/>
      <c r="K184" s="329"/>
    </row>
    <row r="185" spans="2:11" ht="15" customHeight="1">
      <c r="B185" s="308"/>
      <c r="C185" s="285" t="s">
        <v>129</v>
      </c>
      <c r="D185" s="285"/>
      <c r="E185" s="285"/>
      <c r="F185" s="307" t="s">
        <v>1961</v>
      </c>
      <c r="G185" s="285"/>
      <c r="H185" s="285" t="s">
        <v>2033</v>
      </c>
      <c r="I185" s="285" t="s">
        <v>1957</v>
      </c>
      <c r="J185" s="285">
        <v>50</v>
      </c>
      <c r="K185" s="329"/>
    </row>
    <row r="186" spans="2:11" ht="15" customHeight="1">
      <c r="B186" s="308"/>
      <c r="C186" s="285" t="s">
        <v>2034</v>
      </c>
      <c r="D186" s="285"/>
      <c r="E186" s="285"/>
      <c r="F186" s="307" t="s">
        <v>1961</v>
      </c>
      <c r="G186" s="285"/>
      <c r="H186" s="285" t="s">
        <v>2035</v>
      </c>
      <c r="I186" s="285" t="s">
        <v>2036</v>
      </c>
      <c r="J186" s="285"/>
      <c r="K186" s="329"/>
    </row>
    <row r="187" spans="2:11" ht="15" customHeight="1">
      <c r="B187" s="308"/>
      <c r="C187" s="285" t="s">
        <v>2037</v>
      </c>
      <c r="D187" s="285"/>
      <c r="E187" s="285"/>
      <c r="F187" s="307" t="s">
        <v>1961</v>
      </c>
      <c r="G187" s="285"/>
      <c r="H187" s="285" t="s">
        <v>2038</v>
      </c>
      <c r="I187" s="285" t="s">
        <v>2036</v>
      </c>
      <c r="J187" s="285"/>
      <c r="K187" s="329"/>
    </row>
    <row r="188" spans="2:11" ht="15" customHeight="1">
      <c r="B188" s="308"/>
      <c r="C188" s="285" t="s">
        <v>2039</v>
      </c>
      <c r="D188" s="285"/>
      <c r="E188" s="285"/>
      <c r="F188" s="307" t="s">
        <v>1961</v>
      </c>
      <c r="G188" s="285"/>
      <c r="H188" s="285" t="s">
        <v>2040</v>
      </c>
      <c r="I188" s="285" t="s">
        <v>2036</v>
      </c>
      <c r="J188" s="285"/>
      <c r="K188" s="329"/>
    </row>
    <row r="189" spans="2:11" ht="15" customHeight="1">
      <c r="B189" s="308"/>
      <c r="C189" s="341" t="s">
        <v>2041</v>
      </c>
      <c r="D189" s="285"/>
      <c r="E189" s="285"/>
      <c r="F189" s="307" t="s">
        <v>1961</v>
      </c>
      <c r="G189" s="285"/>
      <c r="H189" s="285" t="s">
        <v>2042</v>
      </c>
      <c r="I189" s="285" t="s">
        <v>2043</v>
      </c>
      <c r="J189" s="342" t="s">
        <v>2044</v>
      </c>
      <c r="K189" s="329"/>
    </row>
    <row r="190" spans="2:11" ht="15" customHeight="1">
      <c r="B190" s="308"/>
      <c r="C190" s="292" t="s">
        <v>48</v>
      </c>
      <c r="D190" s="285"/>
      <c r="E190" s="285"/>
      <c r="F190" s="307" t="s">
        <v>1955</v>
      </c>
      <c r="G190" s="285"/>
      <c r="H190" s="282" t="s">
        <v>2045</v>
      </c>
      <c r="I190" s="285" t="s">
        <v>2046</v>
      </c>
      <c r="J190" s="285"/>
      <c r="K190" s="329"/>
    </row>
    <row r="191" spans="2:11" ht="15" customHeight="1">
      <c r="B191" s="308"/>
      <c r="C191" s="292" t="s">
        <v>2047</v>
      </c>
      <c r="D191" s="285"/>
      <c r="E191" s="285"/>
      <c r="F191" s="307" t="s">
        <v>1955</v>
      </c>
      <c r="G191" s="285"/>
      <c r="H191" s="285" t="s">
        <v>2048</v>
      </c>
      <c r="I191" s="285" t="s">
        <v>1990</v>
      </c>
      <c r="J191" s="285"/>
      <c r="K191" s="329"/>
    </row>
    <row r="192" spans="2:11" ht="15" customHeight="1">
      <c r="B192" s="308"/>
      <c r="C192" s="292" t="s">
        <v>2049</v>
      </c>
      <c r="D192" s="285"/>
      <c r="E192" s="285"/>
      <c r="F192" s="307" t="s">
        <v>1955</v>
      </c>
      <c r="G192" s="285"/>
      <c r="H192" s="285" t="s">
        <v>2050</v>
      </c>
      <c r="I192" s="285" t="s">
        <v>1990</v>
      </c>
      <c r="J192" s="285"/>
      <c r="K192" s="329"/>
    </row>
    <row r="193" spans="2:11" ht="15" customHeight="1">
      <c r="B193" s="308"/>
      <c r="C193" s="292" t="s">
        <v>2051</v>
      </c>
      <c r="D193" s="285"/>
      <c r="E193" s="285"/>
      <c r="F193" s="307" t="s">
        <v>1961</v>
      </c>
      <c r="G193" s="285"/>
      <c r="H193" s="285" t="s">
        <v>2052</v>
      </c>
      <c r="I193" s="285" t="s">
        <v>1990</v>
      </c>
      <c r="J193" s="285"/>
      <c r="K193" s="329"/>
    </row>
    <row r="194" spans="2:11" ht="15" customHeight="1">
      <c r="B194" s="335"/>
      <c r="C194" s="343"/>
      <c r="D194" s="317"/>
      <c r="E194" s="317"/>
      <c r="F194" s="317"/>
      <c r="G194" s="317"/>
      <c r="H194" s="317"/>
      <c r="I194" s="317"/>
      <c r="J194" s="317"/>
      <c r="K194" s="336"/>
    </row>
    <row r="195" spans="2:11" ht="18.75" customHeight="1">
      <c r="B195" s="282"/>
      <c r="C195" s="285"/>
      <c r="D195" s="285"/>
      <c r="E195" s="285"/>
      <c r="F195" s="307"/>
      <c r="G195" s="285"/>
      <c r="H195" s="285"/>
      <c r="I195" s="285"/>
      <c r="J195" s="285"/>
      <c r="K195" s="282"/>
    </row>
    <row r="196" spans="2:11" ht="18.75" customHeight="1">
      <c r="B196" s="282"/>
      <c r="C196" s="285"/>
      <c r="D196" s="285"/>
      <c r="E196" s="285"/>
      <c r="F196" s="307"/>
      <c r="G196" s="285"/>
      <c r="H196" s="285"/>
      <c r="I196" s="285"/>
      <c r="J196" s="285"/>
      <c r="K196" s="282"/>
    </row>
    <row r="197" spans="2:11" ht="18.75" customHeight="1">
      <c r="B197" s="293"/>
      <c r="C197" s="293"/>
      <c r="D197" s="293"/>
      <c r="E197" s="293"/>
      <c r="F197" s="293"/>
      <c r="G197" s="293"/>
      <c r="H197" s="293"/>
      <c r="I197" s="293"/>
      <c r="J197" s="293"/>
      <c r="K197" s="293"/>
    </row>
    <row r="198" spans="2:11" ht="13.5">
      <c r="B198" s="272"/>
      <c r="C198" s="273"/>
      <c r="D198" s="273"/>
      <c r="E198" s="273"/>
      <c r="F198" s="273"/>
      <c r="G198" s="273"/>
      <c r="H198" s="273"/>
      <c r="I198" s="273"/>
      <c r="J198" s="273"/>
      <c r="K198" s="274"/>
    </row>
    <row r="199" spans="2:11" ht="21">
      <c r="B199" s="275"/>
      <c r="C199" s="276" t="s">
        <v>2053</v>
      </c>
      <c r="D199" s="276"/>
      <c r="E199" s="276"/>
      <c r="F199" s="276"/>
      <c r="G199" s="276"/>
      <c r="H199" s="276"/>
      <c r="I199" s="276"/>
      <c r="J199" s="276"/>
      <c r="K199" s="277"/>
    </row>
    <row r="200" spans="2:11" ht="25.5" customHeight="1">
      <c r="B200" s="275"/>
      <c r="C200" s="344" t="s">
        <v>2054</v>
      </c>
      <c r="D200" s="344"/>
      <c r="E200" s="344"/>
      <c r="F200" s="344" t="s">
        <v>2055</v>
      </c>
      <c r="G200" s="345"/>
      <c r="H200" s="344" t="s">
        <v>2056</v>
      </c>
      <c r="I200" s="344"/>
      <c r="J200" s="344"/>
      <c r="K200" s="277"/>
    </row>
    <row r="201" spans="2:11" ht="5.25" customHeight="1">
      <c r="B201" s="308"/>
      <c r="C201" s="305"/>
      <c r="D201" s="305"/>
      <c r="E201" s="305"/>
      <c r="F201" s="305"/>
      <c r="G201" s="285"/>
      <c r="H201" s="305"/>
      <c r="I201" s="305"/>
      <c r="J201" s="305"/>
      <c r="K201" s="329"/>
    </row>
    <row r="202" spans="2:11" ht="15" customHeight="1">
      <c r="B202" s="308"/>
      <c r="C202" s="285" t="s">
        <v>2046</v>
      </c>
      <c r="D202" s="285"/>
      <c r="E202" s="285"/>
      <c r="F202" s="307" t="s">
        <v>49</v>
      </c>
      <c r="G202" s="285"/>
      <c r="H202" s="285" t="s">
        <v>2057</v>
      </c>
      <c r="I202" s="285"/>
      <c r="J202" s="285"/>
      <c r="K202" s="329"/>
    </row>
    <row r="203" spans="2:11" ht="15" customHeight="1">
      <c r="B203" s="308"/>
      <c r="C203" s="314"/>
      <c r="D203" s="285"/>
      <c r="E203" s="285"/>
      <c r="F203" s="307" t="s">
        <v>50</v>
      </c>
      <c r="G203" s="285"/>
      <c r="H203" s="285" t="s">
        <v>2058</v>
      </c>
      <c r="I203" s="285"/>
      <c r="J203" s="285"/>
      <c r="K203" s="329"/>
    </row>
    <row r="204" spans="2:11" ht="15" customHeight="1">
      <c r="B204" s="308"/>
      <c r="C204" s="314"/>
      <c r="D204" s="285"/>
      <c r="E204" s="285"/>
      <c r="F204" s="307" t="s">
        <v>53</v>
      </c>
      <c r="G204" s="285"/>
      <c r="H204" s="285" t="s">
        <v>2059</v>
      </c>
      <c r="I204" s="285"/>
      <c r="J204" s="285"/>
      <c r="K204" s="329"/>
    </row>
    <row r="205" spans="2:11" ht="15" customHeight="1">
      <c r="B205" s="308"/>
      <c r="C205" s="285"/>
      <c r="D205" s="285"/>
      <c r="E205" s="285"/>
      <c r="F205" s="307" t="s">
        <v>51</v>
      </c>
      <c r="G205" s="285"/>
      <c r="H205" s="285" t="s">
        <v>2060</v>
      </c>
      <c r="I205" s="285"/>
      <c r="J205" s="285"/>
      <c r="K205" s="329"/>
    </row>
    <row r="206" spans="2:11" ht="15" customHeight="1">
      <c r="B206" s="308"/>
      <c r="C206" s="285"/>
      <c r="D206" s="285"/>
      <c r="E206" s="285"/>
      <c r="F206" s="307" t="s">
        <v>52</v>
      </c>
      <c r="G206" s="285"/>
      <c r="H206" s="285" t="s">
        <v>2061</v>
      </c>
      <c r="I206" s="285"/>
      <c r="J206" s="285"/>
      <c r="K206" s="329"/>
    </row>
    <row r="207" spans="2:11" ht="15" customHeight="1">
      <c r="B207" s="308"/>
      <c r="C207" s="285"/>
      <c r="D207" s="285"/>
      <c r="E207" s="285"/>
      <c r="F207" s="307"/>
      <c r="G207" s="285"/>
      <c r="H207" s="285"/>
      <c r="I207" s="285"/>
      <c r="J207" s="285"/>
      <c r="K207" s="329"/>
    </row>
    <row r="208" spans="2:11" ht="15" customHeight="1">
      <c r="B208" s="308"/>
      <c r="C208" s="285" t="s">
        <v>2002</v>
      </c>
      <c r="D208" s="285"/>
      <c r="E208" s="285"/>
      <c r="F208" s="307" t="s">
        <v>85</v>
      </c>
      <c r="G208" s="285"/>
      <c r="H208" s="285" t="s">
        <v>2062</v>
      </c>
      <c r="I208" s="285"/>
      <c r="J208" s="285"/>
      <c r="K208" s="329"/>
    </row>
    <row r="209" spans="2:11" ht="15" customHeight="1">
      <c r="B209" s="308"/>
      <c r="C209" s="314"/>
      <c r="D209" s="285"/>
      <c r="E209" s="285"/>
      <c r="F209" s="307" t="s">
        <v>1900</v>
      </c>
      <c r="G209" s="285"/>
      <c r="H209" s="285" t="s">
        <v>1901</v>
      </c>
      <c r="I209" s="285"/>
      <c r="J209" s="285"/>
      <c r="K209" s="329"/>
    </row>
    <row r="210" spans="2:11" ht="15" customHeight="1">
      <c r="B210" s="308"/>
      <c r="C210" s="285"/>
      <c r="D210" s="285"/>
      <c r="E210" s="285"/>
      <c r="F210" s="307" t="s">
        <v>1898</v>
      </c>
      <c r="G210" s="285"/>
      <c r="H210" s="285" t="s">
        <v>2063</v>
      </c>
      <c r="I210" s="285"/>
      <c r="J210" s="285"/>
      <c r="K210" s="329"/>
    </row>
    <row r="211" spans="2:11" ht="15" customHeight="1">
      <c r="B211" s="346"/>
      <c r="C211" s="314"/>
      <c r="D211" s="314"/>
      <c r="E211" s="314"/>
      <c r="F211" s="307" t="s">
        <v>106</v>
      </c>
      <c r="G211" s="292"/>
      <c r="H211" s="333" t="s">
        <v>1902</v>
      </c>
      <c r="I211" s="333"/>
      <c r="J211" s="333"/>
      <c r="K211" s="347"/>
    </row>
    <row r="212" spans="2:11" ht="15" customHeight="1">
      <c r="B212" s="346"/>
      <c r="C212" s="314"/>
      <c r="D212" s="314"/>
      <c r="E212" s="314"/>
      <c r="F212" s="307" t="s">
        <v>988</v>
      </c>
      <c r="G212" s="292"/>
      <c r="H212" s="333" t="s">
        <v>1873</v>
      </c>
      <c r="I212" s="333"/>
      <c r="J212" s="333"/>
      <c r="K212" s="347"/>
    </row>
    <row r="213" spans="2:11" ht="15" customHeight="1">
      <c r="B213" s="346"/>
      <c r="C213" s="314"/>
      <c r="D213" s="314"/>
      <c r="E213" s="314"/>
      <c r="F213" s="348"/>
      <c r="G213" s="292"/>
      <c r="H213" s="349"/>
      <c r="I213" s="349"/>
      <c r="J213" s="349"/>
      <c r="K213" s="347"/>
    </row>
    <row r="214" spans="2:11" ht="15" customHeight="1">
      <c r="B214" s="346"/>
      <c r="C214" s="285" t="s">
        <v>2026</v>
      </c>
      <c r="D214" s="314"/>
      <c r="E214" s="314"/>
      <c r="F214" s="307">
        <v>1</v>
      </c>
      <c r="G214" s="292"/>
      <c r="H214" s="333" t="s">
        <v>2064</v>
      </c>
      <c r="I214" s="333"/>
      <c r="J214" s="333"/>
      <c r="K214" s="347"/>
    </row>
    <row r="215" spans="2:11" ht="15" customHeight="1">
      <c r="B215" s="346"/>
      <c r="C215" s="314"/>
      <c r="D215" s="314"/>
      <c r="E215" s="314"/>
      <c r="F215" s="307">
        <v>2</v>
      </c>
      <c r="G215" s="292"/>
      <c r="H215" s="333" t="s">
        <v>2065</v>
      </c>
      <c r="I215" s="333"/>
      <c r="J215" s="333"/>
      <c r="K215" s="347"/>
    </row>
    <row r="216" spans="2:11" ht="15" customHeight="1">
      <c r="B216" s="346"/>
      <c r="C216" s="314"/>
      <c r="D216" s="314"/>
      <c r="E216" s="314"/>
      <c r="F216" s="307">
        <v>3</v>
      </c>
      <c r="G216" s="292"/>
      <c r="H216" s="333" t="s">
        <v>2066</v>
      </c>
      <c r="I216" s="333"/>
      <c r="J216" s="333"/>
      <c r="K216" s="347"/>
    </row>
    <row r="217" spans="2:11" ht="15" customHeight="1">
      <c r="B217" s="346"/>
      <c r="C217" s="314"/>
      <c r="D217" s="314"/>
      <c r="E217" s="314"/>
      <c r="F217" s="307">
        <v>4</v>
      </c>
      <c r="G217" s="292"/>
      <c r="H217" s="333" t="s">
        <v>2067</v>
      </c>
      <c r="I217" s="333"/>
      <c r="J217" s="333"/>
      <c r="K217" s="347"/>
    </row>
    <row r="218" spans="2:11" ht="12.75" customHeight="1">
      <c r="B218" s="350"/>
      <c r="C218" s="351"/>
      <c r="D218" s="351"/>
      <c r="E218" s="351"/>
      <c r="F218" s="351"/>
      <c r="G218" s="351"/>
      <c r="H218" s="351"/>
      <c r="I218" s="351"/>
      <c r="J218" s="351"/>
      <c r="K218" s="352"/>
    </row>
  </sheetData>
  <sheetProtection formatCells="0" formatColumns="0" formatRows="0" insertColumns="0" insertRows="0" insertHyperlinks="0" deleteColumns="0" deleteRows="0" sort="0" autoFilter="0" pivotTables="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F20:J20"/>
    <mergeCell ref="F23:J23"/>
    <mergeCell ref="F21:J21"/>
    <mergeCell ref="F22:J22"/>
    <mergeCell ref="F19:J19"/>
    <mergeCell ref="D27:J27"/>
    <mergeCell ref="D28:J28"/>
    <mergeCell ref="D30:J30"/>
    <mergeCell ref="D31:J31"/>
    <mergeCell ref="C26:J26"/>
    <mergeCell ref="C3:J3"/>
    <mergeCell ref="C9:J9"/>
    <mergeCell ref="D10:J10"/>
    <mergeCell ref="D15:J15"/>
    <mergeCell ref="C4:J4"/>
    <mergeCell ref="C6:J6"/>
    <mergeCell ref="C7:J7"/>
    <mergeCell ref="D11:J11"/>
    <mergeCell ref="D16:J16"/>
    <mergeCell ref="D17:J17"/>
    <mergeCell ref="F18:J18"/>
    <mergeCell ref="D33:J33"/>
    <mergeCell ref="D34:J34"/>
    <mergeCell ref="D35:J35"/>
    <mergeCell ref="G36:J36"/>
    <mergeCell ref="G37:J37"/>
    <mergeCell ref="G38:J38"/>
    <mergeCell ref="G39:J39"/>
    <mergeCell ref="G40:J40"/>
    <mergeCell ref="D47:J47"/>
    <mergeCell ref="E48:J48"/>
    <mergeCell ref="E49:J49"/>
    <mergeCell ref="D51:J51"/>
    <mergeCell ref="E50:J50"/>
    <mergeCell ref="C52:J52"/>
    <mergeCell ref="C54:J54"/>
    <mergeCell ref="C55:J55"/>
    <mergeCell ref="D61:J61"/>
    <mergeCell ref="C57:J57"/>
    <mergeCell ref="D58:J58"/>
    <mergeCell ref="D59:J59"/>
    <mergeCell ref="D60:J60"/>
    <mergeCell ref="D62:J62"/>
    <mergeCell ref="D65:J65"/>
    <mergeCell ref="D66:J66"/>
    <mergeCell ref="D68:J68"/>
    <mergeCell ref="D63:J63"/>
    <mergeCell ref="D67:J67"/>
    <mergeCell ref="D69:J69"/>
    <mergeCell ref="D70:J70"/>
    <mergeCell ref="C75:J75"/>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Václav Pastirik</dc:creator>
  <cp:keywords/>
  <dc:description/>
  <cp:lastModifiedBy>Ing. Václav Pastirik</cp:lastModifiedBy>
  <dcterms:created xsi:type="dcterms:W3CDTF">2019-05-24T02:35:02Z</dcterms:created>
  <dcterms:modified xsi:type="dcterms:W3CDTF">2019-05-24T02:35:10Z</dcterms:modified>
  <cp:category/>
  <cp:version/>
  <cp:contentType/>
  <cp:contentStatus/>
</cp:coreProperties>
</file>