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 - Venkovní  prvky" sheetId="2" r:id="rId2"/>
    <sheet name="B - VRN + VON" sheetId="3" r:id="rId3"/>
  </sheets>
  <definedNames>
    <definedName name="_xlnm.Print_Area" localSheetId="0">'Rekapitulace stavby'!$D$4:$AO$36,'Rekapitulace stavby'!$C$42:$AQ$57</definedName>
    <definedName name="_xlnm._FilterDatabase" localSheetId="1" hidden="1">'A - Venkovní  prvky'!$C$85:$K$413</definedName>
    <definedName name="_xlnm.Print_Area" localSheetId="1">'A - Venkovní  prvky'!$C$45:$J$67,'A - Venkovní  prvky'!$C$73:$K$413</definedName>
    <definedName name="_xlnm._FilterDatabase" localSheetId="2" hidden="1">'B - VRN + VON'!$C$80:$K$118</definedName>
    <definedName name="_xlnm.Print_Area" localSheetId="2">'B - VRN + VON'!$C$45:$J$62,'B - VRN + VON'!$C$68:$K$118</definedName>
    <definedName name="_xlnm.Print_Titles" localSheetId="0">'Rekapitulace stavby'!$52:$52</definedName>
    <definedName name="_xlnm.Print_Titles" localSheetId="1">'A - Venkovní  prvky'!$85:$85</definedName>
    <definedName name="_xlnm.Print_Titles" localSheetId="2">'B - VRN + VON'!$80:$80</definedName>
  </definedNames>
  <calcPr fullCalcOnLoad="1"/>
</workbook>
</file>

<file path=xl/sharedStrings.xml><?xml version="1.0" encoding="utf-8"?>
<sst xmlns="http://schemas.openxmlformats.org/spreadsheetml/2006/main" count="4217" uniqueCount="463">
  <si>
    <t>Export Komplet</t>
  </si>
  <si>
    <t>VZ</t>
  </si>
  <si>
    <t>2.0</t>
  </si>
  <si>
    <t>ZAMOK</t>
  </si>
  <si>
    <t>False</t>
  </si>
  <si>
    <t>{c9548b8f-d32e-401c-8275-f2697d7195ca}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</si>
  <si>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</si>
  <si>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</si>
  <si>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</si>
  <si>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</si>
  <si>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</si>
  <si>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</si>
  <si>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</si>
  <si>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</si>
  <si>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TV18-052-VPzmA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</si>
  <si>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</si>
  <si>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</si>
  <si>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Ostrov - Řešení bezbariérovosti venk. a výuk. prostor a keramické dílny - VENKOVNÍ PRVKY</t>
  </si>
  <si>
    <t>KSO:</t>
  </si>
  <si>
    <t>801 32</t>
  </si>
  <si>
    <t>CC-CZ:</t>
  </si>
  <si>
    <t>zak.č.9075-25</t>
  </si>
  <si>
    <t>Místo:</t>
  </si>
  <si>
    <t xml:space="preserve"> </t>
  </si>
  <si>
    <t>Datum:</t>
  </si>
  <si>
    <t>15. 11. 2018</t>
  </si>
  <si>
    <t>Zadavatel:</t>
  </si>
  <si>
    <t>IČ:</t>
  </si>
  <si>
    <t/>
  </si>
  <si>
    <t>ZŠ Ostrov, příspěvková organizace</t>
  </si>
  <si>
    <t>DIČ:</t>
  </si>
  <si>
    <t>Uchazeč:</t>
  </si>
  <si>
    <t>Vyplň údaj</t>
  </si>
  <si>
    <t>Projektant:</t>
  </si>
  <si>
    <t>BPO spol. s r.o.,Lidická 1239,36317 OSTROV</t>
  </si>
  <si>
    <t>True</t>
  </si>
  <si>
    <t>Zpracovatel:</t>
  </si>
  <si>
    <t>Tomanová ing.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</si>
  <si>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</si>
  <si>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</si>
  <si>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</si>
  <si>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</si>
  <si>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</si>
  <si>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</si>
  <si>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</si>
  <si>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</si>
  <si>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</si>
  <si>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</si>
  <si>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</si>
  <si>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</si>
  <si>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</si>
  <si>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</si>
  <si>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</si>
  <si>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</si>
  <si>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</si>
  <si>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</si>
  <si>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</si>
  <si>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</si>
  <si>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</si>
  <si>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</si>
  <si>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</si>
  <si>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</si>
  <si>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</si>
  <si>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</si>
  <si>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</si>
  <si>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</si>
  <si>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</si>
  <si>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</si>
  <si>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</si>
  <si>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</si>
  <si>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</si>
  <si>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</si>
  <si>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</si>
  <si>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</si>
  <si>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</si>
  <si>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</si>
  <si>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</si>
  <si>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</si>
  <si>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</si>
  <si>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</si>
  <si>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Venkovní  prvky</t>
  </si>
  <si>
    <t>STA</t>
  </si>
  <si>
    <t>1</t>
  </si>
  <si>
    <t>{28b645b7-9f28-44c4-bd86-2cfd4e4aee9f}</t>
  </si>
  <si>
    <t>2</t>
  </si>
  <si>
    <t>B</t>
  </si>
  <si>
    <t>VRN + VON</t>
  </si>
  <si>
    <t>{2728c931-743d-4718-bea6-2866979e84e6}</t>
  </si>
  <si>
    <t>KRYCÍ LIST SOUPISU PRACÍ</t>
  </si>
  <si>
    <t>Objekt:</t>
  </si>
  <si>
    <t>A - Venkovní  prvky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</si>
  <si>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</si>
  <si>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</si>
  <si>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</si>
  <si>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</si>
  <si>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</si>
  <si>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</si>
  <si>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</si>
  <si>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</si>
  <si>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VP - Výukové a terapeutické prvky</t>
  </si>
  <si>
    <t>SK - Skleník</t>
  </si>
  <si>
    <t>U - Letní učebna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</si>
  <si>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</si>
  <si>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</si>
  <si>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</si>
  <si>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</si>
  <si>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</si>
  <si>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</si>
  <si>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</si>
  <si>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</si>
  <si>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</si>
  <si>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</si>
  <si>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</si>
  <si>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</si>
  <si>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</si>
  <si>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</si>
  <si>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</si>
  <si>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</si>
  <si>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</si>
  <si>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</si>
  <si>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</si>
  <si>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</si>
  <si>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</si>
  <si>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2018 02</t>
  </si>
  <si>
    <t>4</t>
  </si>
  <si>
    <t>-287796967</t>
  </si>
  <si>
    <t>VV</t>
  </si>
  <si>
    <t>v místě výukových a interaktivních prvků, skleníku a</t>
  </si>
  <si>
    <t>v místě letní učebny - výkres č.C.2</t>
  </si>
  <si>
    <t>(153,0+80,0+102,0+380,0+160,0+96,0+50,0)*0,15</t>
  </si>
  <si>
    <t>181951102</t>
  </si>
  <si>
    <t>Úprava pláně vyrovnáním výškových rozdílů v hornině tř. 1 až 4 se zhutněním</t>
  </si>
  <si>
    <t>m2</t>
  </si>
  <si>
    <t>1177566011</t>
  </si>
  <si>
    <t>153,0+80,0+102,0+380,0+160,0+96,0+50,0</t>
  </si>
  <si>
    <t>3</t>
  </si>
  <si>
    <t>181301112</t>
  </si>
  <si>
    <t>Rozprostření a urovnání ornice v rovině nebo ve svahu sklonu do 1:5 při souvislé ploše přes 500 m2, tl. vrstvy přes 100 do 150 mm</t>
  </si>
  <si>
    <t>1996694279</t>
  </si>
  <si>
    <t xml:space="preserve">sejmutá ornice - v okolí  nových venkovních prvků a na místech </t>
  </si>
  <si>
    <t>poškozených výstavbou</t>
  </si>
  <si>
    <t>pol.121101101</t>
  </si>
  <si>
    <t>153,15/0,15</t>
  </si>
  <si>
    <t>181951101</t>
  </si>
  <si>
    <t>Úprava pláně vyrovnáním výškových rozdílů v hornině tř. 1 až 4 bez zhutnění</t>
  </si>
  <si>
    <t>-534636396</t>
  </si>
  <si>
    <t>plocha pro zatravnění</t>
  </si>
  <si>
    <t>1021,0</t>
  </si>
  <si>
    <t>5</t>
  </si>
  <si>
    <t>181451131</t>
  </si>
  <si>
    <t>Založení trávníku na půdě předem připravené plochy přes 1000 m2 výsevem včetně utažení parkového v rovině nebo na svahu do 1:5</t>
  </si>
  <si>
    <t>-1089433275</t>
  </si>
  <si>
    <t>pol.181301101</t>
  </si>
  <si>
    <t>6</t>
  </si>
  <si>
    <t>M</t>
  </si>
  <si>
    <t>005724100</t>
  </si>
  <si>
    <t>osivo směs travní parková</t>
  </si>
  <si>
    <t>kg</t>
  </si>
  <si>
    <t>8</t>
  </si>
  <si>
    <t>-2089667118</t>
  </si>
  <si>
    <t>dodávka, doprava k pol.181451131 - ztratné 3%</t>
  </si>
  <si>
    <t>množství dle ceníkové přílohy</t>
  </si>
  <si>
    <t>1021,0*0,015*1,03+0,226</t>
  </si>
  <si>
    <t>7</t>
  </si>
  <si>
    <t>185804312</t>
  </si>
  <si>
    <t>Zalití rostlin vodou plochy záhonů jednotlivě přes 20 m2</t>
  </si>
  <si>
    <t>-1082336134</t>
  </si>
  <si>
    <t>pol.181451131</t>
  </si>
  <si>
    <t>1021,0*10*0,001</t>
  </si>
  <si>
    <t>Poznámka :</t>
  </si>
  <si>
    <t>Položka zahrnuje též náklady na dodávku vody.</t>
  </si>
  <si>
    <t>185804215</t>
  </si>
  <si>
    <t>Vypletí v rovině nebo na svahu do 1:5 trávníku po výsevu</t>
  </si>
  <si>
    <t>-107886039</t>
  </si>
  <si>
    <t>9</t>
  </si>
  <si>
    <t>132201101</t>
  </si>
  <si>
    <t>Hloubení zapažených i nezapažených rýh šířky do 600 mm s urovnáním dna do předepsaného profilu a spádu v hornině tř. 3 do 100 m3</t>
  </si>
  <si>
    <t>1381595088</t>
  </si>
  <si>
    <t>pro základové pasy skleníku</t>
  </si>
  <si>
    <t>0,3*0,8*(8,0+4,0)*2+0,24</t>
  </si>
  <si>
    <t>10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</si>
  <si>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</si>
  <si>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</si>
  <si>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-491058469</t>
  </si>
  <si>
    <t>přebytečná zemina na skládku</t>
  </si>
  <si>
    <t>pol.132201101</t>
  </si>
  <si>
    <t>6,0</t>
  </si>
  <si>
    <t>ostatní zemina z  montáže výukových prvků a učebny</t>
  </si>
  <si>
    <t>36,0*0,2</t>
  </si>
  <si>
    <t>12,0*2,0+2*4,0</t>
  </si>
  <si>
    <t>40,0*0,3</t>
  </si>
  <si>
    <t>57,2*0,04+0,512</t>
  </si>
  <si>
    <t>Součet</t>
  </si>
  <si>
    <t>11</t>
  </si>
  <si>
    <t>167101101</t>
  </si>
  <si>
    <t>Nakládání, skládání a překládání neulehlého výkopku nebo sypaniny nakládání, množství do 100 m3, z hornin tř. 1 až 4</t>
  </si>
  <si>
    <t>-760972495</t>
  </si>
  <si>
    <t>přebytečná zeminy</t>
  </si>
  <si>
    <t>60,0</t>
  </si>
  <si>
    <t>12</t>
  </si>
  <si>
    <t>171201201</t>
  </si>
  <si>
    <t>Uložení sypaniny na skládky</t>
  </si>
  <si>
    <t>-686442518</t>
  </si>
  <si>
    <t>13</t>
  </si>
  <si>
    <t>17120121R</t>
  </si>
  <si>
    <t>Poplatek za uložení stavebního odpadu na skládce (skládkovné) zeminy a kameniva zatříděného do Katalogu odpadů pod kódem 170 504</t>
  </si>
  <si>
    <t>t</t>
  </si>
  <si>
    <t>477341002</t>
  </si>
  <si>
    <t>60,0*1,5</t>
  </si>
  <si>
    <t>Zakládání</t>
  </si>
  <si>
    <t>14</t>
  </si>
  <si>
    <t>274313711</t>
  </si>
  <si>
    <t>Základy z betonu prostého pasy betonu kamenem neprokládaného tř. C 20/25</t>
  </si>
  <si>
    <t>388222697</t>
  </si>
  <si>
    <t>základové pasy skleníku - betonáž do výkopu + 5%</t>
  </si>
  <si>
    <t>dle pol.132201101</t>
  </si>
  <si>
    <t>6,0*1,05</t>
  </si>
  <si>
    <t>Základy ostatních venkovních prvků jsou zahrnuty v položkách jejich montáže.</t>
  </si>
  <si>
    <t>998</t>
  </si>
  <si>
    <t>Přesun hmot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</si>
  <si>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</si>
  <si>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</si>
  <si>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-1380401323</t>
  </si>
  <si>
    <t>VP</t>
  </si>
  <si>
    <t>Výukové a terapeutické prvky</t>
  </si>
  <si>
    <t>16</t>
  </si>
  <si>
    <t>0010</t>
  </si>
  <si>
    <t>Lanová loď (v.p. do 1,5 m, celokovová, hnědá) - dodávka, doprava</t>
  </si>
  <si>
    <t>kus</t>
  </si>
  <si>
    <t>512</t>
  </si>
  <si>
    <t>723106551</t>
  </si>
  <si>
    <t>Poznámka k položce:</t>
  </si>
  <si>
    <t xml:space="preserve"> - bližší specifikace viz projektová dokumentace (technická zpráva)</t>
  </si>
  <si>
    <t>17</t>
  </si>
  <si>
    <t>0011</t>
  </si>
  <si>
    <t>Lanová loď (v.p. do 1,5 m, celokovová, hnědá) - montáž</t>
  </si>
  <si>
    <t>-1214301823</t>
  </si>
  <si>
    <t>Montáž bude provádět firma, která dodá příslušné prvky.</t>
  </si>
  <si>
    <t xml:space="preserve">V ceně montáže je zahrnuto: </t>
  </si>
  <si>
    <t>- montáž prvku na místě realizace</t>
  </si>
  <si>
    <t>- výkopové práce pro kotvení prvku</t>
  </si>
  <si>
    <t>- betonáž základů prvku</t>
  </si>
  <si>
    <t>- osazení a ukotvení prvků do zákldů</t>
  </si>
  <si>
    <t>18</t>
  </si>
  <si>
    <t>0020</t>
  </si>
  <si>
    <t>Dopadová plocha 45 mm, červená, čverce 0,5 x , rast 15 mm0,5 m - dodávka, doprava</t>
  </si>
  <si>
    <t>-1284056027</t>
  </si>
  <si>
    <t>36,0</t>
  </si>
  <si>
    <t>19</t>
  </si>
  <si>
    <t>0021</t>
  </si>
  <si>
    <t>Dopadová plocha typ D - montáž</t>
  </si>
  <si>
    <t>-129042190</t>
  </si>
  <si>
    <t>32,0</t>
  </si>
  <si>
    <t>Úprava povrchu dle ČSN EN 1177</t>
  </si>
  <si>
    <t xml:space="preserve">V ceně montáže dopadové plochy je zahrnuto: </t>
  </si>
  <si>
    <t>- vybagrování do hloubky 200 mm</t>
  </si>
  <si>
    <t>- hutněné podkladní vrstvy z drceného kameniva,</t>
  </si>
  <si>
    <t>- pokládka a lepení dopadové plochy</t>
  </si>
  <si>
    <t>20</t>
  </si>
  <si>
    <t>0030</t>
  </si>
  <si>
    <t>Řetězová lávka - kmitající trámky (v.p. do 1 m, celokovová, hnědá)</t>
  </si>
  <si>
    <t>-1422263113</t>
  </si>
  <si>
    <t>0031</t>
  </si>
  <si>
    <t>Řetězová lávka - kmitající trámky - montáž</t>
  </si>
  <si>
    <t>1198346682</t>
  </si>
  <si>
    <t>22</t>
  </si>
  <si>
    <t>0040</t>
  </si>
  <si>
    <t>Univerzal-čtyřvěžová, čtyřboká (v.p. do 1m, celokovová, hnědá) - dodávka, doprava</t>
  </si>
  <si>
    <t>-541974513</t>
  </si>
  <si>
    <t>23</t>
  </si>
  <si>
    <t>0041</t>
  </si>
  <si>
    <t>Univerzal-čtyřvěžová, čtyřboká - montáž</t>
  </si>
  <si>
    <t>-938998587</t>
  </si>
  <si>
    <t>24</t>
  </si>
  <si>
    <t>0050</t>
  </si>
  <si>
    <t>Řetězová trojhoupačka (2x sed.N.  1x sed. H. v.p. do 1m, celokovová, hnědá) - dodávka, doprava</t>
  </si>
  <si>
    <t>1202648840</t>
  </si>
  <si>
    <t>25</t>
  </si>
  <si>
    <t>0051</t>
  </si>
  <si>
    <t>Řetězová trojhoupačka - montáž</t>
  </si>
  <si>
    <t>946540292</t>
  </si>
  <si>
    <t>26</t>
  </si>
  <si>
    <t>0060</t>
  </si>
  <si>
    <t>Lana na ručkování (v.p. do 1 m, celokovový, hnědý) - dodávka, doprava</t>
  </si>
  <si>
    <t>1568978946</t>
  </si>
  <si>
    <t>27</t>
  </si>
  <si>
    <t>0061</t>
  </si>
  <si>
    <t>Lana na ručkování - montáž</t>
  </si>
  <si>
    <t>2057974371</t>
  </si>
  <si>
    <t>28</t>
  </si>
  <si>
    <t>0070</t>
  </si>
  <si>
    <t>Street workoutová sestava - Lavice šikmá 2x, půbradla 2x (modrá) - dodávka, doprava</t>
  </si>
  <si>
    <t>-1565163638</t>
  </si>
  <si>
    <t>29</t>
  </si>
  <si>
    <t>0071</t>
  </si>
  <si>
    <t>Street workoutová sestava - Lavice šikmá 2x, půbradla 2x (modrá) - montáž</t>
  </si>
  <si>
    <t>956559405</t>
  </si>
  <si>
    <t>30</t>
  </si>
  <si>
    <t>0080</t>
  </si>
  <si>
    <t>Street workoutová sestava - Trojhrazda (modrá) - dodávka, doprava</t>
  </si>
  <si>
    <t>101344670</t>
  </si>
  <si>
    <t>31</t>
  </si>
  <si>
    <t>0081</t>
  </si>
  <si>
    <t>Street workoutová sestava - Trojhrazda (modrá) - montáž</t>
  </si>
  <si>
    <t>468449238</t>
  </si>
  <si>
    <t>32</t>
  </si>
  <si>
    <t>0090</t>
  </si>
  <si>
    <t>Interaktivní panel - Hodiny (celokovový, hnědá) - dodávka, doprava</t>
  </si>
  <si>
    <t>-1102068817</t>
  </si>
  <si>
    <t>33</t>
  </si>
  <si>
    <t>0091</t>
  </si>
  <si>
    <t>Interaktivní panel - Hodiny - montáž</t>
  </si>
  <si>
    <t>62314252</t>
  </si>
  <si>
    <t>34</t>
  </si>
  <si>
    <t>0100</t>
  </si>
  <si>
    <t>Interaktivní panel - Prohazovadlo (celokovový, hnědá) - dodávka, doprava</t>
  </si>
  <si>
    <t>29514728</t>
  </si>
  <si>
    <t>35</t>
  </si>
  <si>
    <t>0101</t>
  </si>
  <si>
    <t>Interaktivní panel - Prohazovadlo - montáž</t>
  </si>
  <si>
    <t>-660051356</t>
  </si>
  <si>
    <t>36</t>
  </si>
  <si>
    <t>0110</t>
  </si>
  <si>
    <t>Kreslící dvojtabule s počítadlem (celokovové, hnědá) - dodávka, doprava</t>
  </si>
  <si>
    <t>753148262</t>
  </si>
  <si>
    <t>37</t>
  </si>
  <si>
    <t>0111</t>
  </si>
  <si>
    <t>Kreslící dvojtabule s počítadlem - montáž</t>
  </si>
  <si>
    <t>-688544810</t>
  </si>
  <si>
    <t>38</t>
  </si>
  <si>
    <t>0121</t>
  </si>
  <si>
    <t>Betonový obrubník - výkopové práce, betonáž, osazení a dodávka obrubníku</t>
  </si>
  <si>
    <t>-709582169</t>
  </si>
  <si>
    <t>39</t>
  </si>
  <si>
    <t>0130</t>
  </si>
  <si>
    <t>Basketbalový koš nízký (v.p. do 1m. celokovový, pozinkovaný) - dodávka, doprava</t>
  </si>
  <si>
    <t>220385751</t>
  </si>
  <si>
    <t>40</t>
  </si>
  <si>
    <t>0131</t>
  </si>
  <si>
    <t>Basketbalový koš nízký - montáž</t>
  </si>
  <si>
    <t>-732104649</t>
  </si>
  <si>
    <t>41</t>
  </si>
  <si>
    <t>0140</t>
  </si>
  <si>
    <t>Street workoutový prvek - Stepy (modrý) - dodávka, doprava</t>
  </si>
  <si>
    <t>132034315</t>
  </si>
  <si>
    <t>42</t>
  </si>
  <si>
    <t>0141</t>
  </si>
  <si>
    <t>Street workoutový prvek - Stepy - montáž</t>
  </si>
  <si>
    <t>-173885194</t>
  </si>
  <si>
    <t>43</t>
  </si>
  <si>
    <t>0150</t>
  </si>
  <si>
    <t>Dvojkladina (v.p. do 1 m, celokovová, pozinkovaná) - dodávka, doprava</t>
  </si>
  <si>
    <t>-1600263401</t>
  </si>
  <si>
    <t>44</t>
  </si>
  <si>
    <t>0151</t>
  </si>
  <si>
    <t>Dvojkladina - montáž</t>
  </si>
  <si>
    <t>768326312</t>
  </si>
  <si>
    <t>45</t>
  </si>
  <si>
    <t>0160</t>
  </si>
  <si>
    <t>Stezka dovednosti (v.p.do 1m, celkovová, hnědá) - dodávka, doprava</t>
  </si>
  <si>
    <t>963894627</t>
  </si>
  <si>
    <t>46</t>
  </si>
  <si>
    <t>0161</t>
  </si>
  <si>
    <t>Stezka dovednosti - montáž</t>
  </si>
  <si>
    <t>-1698521550</t>
  </si>
  <si>
    <t>47</t>
  </si>
  <si>
    <t>0500</t>
  </si>
  <si>
    <t>Revize dětského hřiště - prvků (14 ks)</t>
  </si>
  <si>
    <t>kpl</t>
  </si>
  <si>
    <t>-2079096825</t>
  </si>
  <si>
    <t>SK</t>
  </si>
  <si>
    <t>Skleník</t>
  </si>
  <si>
    <t>48</t>
  </si>
  <si>
    <t>S-001</t>
  </si>
  <si>
    <t>Skleník vel. 4x8m (4x větrací okno, 1x posuvné dveře),  nosná konstrukce Fe s povrch. úpravou žárovým zinkováním, PC 10-2/čirý, Al horní lišta s těsněním, Al ukončovací - dodávka, doprava</t>
  </si>
  <si>
    <t>-731895438</t>
  </si>
  <si>
    <t>49</t>
  </si>
  <si>
    <t>S-002</t>
  </si>
  <si>
    <t>Skleník vel. 4 x 8 m - montáž</t>
  </si>
  <si>
    <t>2066714617</t>
  </si>
  <si>
    <t>Montáž bude provádět firma dodávající skleník.</t>
  </si>
  <si>
    <t>- montáž a kotvení skleníku na místě realizace</t>
  </si>
  <si>
    <t>(zemní práce a základové pasy nejsou v ceně)</t>
  </si>
  <si>
    <t>U</t>
  </si>
  <si>
    <t>Letní učebna</t>
  </si>
  <si>
    <t>50</t>
  </si>
  <si>
    <t>U-001</t>
  </si>
  <si>
    <t>Letní učebna - dřevěná konstrukce včetně střešní krytiny a okapového systému a zpevněné plochy (zámková dlažba) pod učebnou + vybavení - dodávka</t>
  </si>
  <si>
    <t>-1970783852</t>
  </si>
  <si>
    <t>v ceně učebny je toto vybavení : zábradlí ve stěně, kreslící tabule,</t>
  </si>
  <si>
    <t>set - stůl+2 lavice</t>
  </si>
  <si>
    <t>51</t>
  </si>
  <si>
    <t>U-002</t>
  </si>
  <si>
    <t>Letní učebna - montáž + doprava</t>
  </si>
  <si>
    <t>-15158869</t>
  </si>
  <si>
    <t>Montáž bude provádět firma, která dodá letní učebnu.</t>
  </si>
  <si>
    <t xml:space="preserve">- výkopové práce pro zpevněnou plochu </t>
  </si>
  <si>
    <t>(zámková dlažba)</t>
  </si>
  <si>
    <t>B - VRN + VON</t>
  </si>
  <si>
    <t>VRN - Vedlejší rozpočtové náklady</t>
  </si>
  <si>
    <t>VON - Vedlejší ostatní náklady</t>
  </si>
  <si>
    <t>VRN</t>
  </si>
  <si>
    <t>Vedlejší rozpočtové náklady</t>
  </si>
  <si>
    <t>030001000</t>
  </si>
  <si>
    <t>Zařízení staveniště</t>
  </si>
  <si>
    <t>1024</t>
  </si>
  <si>
    <t>1638039473</t>
  </si>
  <si>
    <t>poznámka k položce :</t>
  </si>
  <si>
    <t>bližší specifikace viz projektová dokumentace (průvodní a souhrnná zpráva)</t>
  </si>
  <si>
    <t>033002000</t>
  </si>
  <si>
    <t>Připojení a spotřeba energií zařízení staveniště</t>
  </si>
  <si>
    <t>-2033250417</t>
  </si>
  <si>
    <t>- náklady na veškeré energie související s realizací akce</t>
  </si>
  <si>
    <t xml:space="preserve"> - bližší specifikace viz projektová dokumentace (průvodní a souhrnná zpráva)</t>
  </si>
  <si>
    <t>034002000</t>
  </si>
  <si>
    <t>Zabezpečení staveniště</t>
  </si>
  <si>
    <t>pl…</t>
  </si>
  <si>
    <t>-1185246138</t>
  </si>
  <si>
    <t>poznámka k položce</t>
  </si>
  <si>
    <t>- opatření k zajištění bezpečnosti účastníků realizace akce a veřejnosti</t>
  </si>
  <si>
    <t>(zejména zajištění staveniště, bezpečnostní tabulky apod.)</t>
  </si>
  <si>
    <t xml:space="preserve"> - bezpečnostní opatření proti vniknutí cizích osob do budovy po celou dobu výstavby</t>
  </si>
  <si>
    <t>070001000</t>
  </si>
  <si>
    <t>Provozní vlivy</t>
  </si>
  <si>
    <t>-1818618743</t>
  </si>
  <si>
    <t>VON</t>
  </si>
  <si>
    <t>Vedlejší ostatní náklady</t>
  </si>
  <si>
    <t>045203000</t>
  </si>
  <si>
    <t>Kompletační činnost</t>
  </si>
  <si>
    <t>725012334</t>
  </si>
  <si>
    <t>012103000a</t>
  </si>
  <si>
    <t>Geodetické práce před výstavbou - Vytyčení základních směrových a výškových bodů stavby</t>
  </si>
  <si>
    <t>771685162</t>
  </si>
  <si>
    <t>012103000b</t>
  </si>
  <si>
    <t>Geodetické práce před výstavbou - Výškové a polohové vytýčení všech inženýrských sítí na staveništi a jejich ověření u správců</t>
  </si>
  <si>
    <t>-1794203953</t>
  </si>
  <si>
    <t>013254000</t>
  </si>
  <si>
    <t>Dokumentace skutečného provedení stavby</t>
  </si>
  <si>
    <t>-382175416</t>
  </si>
  <si>
    <t>013254000a</t>
  </si>
  <si>
    <t>Zpracování a zajištění veškeré požadované výrobní dokumentace</t>
  </si>
  <si>
    <t>1453238561</t>
  </si>
  <si>
    <t>012303000</t>
  </si>
  <si>
    <t>Geodetické práce po výstavbě</t>
  </si>
  <si>
    <t>-1698091267</t>
  </si>
  <si>
    <t xml:space="preserve">geodetické zaměření realizované stavby </t>
  </si>
  <si>
    <t>1,0</t>
  </si>
  <si>
    <t>032002000a</t>
  </si>
  <si>
    <t xml:space="preserve">Vybavení staveniště dle příslušných ČSN se zaměřením na požární ochranu objektu a bezpečnost práce (hasící přístroje, výstražné tabulky,lékárničky ) </t>
  </si>
  <si>
    <t>-541154805</t>
  </si>
  <si>
    <t>043134000</t>
  </si>
  <si>
    <t>Zkoušky zatěžovací</t>
  </si>
  <si>
    <t>869353879</t>
  </si>
  <si>
    <t>zkoušky hutnění pláně pod zpevněnými plochami</t>
  </si>
  <si>
    <t>091003000a</t>
  </si>
  <si>
    <t>Ostatní náklady bez rozlišení - čištění veřejných komunikací</t>
  </si>
  <si>
    <t>1186091436</t>
  </si>
  <si>
    <t>091003000b</t>
  </si>
  <si>
    <t>Ostatní náklady bez rozlišení - úklid dokončené stavby a uvedení jejího okolí do původního stavu</t>
  </si>
  <si>
    <t>-265293545</t>
  </si>
  <si>
    <t>091003000c</t>
  </si>
  <si>
    <t xml:space="preserve">Ostatní náklady bez rozlišení - informační tabule s údaji o stavbě </t>
  </si>
  <si>
    <t>-600165725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</si>
</sst>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18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1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E10" s="29"/>
      <c r="BS10" s="15" t="s">
        <v>6</v>
      </c>
    </row>
    <row r="11" spans="2:71" ht="18.45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28</v>
      </c>
      <c r="AO11" s="20"/>
      <c r="AP11" s="20"/>
      <c r="AQ11" s="20"/>
      <c r="AR11" s="18"/>
      <c r="BE11" s="29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E14" s="29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28</v>
      </c>
      <c r="AO16" s="20"/>
      <c r="AP16" s="20"/>
      <c r="AQ16" s="20"/>
      <c r="AR16" s="18"/>
      <c r="BE16" s="29"/>
      <c r="BS16" s="15" t="s">
        <v>4</v>
      </c>
    </row>
    <row r="17" spans="2:71" ht="18.45" customHeight="1">
      <c r="B17" s="19"/>
      <c r="C17" s="20"/>
      <c r="D17" s="20"/>
      <c r="E17" s="25" t="s">
        <v>34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28</v>
      </c>
      <c r="AO17" s="20"/>
      <c r="AP17" s="20"/>
      <c r="AQ17" s="20"/>
      <c r="AR17" s="18"/>
      <c r="BE17" s="29"/>
      <c r="BS17" s="15" t="s">
        <v>35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28</v>
      </c>
      <c r="AO19" s="20"/>
      <c r="AP19" s="20"/>
      <c r="AQ19" s="20"/>
      <c r="AR19" s="18"/>
      <c r="BE19" s="29"/>
      <c r="BS19" s="15" t="s">
        <v>6</v>
      </c>
    </row>
    <row r="20" spans="2:7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28</v>
      </c>
      <c r="AO20" s="20"/>
      <c r="AP20" s="20"/>
      <c r="AQ20" s="20"/>
      <c r="AR20" s="18"/>
      <c r="BE20" s="29"/>
      <c r="BS20" s="15" t="s">
        <v>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ht="4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2:57" s="1" customFormat="1" ht="25.9" customHeight="1"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pans="2:57" s="1" customFormat="1" ht="6.95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pans="2:57" s="1" customFormat="1" ht="1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41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42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43</v>
      </c>
      <c r="AL28" s="42"/>
      <c r="AM28" s="42"/>
      <c r="AN28" s="42"/>
      <c r="AO28" s="42"/>
      <c r="AP28" s="37"/>
      <c r="AQ28" s="37"/>
      <c r="AR28" s="41"/>
      <c r="BE28" s="29"/>
    </row>
    <row r="29" spans="2:57" s="2" customFormat="1" ht="14.4" customHeight="1">
      <c r="B29" s="43"/>
      <c r="C29" s="44"/>
      <c r="D29" s="30" t="s">
        <v>44</v>
      </c>
      <c r="E29" s="44"/>
      <c r="F29" s="30" t="s">
        <v>45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ROUND(AV54,2)</f>
        <v>0</v>
      </c>
      <c r="AL29" s="44"/>
      <c r="AM29" s="44"/>
      <c r="AN29" s="44"/>
      <c r="AO29" s="44"/>
      <c r="AP29" s="44"/>
      <c r="AQ29" s="44"/>
      <c r="AR29" s="47"/>
      <c r="BE29" s="29"/>
    </row>
    <row r="30" spans="2:57" s="2" customFormat="1" ht="14.4" customHeight="1">
      <c r="B30" s="43"/>
      <c r="C30" s="44"/>
      <c r="D30" s="44"/>
      <c r="E30" s="44"/>
      <c r="F30" s="30" t="s">
        <v>46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ROUND(AW54,2)</f>
        <v>0</v>
      </c>
      <c r="AL30" s="44"/>
      <c r="AM30" s="44"/>
      <c r="AN30" s="44"/>
      <c r="AO30" s="44"/>
      <c r="AP30" s="44"/>
      <c r="AQ30" s="44"/>
      <c r="AR30" s="47"/>
      <c r="BE30" s="29"/>
    </row>
    <row r="31" spans="2:57" s="2" customFormat="1" ht="14.4" customHeight="1" hidden="1">
      <c r="B31" s="43"/>
      <c r="C31" s="44"/>
      <c r="D31" s="44"/>
      <c r="E31" s="44"/>
      <c r="F31" s="30" t="s">
        <v>47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spans="2:57" s="2" customFormat="1" ht="14.4" customHeight="1" hidden="1">
      <c r="B32" s="43"/>
      <c r="C32" s="44"/>
      <c r="D32" s="44"/>
      <c r="E32" s="44"/>
      <c r="F32" s="30" t="s">
        <v>48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spans="2:44" s="2" customFormat="1" ht="14.4" customHeight="1" hidden="1">
      <c r="B33" s="43"/>
      <c r="C33" s="44"/>
      <c r="D33" s="44"/>
      <c r="E33" s="44"/>
      <c r="F33" s="30" t="s">
        <v>49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pans="2:44" s="1" customFormat="1" ht="6.9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2:44" s="1" customFormat="1" ht="25.9" customHeight="1">
      <c r="B35" s="36"/>
      <c r="C35" s="48"/>
      <c r="D35" s="49" t="s">
        <v>50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51</v>
      </c>
      <c r="U35" s="50"/>
      <c r="V35" s="50"/>
      <c r="W35" s="50"/>
      <c r="X35" s="52" t="s">
        <v>52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pans="2:44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2:44" s="1" customFormat="1" ht="6.95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pans="2:44" s="1" customFormat="1" ht="6.95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pans="2:44" s="1" customFormat="1" ht="24.95" customHeight="1">
      <c r="B42" s="36"/>
      <c r="C42" s="21" t="s">
        <v>53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2:44" s="1" customFormat="1" ht="6.9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2: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TV18-052-VPzmA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2:44" s="3" customFormat="1" ht="36.95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ZŠ Ostrov - Řešení bezbariérovosti venk. a výuk. prostor a keramické dílny - VENKOVNÍ PRVKY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pans="2:44" s="1" customFormat="1" ht="6.9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2:44" s="1" customFormat="1" ht="12" customHeight="1">
      <c r="B47" s="36"/>
      <c r="C47" s="30" t="s">
        <v>22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24</v>
      </c>
      <c r="AJ47" s="37"/>
      <c r="AK47" s="37"/>
      <c r="AL47" s="37"/>
      <c r="AM47" s="65" t="str">
        <f>IF(AN8="","",AN8)</f>
        <v>15. 11. 2018</v>
      </c>
      <c r="AN47" s="65"/>
      <c r="AO47" s="37"/>
      <c r="AP47" s="37"/>
      <c r="AQ47" s="37"/>
      <c r="AR47" s="41"/>
    </row>
    <row r="48" spans="2:44" s="1" customFormat="1" ht="6.95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2:56" s="1" customFormat="1" ht="24.9" customHeight="1">
      <c r="B49" s="36"/>
      <c r="C49" s="30" t="s">
        <v>26</v>
      </c>
      <c r="D49" s="37"/>
      <c r="E49" s="37"/>
      <c r="F49" s="37"/>
      <c r="G49" s="37"/>
      <c r="H49" s="37"/>
      <c r="I49" s="37"/>
      <c r="J49" s="37"/>
      <c r="K49" s="37"/>
      <c r="L49" s="37" t="str">
        <f>IF(E11="","",E11)</f>
        <v>ZŠ Ostrov, příspěvková organizace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66" t="str">
        <f>IF(E17="","",E17)</f>
        <v>BPO spol. s r.o.,Lidická 1239,36317 OSTROV</v>
      </c>
      <c r="AN49" s="37"/>
      <c r="AO49" s="37"/>
      <c r="AP49" s="37"/>
      <c r="AQ49" s="37"/>
      <c r="AR49" s="41"/>
      <c r="AS49" s="67" t="s">
        <v>54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pans="2:56" s="1" customFormat="1" ht="13.65" customHeight="1"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37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36</v>
      </c>
      <c r="AJ50" s="37"/>
      <c r="AK50" s="37"/>
      <c r="AL50" s="37"/>
      <c r="AM50" s="66" t="str">
        <f>IF(E20="","",E20)</f>
        <v>Tomanová ing.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pans="2:56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pans="2:56" s="1" customFormat="1" ht="29.25" customHeight="1">
      <c r="B52" s="36"/>
      <c r="C52" s="79" t="s">
        <v>55</v>
      </c>
      <c r="D52" s="80"/>
      <c r="E52" s="80"/>
      <c r="F52" s="80"/>
      <c r="G52" s="80"/>
      <c r="H52" s="81"/>
      <c r="I52" s="82" t="s">
        <v>56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57</v>
      </c>
      <c r="AH52" s="80"/>
      <c r="AI52" s="80"/>
      <c r="AJ52" s="80"/>
      <c r="AK52" s="80"/>
      <c r="AL52" s="80"/>
      <c r="AM52" s="80"/>
      <c r="AN52" s="82" t="s">
        <v>58</v>
      </c>
      <c r="AO52" s="80"/>
      <c r="AP52" s="80"/>
      <c r="AQ52" s="84" t="s">
        <v>59</v>
      </c>
      <c r="AR52" s="41"/>
      <c r="AS52" s="85" t="s">
        <v>60</v>
      </c>
      <c r="AT52" s="86" t="s">
        <v>61</v>
      </c>
      <c r="AU52" s="86" t="s">
        <v>62</v>
      </c>
      <c r="AV52" s="86" t="s">
        <v>63</v>
      </c>
      <c r="AW52" s="86" t="s">
        <v>64</v>
      </c>
      <c r="AX52" s="86" t="s">
        <v>65</v>
      </c>
      <c r="AY52" s="86" t="s">
        <v>66</v>
      </c>
      <c r="AZ52" s="86" t="s">
        <v>67</v>
      </c>
      <c r="BA52" s="86" t="s">
        <v>68</v>
      </c>
      <c r="BB52" s="86" t="s">
        <v>69</v>
      </c>
      <c r="BC52" s="86" t="s">
        <v>70</v>
      </c>
      <c r="BD52" s="87" t="s">
        <v>71</v>
      </c>
    </row>
    <row r="53" spans="2:56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72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ROUND(SUM(AG55:AG56),2)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28</v>
      </c>
      <c r="AR54" s="97"/>
      <c r="AS54" s="98">
        <f>ROUND(SUM(AS55:AS56),2)</f>
        <v>0</v>
      </c>
      <c r="AT54" s="99">
        <f>ROUND(SUM(AV54:AW54),2)</f>
        <v>0</v>
      </c>
      <c r="AU54" s="100">
        <f>ROUND(SUM(AU55:AU56),5)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ROUND(SUM(AZ55:AZ56),2)</f>
        <v>0</v>
      </c>
      <c r="BA54" s="99">
        <f>ROUND(SUM(BA55:BA56),2)</f>
        <v>0</v>
      </c>
      <c r="BB54" s="99">
        <f>ROUND(SUM(BB55:BB56),2)</f>
        <v>0</v>
      </c>
      <c r="BC54" s="99">
        <f>ROUND(SUM(BC55:BC56),2)</f>
        <v>0</v>
      </c>
      <c r="BD54" s="101">
        <f>ROUND(SUM(BD55:BD56),2)</f>
        <v>0</v>
      </c>
      <c r="BS54" s="102" t="s">
        <v>73</v>
      </c>
      <c r="BT54" s="102" t="s">
        <v>74</v>
      </c>
      <c r="BU54" s="103" t="s">
        <v>75</v>
      </c>
      <c r="BV54" s="102" t="s">
        <v>76</v>
      </c>
      <c r="BW54" s="102" t="s">
        <v>5</v>
      </c>
      <c r="BX54" s="102" t="s">
        <v>77</v>
      </c>
      <c r="CL54" s="102" t="s">
        <v>19</v>
      </c>
    </row>
    <row r="55" spans="1:91" s="5" customFormat="1" ht="16.5" customHeight="1">
      <c r="A55" s="104" t="s">
        <v>78</v>
      </c>
      <c r="B55" s="105"/>
      <c r="C55" s="106"/>
      <c r="D55" s="107" t="s">
        <v>79</v>
      </c>
      <c r="E55" s="107"/>
      <c r="F55" s="107"/>
      <c r="G55" s="107"/>
      <c r="H55" s="107"/>
      <c r="I55" s="108"/>
      <c r="J55" s="107" t="s">
        <v>80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'A - Venkovní  prvky'!J30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81</v>
      </c>
      <c r="AR55" s="111"/>
      <c r="AS55" s="112">
        <v>0</v>
      </c>
      <c r="AT55" s="113">
        <f>ROUND(SUM(AV55:AW55),2)</f>
        <v>0</v>
      </c>
      <c r="AU55" s="114">
        <f>'A - Venkovní  prvky'!P86</f>
        <v>0</v>
      </c>
      <c r="AV55" s="113">
        <f>'A - Venkovní  prvky'!J33</f>
        <v>0</v>
      </c>
      <c r="AW55" s="113">
        <f>'A - Venkovní  prvky'!J34</f>
        <v>0</v>
      </c>
      <c r="AX55" s="113">
        <f>'A - Venkovní  prvky'!J35</f>
        <v>0</v>
      </c>
      <c r="AY55" s="113">
        <f>'A - Venkovní  prvky'!J36</f>
        <v>0</v>
      </c>
      <c r="AZ55" s="113">
        <f>'A - Venkovní  prvky'!F33</f>
        <v>0</v>
      </c>
      <c r="BA55" s="113">
        <f>'A - Venkovní  prvky'!F34</f>
        <v>0</v>
      </c>
      <c r="BB55" s="113">
        <f>'A - Venkovní  prvky'!F35</f>
        <v>0</v>
      </c>
      <c r="BC55" s="113">
        <f>'A - Venkovní  prvky'!F36</f>
        <v>0</v>
      </c>
      <c r="BD55" s="115">
        <f>'A - Venkovní  prvky'!F37</f>
        <v>0</v>
      </c>
      <c r="BT55" s="116" t="s">
        <v>82</v>
      </c>
      <c r="BV55" s="116" t="s">
        <v>76</v>
      </c>
      <c r="BW55" s="116" t="s">
        <v>83</v>
      </c>
      <c r="BX55" s="116" t="s">
        <v>5</v>
      </c>
      <c r="CL55" s="116" t="s">
        <v>19</v>
      </c>
      <c r="CM55" s="116" t="s">
        <v>84</v>
      </c>
    </row>
    <row r="56" spans="1:91" s="5" customFormat="1" ht="16.5" customHeight="1">
      <c r="A56" s="104" t="s">
        <v>78</v>
      </c>
      <c r="B56" s="105"/>
      <c r="C56" s="106"/>
      <c r="D56" s="107" t="s">
        <v>85</v>
      </c>
      <c r="E56" s="107"/>
      <c r="F56" s="107"/>
      <c r="G56" s="107"/>
      <c r="H56" s="107"/>
      <c r="I56" s="108"/>
      <c r="J56" s="107" t="s">
        <v>86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'B - VRN + VON'!J30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81</v>
      </c>
      <c r="AR56" s="111"/>
      <c r="AS56" s="117">
        <v>0</v>
      </c>
      <c r="AT56" s="118">
        <f>ROUND(SUM(AV56:AW56),2)</f>
        <v>0</v>
      </c>
      <c r="AU56" s="119">
        <f>'B - VRN + VON'!P81</f>
        <v>0</v>
      </c>
      <c r="AV56" s="118">
        <f>'B - VRN + VON'!J33</f>
        <v>0</v>
      </c>
      <c r="AW56" s="118">
        <f>'B - VRN + VON'!J34</f>
        <v>0</v>
      </c>
      <c r="AX56" s="118">
        <f>'B - VRN + VON'!J35</f>
        <v>0</v>
      </c>
      <c r="AY56" s="118">
        <f>'B - VRN + VON'!J36</f>
        <v>0</v>
      </c>
      <c r="AZ56" s="118">
        <f>'B - VRN + VON'!F33</f>
        <v>0</v>
      </c>
      <c r="BA56" s="118">
        <f>'B - VRN + VON'!F34</f>
        <v>0</v>
      </c>
      <c r="BB56" s="118">
        <f>'B - VRN + VON'!F35</f>
        <v>0</v>
      </c>
      <c r="BC56" s="118">
        <f>'B - VRN + VON'!F36</f>
        <v>0</v>
      </c>
      <c r="BD56" s="120">
        <f>'B - VRN + VON'!F37</f>
        <v>0</v>
      </c>
      <c r="BT56" s="116" t="s">
        <v>82</v>
      </c>
      <c r="BV56" s="116" t="s">
        <v>76</v>
      </c>
      <c r="BW56" s="116" t="s">
        <v>87</v>
      </c>
      <c r="BX56" s="116" t="s">
        <v>5</v>
      </c>
      <c r="CL56" s="116" t="s">
        <v>19</v>
      </c>
      <c r="CM56" s="116" t="s">
        <v>84</v>
      </c>
    </row>
    <row r="57" spans="2:44" s="1" customFormat="1" ht="30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1"/>
    </row>
    <row r="58" spans="2:44" s="1" customFormat="1" ht="6.95" customHeight="1">
      <c r="B58" s="55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41"/>
    </row>
  </sheetData>
  <sheetProtection password="CC35" sheet="1" objects="1" scenarios="1" formatColumns="0" formatRows="0"/>
  <mergeCells count="46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</mergeCells>
  <hyperlinks>
    <hyperlink ref="A55" location="'A - Venkovní  prvky'!C2" display="/"/>
    <hyperlink ref="A56" location="'B - VRN +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83</v>
      </c>
    </row>
    <row r="3" spans="2:46" ht="6.95" customHeight="1" hidden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 hidden="1">
      <c r="B4" s="18"/>
      <c r="D4" s="125" t="s">
        <v>88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26" t="s">
        <v>16</v>
      </c>
      <c r="L6" s="18"/>
    </row>
    <row r="7" spans="2:12" ht="16.5" customHeight="1" hidden="1">
      <c r="B7" s="18"/>
      <c r="E7" s="127" t="str">
        <f>'Rekapitulace stavby'!K6</f>
        <v>ZŠ Ostrov - Řešení bezbariérovosti venk. a výuk. prostor a keramické dílny - VENKOVNÍ PRVKY</v>
      </c>
      <c r="F7" s="126"/>
      <c r="G7" s="126"/>
      <c r="H7" s="126"/>
      <c r="L7" s="18"/>
    </row>
    <row r="8" spans="2:12" s="1" customFormat="1" ht="12" customHeight="1" hidden="1">
      <c r="B8" s="41"/>
      <c r="D8" s="126" t="s">
        <v>89</v>
      </c>
      <c r="I8" s="128"/>
      <c r="L8" s="41"/>
    </row>
    <row r="9" spans="2:12" s="1" customFormat="1" ht="36.95" customHeight="1" hidden="1">
      <c r="B9" s="41"/>
      <c r="E9" s="129" t="s">
        <v>90</v>
      </c>
      <c r="F9" s="1"/>
      <c r="G9" s="1"/>
      <c r="H9" s="1"/>
      <c r="I9" s="128"/>
      <c r="L9" s="41"/>
    </row>
    <row r="10" spans="2:12" s="1" customFormat="1" ht="12" hidden="1">
      <c r="B10" s="41"/>
      <c r="I10" s="128"/>
      <c r="L10" s="41"/>
    </row>
    <row r="11" spans="2:12" s="1" customFormat="1" ht="12" customHeight="1" hidden="1">
      <c r="B11" s="41"/>
      <c r="D11" s="126" t="s">
        <v>18</v>
      </c>
      <c r="F11" s="15" t="s">
        <v>19</v>
      </c>
      <c r="I11" s="130" t="s">
        <v>20</v>
      </c>
      <c r="J11" s="15" t="s">
        <v>28</v>
      </c>
      <c r="L11" s="41"/>
    </row>
    <row r="12" spans="2:12" s="1" customFormat="1" ht="12" customHeight="1" hidden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15. 11. 2018</v>
      </c>
      <c r="L12" s="41"/>
    </row>
    <row r="13" spans="2:12" s="1" customFormat="1" ht="10.8" customHeight="1" hidden="1">
      <c r="B13" s="41"/>
      <c r="I13" s="128"/>
      <c r="L13" s="41"/>
    </row>
    <row r="14" spans="2:12" s="1" customFormat="1" ht="12" customHeight="1" hidden="1">
      <c r="B14" s="41"/>
      <c r="D14" s="126" t="s">
        <v>26</v>
      </c>
      <c r="I14" s="130" t="s">
        <v>27</v>
      </c>
      <c r="J14" s="15" t="s">
        <v>28</v>
      </c>
      <c r="L14" s="41"/>
    </row>
    <row r="15" spans="2:12" s="1" customFormat="1" ht="18" customHeight="1" hidden="1">
      <c r="B15" s="41"/>
      <c r="E15" s="15" t="s">
        <v>29</v>
      </c>
      <c r="I15" s="130" t="s">
        <v>30</v>
      </c>
      <c r="J15" s="15" t="s">
        <v>28</v>
      </c>
      <c r="L15" s="41"/>
    </row>
    <row r="16" spans="2:12" s="1" customFormat="1" ht="6.95" customHeight="1" hidden="1">
      <c r="B16" s="41"/>
      <c r="I16" s="128"/>
      <c r="L16" s="41"/>
    </row>
    <row r="17" spans="2:12" s="1" customFormat="1" ht="12" customHeight="1" hidden="1">
      <c r="B17" s="41"/>
      <c r="D17" s="126" t="s">
        <v>31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5"/>
      <c r="G18" s="15"/>
      <c r="H18" s="15"/>
      <c r="I18" s="130" t="s">
        <v>30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28"/>
      <c r="L19" s="41"/>
    </row>
    <row r="20" spans="2:12" s="1" customFormat="1" ht="12" customHeight="1" hidden="1">
      <c r="B20" s="41"/>
      <c r="D20" s="126" t="s">
        <v>33</v>
      </c>
      <c r="I20" s="130" t="s">
        <v>27</v>
      </c>
      <c r="J20" s="15" t="s">
        <v>28</v>
      </c>
      <c r="L20" s="41"/>
    </row>
    <row r="21" spans="2:12" s="1" customFormat="1" ht="18" customHeight="1" hidden="1">
      <c r="B21" s="41"/>
      <c r="E21" s="15" t="s">
        <v>34</v>
      </c>
      <c r="I21" s="130" t="s">
        <v>30</v>
      </c>
      <c r="J21" s="15" t="s">
        <v>28</v>
      </c>
      <c r="L21" s="41"/>
    </row>
    <row r="22" spans="2:12" s="1" customFormat="1" ht="6.95" customHeight="1" hidden="1">
      <c r="B22" s="41"/>
      <c r="I22" s="128"/>
      <c r="L22" s="41"/>
    </row>
    <row r="23" spans="2:12" s="1" customFormat="1" ht="12" customHeight="1" hidden="1">
      <c r="B23" s="41"/>
      <c r="D23" s="126" t="s">
        <v>36</v>
      </c>
      <c r="I23" s="130" t="s">
        <v>27</v>
      </c>
      <c r="J23" s="15" t="s">
        <v>28</v>
      </c>
      <c r="L23" s="41"/>
    </row>
    <row r="24" spans="2:12" s="1" customFormat="1" ht="18" customHeight="1" hidden="1">
      <c r="B24" s="41"/>
      <c r="E24" s="15" t="s">
        <v>37</v>
      </c>
      <c r="I24" s="130" t="s">
        <v>30</v>
      </c>
      <c r="J24" s="15" t="s">
        <v>28</v>
      </c>
      <c r="L24" s="41"/>
    </row>
    <row r="25" spans="2:12" s="1" customFormat="1" ht="6.95" customHeight="1" hidden="1">
      <c r="B25" s="41"/>
      <c r="I25" s="128"/>
      <c r="L25" s="41"/>
    </row>
    <row r="26" spans="2:12" s="1" customFormat="1" ht="12" customHeight="1" hidden="1">
      <c r="B26" s="41"/>
      <c r="D26" s="126" t="s">
        <v>38</v>
      </c>
      <c r="I26" s="128"/>
      <c r="L26" s="41"/>
    </row>
    <row r="27" spans="2:12" s="6" customFormat="1" ht="16.5" customHeight="1" hidden="1">
      <c r="B27" s="132"/>
      <c r="E27" s="133" t="s">
        <v>28</v>
      </c>
      <c r="F27" s="133"/>
      <c r="G27" s="133"/>
      <c r="H27" s="133"/>
      <c r="I27" s="134"/>
      <c r="L27" s="132"/>
    </row>
    <row r="28" spans="2:12" s="1" customFormat="1" ht="6.95" customHeight="1" hidden="1">
      <c r="B28" s="41"/>
      <c r="I28" s="128"/>
      <c r="L28" s="41"/>
    </row>
    <row r="29" spans="2:12" s="1" customFormat="1" ht="6.95" customHeight="1" hidden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 hidden="1">
      <c r="B30" s="41"/>
      <c r="D30" s="136" t="s">
        <v>40</v>
      </c>
      <c r="I30" s="128"/>
      <c r="J30" s="137">
        <f>ROUND(J86,2)</f>
        <v>0</v>
      </c>
      <c r="L30" s="41"/>
    </row>
    <row r="31" spans="2:12" s="1" customFormat="1" ht="6.95" customHeight="1" hidden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 hidden="1">
      <c r="B32" s="41"/>
      <c r="F32" s="138" t="s">
        <v>42</v>
      </c>
      <c r="I32" s="139" t="s">
        <v>41</v>
      </c>
      <c r="J32" s="138" t="s">
        <v>43</v>
      </c>
      <c r="L32" s="41"/>
    </row>
    <row r="33" spans="2:12" s="1" customFormat="1" ht="14.4" customHeight="1" hidden="1">
      <c r="B33" s="41"/>
      <c r="D33" s="126" t="s">
        <v>44</v>
      </c>
      <c r="E33" s="126" t="s">
        <v>45</v>
      </c>
      <c r="F33" s="140">
        <f>ROUND((SUM(BE86:BE413)),2)</f>
        <v>0</v>
      </c>
      <c r="I33" s="141">
        <v>0.21</v>
      </c>
      <c r="J33" s="140">
        <f>ROUND(((SUM(BE86:BE413))*I33),2)</f>
        <v>0</v>
      </c>
      <c r="L33" s="41"/>
    </row>
    <row r="34" spans="2:12" s="1" customFormat="1" ht="14.4" customHeight="1" hidden="1">
      <c r="B34" s="41"/>
      <c r="E34" s="126" t="s">
        <v>46</v>
      </c>
      <c r="F34" s="140">
        <f>ROUND((SUM(BF86:BF413)),2)</f>
        <v>0</v>
      </c>
      <c r="I34" s="141">
        <v>0.15</v>
      </c>
      <c r="J34" s="140">
        <f>ROUND(((SUM(BF86:BF413))*I34),2)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0">
        <f>ROUND((SUM(BG86:BG413)),2)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0">
        <f>ROUND((SUM(BH86:BH413)),2)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0">
        <f>ROUND((SUM(BI86:BI413)),2)</f>
        <v>0</v>
      </c>
      <c r="I37" s="141">
        <v>0</v>
      </c>
      <c r="J37" s="140">
        <f>0</f>
        <v>0</v>
      </c>
      <c r="L37" s="41"/>
    </row>
    <row r="38" spans="2:12" s="1" customFormat="1" ht="6.95" customHeight="1" hidden="1">
      <c r="B38" s="41"/>
      <c r="I38" s="128"/>
      <c r="L38" s="41"/>
    </row>
    <row r="39" spans="2:12" s="1" customFormat="1" ht="25.4" customHeight="1" hidden="1">
      <c r="B39" s="41"/>
      <c r="C39" s="142"/>
      <c r="D39" s="143" t="s">
        <v>50</v>
      </c>
      <c r="E39" s="144"/>
      <c r="F39" s="144"/>
      <c r="G39" s="145" t="s">
        <v>51</v>
      </c>
      <c r="H39" s="146" t="s">
        <v>52</v>
      </c>
      <c r="I39" s="147"/>
      <c r="J39" s="148">
        <f>SUM(J30:J37)</f>
        <v>0</v>
      </c>
      <c r="K39" s="149"/>
      <c r="L39" s="41"/>
    </row>
    <row r="40" spans="2:12" s="1" customFormat="1" ht="14.4" customHeight="1" hidden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1" ht="12" hidden="1"/>
    <row r="42" ht="12" hidden="1"/>
    <row r="43" ht="12" hidden="1"/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91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ZŠ Ostrov - Řešení bezbariérovosti venk. a výuk. prostor a keramické dílny - VENKOVNÍ PRVKY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89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 xml:space="preserve">A - Venkovní  prvky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 xml:space="preserve"> </v>
      </c>
      <c r="G52" s="37"/>
      <c r="H52" s="37"/>
      <c r="I52" s="130" t="s">
        <v>24</v>
      </c>
      <c r="J52" s="65" t="str">
        <f>IF(J12="","",J12)</f>
        <v>15. 11. 2018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24.9" customHeight="1">
      <c r="B54" s="36"/>
      <c r="C54" s="30" t="s">
        <v>26</v>
      </c>
      <c r="D54" s="37"/>
      <c r="E54" s="37"/>
      <c r="F54" s="25" t="str">
        <f>E15</f>
        <v>ZŠ Ostrov, příspěvková organizace</v>
      </c>
      <c r="G54" s="37"/>
      <c r="H54" s="37"/>
      <c r="I54" s="130" t="s">
        <v>33</v>
      </c>
      <c r="J54" s="34" t="str">
        <f>E21</f>
        <v>BPO spol. s r.o.,Lidická 1239,36317 OSTROV</v>
      </c>
      <c r="K54" s="37"/>
      <c r="L54" s="41"/>
    </row>
    <row r="55" spans="2:12" s="1" customFormat="1" ht="13.65" customHeight="1">
      <c r="B55" s="36"/>
      <c r="C55" s="30" t="s">
        <v>31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Tomanová ing.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92</v>
      </c>
      <c r="D57" s="158"/>
      <c r="E57" s="158"/>
      <c r="F57" s="158"/>
      <c r="G57" s="158"/>
      <c r="H57" s="158"/>
      <c r="I57" s="159"/>
      <c r="J57" s="160" t="s">
        <v>93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72</v>
      </c>
      <c r="D59" s="37"/>
      <c r="E59" s="37"/>
      <c r="F59" s="37"/>
      <c r="G59" s="37"/>
      <c r="H59" s="37"/>
      <c r="I59" s="128"/>
      <c r="J59" s="95">
        <f>J86</f>
        <v>0</v>
      </c>
      <c r="K59" s="37"/>
      <c r="L59" s="41"/>
      <c r="AU59" s="15" t="s">
        <v>94</v>
      </c>
    </row>
    <row r="60" spans="2:12" s="7" customFormat="1" ht="24.95" customHeight="1">
      <c r="B60" s="162"/>
      <c r="C60" s="163"/>
      <c r="D60" s="164" t="s">
        <v>95</v>
      </c>
      <c r="E60" s="165"/>
      <c r="F60" s="165"/>
      <c r="G60" s="165"/>
      <c r="H60" s="165"/>
      <c r="I60" s="166"/>
      <c r="J60" s="167">
        <f>J87</f>
        <v>0</v>
      </c>
      <c r="K60" s="163"/>
      <c r="L60" s="168"/>
    </row>
    <row r="61" spans="2:12" s="8" customFormat="1" ht="19.9" customHeight="1">
      <c r="B61" s="169"/>
      <c r="C61" s="170"/>
      <c r="D61" s="171" t="s">
        <v>96</v>
      </c>
      <c r="E61" s="172"/>
      <c r="F61" s="172"/>
      <c r="G61" s="172"/>
      <c r="H61" s="172"/>
      <c r="I61" s="173"/>
      <c r="J61" s="174">
        <f>J88</f>
        <v>0</v>
      </c>
      <c r="K61" s="170"/>
      <c r="L61" s="175"/>
    </row>
    <row r="62" spans="2:12" s="8" customFormat="1" ht="19.9" customHeight="1">
      <c r="B62" s="169"/>
      <c r="C62" s="170"/>
      <c r="D62" s="171" t="s">
        <v>97</v>
      </c>
      <c r="E62" s="172"/>
      <c r="F62" s="172"/>
      <c r="G62" s="172"/>
      <c r="H62" s="172"/>
      <c r="I62" s="173"/>
      <c r="J62" s="174">
        <f>J140</f>
        <v>0</v>
      </c>
      <c r="K62" s="170"/>
      <c r="L62" s="175"/>
    </row>
    <row r="63" spans="2:12" s="8" customFormat="1" ht="19.9" customHeight="1">
      <c r="B63" s="169"/>
      <c r="C63" s="170"/>
      <c r="D63" s="171" t="s">
        <v>98</v>
      </c>
      <c r="E63" s="172"/>
      <c r="F63" s="172"/>
      <c r="G63" s="172"/>
      <c r="H63" s="172"/>
      <c r="I63" s="173"/>
      <c r="J63" s="174">
        <f>J147</f>
        <v>0</v>
      </c>
      <c r="K63" s="170"/>
      <c r="L63" s="175"/>
    </row>
    <row r="64" spans="2:12" s="7" customFormat="1" ht="24.95" customHeight="1">
      <c r="B64" s="162"/>
      <c r="C64" s="163"/>
      <c r="D64" s="164" t="s">
        <v>99</v>
      </c>
      <c r="E64" s="165"/>
      <c r="F64" s="165"/>
      <c r="G64" s="165"/>
      <c r="H64" s="165"/>
      <c r="I64" s="166"/>
      <c r="J64" s="167">
        <f>J149</f>
        <v>0</v>
      </c>
      <c r="K64" s="163"/>
      <c r="L64" s="168"/>
    </row>
    <row r="65" spans="2:12" s="7" customFormat="1" ht="24.95" customHeight="1">
      <c r="B65" s="162"/>
      <c r="C65" s="163"/>
      <c r="D65" s="164" t="s">
        <v>100</v>
      </c>
      <c r="E65" s="165"/>
      <c r="F65" s="165"/>
      <c r="G65" s="165"/>
      <c r="H65" s="165"/>
      <c r="I65" s="166"/>
      <c r="J65" s="167">
        <f>J383</f>
        <v>0</v>
      </c>
      <c r="K65" s="163"/>
      <c r="L65" s="168"/>
    </row>
    <row r="66" spans="2:12" s="7" customFormat="1" ht="24.95" customHeight="1">
      <c r="B66" s="162"/>
      <c r="C66" s="163"/>
      <c r="D66" s="164" t="s">
        <v>101</v>
      </c>
      <c r="E66" s="165"/>
      <c r="F66" s="165"/>
      <c r="G66" s="165"/>
      <c r="H66" s="165"/>
      <c r="I66" s="166"/>
      <c r="J66" s="167">
        <f>J397</f>
        <v>0</v>
      </c>
      <c r="K66" s="163"/>
      <c r="L66" s="168"/>
    </row>
    <row r="67" spans="2:12" s="1" customFormat="1" ht="21.8" customHeight="1">
      <c r="B67" s="36"/>
      <c r="C67" s="37"/>
      <c r="D67" s="37"/>
      <c r="E67" s="37"/>
      <c r="F67" s="37"/>
      <c r="G67" s="37"/>
      <c r="H67" s="37"/>
      <c r="I67" s="128"/>
      <c r="J67" s="37"/>
      <c r="K67" s="37"/>
      <c r="L67" s="41"/>
    </row>
    <row r="68" spans="2:12" s="1" customFormat="1" ht="6.95" customHeight="1">
      <c r="B68" s="55"/>
      <c r="C68" s="56"/>
      <c r="D68" s="56"/>
      <c r="E68" s="56"/>
      <c r="F68" s="56"/>
      <c r="G68" s="56"/>
      <c r="H68" s="56"/>
      <c r="I68" s="152"/>
      <c r="J68" s="56"/>
      <c r="K68" s="56"/>
      <c r="L68" s="41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55"/>
      <c r="J72" s="58"/>
      <c r="K72" s="58"/>
      <c r="L72" s="41"/>
    </row>
    <row r="73" spans="2:12" s="1" customFormat="1" ht="24.95" customHeight="1">
      <c r="B73" s="36"/>
      <c r="C73" s="21" t="s">
        <v>102</v>
      </c>
      <c r="D73" s="37"/>
      <c r="E73" s="37"/>
      <c r="F73" s="37"/>
      <c r="G73" s="37"/>
      <c r="H73" s="37"/>
      <c r="I73" s="128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2" customHeight="1">
      <c r="B75" s="36"/>
      <c r="C75" s="30" t="s">
        <v>16</v>
      </c>
      <c r="D75" s="37"/>
      <c r="E75" s="37"/>
      <c r="F75" s="37"/>
      <c r="G75" s="37"/>
      <c r="H75" s="37"/>
      <c r="I75" s="128"/>
      <c r="J75" s="37"/>
      <c r="K75" s="37"/>
      <c r="L75" s="41"/>
    </row>
    <row r="76" spans="2:12" s="1" customFormat="1" ht="16.5" customHeight="1">
      <c r="B76" s="36"/>
      <c r="C76" s="37"/>
      <c r="D76" s="37"/>
      <c r="E76" s="156" t="str">
        <f>E7</f>
        <v>ZŠ Ostrov - Řešení bezbariérovosti venk. a výuk. prostor a keramické dílny - VENKOVNÍ PRVKY</v>
      </c>
      <c r="F76" s="30"/>
      <c r="G76" s="30"/>
      <c r="H76" s="30"/>
      <c r="I76" s="128"/>
      <c r="J76" s="37"/>
      <c r="K76" s="37"/>
      <c r="L76" s="41"/>
    </row>
    <row r="77" spans="2:12" s="1" customFormat="1" ht="12" customHeight="1">
      <c r="B77" s="36"/>
      <c r="C77" s="30" t="s">
        <v>89</v>
      </c>
      <c r="D77" s="37"/>
      <c r="E77" s="37"/>
      <c r="F77" s="37"/>
      <c r="G77" s="37"/>
      <c r="H77" s="37"/>
      <c r="I77" s="128"/>
      <c r="J77" s="37"/>
      <c r="K77" s="37"/>
      <c r="L77" s="41"/>
    </row>
    <row r="78" spans="2:12" s="1" customFormat="1" ht="16.5" customHeight="1">
      <c r="B78" s="36"/>
      <c r="C78" s="37"/>
      <c r="D78" s="37"/>
      <c r="E78" s="62" t="str">
        <f>E9</f>
        <v xml:space="preserve">A - Venkovní  prvky</v>
      </c>
      <c r="F78" s="37"/>
      <c r="G78" s="37"/>
      <c r="H78" s="37"/>
      <c r="I78" s="128"/>
      <c r="J78" s="37"/>
      <c r="K78" s="37"/>
      <c r="L78" s="41"/>
    </row>
    <row r="79" spans="2:12" s="1" customFormat="1" ht="6.95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pans="2:12" s="1" customFormat="1" ht="12" customHeight="1">
      <c r="B80" s="36"/>
      <c r="C80" s="30" t="s">
        <v>22</v>
      </c>
      <c r="D80" s="37"/>
      <c r="E80" s="37"/>
      <c r="F80" s="25" t="str">
        <f>F12</f>
        <v xml:space="preserve"> </v>
      </c>
      <c r="G80" s="37"/>
      <c r="H80" s="37"/>
      <c r="I80" s="130" t="s">
        <v>24</v>
      </c>
      <c r="J80" s="65" t="str">
        <f>IF(J12="","",J12)</f>
        <v>15. 11. 2018</v>
      </c>
      <c r="K80" s="37"/>
      <c r="L80" s="41"/>
    </row>
    <row r="81" spans="2:12" s="1" customFormat="1" ht="6.95" customHeight="1">
      <c r="B81" s="36"/>
      <c r="C81" s="37"/>
      <c r="D81" s="37"/>
      <c r="E81" s="37"/>
      <c r="F81" s="37"/>
      <c r="G81" s="37"/>
      <c r="H81" s="37"/>
      <c r="I81" s="128"/>
      <c r="J81" s="37"/>
      <c r="K81" s="37"/>
      <c r="L81" s="41"/>
    </row>
    <row r="82" spans="2:12" s="1" customFormat="1" ht="24.9" customHeight="1">
      <c r="B82" s="36"/>
      <c r="C82" s="30" t="s">
        <v>26</v>
      </c>
      <c r="D82" s="37"/>
      <c r="E82" s="37"/>
      <c r="F82" s="25" t="str">
        <f>E15</f>
        <v>ZŠ Ostrov, příspěvková organizace</v>
      </c>
      <c r="G82" s="37"/>
      <c r="H82" s="37"/>
      <c r="I82" s="130" t="s">
        <v>33</v>
      </c>
      <c r="J82" s="34" t="str">
        <f>E21</f>
        <v>BPO spol. s r.o.,Lidická 1239,36317 OSTROV</v>
      </c>
      <c r="K82" s="37"/>
      <c r="L82" s="41"/>
    </row>
    <row r="83" spans="2:12" s="1" customFormat="1" ht="13.65" customHeight="1">
      <c r="B83" s="36"/>
      <c r="C83" s="30" t="s">
        <v>31</v>
      </c>
      <c r="D83" s="37"/>
      <c r="E83" s="37"/>
      <c r="F83" s="25" t="str">
        <f>IF(E18="","",E18)</f>
        <v>Vyplň údaj</v>
      </c>
      <c r="G83" s="37"/>
      <c r="H83" s="37"/>
      <c r="I83" s="130" t="s">
        <v>36</v>
      </c>
      <c r="J83" s="34" t="str">
        <f>E24</f>
        <v>Tomanová ing.</v>
      </c>
      <c r="K83" s="37"/>
      <c r="L83" s="41"/>
    </row>
    <row r="84" spans="2:12" s="1" customFormat="1" ht="10.3" customHeight="1">
      <c r="B84" s="36"/>
      <c r="C84" s="37"/>
      <c r="D84" s="37"/>
      <c r="E84" s="37"/>
      <c r="F84" s="37"/>
      <c r="G84" s="37"/>
      <c r="H84" s="37"/>
      <c r="I84" s="128"/>
      <c r="J84" s="37"/>
      <c r="K84" s="37"/>
      <c r="L84" s="41"/>
    </row>
    <row r="85" spans="2:20" s="9" customFormat="1" ht="29.25" customHeight="1">
      <c r="B85" s="176"/>
      <c r="C85" s="177" t="s">
        <v>103</v>
      </c>
      <c r="D85" s="178" t="s">
        <v>59</v>
      </c>
      <c r="E85" s="178" t="s">
        <v>55</v>
      </c>
      <c r="F85" s="178" t="s">
        <v>56</v>
      </c>
      <c r="G85" s="178" t="s">
        <v>104</v>
      </c>
      <c r="H85" s="178" t="s">
        <v>105</v>
      </c>
      <c r="I85" s="179" t="s">
        <v>106</v>
      </c>
      <c r="J85" s="178" t="s">
        <v>93</v>
      </c>
      <c r="K85" s="180" t="s">
        <v>107</v>
      </c>
      <c r="L85" s="181"/>
      <c r="M85" s="85" t="s">
        <v>28</v>
      </c>
      <c r="N85" s="86" t="s">
        <v>44</v>
      </c>
      <c r="O85" s="86" t="s">
        <v>108</v>
      </c>
      <c r="P85" s="86" t="s">
        <v>109</v>
      </c>
      <c r="Q85" s="86" t="s">
        <v>110</v>
      </c>
      <c r="R85" s="86" t="s">
        <v>111</v>
      </c>
      <c r="S85" s="86" t="s">
        <v>112</v>
      </c>
      <c r="T85" s="87" t="s">
        <v>113</v>
      </c>
    </row>
    <row r="86" spans="2:63" s="1" customFormat="1" ht="22.8" customHeight="1">
      <c r="B86" s="36"/>
      <c r="C86" s="92" t="s">
        <v>114</v>
      </c>
      <c r="D86" s="37"/>
      <c r="E86" s="37"/>
      <c r="F86" s="37"/>
      <c r="G86" s="37"/>
      <c r="H86" s="37"/>
      <c r="I86" s="128"/>
      <c r="J86" s="182">
        <f>BK86</f>
        <v>0</v>
      </c>
      <c r="K86" s="37"/>
      <c r="L86" s="41"/>
      <c r="M86" s="88"/>
      <c r="N86" s="89"/>
      <c r="O86" s="89"/>
      <c r="P86" s="183">
        <f>P87+P149+P383+P397</f>
        <v>0</v>
      </c>
      <c r="Q86" s="89"/>
      <c r="R86" s="183">
        <f>R87+R149+R383+R397</f>
        <v>15.471727</v>
      </c>
      <c r="S86" s="89"/>
      <c r="T86" s="184">
        <f>T87+T149+T383+T397</f>
        <v>0</v>
      </c>
      <c r="AT86" s="15" t="s">
        <v>73</v>
      </c>
      <c r="AU86" s="15" t="s">
        <v>94</v>
      </c>
      <c r="BK86" s="185">
        <f>BK87+BK149+BK383+BK397</f>
        <v>0</v>
      </c>
    </row>
    <row r="87" spans="2:63" s="10" customFormat="1" ht="25.9" customHeight="1">
      <c r="B87" s="186"/>
      <c r="C87" s="187"/>
      <c r="D87" s="188" t="s">
        <v>73</v>
      </c>
      <c r="E87" s="189" t="s">
        <v>115</v>
      </c>
      <c r="F87" s="189" t="s">
        <v>116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P88+P140+P147</f>
        <v>0</v>
      </c>
      <c r="Q87" s="194"/>
      <c r="R87" s="195">
        <f>R88+R140+R147</f>
        <v>15.471727</v>
      </c>
      <c r="S87" s="194"/>
      <c r="T87" s="196">
        <f>T88+T140+T147</f>
        <v>0</v>
      </c>
      <c r="AR87" s="197" t="s">
        <v>82</v>
      </c>
      <c r="AT87" s="198" t="s">
        <v>73</v>
      </c>
      <c r="AU87" s="198" t="s">
        <v>74</v>
      </c>
      <c r="AY87" s="197" t="s">
        <v>117</v>
      </c>
      <c r="BK87" s="199">
        <f>BK88+BK140+BK147</f>
        <v>0</v>
      </c>
    </row>
    <row r="88" spans="2:63" s="10" customFormat="1" ht="22.8" customHeight="1">
      <c r="B88" s="186"/>
      <c r="C88" s="187"/>
      <c r="D88" s="188" t="s">
        <v>73</v>
      </c>
      <c r="E88" s="200" t="s">
        <v>82</v>
      </c>
      <c r="F88" s="200" t="s">
        <v>118</v>
      </c>
      <c r="G88" s="187"/>
      <c r="H88" s="187"/>
      <c r="I88" s="190"/>
      <c r="J88" s="201">
        <f>BK88</f>
        <v>0</v>
      </c>
      <c r="K88" s="187"/>
      <c r="L88" s="192"/>
      <c r="M88" s="193"/>
      <c r="N88" s="194"/>
      <c r="O88" s="194"/>
      <c r="P88" s="195">
        <f>SUM(P89:P139)</f>
        <v>0</v>
      </c>
      <c r="Q88" s="194"/>
      <c r="R88" s="195">
        <f>SUM(R89:R139)</f>
        <v>0.016</v>
      </c>
      <c r="S88" s="194"/>
      <c r="T88" s="196">
        <f>SUM(T89:T139)</f>
        <v>0</v>
      </c>
      <c r="AR88" s="197" t="s">
        <v>82</v>
      </c>
      <c r="AT88" s="198" t="s">
        <v>73</v>
      </c>
      <c r="AU88" s="198" t="s">
        <v>82</v>
      </c>
      <c r="AY88" s="197" t="s">
        <v>117</v>
      </c>
      <c r="BK88" s="199">
        <f>SUM(BK89:BK139)</f>
        <v>0</v>
      </c>
    </row>
    <row r="89" spans="2:65" s="1" customFormat="1" ht="22.5" customHeight="1">
      <c r="B89" s="36"/>
      <c r="C89" s="202" t="s">
        <v>82</v>
      </c>
      <c r="D89" s="202" t="s">
        <v>119</v>
      </c>
      <c r="E89" s="203" t="s">
        <v>120</v>
      </c>
      <c r="F89" s="204" t="s">
        <v>121</v>
      </c>
      <c r="G89" s="205" t="s">
        <v>122</v>
      </c>
      <c r="H89" s="206">
        <v>153.15</v>
      </c>
      <c r="I89" s="207"/>
      <c r="J89" s="208">
        <f>ROUND(I89*H89,2)</f>
        <v>0</v>
      </c>
      <c r="K89" s="204" t="s">
        <v>123</v>
      </c>
      <c r="L89" s="41"/>
      <c r="M89" s="209" t="s">
        <v>28</v>
      </c>
      <c r="N89" s="210" t="s">
        <v>45</v>
      </c>
      <c r="O89" s="77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AR89" s="15" t="s">
        <v>124</v>
      </c>
      <c r="AT89" s="15" t="s">
        <v>119</v>
      </c>
      <c r="AU89" s="15" t="s">
        <v>84</v>
      </c>
      <c r="AY89" s="15" t="s">
        <v>117</v>
      </c>
      <c r="BE89" s="213">
        <f>IF(N89="základní",J89,0)</f>
        <v>0</v>
      </c>
      <c r="BF89" s="213">
        <f>IF(N89="snížená",J89,0)</f>
        <v>0</v>
      </c>
      <c r="BG89" s="213">
        <f>IF(N89="zákl. přenesená",J89,0)</f>
        <v>0</v>
      </c>
      <c r="BH89" s="213">
        <f>IF(N89="sníž. přenesená",J89,0)</f>
        <v>0</v>
      </c>
      <c r="BI89" s="213">
        <f>IF(N89="nulová",J89,0)</f>
        <v>0</v>
      </c>
      <c r="BJ89" s="15" t="s">
        <v>82</v>
      </c>
      <c r="BK89" s="213">
        <f>ROUND(I89*H89,2)</f>
        <v>0</v>
      </c>
      <c r="BL89" s="15" t="s">
        <v>124</v>
      </c>
      <c r="BM89" s="15" t="s">
        <v>125</v>
      </c>
    </row>
    <row r="90" spans="2:51" s="11" customFormat="1" ht="12">
      <c r="B90" s="214"/>
      <c r="C90" s="215"/>
      <c r="D90" s="216" t="s">
        <v>126</v>
      </c>
      <c r="E90" s="217" t="s">
        <v>28</v>
      </c>
      <c r="F90" s="218" t="s">
        <v>127</v>
      </c>
      <c r="G90" s="215"/>
      <c r="H90" s="217" t="s">
        <v>28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126</v>
      </c>
      <c r="AU90" s="224" t="s">
        <v>84</v>
      </c>
      <c r="AV90" s="11" t="s">
        <v>82</v>
      </c>
      <c r="AW90" s="11" t="s">
        <v>35</v>
      </c>
      <c r="AX90" s="11" t="s">
        <v>74</v>
      </c>
      <c r="AY90" s="224" t="s">
        <v>117</v>
      </c>
    </row>
    <row r="91" spans="2:51" s="11" customFormat="1" ht="12">
      <c r="B91" s="214"/>
      <c r="C91" s="215"/>
      <c r="D91" s="216" t="s">
        <v>126</v>
      </c>
      <c r="E91" s="217" t="s">
        <v>28</v>
      </c>
      <c r="F91" s="218" t="s">
        <v>128</v>
      </c>
      <c r="G91" s="215"/>
      <c r="H91" s="217" t="s">
        <v>28</v>
      </c>
      <c r="I91" s="219"/>
      <c r="J91" s="215"/>
      <c r="K91" s="215"/>
      <c r="L91" s="220"/>
      <c r="M91" s="221"/>
      <c r="N91" s="222"/>
      <c r="O91" s="222"/>
      <c r="P91" s="222"/>
      <c r="Q91" s="222"/>
      <c r="R91" s="222"/>
      <c r="S91" s="222"/>
      <c r="T91" s="223"/>
      <c r="AT91" s="224" t="s">
        <v>126</v>
      </c>
      <c r="AU91" s="224" t="s">
        <v>84</v>
      </c>
      <c r="AV91" s="11" t="s">
        <v>82</v>
      </c>
      <c r="AW91" s="11" t="s">
        <v>35</v>
      </c>
      <c r="AX91" s="11" t="s">
        <v>74</v>
      </c>
      <c r="AY91" s="224" t="s">
        <v>117</v>
      </c>
    </row>
    <row r="92" spans="2:51" s="12" customFormat="1" ht="12">
      <c r="B92" s="225"/>
      <c r="C92" s="226"/>
      <c r="D92" s="216" t="s">
        <v>126</v>
      </c>
      <c r="E92" s="227" t="s">
        <v>28</v>
      </c>
      <c r="F92" s="228" t="s">
        <v>129</v>
      </c>
      <c r="G92" s="226"/>
      <c r="H92" s="229">
        <v>153.15</v>
      </c>
      <c r="I92" s="230"/>
      <c r="J92" s="226"/>
      <c r="K92" s="226"/>
      <c r="L92" s="231"/>
      <c r="M92" s="232"/>
      <c r="N92" s="233"/>
      <c r="O92" s="233"/>
      <c r="P92" s="233"/>
      <c r="Q92" s="233"/>
      <c r="R92" s="233"/>
      <c r="S92" s="233"/>
      <c r="T92" s="234"/>
      <c r="AT92" s="235" t="s">
        <v>126</v>
      </c>
      <c r="AU92" s="235" t="s">
        <v>84</v>
      </c>
      <c r="AV92" s="12" t="s">
        <v>84</v>
      </c>
      <c r="AW92" s="12" t="s">
        <v>35</v>
      </c>
      <c r="AX92" s="12" t="s">
        <v>82</v>
      </c>
      <c r="AY92" s="235" t="s">
        <v>117</v>
      </c>
    </row>
    <row r="93" spans="2:65" s="1" customFormat="1" ht="16.5" customHeight="1">
      <c r="B93" s="36"/>
      <c r="C93" s="202" t="s">
        <v>84</v>
      </c>
      <c r="D93" s="202" t="s">
        <v>119</v>
      </c>
      <c r="E93" s="203" t="s">
        <v>130</v>
      </c>
      <c r="F93" s="204" t="s">
        <v>131</v>
      </c>
      <c r="G93" s="205" t="s">
        <v>132</v>
      </c>
      <c r="H93" s="206">
        <v>1021</v>
      </c>
      <c r="I93" s="207"/>
      <c r="J93" s="208">
        <f>ROUND(I93*H93,2)</f>
        <v>0</v>
      </c>
      <c r="K93" s="204" t="s">
        <v>123</v>
      </c>
      <c r="L93" s="41"/>
      <c r="M93" s="209" t="s">
        <v>28</v>
      </c>
      <c r="N93" s="210" t="s">
        <v>45</v>
      </c>
      <c r="O93" s="77"/>
      <c r="P93" s="211">
        <f>O93*H93</f>
        <v>0</v>
      </c>
      <c r="Q93" s="211">
        <v>0</v>
      </c>
      <c r="R93" s="211">
        <f>Q93*H93</f>
        <v>0</v>
      </c>
      <c r="S93" s="211">
        <v>0</v>
      </c>
      <c r="T93" s="212">
        <f>S93*H93</f>
        <v>0</v>
      </c>
      <c r="AR93" s="15" t="s">
        <v>124</v>
      </c>
      <c r="AT93" s="15" t="s">
        <v>119</v>
      </c>
      <c r="AU93" s="15" t="s">
        <v>84</v>
      </c>
      <c r="AY93" s="15" t="s">
        <v>117</v>
      </c>
      <c r="BE93" s="213">
        <f>IF(N93="základní",J93,0)</f>
        <v>0</v>
      </c>
      <c r="BF93" s="213">
        <f>IF(N93="snížená",J93,0)</f>
        <v>0</v>
      </c>
      <c r="BG93" s="213">
        <f>IF(N93="zákl. přenesená",J93,0)</f>
        <v>0</v>
      </c>
      <c r="BH93" s="213">
        <f>IF(N93="sníž. přenesená",J93,0)</f>
        <v>0</v>
      </c>
      <c r="BI93" s="213">
        <f>IF(N93="nulová",J93,0)</f>
        <v>0</v>
      </c>
      <c r="BJ93" s="15" t="s">
        <v>82</v>
      </c>
      <c r="BK93" s="213">
        <f>ROUND(I93*H93,2)</f>
        <v>0</v>
      </c>
      <c r="BL93" s="15" t="s">
        <v>124</v>
      </c>
      <c r="BM93" s="15" t="s">
        <v>133</v>
      </c>
    </row>
    <row r="94" spans="2:51" s="11" customFormat="1" ht="12">
      <c r="B94" s="214"/>
      <c r="C94" s="215"/>
      <c r="D94" s="216" t="s">
        <v>126</v>
      </c>
      <c r="E94" s="217" t="s">
        <v>28</v>
      </c>
      <c r="F94" s="218" t="s">
        <v>127</v>
      </c>
      <c r="G94" s="215"/>
      <c r="H94" s="217" t="s">
        <v>28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126</v>
      </c>
      <c r="AU94" s="224" t="s">
        <v>84</v>
      </c>
      <c r="AV94" s="11" t="s">
        <v>82</v>
      </c>
      <c r="AW94" s="11" t="s">
        <v>35</v>
      </c>
      <c r="AX94" s="11" t="s">
        <v>74</v>
      </c>
      <c r="AY94" s="224" t="s">
        <v>117</v>
      </c>
    </row>
    <row r="95" spans="2:51" s="11" customFormat="1" ht="12">
      <c r="B95" s="214"/>
      <c r="C95" s="215"/>
      <c r="D95" s="216" t="s">
        <v>126</v>
      </c>
      <c r="E95" s="217" t="s">
        <v>28</v>
      </c>
      <c r="F95" s="218" t="s">
        <v>128</v>
      </c>
      <c r="G95" s="215"/>
      <c r="H95" s="217" t="s">
        <v>28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126</v>
      </c>
      <c r="AU95" s="224" t="s">
        <v>84</v>
      </c>
      <c r="AV95" s="11" t="s">
        <v>82</v>
      </c>
      <c r="AW95" s="11" t="s">
        <v>35</v>
      </c>
      <c r="AX95" s="11" t="s">
        <v>74</v>
      </c>
      <c r="AY95" s="224" t="s">
        <v>117</v>
      </c>
    </row>
    <row r="96" spans="2:51" s="12" customFormat="1" ht="12">
      <c r="B96" s="225"/>
      <c r="C96" s="226"/>
      <c r="D96" s="216" t="s">
        <v>126</v>
      </c>
      <c r="E96" s="227" t="s">
        <v>28</v>
      </c>
      <c r="F96" s="228" t="s">
        <v>134</v>
      </c>
      <c r="G96" s="226"/>
      <c r="H96" s="229">
        <v>1021</v>
      </c>
      <c r="I96" s="230"/>
      <c r="J96" s="226"/>
      <c r="K96" s="226"/>
      <c r="L96" s="231"/>
      <c r="M96" s="232"/>
      <c r="N96" s="233"/>
      <c r="O96" s="233"/>
      <c r="P96" s="233"/>
      <c r="Q96" s="233"/>
      <c r="R96" s="233"/>
      <c r="S96" s="233"/>
      <c r="T96" s="234"/>
      <c r="AT96" s="235" t="s">
        <v>126</v>
      </c>
      <c r="AU96" s="235" t="s">
        <v>84</v>
      </c>
      <c r="AV96" s="12" t="s">
        <v>84</v>
      </c>
      <c r="AW96" s="12" t="s">
        <v>35</v>
      </c>
      <c r="AX96" s="12" t="s">
        <v>82</v>
      </c>
      <c r="AY96" s="235" t="s">
        <v>117</v>
      </c>
    </row>
    <row r="97" spans="2:65" s="1" customFormat="1" ht="22.5" customHeight="1">
      <c r="B97" s="36"/>
      <c r="C97" s="202" t="s">
        <v>135</v>
      </c>
      <c r="D97" s="202" t="s">
        <v>119</v>
      </c>
      <c r="E97" s="203" t="s">
        <v>136</v>
      </c>
      <c r="F97" s="204" t="s">
        <v>137</v>
      </c>
      <c r="G97" s="205" t="s">
        <v>132</v>
      </c>
      <c r="H97" s="206">
        <v>1021</v>
      </c>
      <c r="I97" s="207"/>
      <c r="J97" s="208">
        <f>ROUND(I97*H97,2)</f>
        <v>0</v>
      </c>
      <c r="K97" s="204" t="s">
        <v>123</v>
      </c>
      <c r="L97" s="41"/>
      <c r="M97" s="209" t="s">
        <v>28</v>
      </c>
      <c r="N97" s="210" t="s">
        <v>45</v>
      </c>
      <c r="O97" s="77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AR97" s="15" t="s">
        <v>124</v>
      </c>
      <c r="AT97" s="15" t="s">
        <v>119</v>
      </c>
      <c r="AU97" s="15" t="s">
        <v>84</v>
      </c>
      <c r="AY97" s="15" t="s">
        <v>117</v>
      </c>
      <c r="BE97" s="213">
        <f>IF(N97="základní",J97,0)</f>
        <v>0</v>
      </c>
      <c r="BF97" s="213">
        <f>IF(N97="snížená",J97,0)</f>
        <v>0</v>
      </c>
      <c r="BG97" s="213">
        <f>IF(N97="zákl. přenesená",J97,0)</f>
        <v>0</v>
      </c>
      <c r="BH97" s="213">
        <f>IF(N97="sníž. přenesená",J97,0)</f>
        <v>0</v>
      </c>
      <c r="BI97" s="213">
        <f>IF(N97="nulová",J97,0)</f>
        <v>0</v>
      </c>
      <c r="BJ97" s="15" t="s">
        <v>82</v>
      </c>
      <c r="BK97" s="213">
        <f>ROUND(I97*H97,2)</f>
        <v>0</v>
      </c>
      <c r="BL97" s="15" t="s">
        <v>124</v>
      </c>
      <c r="BM97" s="15" t="s">
        <v>138</v>
      </c>
    </row>
    <row r="98" spans="2:51" s="11" customFormat="1" ht="12">
      <c r="B98" s="214"/>
      <c r="C98" s="215"/>
      <c r="D98" s="216" t="s">
        <v>126</v>
      </c>
      <c r="E98" s="217" t="s">
        <v>28</v>
      </c>
      <c r="F98" s="218" t="s">
        <v>139</v>
      </c>
      <c r="G98" s="215"/>
      <c r="H98" s="217" t="s">
        <v>28</v>
      </c>
      <c r="I98" s="219"/>
      <c r="J98" s="215"/>
      <c r="K98" s="215"/>
      <c r="L98" s="220"/>
      <c r="M98" s="221"/>
      <c r="N98" s="222"/>
      <c r="O98" s="222"/>
      <c r="P98" s="222"/>
      <c r="Q98" s="222"/>
      <c r="R98" s="222"/>
      <c r="S98" s="222"/>
      <c r="T98" s="223"/>
      <c r="AT98" s="224" t="s">
        <v>126</v>
      </c>
      <c r="AU98" s="224" t="s">
        <v>84</v>
      </c>
      <c r="AV98" s="11" t="s">
        <v>82</v>
      </c>
      <c r="AW98" s="11" t="s">
        <v>35</v>
      </c>
      <c r="AX98" s="11" t="s">
        <v>74</v>
      </c>
      <c r="AY98" s="224" t="s">
        <v>117</v>
      </c>
    </row>
    <row r="99" spans="2:51" s="11" customFormat="1" ht="12">
      <c r="B99" s="214"/>
      <c r="C99" s="215"/>
      <c r="D99" s="216" t="s">
        <v>126</v>
      </c>
      <c r="E99" s="217" t="s">
        <v>28</v>
      </c>
      <c r="F99" s="218" t="s">
        <v>140</v>
      </c>
      <c r="G99" s="215"/>
      <c r="H99" s="217" t="s">
        <v>28</v>
      </c>
      <c r="I99" s="219"/>
      <c r="J99" s="215"/>
      <c r="K99" s="215"/>
      <c r="L99" s="220"/>
      <c r="M99" s="221"/>
      <c r="N99" s="222"/>
      <c r="O99" s="222"/>
      <c r="P99" s="222"/>
      <c r="Q99" s="222"/>
      <c r="R99" s="222"/>
      <c r="S99" s="222"/>
      <c r="T99" s="223"/>
      <c r="AT99" s="224" t="s">
        <v>126</v>
      </c>
      <c r="AU99" s="224" t="s">
        <v>84</v>
      </c>
      <c r="AV99" s="11" t="s">
        <v>82</v>
      </c>
      <c r="AW99" s="11" t="s">
        <v>35</v>
      </c>
      <c r="AX99" s="11" t="s">
        <v>74</v>
      </c>
      <c r="AY99" s="224" t="s">
        <v>117</v>
      </c>
    </row>
    <row r="100" spans="2:51" s="11" customFormat="1" ht="12">
      <c r="B100" s="214"/>
      <c r="C100" s="215"/>
      <c r="D100" s="216" t="s">
        <v>126</v>
      </c>
      <c r="E100" s="217" t="s">
        <v>28</v>
      </c>
      <c r="F100" s="218" t="s">
        <v>141</v>
      </c>
      <c r="G100" s="215"/>
      <c r="H100" s="217" t="s">
        <v>28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126</v>
      </c>
      <c r="AU100" s="224" t="s">
        <v>84</v>
      </c>
      <c r="AV100" s="11" t="s">
        <v>82</v>
      </c>
      <c r="AW100" s="11" t="s">
        <v>35</v>
      </c>
      <c r="AX100" s="11" t="s">
        <v>74</v>
      </c>
      <c r="AY100" s="224" t="s">
        <v>117</v>
      </c>
    </row>
    <row r="101" spans="2:51" s="12" customFormat="1" ht="12">
      <c r="B101" s="225"/>
      <c r="C101" s="226"/>
      <c r="D101" s="216" t="s">
        <v>126</v>
      </c>
      <c r="E101" s="227" t="s">
        <v>28</v>
      </c>
      <c r="F101" s="228" t="s">
        <v>142</v>
      </c>
      <c r="G101" s="226"/>
      <c r="H101" s="229">
        <v>1021</v>
      </c>
      <c r="I101" s="230"/>
      <c r="J101" s="226"/>
      <c r="K101" s="226"/>
      <c r="L101" s="231"/>
      <c r="M101" s="232"/>
      <c r="N101" s="233"/>
      <c r="O101" s="233"/>
      <c r="P101" s="233"/>
      <c r="Q101" s="233"/>
      <c r="R101" s="233"/>
      <c r="S101" s="233"/>
      <c r="T101" s="234"/>
      <c r="AT101" s="235" t="s">
        <v>126</v>
      </c>
      <c r="AU101" s="235" t="s">
        <v>84</v>
      </c>
      <c r="AV101" s="12" t="s">
        <v>84</v>
      </c>
      <c r="AW101" s="12" t="s">
        <v>35</v>
      </c>
      <c r="AX101" s="12" t="s">
        <v>82</v>
      </c>
      <c r="AY101" s="235" t="s">
        <v>117</v>
      </c>
    </row>
    <row r="102" spans="2:65" s="1" customFormat="1" ht="16.5" customHeight="1">
      <c r="B102" s="36"/>
      <c r="C102" s="202" t="s">
        <v>124</v>
      </c>
      <c r="D102" s="202" t="s">
        <v>119</v>
      </c>
      <c r="E102" s="203" t="s">
        <v>143</v>
      </c>
      <c r="F102" s="204" t="s">
        <v>144</v>
      </c>
      <c r="G102" s="205" t="s">
        <v>132</v>
      </c>
      <c r="H102" s="206">
        <v>1021</v>
      </c>
      <c r="I102" s="207"/>
      <c r="J102" s="208">
        <f>ROUND(I102*H102,2)</f>
        <v>0</v>
      </c>
      <c r="K102" s="204" t="s">
        <v>123</v>
      </c>
      <c r="L102" s="41"/>
      <c r="M102" s="209" t="s">
        <v>28</v>
      </c>
      <c r="N102" s="210" t="s">
        <v>45</v>
      </c>
      <c r="O102" s="77"/>
      <c r="P102" s="211">
        <f>O102*H102</f>
        <v>0</v>
      </c>
      <c r="Q102" s="211">
        <v>0</v>
      </c>
      <c r="R102" s="211">
        <f>Q102*H102</f>
        <v>0</v>
      </c>
      <c r="S102" s="211">
        <v>0</v>
      </c>
      <c r="T102" s="212">
        <f>S102*H102</f>
        <v>0</v>
      </c>
      <c r="AR102" s="15" t="s">
        <v>124</v>
      </c>
      <c r="AT102" s="15" t="s">
        <v>119</v>
      </c>
      <c r="AU102" s="15" t="s">
        <v>84</v>
      </c>
      <c r="AY102" s="15" t="s">
        <v>117</v>
      </c>
      <c r="BE102" s="213">
        <f>IF(N102="základní",J102,0)</f>
        <v>0</v>
      </c>
      <c r="BF102" s="213">
        <f>IF(N102="snížená",J102,0)</f>
        <v>0</v>
      </c>
      <c r="BG102" s="213">
        <f>IF(N102="zákl. přenesená",J102,0)</f>
        <v>0</v>
      </c>
      <c r="BH102" s="213">
        <f>IF(N102="sníž. přenesená",J102,0)</f>
        <v>0</v>
      </c>
      <c r="BI102" s="213">
        <f>IF(N102="nulová",J102,0)</f>
        <v>0</v>
      </c>
      <c r="BJ102" s="15" t="s">
        <v>82</v>
      </c>
      <c r="BK102" s="213">
        <f>ROUND(I102*H102,2)</f>
        <v>0</v>
      </c>
      <c r="BL102" s="15" t="s">
        <v>124</v>
      </c>
      <c r="BM102" s="15" t="s">
        <v>145</v>
      </c>
    </row>
    <row r="103" spans="2:51" s="11" customFormat="1" ht="12">
      <c r="B103" s="214"/>
      <c r="C103" s="215"/>
      <c r="D103" s="216" t="s">
        <v>126</v>
      </c>
      <c r="E103" s="217" t="s">
        <v>28</v>
      </c>
      <c r="F103" s="218" t="s">
        <v>146</v>
      </c>
      <c r="G103" s="215"/>
      <c r="H103" s="217" t="s">
        <v>28</v>
      </c>
      <c r="I103" s="219"/>
      <c r="J103" s="215"/>
      <c r="K103" s="215"/>
      <c r="L103" s="220"/>
      <c r="M103" s="221"/>
      <c r="N103" s="222"/>
      <c r="O103" s="222"/>
      <c r="P103" s="222"/>
      <c r="Q103" s="222"/>
      <c r="R103" s="222"/>
      <c r="S103" s="222"/>
      <c r="T103" s="223"/>
      <c r="AT103" s="224" t="s">
        <v>126</v>
      </c>
      <c r="AU103" s="224" t="s">
        <v>84</v>
      </c>
      <c r="AV103" s="11" t="s">
        <v>82</v>
      </c>
      <c r="AW103" s="11" t="s">
        <v>35</v>
      </c>
      <c r="AX103" s="11" t="s">
        <v>74</v>
      </c>
      <c r="AY103" s="224" t="s">
        <v>117</v>
      </c>
    </row>
    <row r="104" spans="2:51" s="12" customFormat="1" ht="12">
      <c r="B104" s="225"/>
      <c r="C104" s="226"/>
      <c r="D104" s="216" t="s">
        <v>126</v>
      </c>
      <c r="E104" s="227" t="s">
        <v>28</v>
      </c>
      <c r="F104" s="228" t="s">
        <v>147</v>
      </c>
      <c r="G104" s="226"/>
      <c r="H104" s="229">
        <v>1021</v>
      </c>
      <c r="I104" s="230"/>
      <c r="J104" s="226"/>
      <c r="K104" s="226"/>
      <c r="L104" s="231"/>
      <c r="M104" s="232"/>
      <c r="N104" s="233"/>
      <c r="O104" s="233"/>
      <c r="P104" s="233"/>
      <c r="Q104" s="233"/>
      <c r="R104" s="233"/>
      <c r="S104" s="233"/>
      <c r="T104" s="234"/>
      <c r="AT104" s="235" t="s">
        <v>126</v>
      </c>
      <c r="AU104" s="235" t="s">
        <v>84</v>
      </c>
      <c r="AV104" s="12" t="s">
        <v>84</v>
      </c>
      <c r="AW104" s="12" t="s">
        <v>35</v>
      </c>
      <c r="AX104" s="12" t="s">
        <v>82</v>
      </c>
      <c r="AY104" s="235" t="s">
        <v>117</v>
      </c>
    </row>
    <row r="105" spans="2:65" s="1" customFormat="1" ht="22.5" customHeight="1">
      <c r="B105" s="36"/>
      <c r="C105" s="202" t="s">
        <v>148</v>
      </c>
      <c r="D105" s="202" t="s">
        <v>119</v>
      </c>
      <c r="E105" s="203" t="s">
        <v>149</v>
      </c>
      <c r="F105" s="204" t="s">
        <v>150</v>
      </c>
      <c r="G105" s="205" t="s">
        <v>132</v>
      </c>
      <c r="H105" s="206">
        <v>1021</v>
      </c>
      <c r="I105" s="207"/>
      <c r="J105" s="208">
        <f>ROUND(I105*H105,2)</f>
        <v>0</v>
      </c>
      <c r="K105" s="204" t="s">
        <v>123</v>
      </c>
      <c r="L105" s="41"/>
      <c r="M105" s="209" t="s">
        <v>28</v>
      </c>
      <c r="N105" s="210" t="s">
        <v>45</v>
      </c>
      <c r="O105" s="77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15" t="s">
        <v>124</v>
      </c>
      <c r="AT105" s="15" t="s">
        <v>119</v>
      </c>
      <c r="AU105" s="15" t="s">
        <v>84</v>
      </c>
      <c r="AY105" s="15" t="s">
        <v>117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82</v>
      </c>
      <c r="BK105" s="213">
        <f>ROUND(I105*H105,2)</f>
        <v>0</v>
      </c>
      <c r="BL105" s="15" t="s">
        <v>124</v>
      </c>
      <c r="BM105" s="15" t="s">
        <v>151</v>
      </c>
    </row>
    <row r="106" spans="2:51" s="11" customFormat="1" ht="12">
      <c r="B106" s="214"/>
      <c r="C106" s="215"/>
      <c r="D106" s="216" t="s">
        <v>126</v>
      </c>
      <c r="E106" s="217" t="s">
        <v>28</v>
      </c>
      <c r="F106" s="218" t="s">
        <v>152</v>
      </c>
      <c r="G106" s="215"/>
      <c r="H106" s="217" t="s">
        <v>28</v>
      </c>
      <c r="I106" s="219"/>
      <c r="J106" s="215"/>
      <c r="K106" s="215"/>
      <c r="L106" s="220"/>
      <c r="M106" s="221"/>
      <c r="N106" s="222"/>
      <c r="O106" s="222"/>
      <c r="P106" s="222"/>
      <c r="Q106" s="222"/>
      <c r="R106" s="222"/>
      <c r="S106" s="222"/>
      <c r="T106" s="223"/>
      <c r="AT106" s="224" t="s">
        <v>126</v>
      </c>
      <c r="AU106" s="224" t="s">
        <v>84</v>
      </c>
      <c r="AV106" s="11" t="s">
        <v>82</v>
      </c>
      <c r="AW106" s="11" t="s">
        <v>35</v>
      </c>
      <c r="AX106" s="11" t="s">
        <v>74</v>
      </c>
      <c r="AY106" s="224" t="s">
        <v>117</v>
      </c>
    </row>
    <row r="107" spans="2:51" s="12" customFormat="1" ht="12">
      <c r="B107" s="225"/>
      <c r="C107" s="226"/>
      <c r="D107" s="216" t="s">
        <v>126</v>
      </c>
      <c r="E107" s="227" t="s">
        <v>28</v>
      </c>
      <c r="F107" s="228" t="s">
        <v>147</v>
      </c>
      <c r="G107" s="226"/>
      <c r="H107" s="229">
        <v>1021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AT107" s="235" t="s">
        <v>126</v>
      </c>
      <c r="AU107" s="235" t="s">
        <v>84</v>
      </c>
      <c r="AV107" s="12" t="s">
        <v>84</v>
      </c>
      <c r="AW107" s="12" t="s">
        <v>35</v>
      </c>
      <c r="AX107" s="12" t="s">
        <v>82</v>
      </c>
      <c r="AY107" s="235" t="s">
        <v>117</v>
      </c>
    </row>
    <row r="108" spans="2:65" s="1" customFormat="1" ht="16.5" customHeight="1">
      <c r="B108" s="36"/>
      <c r="C108" s="236" t="s">
        <v>153</v>
      </c>
      <c r="D108" s="236" t="s">
        <v>154</v>
      </c>
      <c r="E108" s="237" t="s">
        <v>155</v>
      </c>
      <c r="F108" s="238" t="s">
        <v>156</v>
      </c>
      <c r="G108" s="239" t="s">
        <v>157</v>
      </c>
      <c r="H108" s="240">
        <v>16</v>
      </c>
      <c r="I108" s="241"/>
      <c r="J108" s="242">
        <f>ROUND(I108*H108,2)</f>
        <v>0</v>
      </c>
      <c r="K108" s="238" t="s">
        <v>123</v>
      </c>
      <c r="L108" s="243"/>
      <c r="M108" s="244" t="s">
        <v>28</v>
      </c>
      <c r="N108" s="245" t="s">
        <v>45</v>
      </c>
      <c r="O108" s="77"/>
      <c r="P108" s="211">
        <f>O108*H108</f>
        <v>0</v>
      </c>
      <c r="Q108" s="211">
        <v>0.001</v>
      </c>
      <c r="R108" s="211">
        <f>Q108*H108</f>
        <v>0.016</v>
      </c>
      <c r="S108" s="211">
        <v>0</v>
      </c>
      <c r="T108" s="212">
        <f>S108*H108</f>
        <v>0</v>
      </c>
      <c r="AR108" s="15" t="s">
        <v>158</v>
      </c>
      <c r="AT108" s="15" t="s">
        <v>154</v>
      </c>
      <c r="AU108" s="15" t="s">
        <v>84</v>
      </c>
      <c r="AY108" s="15" t="s">
        <v>117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5" t="s">
        <v>82</v>
      </c>
      <c r="BK108" s="213">
        <f>ROUND(I108*H108,2)</f>
        <v>0</v>
      </c>
      <c r="BL108" s="15" t="s">
        <v>124</v>
      </c>
      <c r="BM108" s="15" t="s">
        <v>159</v>
      </c>
    </row>
    <row r="109" spans="2:51" s="11" customFormat="1" ht="12">
      <c r="B109" s="214"/>
      <c r="C109" s="215"/>
      <c r="D109" s="216" t="s">
        <v>126</v>
      </c>
      <c r="E109" s="217" t="s">
        <v>28</v>
      </c>
      <c r="F109" s="218" t="s">
        <v>160</v>
      </c>
      <c r="G109" s="215"/>
      <c r="H109" s="217" t="s">
        <v>28</v>
      </c>
      <c r="I109" s="219"/>
      <c r="J109" s="215"/>
      <c r="K109" s="215"/>
      <c r="L109" s="220"/>
      <c r="M109" s="221"/>
      <c r="N109" s="222"/>
      <c r="O109" s="222"/>
      <c r="P109" s="222"/>
      <c r="Q109" s="222"/>
      <c r="R109" s="222"/>
      <c r="S109" s="222"/>
      <c r="T109" s="223"/>
      <c r="AT109" s="224" t="s">
        <v>126</v>
      </c>
      <c r="AU109" s="224" t="s">
        <v>84</v>
      </c>
      <c r="AV109" s="11" t="s">
        <v>82</v>
      </c>
      <c r="AW109" s="11" t="s">
        <v>35</v>
      </c>
      <c r="AX109" s="11" t="s">
        <v>74</v>
      </c>
      <c r="AY109" s="224" t="s">
        <v>117</v>
      </c>
    </row>
    <row r="110" spans="2:51" s="11" customFormat="1" ht="12">
      <c r="B110" s="214"/>
      <c r="C110" s="215"/>
      <c r="D110" s="216" t="s">
        <v>126</v>
      </c>
      <c r="E110" s="217" t="s">
        <v>28</v>
      </c>
      <c r="F110" s="218" t="s">
        <v>161</v>
      </c>
      <c r="G110" s="215"/>
      <c r="H110" s="217" t="s">
        <v>28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126</v>
      </c>
      <c r="AU110" s="224" t="s">
        <v>84</v>
      </c>
      <c r="AV110" s="11" t="s">
        <v>82</v>
      </c>
      <c r="AW110" s="11" t="s">
        <v>35</v>
      </c>
      <c r="AX110" s="11" t="s">
        <v>74</v>
      </c>
      <c r="AY110" s="224" t="s">
        <v>117</v>
      </c>
    </row>
    <row r="111" spans="2:51" s="12" customFormat="1" ht="12">
      <c r="B111" s="225"/>
      <c r="C111" s="226"/>
      <c r="D111" s="216" t="s">
        <v>126</v>
      </c>
      <c r="E111" s="227" t="s">
        <v>28</v>
      </c>
      <c r="F111" s="228" t="s">
        <v>162</v>
      </c>
      <c r="G111" s="226"/>
      <c r="H111" s="229">
        <v>16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126</v>
      </c>
      <c r="AU111" s="235" t="s">
        <v>84</v>
      </c>
      <c r="AV111" s="12" t="s">
        <v>84</v>
      </c>
      <c r="AW111" s="12" t="s">
        <v>35</v>
      </c>
      <c r="AX111" s="12" t="s">
        <v>82</v>
      </c>
      <c r="AY111" s="235" t="s">
        <v>117</v>
      </c>
    </row>
    <row r="112" spans="2:65" s="1" customFormat="1" ht="16.5" customHeight="1">
      <c r="B112" s="36"/>
      <c r="C112" s="202" t="s">
        <v>163</v>
      </c>
      <c r="D112" s="202" t="s">
        <v>119</v>
      </c>
      <c r="E112" s="203" t="s">
        <v>164</v>
      </c>
      <c r="F112" s="204" t="s">
        <v>165</v>
      </c>
      <c r="G112" s="205" t="s">
        <v>122</v>
      </c>
      <c r="H112" s="206">
        <v>10.21</v>
      </c>
      <c r="I112" s="207"/>
      <c r="J112" s="208">
        <f>ROUND(I112*H112,2)</f>
        <v>0</v>
      </c>
      <c r="K112" s="204" t="s">
        <v>123</v>
      </c>
      <c r="L112" s="41"/>
      <c r="M112" s="209" t="s">
        <v>28</v>
      </c>
      <c r="N112" s="210" t="s">
        <v>45</v>
      </c>
      <c r="O112" s="77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15" t="s">
        <v>124</v>
      </c>
      <c r="AT112" s="15" t="s">
        <v>119</v>
      </c>
      <c r="AU112" s="15" t="s">
        <v>84</v>
      </c>
      <c r="AY112" s="15" t="s">
        <v>117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5" t="s">
        <v>82</v>
      </c>
      <c r="BK112" s="213">
        <f>ROUND(I112*H112,2)</f>
        <v>0</v>
      </c>
      <c r="BL112" s="15" t="s">
        <v>124</v>
      </c>
      <c r="BM112" s="15" t="s">
        <v>166</v>
      </c>
    </row>
    <row r="113" spans="2:51" s="11" customFormat="1" ht="12">
      <c r="B113" s="214"/>
      <c r="C113" s="215"/>
      <c r="D113" s="216" t="s">
        <v>126</v>
      </c>
      <c r="E113" s="217" t="s">
        <v>28</v>
      </c>
      <c r="F113" s="218" t="s">
        <v>167</v>
      </c>
      <c r="G113" s="215"/>
      <c r="H113" s="217" t="s">
        <v>28</v>
      </c>
      <c r="I113" s="219"/>
      <c r="J113" s="215"/>
      <c r="K113" s="215"/>
      <c r="L113" s="220"/>
      <c r="M113" s="221"/>
      <c r="N113" s="222"/>
      <c r="O113" s="222"/>
      <c r="P113" s="222"/>
      <c r="Q113" s="222"/>
      <c r="R113" s="222"/>
      <c r="S113" s="222"/>
      <c r="T113" s="223"/>
      <c r="AT113" s="224" t="s">
        <v>126</v>
      </c>
      <c r="AU113" s="224" t="s">
        <v>84</v>
      </c>
      <c r="AV113" s="11" t="s">
        <v>82</v>
      </c>
      <c r="AW113" s="11" t="s">
        <v>35</v>
      </c>
      <c r="AX113" s="11" t="s">
        <v>74</v>
      </c>
      <c r="AY113" s="224" t="s">
        <v>117</v>
      </c>
    </row>
    <row r="114" spans="2:51" s="12" customFormat="1" ht="12">
      <c r="B114" s="225"/>
      <c r="C114" s="226"/>
      <c r="D114" s="216" t="s">
        <v>126</v>
      </c>
      <c r="E114" s="227" t="s">
        <v>28</v>
      </c>
      <c r="F114" s="228" t="s">
        <v>168</v>
      </c>
      <c r="G114" s="226"/>
      <c r="H114" s="229">
        <v>10.21</v>
      </c>
      <c r="I114" s="230"/>
      <c r="J114" s="226"/>
      <c r="K114" s="226"/>
      <c r="L114" s="231"/>
      <c r="M114" s="232"/>
      <c r="N114" s="233"/>
      <c r="O114" s="233"/>
      <c r="P114" s="233"/>
      <c r="Q114" s="233"/>
      <c r="R114" s="233"/>
      <c r="S114" s="233"/>
      <c r="T114" s="234"/>
      <c r="AT114" s="235" t="s">
        <v>126</v>
      </c>
      <c r="AU114" s="235" t="s">
        <v>84</v>
      </c>
      <c r="AV114" s="12" t="s">
        <v>84</v>
      </c>
      <c r="AW114" s="12" t="s">
        <v>35</v>
      </c>
      <c r="AX114" s="12" t="s">
        <v>82</v>
      </c>
      <c r="AY114" s="235" t="s">
        <v>117</v>
      </c>
    </row>
    <row r="115" spans="2:51" s="11" customFormat="1" ht="12">
      <c r="B115" s="214"/>
      <c r="C115" s="215"/>
      <c r="D115" s="216" t="s">
        <v>126</v>
      </c>
      <c r="E115" s="217" t="s">
        <v>28</v>
      </c>
      <c r="F115" s="218" t="s">
        <v>169</v>
      </c>
      <c r="G115" s="215"/>
      <c r="H115" s="217" t="s">
        <v>28</v>
      </c>
      <c r="I115" s="219"/>
      <c r="J115" s="215"/>
      <c r="K115" s="215"/>
      <c r="L115" s="220"/>
      <c r="M115" s="221"/>
      <c r="N115" s="222"/>
      <c r="O115" s="222"/>
      <c r="P115" s="222"/>
      <c r="Q115" s="222"/>
      <c r="R115" s="222"/>
      <c r="S115" s="222"/>
      <c r="T115" s="223"/>
      <c r="AT115" s="224" t="s">
        <v>126</v>
      </c>
      <c r="AU115" s="224" t="s">
        <v>84</v>
      </c>
      <c r="AV115" s="11" t="s">
        <v>82</v>
      </c>
      <c r="AW115" s="11" t="s">
        <v>35</v>
      </c>
      <c r="AX115" s="11" t="s">
        <v>74</v>
      </c>
      <c r="AY115" s="224" t="s">
        <v>117</v>
      </c>
    </row>
    <row r="116" spans="2:51" s="11" customFormat="1" ht="12">
      <c r="B116" s="214"/>
      <c r="C116" s="215"/>
      <c r="D116" s="216" t="s">
        <v>126</v>
      </c>
      <c r="E116" s="217" t="s">
        <v>28</v>
      </c>
      <c r="F116" s="218" t="s">
        <v>170</v>
      </c>
      <c r="G116" s="215"/>
      <c r="H116" s="217" t="s">
        <v>28</v>
      </c>
      <c r="I116" s="219"/>
      <c r="J116" s="215"/>
      <c r="K116" s="215"/>
      <c r="L116" s="220"/>
      <c r="M116" s="221"/>
      <c r="N116" s="222"/>
      <c r="O116" s="222"/>
      <c r="P116" s="222"/>
      <c r="Q116" s="222"/>
      <c r="R116" s="222"/>
      <c r="S116" s="222"/>
      <c r="T116" s="223"/>
      <c r="AT116" s="224" t="s">
        <v>126</v>
      </c>
      <c r="AU116" s="224" t="s">
        <v>84</v>
      </c>
      <c r="AV116" s="11" t="s">
        <v>82</v>
      </c>
      <c r="AW116" s="11" t="s">
        <v>35</v>
      </c>
      <c r="AX116" s="11" t="s">
        <v>74</v>
      </c>
      <c r="AY116" s="224" t="s">
        <v>117</v>
      </c>
    </row>
    <row r="117" spans="2:65" s="1" customFormat="1" ht="16.5" customHeight="1">
      <c r="B117" s="36"/>
      <c r="C117" s="202" t="s">
        <v>158</v>
      </c>
      <c r="D117" s="202" t="s">
        <v>119</v>
      </c>
      <c r="E117" s="203" t="s">
        <v>171</v>
      </c>
      <c r="F117" s="204" t="s">
        <v>172</v>
      </c>
      <c r="G117" s="205" t="s">
        <v>132</v>
      </c>
      <c r="H117" s="206">
        <v>1021</v>
      </c>
      <c r="I117" s="207"/>
      <c r="J117" s="208">
        <f>ROUND(I117*H117,2)</f>
        <v>0</v>
      </c>
      <c r="K117" s="204" t="s">
        <v>123</v>
      </c>
      <c r="L117" s="41"/>
      <c r="M117" s="209" t="s">
        <v>28</v>
      </c>
      <c r="N117" s="210" t="s">
        <v>45</v>
      </c>
      <c r="O117" s="77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15" t="s">
        <v>124</v>
      </c>
      <c r="AT117" s="15" t="s">
        <v>119</v>
      </c>
      <c r="AU117" s="15" t="s">
        <v>84</v>
      </c>
      <c r="AY117" s="15" t="s">
        <v>117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5" t="s">
        <v>82</v>
      </c>
      <c r="BK117" s="213">
        <f>ROUND(I117*H117,2)</f>
        <v>0</v>
      </c>
      <c r="BL117" s="15" t="s">
        <v>124</v>
      </c>
      <c r="BM117" s="15" t="s">
        <v>173</v>
      </c>
    </row>
    <row r="118" spans="2:65" s="1" customFormat="1" ht="22.5" customHeight="1">
      <c r="B118" s="36"/>
      <c r="C118" s="202" t="s">
        <v>174</v>
      </c>
      <c r="D118" s="202" t="s">
        <v>119</v>
      </c>
      <c r="E118" s="203" t="s">
        <v>175</v>
      </c>
      <c r="F118" s="204" t="s">
        <v>176</v>
      </c>
      <c r="G118" s="205" t="s">
        <v>122</v>
      </c>
      <c r="H118" s="206">
        <v>6</v>
      </c>
      <c r="I118" s="207"/>
      <c r="J118" s="208">
        <f>ROUND(I118*H118,2)</f>
        <v>0</v>
      </c>
      <c r="K118" s="204" t="s">
        <v>123</v>
      </c>
      <c r="L118" s="41"/>
      <c r="M118" s="209" t="s">
        <v>28</v>
      </c>
      <c r="N118" s="210" t="s">
        <v>45</v>
      </c>
      <c r="O118" s="77"/>
      <c r="P118" s="211">
        <f>O118*H118</f>
        <v>0</v>
      </c>
      <c r="Q118" s="211">
        <v>0</v>
      </c>
      <c r="R118" s="211">
        <f>Q118*H118</f>
        <v>0</v>
      </c>
      <c r="S118" s="211">
        <v>0</v>
      </c>
      <c r="T118" s="212">
        <f>S118*H118</f>
        <v>0</v>
      </c>
      <c r="AR118" s="15" t="s">
        <v>124</v>
      </c>
      <c r="AT118" s="15" t="s">
        <v>119</v>
      </c>
      <c r="AU118" s="15" t="s">
        <v>84</v>
      </c>
      <c r="AY118" s="15" t="s">
        <v>117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5" t="s">
        <v>82</v>
      </c>
      <c r="BK118" s="213">
        <f>ROUND(I118*H118,2)</f>
        <v>0</v>
      </c>
      <c r="BL118" s="15" t="s">
        <v>124</v>
      </c>
      <c r="BM118" s="15" t="s">
        <v>177</v>
      </c>
    </row>
    <row r="119" spans="2:51" s="11" customFormat="1" ht="12">
      <c r="B119" s="214"/>
      <c r="C119" s="215"/>
      <c r="D119" s="216" t="s">
        <v>126</v>
      </c>
      <c r="E119" s="217" t="s">
        <v>28</v>
      </c>
      <c r="F119" s="218" t="s">
        <v>178</v>
      </c>
      <c r="G119" s="215"/>
      <c r="H119" s="217" t="s">
        <v>28</v>
      </c>
      <c r="I119" s="219"/>
      <c r="J119" s="215"/>
      <c r="K119" s="215"/>
      <c r="L119" s="220"/>
      <c r="M119" s="221"/>
      <c r="N119" s="222"/>
      <c r="O119" s="222"/>
      <c r="P119" s="222"/>
      <c r="Q119" s="222"/>
      <c r="R119" s="222"/>
      <c r="S119" s="222"/>
      <c r="T119" s="223"/>
      <c r="AT119" s="224" t="s">
        <v>126</v>
      </c>
      <c r="AU119" s="224" t="s">
        <v>84</v>
      </c>
      <c r="AV119" s="11" t="s">
        <v>82</v>
      </c>
      <c r="AW119" s="11" t="s">
        <v>35</v>
      </c>
      <c r="AX119" s="11" t="s">
        <v>74</v>
      </c>
      <c r="AY119" s="224" t="s">
        <v>117</v>
      </c>
    </row>
    <row r="120" spans="2:51" s="12" customFormat="1" ht="12">
      <c r="B120" s="225"/>
      <c r="C120" s="226"/>
      <c r="D120" s="216" t="s">
        <v>126</v>
      </c>
      <c r="E120" s="227" t="s">
        <v>28</v>
      </c>
      <c r="F120" s="228" t="s">
        <v>179</v>
      </c>
      <c r="G120" s="226"/>
      <c r="H120" s="229">
        <v>6</v>
      </c>
      <c r="I120" s="230"/>
      <c r="J120" s="226"/>
      <c r="K120" s="226"/>
      <c r="L120" s="231"/>
      <c r="M120" s="232"/>
      <c r="N120" s="233"/>
      <c r="O120" s="233"/>
      <c r="P120" s="233"/>
      <c r="Q120" s="233"/>
      <c r="R120" s="233"/>
      <c r="S120" s="233"/>
      <c r="T120" s="234"/>
      <c r="AT120" s="235" t="s">
        <v>126</v>
      </c>
      <c r="AU120" s="235" t="s">
        <v>84</v>
      </c>
      <c r="AV120" s="12" t="s">
        <v>84</v>
      </c>
      <c r="AW120" s="12" t="s">
        <v>35</v>
      </c>
      <c r="AX120" s="12" t="s">
        <v>82</v>
      </c>
      <c r="AY120" s="235" t="s">
        <v>117</v>
      </c>
    </row>
    <row r="121" spans="2:65" s="1" customFormat="1" ht="22.5" customHeight="1">
      <c r="B121" s="36"/>
      <c r="C121" s="202" t="s">
        <v>180</v>
      </c>
      <c r="D121" s="202" t="s">
        <v>119</v>
      </c>
      <c r="E121" s="203" t="s">
        <v>181</v>
      </c>
      <c r="F121" s="204" t="s">
        <v>182</v>
      </c>
      <c r="G121" s="205" t="s">
        <v>122</v>
      </c>
      <c r="H121" s="206">
        <v>60</v>
      </c>
      <c r="I121" s="207"/>
      <c r="J121" s="208">
        <f>ROUND(I121*H121,2)</f>
        <v>0</v>
      </c>
      <c r="K121" s="204" t="s">
        <v>123</v>
      </c>
      <c r="L121" s="41"/>
      <c r="M121" s="209" t="s">
        <v>28</v>
      </c>
      <c r="N121" s="210" t="s">
        <v>45</v>
      </c>
      <c r="O121" s="77"/>
      <c r="P121" s="211">
        <f>O121*H121</f>
        <v>0</v>
      </c>
      <c r="Q121" s="211">
        <v>0</v>
      </c>
      <c r="R121" s="211">
        <f>Q121*H121</f>
        <v>0</v>
      </c>
      <c r="S121" s="211">
        <v>0</v>
      </c>
      <c r="T121" s="212">
        <f>S121*H121</f>
        <v>0</v>
      </c>
      <c r="AR121" s="15" t="s">
        <v>124</v>
      </c>
      <c r="AT121" s="15" t="s">
        <v>119</v>
      </c>
      <c r="AU121" s="15" t="s">
        <v>84</v>
      </c>
      <c r="AY121" s="15" t="s">
        <v>117</v>
      </c>
      <c r="BE121" s="213">
        <f>IF(N121="základní",J121,0)</f>
        <v>0</v>
      </c>
      <c r="BF121" s="213">
        <f>IF(N121="snížená",J121,0)</f>
        <v>0</v>
      </c>
      <c r="BG121" s="213">
        <f>IF(N121="zákl. přenesená",J121,0)</f>
        <v>0</v>
      </c>
      <c r="BH121" s="213">
        <f>IF(N121="sníž. přenesená",J121,0)</f>
        <v>0</v>
      </c>
      <c r="BI121" s="213">
        <f>IF(N121="nulová",J121,0)</f>
        <v>0</v>
      </c>
      <c r="BJ121" s="15" t="s">
        <v>82</v>
      </c>
      <c r="BK121" s="213">
        <f>ROUND(I121*H121,2)</f>
        <v>0</v>
      </c>
      <c r="BL121" s="15" t="s">
        <v>124</v>
      </c>
      <c r="BM121" s="15" t="s">
        <v>183</v>
      </c>
    </row>
    <row r="122" spans="2:51" s="11" customFormat="1" ht="12">
      <c r="B122" s="214"/>
      <c r="C122" s="215"/>
      <c r="D122" s="216" t="s">
        <v>126</v>
      </c>
      <c r="E122" s="217" t="s">
        <v>28</v>
      </c>
      <c r="F122" s="218" t="s">
        <v>184</v>
      </c>
      <c r="G122" s="215"/>
      <c r="H122" s="217" t="s">
        <v>28</v>
      </c>
      <c r="I122" s="219"/>
      <c r="J122" s="215"/>
      <c r="K122" s="215"/>
      <c r="L122" s="220"/>
      <c r="M122" s="221"/>
      <c r="N122" s="222"/>
      <c r="O122" s="222"/>
      <c r="P122" s="222"/>
      <c r="Q122" s="222"/>
      <c r="R122" s="222"/>
      <c r="S122" s="222"/>
      <c r="T122" s="223"/>
      <c r="AT122" s="224" t="s">
        <v>126</v>
      </c>
      <c r="AU122" s="224" t="s">
        <v>84</v>
      </c>
      <c r="AV122" s="11" t="s">
        <v>82</v>
      </c>
      <c r="AW122" s="11" t="s">
        <v>35</v>
      </c>
      <c r="AX122" s="11" t="s">
        <v>74</v>
      </c>
      <c r="AY122" s="224" t="s">
        <v>117</v>
      </c>
    </row>
    <row r="123" spans="2:51" s="11" customFormat="1" ht="12">
      <c r="B123" s="214"/>
      <c r="C123" s="215"/>
      <c r="D123" s="216" t="s">
        <v>126</v>
      </c>
      <c r="E123" s="217" t="s">
        <v>28</v>
      </c>
      <c r="F123" s="218" t="s">
        <v>185</v>
      </c>
      <c r="G123" s="215"/>
      <c r="H123" s="217" t="s">
        <v>28</v>
      </c>
      <c r="I123" s="219"/>
      <c r="J123" s="215"/>
      <c r="K123" s="215"/>
      <c r="L123" s="220"/>
      <c r="M123" s="221"/>
      <c r="N123" s="222"/>
      <c r="O123" s="222"/>
      <c r="P123" s="222"/>
      <c r="Q123" s="222"/>
      <c r="R123" s="222"/>
      <c r="S123" s="222"/>
      <c r="T123" s="223"/>
      <c r="AT123" s="224" t="s">
        <v>126</v>
      </c>
      <c r="AU123" s="224" t="s">
        <v>84</v>
      </c>
      <c r="AV123" s="11" t="s">
        <v>82</v>
      </c>
      <c r="AW123" s="11" t="s">
        <v>35</v>
      </c>
      <c r="AX123" s="11" t="s">
        <v>74</v>
      </c>
      <c r="AY123" s="224" t="s">
        <v>117</v>
      </c>
    </row>
    <row r="124" spans="2:51" s="12" customFormat="1" ht="12">
      <c r="B124" s="225"/>
      <c r="C124" s="226"/>
      <c r="D124" s="216" t="s">
        <v>126</v>
      </c>
      <c r="E124" s="227" t="s">
        <v>28</v>
      </c>
      <c r="F124" s="228" t="s">
        <v>186</v>
      </c>
      <c r="G124" s="226"/>
      <c r="H124" s="229">
        <v>6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AT124" s="235" t="s">
        <v>126</v>
      </c>
      <c r="AU124" s="235" t="s">
        <v>84</v>
      </c>
      <c r="AV124" s="12" t="s">
        <v>84</v>
      </c>
      <c r="AW124" s="12" t="s">
        <v>35</v>
      </c>
      <c r="AX124" s="12" t="s">
        <v>74</v>
      </c>
      <c r="AY124" s="235" t="s">
        <v>117</v>
      </c>
    </row>
    <row r="125" spans="2:51" s="11" customFormat="1" ht="12">
      <c r="B125" s="214"/>
      <c r="C125" s="215"/>
      <c r="D125" s="216" t="s">
        <v>126</v>
      </c>
      <c r="E125" s="217" t="s">
        <v>28</v>
      </c>
      <c r="F125" s="218" t="s">
        <v>187</v>
      </c>
      <c r="G125" s="215"/>
      <c r="H125" s="217" t="s">
        <v>28</v>
      </c>
      <c r="I125" s="219"/>
      <c r="J125" s="215"/>
      <c r="K125" s="215"/>
      <c r="L125" s="220"/>
      <c r="M125" s="221"/>
      <c r="N125" s="222"/>
      <c r="O125" s="222"/>
      <c r="P125" s="222"/>
      <c r="Q125" s="222"/>
      <c r="R125" s="222"/>
      <c r="S125" s="222"/>
      <c r="T125" s="223"/>
      <c r="AT125" s="224" t="s">
        <v>126</v>
      </c>
      <c r="AU125" s="224" t="s">
        <v>84</v>
      </c>
      <c r="AV125" s="11" t="s">
        <v>82</v>
      </c>
      <c r="AW125" s="11" t="s">
        <v>35</v>
      </c>
      <c r="AX125" s="11" t="s">
        <v>74</v>
      </c>
      <c r="AY125" s="224" t="s">
        <v>117</v>
      </c>
    </row>
    <row r="126" spans="2:51" s="12" customFormat="1" ht="12">
      <c r="B126" s="225"/>
      <c r="C126" s="226"/>
      <c r="D126" s="216" t="s">
        <v>126</v>
      </c>
      <c r="E126" s="227" t="s">
        <v>28</v>
      </c>
      <c r="F126" s="228" t="s">
        <v>188</v>
      </c>
      <c r="G126" s="226"/>
      <c r="H126" s="229">
        <v>7.2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AT126" s="235" t="s">
        <v>126</v>
      </c>
      <c r="AU126" s="235" t="s">
        <v>84</v>
      </c>
      <c r="AV126" s="12" t="s">
        <v>84</v>
      </c>
      <c r="AW126" s="12" t="s">
        <v>35</v>
      </c>
      <c r="AX126" s="12" t="s">
        <v>74</v>
      </c>
      <c r="AY126" s="235" t="s">
        <v>117</v>
      </c>
    </row>
    <row r="127" spans="2:51" s="12" customFormat="1" ht="12">
      <c r="B127" s="225"/>
      <c r="C127" s="226"/>
      <c r="D127" s="216" t="s">
        <v>126</v>
      </c>
      <c r="E127" s="227" t="s">
        <v>28</v>
      </c>
      <c r="F127" s="228" t="s">
        <v>189</v>
      </c>
      <c r="G127" s="226"/>
      <c r="H127" s="229">
        <v>32</v>
      </c>
      <c r="I127" s="230"/>
      <c r="J127" s="226"/>
      <c r="K127" s="226"/>
      <c r="L127" s="231"/>
      <c r="M127" s="232"/>
      <c r="N127" s="233"/>
      <c r="O127" s="233"/>
      <c r="P127" s="233"/>
      <c r="Q127" s="233"/>
      <c r="R127" s="233"/>
      <c r="S127" s="233"/>
      <c r="T127" s="234"/>
      <c r="AT127" s="235" t="s">
        <v>126</v>
      </c>
      <c r="AU127" s="235" t="s">
        <v>84</v>
      </c>
      <c r="AV127" s="12" t="s">
        <v>84</v>
      </c>
      <c r="AW127" s="12" t="s">
        <v>35</v>
      </c>
      <c r="AX127" s="12" t="s">
        <v>74</v>
      </c>
      <c r="AY127" s="235" t="s">
        <v>117</v>
      </c>
    </row>
    <row r="128" spans="2:51" s="12" customFormat="1" ht="12">
      <c r="B128" s="225"/>
      <c r="C128" s="226"/>
      <c r="D128" s="216" t="s">
        <v>126</v>
      </c>
      <c r="E128" s="227" t="s">
        <v>28</v>
      </c>
      <c r="F128" s="228" t="s">
        <v>190</v>
      </c>
      <c r="G128" s="226"/>
      <c r="H128" s="229">
        <v>12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AT128" s="235" t="s">
        <v>126</v>
      </c>
      <c r="AU128" s="235" t="s">
        <v>84</v>
      </c>
      <c r="AV128" s="12" t="s">
        <v>84</v>
      </c>
      <c r="AW128" s="12" t="s">
        <v>35</v>
      </c>
      <c r="AX128" s="12" t="s">
        <v>74</v>
      </c>
      <c r="AY128" s="235" t="s">
        <v>117</v>
      </c>
    </row>
    <row r="129" spans="2:51" s="12" customFormat="1" ht="12">
      <c r="B129" s="225"/>
      <c r="C129" s="226"/>
      <c r="D129" s="216" t="s">
        <v>126</v>
      </c>
      <c r="E129" s="227" t="s">
        <v>28</v>
      </c>
      <c r="F129" s="228" t="s">
        <v>191</v>
      </c>
      <c r="G129" s="226"/>
      <c r="H129" s="229">
        <v>2.8</v>
      </c>
      <c r="I129" s="230"/>
      <c r="J129" s="226"/>
      <c r="K129" s="226"/>
      <c r="L129" s="231"/>
      <c r="M129" s="232"/>
      <c r="N129" s="233"/>
      <c r="O129" s="233"/>
      <c r="P129" s="233"/>
      <c r="Q129" s="233"/>
      <c r="R129" s="233"/>
      <c r="S129" s="233"/>
      <c r="T129" s="234"/>
      <c r="AT129" s="235" t="s">
        <v>126</v>
      </c>
      <c r="AU129" s="235" t="s">
        <v>84</v>
      </c>
      <c r="AV129" s="12" t="s">
        <v>84</v>
      </c>
      <c r="AW129" s="12" t="s">
        <v>35</v>
      </c>
      <c r="AX129" s="12" t="s">
        <v>74</v>
      </c>
      <c r="AY129" s="235" t="s">
        <v>117</v>
      </c>
    </row>
    <row r="130" spans="2:51" s="13" customFormat="1" ht="12">
      <c r="B130" s="246"/>
      <c r="C130" s="247"/>
      <c r="D130" s="216" t="s">
        <v>126</v>
      </c>
      <c r="E130" s="248" t="s">
        <v>28</v>
      </c>
      <c r="F130" s="249" t="s">
        <v>192</v>
      </c>
      <c r="G130" s="247"/>
      <c r="H130" s="250">
        <v>60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126</v>
      </c>
      <c r="AU130" s="256" t="s">
        <v>84</v>
      </c>
      <c r="AV130" s="13" t="s">
        <v>124</v>
      </c>
      <c r="AW130" s="13" t="s">
        <v>35</v>
      </c>
      <c r="AX130" s="13" t="s">
        <v>82</v>
      </c>
      <c r="AY130" s="256" t="s">
        <v>117</v>
      </c>
    </row>
    <row r="131" spans="2:65" s="1" customFormat="1" ht="16.5" customHeight="1">
      <c r="B131" s="36"/>
      <c r="C131" s="202" t="s">
        <v>193</v>
      </c>
      <c r="D131" s="202" t="s">
        <v>119</v>
      </c>
      <c r="E131" s="203" t="s">
        <v>194</v>
      </c>
      <c r="F131" s="204" t="s">
        <v>195</v>
      </c>
      <c r="G131" s="205" t="s">
        <v>122</v>
      </c>
      <c r="H131" s="206">
        <v>60</v>
      </c>
      <c r="I131" s="207"/>
      <c r="J131" s="208">
        <f>ROUND(I131*H131,2)</f>
        <v>0</v>
      </c>
      <c r="K131" s="204" t="s">
        <v>123</v>
      </c>
      <c r="L131" s="41"/>
      <c r="M131" s="209" t="s">
        <v>28</v>
      </c>
      <c r="N131" s="210" t="s">
        <v>45</v>
      </c>
      <c r="O131" s="77"/>
      <c r="P131" s="211">
        <f>O131*H131</f>
        <v>0</v>
      </c>
      <c r="Q131" s="211">
        <v>0</v>
      </c>
      <c r="R131" s="211">
        <f>Q131*H131</f>
        <v>0</v>
      </c>
      <c r="S131" s="211">
        <v>0</v>
      </c>
      <c r="T131" s="212">
        <f>S131*H131</f>
        <v>0</v>
      </c>
      <c r="AR131" s="15" t="s">
        <v>124</v>
      </c>
      <c r="AT131" s="15" t="s">
        <v>119</v>
      </c>
      <c r="AU131" s="15" t="s">
        <v>84</v>
      </c>
      <c r="AY131" s="15" t="s">
        <v>117</v>
      </c>
      <c r="BE131" s="213">
        <f>IF(N131="základní",J131,0)</f>
        <v>0</v>
      </c>
      <c r="BF131" s="213">
        <f>IF(N131="snížená",J131,0)</f>
        <v>0</v>
      </c>
      <c r="BG131" s="213">
        <f>IF(N131="zákl. přenesená",J131,0)</f>
        <v>0</v>
      </c>
      <c r="BH131" s="213">
        <f>IF(N131="sníž. přenesená",J131,0)</f>
        <v>0</v>
      </c>
      <c r="BI131" s="213">
        <f>IF(N131="nulová",J131,0)</f>
        <v>0</v>
      </c>
      <c r="BJ131" s="15" t="s">
        <v>82</v>
      </c>
      <c r="BK131" s="213">
        <f>ROUND(I131*H131,2)</f>
        <v>0</v>
      </c>
      <c r="BL131" s="15" t="s">
        <v>124</v>
      </c>
      <c r="BM131" s="15" t="s">
        <v>196</v>
      </c>
    </row>
    <row r="132" spans="2:51" s="11" customFormat="1" ht="12">
      <c r="B132" s="214"/>
      <c r="C132" s="215"/>
      <c r="D132" s="216" t="s">
        <v>126</v>
      </c>
      <c r="E132" s="217" t="s">
        <v>28</v>
      </c>
      <c r="F132" s="218" t="s">
        <v>197</v>
      </c>
      <c r="G132" s="215"/>
      <c r="H132" s="217" t="s">
        <v>28</v>
      </c>
      <c r="I132" s="219"/>
      <c r="J132" s="215"/>
      <c r="K132" s="215"/>
      <c r="L132" s="220"/>
      <c r="M132" s="221"/>
      <c r="N132" s="222"/>
      <c r="O132" s="222"/>
      <c r="P132" s="222"/>
      <c r="Q132" s="222"/>
      <c r="R132" s="222"/>
      <c r="S132" s="222"/>
      <c r="T132" s="223"/>
      <c r="AT132" s="224" t="s">
        <v>126</v>
      </c>
      <c r="AU132" s="224" t="s">
        <v>84</v>
      </c>
      <c r="AV132" s="11" t="s">
        <v>82</v>
      </c>
      <c r="AW132" s="11" t="s">
        <v>35</v>
      </c>
      <c r="AX132" s="11" t="s">
        <v>74</v>
      </c>
      <c r="AY132" s="224" t="s">
        <v>117</v>
      </c>
    </row>
    <row r="133" spans="2:51" s="12" customFormat="1" ht="12">
      <c r="B133" s="225"/>
      <c r="C133" s="226"/>
      <c r="D133" s="216" t="s">
        <v>126</v>
      </c>
      <c r="E133" s="227" t="s">
        <v>28</v>
      </c>
      <c r="F133" s="228" t="s">
        <v>198</v>
      </c>
      <c r="G133" s="226"/>
      <c r="H133" s="229">
        <v>60</v>
      </c>
      <c r="I133" s="230"/>
      <c r="J133" s="226"/>
      <c r="K133" s="226"/>
      <c r="L133" s="231"/>
      <c r="M133" s="232"/>
      <c r="N133" s="233"/>
      <c r="O133" s="233"/>
      <c r="P133" s="233"/>
      <c r="Q133" s="233"/>
      <c r="R133" s="233"/>
      <c r="S133" s="233"/>
      <c r="T133" s="234"/>
      <c r="AT133" s="235" t="s">
        <v>126</v>
      </c>
      <c r="AU133" s="235" t="s">
        <v>84</v>
      </c>
      <c r="AV133" s="12" t="s">
        <v>84</v>
      </c>
      <c r="AW133" s="12" t="s">
        <v>35</v>
      </c>
      <c r="AX133" s="12" t="s">
        <v>82</v>
      </c>
      <c r="AY133" s="235" t="s">
        <v>117</v>
      </c>
    </row>
    <row r="134" spans="2:65" s="1" customFormat="1" ht="16.5" customHeight="1">
      <c r="B134" s="36"/>
      <c r="C134" s="202" t="s">
        <v>199</v>
      </c>
      <c r="D134" s="202" t="s">
        <v>119</v>
      </c>
      <c r="E134" s="203" t="s">
        <v>200</v>
      </c>
      <c r="F134" s="204" t="s">
        <v>201</v>
      </c>
      <c r="G134" s="205" t="s">
        <v>122</v>
      </c>
      <c r="H134" s="206">
        <v>60</v>
      </c>
      <c r="I134" s="207"/>
      <c r="J134" s="208">
        <f>ROUND(I134*H134,2)</f>
        <v>0</v>
      </c>
      <c r="K134" s="204" t="s">
        <v>123</v>
      </c>
      <c r="L134" s="41"/>
      <c r="M134" s="209" t="s">
        <v>28</v>
      </c>
      <c r="N134" s="210" t="s">
        <v>45</v>
      </c>
      <c r="O134" s="77"/>
      <c r="P134" s="211">
        <f>O134*H134</f>
        <v>0</v>
      </c>
      <c r="Q134" s="211">
        <v>0</v>
      </c>
      <c r="R134" s="211">
        <f>Q134*H134</f>
        <v>0</v>
      </c>
      <c r="S134" s="211">
        <v>0</v>
      </c>
      <c r="T134" s="212">
        <f>S134*H134</f>
        <v>0</v>
      </c>
      <c r="AR134" s="15" t="s">
        <v>124</v>
      </c>
      <c r="AT134" s="15" t="s">
        <v>119</v>
      </c>
      <c r="AU134" s="15" t="s">
        <v>84</v>
      </c>
      <c r="AY134" s="15" t="s">
        <v>117</v>
      </c>
      <c r="BE134" s="213">
        <f>IF(N134="základní",J134,0)</f>
        <v>0</v>
      </c>
      <c r="BF134" s="213">
        <f>IF(N134="snížená",J134,0)</f>
        <v>0</v>
      </c>
      <c r="BG134" s="213">
        <f>IF(N134="zákl. přenesená",J134,0)</f>
        <v>0</v>
      </c>
      <c r="BH134" s="213">
        <f>IF(N134="sníž. přenesená",J134,0)</f>
        <v>0</v>
      </c>
      <c r="BI134" s="213">
        <f>IF(N134="nulová",J134,0)</f>
        <v>0</v>
      </c>
      <c r="BJ134" s="15" t="s">
        <v>82</v>
      </c>
      <c r="BK134" s="213">
        <f>ROUND(I134*H134,2)</f>
        <v>0</v>
      </c>
      <c r="BL134" s="15" t="s">
        <v>124</v>
      </c>
      <c r="BM134" s="15" t="s">
        <v>202</v>
      </c>
    </row>
    <row r="135" spans="2:51" s="11" customFormat="1" ht="12">
      <c r="B135" s="214"/>
      <c r="C135" s="215"/>
      <c r="D135" s="216" t="s">
        <v>126</v>
      </c>
      <c r="E135" s="217" t="s">
        <v>28</v>
      </c>
      <c r="F135" s="218" t="s">
        <v>197</v>
      </c>
      <c r="G135" s="215"/>
      <c r="H135" s="217" t="s">
        <v>28</v>
      </c>
      <c r="I135" s="219"/>
      <c r="J135" s="215"/>
      <c r="K135" s="215"/>
      <c r="L135" s="220"/>
      <c r="M135" s="221"/>
      <c r="N135" s="222"/>
      <c r="O135" s="222"/>
      <c r="P135" s="222"/>
      <c r="Q135" s="222"/>
      <c r="R135" s="222"/>
      <c r="S135" s="222"/>
      <c r="T135" s="223"/>
      <c r="AT135" s="224" t="s">
        <v>126</v>
      </c>
      <c r="AU135" s="224" t="s">
        <v>84</v>
      </c>
      <c r="AV135" s="11" t="s">
        <v>82</v>
      </c>
      <c r="AW135" s="11" t="s">
        <v>35</v>
      </c>
      <c r="AX135" s="11" t="s">
        <v>74</v>
      </c>
      <c r="AY135" s="224" t="s">
        <v>117</v>
      </c>
    </row>
    <row r="136" spans="2:51" s="12" customFormat="1" ht="12">
      <c r="B136" s="225"/>
      <c r="C136" s="226"/>
      <c r="D136" s="216" t="s">
        <v>126</v>
      </c>
      <c r="E136" s="227" t="s">
        <v>28</v>
      </c>
      <c r="F136" s="228" t="s">
        <v>198</v>
      </c>
      <c r="G136" s="226"/>
      <c r="H136" s="229">
        <v>60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AT136" s="235" t="s">
        <v>126</v>
      </c>
      <c r="AU136" s="235" t="s">
        <v>84</v>
      </c>
      <c r="AV136" s="12" t="s">
        <v>84</v>
      </c>
      <c r="AW136" s="12" t="s">
        <v>35</v>
      </c>
      <c r="AX136" s="12" t="s">
        <v>82</v>
      </c>
      <c r="AY136" s="235" t="s">
        <v>117</v>
      </c>
    </row>
    <row r="137" spans="2:65" s="1" customFormat="1" ht="22.5" customHeight="1">
      <c r="B137" s="36"/>
      <c r="C137" s="202" t="s">
        <v>203</v>
      </c>
      <c r="D137" s="202" t="s">
        <v>119</v>
      </c>
      <c r="E137" s="203" t="s">
        <v>204</v>
      </c>
      <c r="F137" s="204" t="s">
        <v>205</v>
      </c>
      <c r="G137" s="205" t="s">
        <v>206</v>
      </c>
      <c r="H137" s="206">
        <v>90</v>
      </c>
      <c r="I137" s="207"/>
      <c r="J137" s="208">
        <f>ROUND(I137*H137,2)</f>
        <v>0</v>
      </c>
      <c r="K137" s="204" t="s">
        <v>28</v>
      </c>
      <c r="L137" s="41"/>
      <c r="M137" s="209" t="s">
        <v>28</v>
      </c>
      <c r="N137" s="210" t="s">
        <v>45</v>
      </c>
      <c r="O137" s="77"/>
      <c r="P137" s="211">
        <f>O137*H137</f>
        <v>0</v>
      </c>
      <c r="Q137" s="211">
        <v>0</v>
      </c>
      <c r="R137" s="211">
        <f>Q137*H137</f>
        <v>0</v>
      </c>
      <c r="S137" s="211">
        <v>0</v>
      </c>
      <c r="T137" s="212">
        <f>S137*H137</f>
        <v>0</v>
      </c>
      <c r="AR137" s="15" t="s">
        <v>124</v>
      </c>
      <c r="AT137" s="15" t="s">
        <v>119</v>
      </c>
      <c r="AU137" s="15" t="s">
        <v>84</v>
      </c>
      <c r="AY137" s="15" t="s">
        <v>117</v>
      </c>
      <c r="BE137" s="213">
        <f>IF(N137="základní",J137,0)</f>
        <v>0</v>
      </c>
      <c r="BF137" s="213">
        <f>IF(N137="snížená",J137,0)</f>
        <v>0</v>
      </c>
      <c r="BG137" s="213">
        <f>IF(N137="zákl. přenesená",J137,0)</f>
        <v>0</v>
      </c>
      <c r="BH137" s="213">
        <f>IF(N137="sníž. přenesená",J137,0)</f>
        <v>0</v>
      </c>
      <c r="BI137" s="213">
        <f>IF(N137="nulová",J137,0)</f>
        <v>0</v>
      </c>
      <c r="BJ137" s="15" t="s">
        <v>82</v>
      </c>
      <c r="BK137" s="213">
        <f>ROUND(I137*H137,2)</f>
        <v>0</v>
      </c>
      <c r="BL137" s="15" t="s">
        <v>124</v>
      </c>
      <c r="BM137" s="15" t="s">
        <v>207</v>
      </c>
    </row>
    <row r="138" spans="2:51" s="11" customFormat="1" ht="12">
      <c r="B138" s="214"/>
      <c r="C138" s="215"/>
      <c r="D138" s="216" t="s">
        <v>126</v>
      </c>
      <c r="E138" s="217" t="s">
        <v>28</v>
      </c>
      <c r="F138" s="218" t="s">
        <v>197</v>
      </c>
      <c r="G138" s="215"/>
      <c r="H138" s="217" t="s">
        <v>28</v>
      </c>
      <c r="I138" s="219"/>
      <c r="J138" s="215"/>
      <c r="K138" s="215"/>
      <c r="L138" s="220"/>
      <c r="M138" s="221"/>
      <c r="N138" s="222"/>
      <c r="O138" s="222"/>
      <c r="P138" s="222"/>
      <c r="Q138" s="222"/>
      <c r="R138" s="222"/>
      <c r="S138" s="222"/>
      <c r="T138" s="223"/>
      <c r="AT138" s="224" t="s">
        <v>126</v>
      </c>
      <c r="AU138" s="224" t="s">
        <v>84</v>
      </c>
      <c r="AV138" s="11" t="s">
        <v>82</v>
      </c>
      <c r="AW138" s="11" t="s">
        <v>35</v>
      </c>
      <c r="AX138" s="11" t="s">
        <v>74</v>
      </c>
      <c r="AY138" s="224" t="s">
        <v>117</v>
      </c>
    </row>
    <row r="139" spans="2:51" s="12" customFormat="1" ht="12">
      <c r="B139" s="225"/>
      <c r="C139" s="226"/>
      <c r="D139" s="216" t="s">
        <v>126</v>
      </c>
      <c r="E139" s="227" t="s">
        <v>28</v>
      </c>
      <c r="F139" s="228" t="s">
        <v>208</v>
      </c>
      <c r="G139" s="226"/>
      <c r="H139" s="229">
        <v>90</v>
      </c>
      <c r="I139" s="230"/>
      <c r="J139" s="226"/>
      <c r="K139" s="226"/>
      <c r="L139" s="231"/>
      <c r="M139" s="232"/>
      <c r="N139" s="233"/>
      <c r="O139" s="233"/>
      <c r="P139" s="233"/>
      <c r="Q139" s="233"/>
      <c r="R139" s="233"/>
      <c r="S139" s="233"/>
      <c r="T139" s="234"/>
      <c r="AT139" s="235" t="s">
        <v>126</v>
      </c>
      <c r="AU139" s="235" t="s">
        <v>84</v>
      </c>
      <c r="AV139" s="12" t="s">
        <v>84</v>
      </c>
      <c r="AW139" s="12" t="s">
        <v>35</v>
      </c>
      <c r="AX139" s="12" t="s">
        <v>82</v>
      </c>
      <c r="AY139" s="235" t="s">
        <v>117</v>
      </c>
    </row>
    <row r="140" spans="2:63" s="10" customFormat="1" ht="22.8" customHeight="1">
      <c r="B140" s="186"/>
      <c r="C140" s="187"/>
      <c r="D140" s="188" t="s">
        <v>73</v>
      </c>
      <c r="E140" s="200" t="s">
        <v>84</v>
      </c>
      <c r="F140" s="200" t="s">
        <v>209</v>
      </c>
      <c r="G140" s="187"/>
      <c r="H140" s="187"/>
      <c r="I140" s="190"/>
      <c r="J140" s="201">
        <f>BK140</f>
        <v>0</v>
      </c>
      <c r="K140" s="187"/>
      <c r="L140" s="192"/>
      <c r="M140" s="193"/>
      <c r="N140" s="194"/>
      <c r="O140" s="194"/>
      <c r="P140" s="195">
        <f>SUM(P141:P146)</f>
        <v>0</v>
      </c>
      <c r="Q140" s="194"/>
      <c r="R140" s="195">
        <f>SUM(R141:R146)</f>
        <v>15.455727</v>
      </c>
      <c r="S140" s="194"/>
      <c r="T140" s="196">
        <f>SUM(T141:T146)</f>
        <v>0</v>
      </c>
      <c r="AR140" s="197" t="s">
        <v>82</v>
      </c>
      <c r="AT140" s="198" t="s">
        <v>73</v>
      </c>
      <c r="AU140" s="198" t="s">
        <v>82</v>
      </c>
      <c r="AY140" s="197" t="s">
        <v>117</v>
      </c>
      <c r="BK140" s="199">
        <f>SUM(BK141:BK146)</f>
        <v>0</v>
      </c>
    </row>
    <row r="141" spans="2:65" s="1" customFormat="1" ht="16.5" customHeight="1">
      <c r="B141" s="36"/>
      <c r="C141" s="202" t="s">
        <v>210</v>
      </c>
      <c r="D141" s="202" t="s">
        <v>119</v>
      </c>
      <c r="E141" s="203" t="s">
        <v>211</v>
      </c>
      <c r="F141" s="204" t="s">
        <v>212</v>
      </c>
      <c r="G141" s="205" t="s">
        <v>122</v>
      </c>
      <c r="H141" s="206">
        <v>6.3</v>
      </c>
      <c r="I141" s="207"/>
      <c r="J141" s="208">
        <f>ROUND(I141*H141,2)</f>
        <v>0</v>
      </c>
      <c r="K141" s="204" t="s">
        <v>123</v>
      </c>
      <c r="L141" s="41"/>
      <c r="M141" s="209" t="s">
        <v>28</v>
      </c>
      <c r="N141" s="210" t="s">
        <v>45</v>
      </c>
      <c r="O141" s="77"/>
      <c r="P141" s="211">
        <f>O141*H141</f>
        <v>0</v>
      </c>
      <c r="Q141" s="211">
        <v>2.45329</v>
      </c>
      <c r="R141" s="211">
        <f>Q141*H141</f>
        <v>15.455727</v>
      </c>
      <c r="S141" s="211">
        <v>0</v>
      </c>
      <c r="T141" s="212">
        <f>S141*H141</f>
        <v>0</v>
      </c>
      <c r="AR141" s="15" t="s">
        <v>124</v>
      </c>
      <c r="AT141" s="15" t="s">
        <v>119</v>
      </c>
      <c r="AU141" s="15" t="s">
        <v>84</v>
      </c>
      <c r="AY141" s="15" t="s">
        <v>117</v>
      </c>
      <c r="BE141" s="213">
        <f>IF(N141="základní",J141,0)</f>
        <v>0</v>
      </c>
      <c r="BF141" s="213">
        <f>IF(N141="snížená",J141,0)</f>
        <v>0</v>
      </c>
      <c r="BG141" s="213">
        <f>IF(N141="zákl. přenesená",J141,0)</f>
        <v>0</v>
      </c>
      <c r="BH141" s="213">
        <f>IF(N141="sníž. přenesená",J141,0)</f>
        <v>0</v>
      </c>
      <c r="BI141" s="213">
        <f>IF(N141="nulová",J141,0)</f>
        <v>0</v>
      </c>
      <c r="BJ141" s="15" t="s">
        <v>82</v>
      </c>
      <c r="BK141" s="213">
        <f>ROUND(I141*H141,2)</f>
        <v>0</v>
      </c>
      <c r="BL141" s="15" t="s">
        <v>124</v>
      </c>
      <c r="BM141" s="15" t="s">
        <v>213</v>
      </c>
    </row>
    <row r="142" spans="2:51" s="11" customFormat="1" ht="12">
      <c r="B142" s="214"/>
      <c r="C142" s="215"/>
      <c r="D142" s="216" t="s">
        <v>126</v>
      </c>
      <c r="E142" s="217" t="s">
        <v>28</v>
      </c>
      <c r="F142" s="218" t="s">
        <v>214</v>
      </c>
      <c r="G142" s="215"/>
      <c r="H142" s="217" t="s">
        <v>28</v>
      </c>
      <c r="I142" s="219"/>
      <c r="J142" s="215"/>
      <c r="K142" s="215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126</v>
      </c>
      <c r="AU142" s="224" t="s">
        <v>84</v>
      </c>
      <c r="AV142" s="11" t="s">
        <v>82</v>
      </c>
      <c r="AW142" s="11" t="s">
        <v>35</v>
      </c>
      <c r="AX142" s="11" t="s">
        <v>74</v>
      </c>
      <c r="AY142" s="224" t="s">
        <v>117</v>
      </c>
    </row>
    <row r="143" spans="2:51" s="11" customFormat="1" ht="12">
      <c r="B143" s="214"/>
      <c r="C143" s="215"/>
      <c r="D143" s="216" t="s">
        <v>126</v>
      </c>
      <c r="E143" s="217" t="s">
        <v>28</v>
      </c>
      <c r="F143" s="218" t="s">
        <v>215</v>
      </c>
      <c r="G143" s="215"/>
      <c r="H143" s="217" t="s">
        <v>28</v>
      </c>
      <c r="I143" s="219"/>
      <c r="J143" s="215"/>
      <c r="K143" s="215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126</v>
      </c>
      <c r="AU143" s="224" t="s">
        <v>84</v>
      </c>
      <c r="AV143" s="11" t="s">
        <v>82</v>
      </c>
      <c r="AW143" s="11" t="s">
        <v>35</v>
      </c>
      <c r="AX143" s="11" t="s">
        <v>74</v>
      </c>
      <c r="AY143" s="224" t="s">
        <v>117</v>
      </c>
    </row>
    <row r="144" spans="2:51" s="12" customFormat="1" ht="12">
      <c r="B144" s="225"/>
      <c r="C144" s="226"/>
      <c r="D144" s="216" t="s">
        <v>126</v>
      </c>
      <c r="E144" s="227" t="s">
        <v>28</v>
      </c>
      <c r="F144" s="228" t="s">
        <v>216</v>
      </c>
      <c r="G144" s="226"/>
      <c r="H144" s="229">
        <v>6.3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AT144" s="235" t="s">
        <v>126</v>
      </c>
      <c r="AU144" s="235" t="s">
        <v>84</v>
      </c>
      <c r="AV144" s="12" t="s">
        <v>84</v>
      </c>
      <c r="AW144" s="12" t="s">
        <v>35</v>
      </c>
      <c r="AX144" s="12" t="s">
        <v>82</v>
      </c>
      <c r="AY144" s="235" t="s">
        <v>117</v>
      </c>
    </row>
    <row r="145" spans="2:51" s="11" customFormat="1" ht="12">
      <c r="B145" s="214"/>
      <c r="C145" s="215"/>
      <c r="D145" s="216" t="s">
        <v>126</v>
      </c>
      <c r="E145" s="217" t="s">
        <v>28</v>
      </c>
      <c r="F145" s="218" t="s">
        <v>169</v>
      </c>
      <c r="G145" s="215"/>
      <c r="H145" s="217" t="s">
        <v>28</v>
      </c>
      <c r="I145" s="219"/>
      <c r="J145" s="215"/>
      <c r="K145" s="215"/>
      <c r="L145" s="220"/>
      <c r="M145" s="221"/>
      <c r="N145" s="222"/>
      <c r="O145" s="222"/>
      <c r="P145" s="222"/>
      <c r="Q145" s="222"/>
      <c r="R145" s="222"/>
      <c r="S145" s="222"/>
      <c r="T145" s="223"/>
      <c r="AT145" s="224" t="s">
        <v>126</v>
      </c>
      <c r="AU145" s="224" t="s">
        <v>84</v>
      </c>
      <c r="AV145" s="11" t="s">
        <v>82</v>
      </c>
      <c r="AW145" s="11" t="s">
        <v>35</v>
      </c>
      <c r="AX145" s="11" t="s">
        <v>74</v>
      </c>
      <c r="AY145" s="224" t="s">
        <v>117</v>
      </c>
    </row>
    <row r="146" spans="2:51" s="11" customFormat="1" ht="12">
      <c r="B146" s="214"/>
      <c r="C146" s="215"/>
      <c r="D146" s="216" t="s">
        <v>126</v>
      </c>
      <c r="E146" s="217" t="s">
        <v>28</v>
      </c>
      <c r="F146" s="218" t="s">
        <v>217</v>
      </c>
      <c r="G146" s="215"/>
      <c r="H146" s="217" t="s">
        <v>28</v>
      </c>
      <c r="I146" s="219"/>
      <c r="J146" s="215"/>
      <c r="K146" s="215"/>
      <c r="L146" s="220"/>
      <c r="M146" s="221"/>
      <c r="N146" s="222"/>
      <c r="O146" s="222"/>
      <c r="P146" s="222"/>
      <c r="Q146" s="222"/>
      <c r="R146" s="222"/>
      <c r="S146" s="222"/>
      <c r="T146" s="223"/>
      <c r="AT146" s="224" t="s">
        <v>126</v>
      </c>
      <c r="AU146" s="224" t="s">
        <v>84</v>
      </c>
      <c r="AV146" s="11" t="s">
        <v>82</v>
      </c>
      <c r="AW146" s="11" t="s">
        <v>35</v>
      </c>
      <c r="AX146" s="11" t="s">
        <v>74</v>
      </c>
      <c r="AY146" s="224" t="s">
        <v>117</v>
      </c>
    </row>
    <row r="147" spans="2:63" s="10" customFormat="1" ht="22.8" customHeight="1">
      <c r="B147" s="186"/>
      <c r="C147" s="187"/>
      <c r="D147" s="188" t="s">
        <v>73</v>
      </c>
      <c r="E147" s="200" t="s">
        <v>218</v>
      </c>
      <c r="F147" s="200" t="s">
        <v>219</v>
      </c>
      <c r="G147" s="187"/>
      <c r="H147" s="187"/>
      <c r="I147" s="190"/>
      <c r="J147" s="201">
        <f>BK147</f>
        <v>0</v>
      </c>
      <c r="K147" s="187"/>
      <c r="L147" s="192"/>
      <c r="M147" s="193"/>
      <c r="N147" s="194"/>
      <c r="O147" s="194"/>
      <c r="P147" s="195">
        <f>P148</f>
        <v>0</v>
      </c>
      <c r="Q147" s="194"/>
      <c r="R147" s="195">
        <f>R148</f>
        <v>0</v>
      </c>
      <c r="S147" s="194"/>
      <c r="T147" s="196">
        <f>T148</f>
        <v>0</v>
      </c>
      <c r="AR147" s="197" t="s">
        <v>82</v>
      </c>
      <c r="AT147" s="198" t="s">
        <v>73</v>
      </c>
      <c r="AU147" s="198" t="s">
        <v>82</v>
      </c>
      <c r="AY147" s="197" t="s">
        <v>117</v>
      </c>
      <c r="BK147" s="199">
        <f>BK148</f>
        <v>0</v>
      </c>
    </row>
    <row r="148" spans="2:65" s="1" customFormat="1" ht="33.75" customHeight="1">
      <c r="B148" s="36"/>
      <c r="C148" s="202" t="s">
        <v>8</v>
      </c>
      <c r="D148" s="202" t="s">
        <v>119</v>
      </c>
      <c r="E148" s="203" t="s">
        <v>220</v>
      </c>
      <c r="F148" s="204" t="s">
        <v>221</v>
      </c>
      <c r="G148" s="205" t="s">
        <v>206</v>
      </c>
      <c r="H148" s="206">
        <v>15.472</v>
      </c>
      <c r="I148" s="207"/>
      <c r="J148" s="208">
        <f>ROUND(I148*H148,2)</f>
        <v>0</v>
      </c>
      <c r="K148" s="204" t="s">
        <v>123</v>
      </c>
      <c r="L148" s="41"/>
      <c r="M148" s="209" t="s">
        <v>28</v>
      </c>
      <c r="N148" s="210" t="s">
        <v>45</v>
      </c>
      <c r="O148" s="77"/>
      <c r="P148" s="211">
        <f>O148*H148</f>
        <v>0</v>
      </c>
      <c r="Q148" s="211">
        <v>0</v>
      </c>
      <c r="R148" s="211">
        <f>Q148*H148</f>
        <v>0</v>
      </c>
      <c r="S148" s="211">
        <v>0</v>
      </c>
      <c r="T148" s="212">
        <f>S148*H148</f>
        <v>0</v>
      </c>
      <c r="AR148" s="15" t="s">
        <v>124</v>
      </c>
      <c r="AT148" s="15" t="s">
        <v>119</v>
      </c>
      <c r="AU148" s="15" t="s">
        <v>84</v>
      </c>
      <c r="AY148" s="15" t="s">
        <v>117</v>
      </c>
      <c r="BE148" s="213">
        <f>IF(N148="základní",J148,0)</f>
        <v>0</v>
      </c>
      <c r="BF148" s="213">
        <f>IF(N148="snížená",J148,0)</f>
        <v>0</v>
      </c>
      <c r="BG148" s="213">
        <f>IF(N148="zákl. přenesená",J148,0)</f>
        <v>0</v>
      </c>
      <c r="BH148" s="213">
        <f>IF(N148="sníž. přenesená",J148,0)</f>
        <v>0</v>
      </c>
      <c r="BI148" s="213">
        <f>IF(N148="nulová",J148,0)</f>
        <v>0</v>
      </c>
      <c r="BJ148" s="15" t="s">
        <v>82</v>
      </c>
      <c r="BK148" s="213">
        <f>ROUND(I148*H148,2)</f>
        <v>0</v>
      </c>
      <c r="BL148" s="15" t="s">
        <v>124</v>
      </c>
      <c r="BM148" s="15" t="s">
        <v>222</v>
      </c>
    </row>
    <row r="149" spans="2:63" s="10" customFormat="1" ht="25.9" customHeight="1">
      <c r="B149" s="186"/>
      <c r="C149" s="187"/>
      <c r="D149" s="188" t="s">
        <v>73</v>
      </c>
      <c r="E149" s="189" t="s">
        <v>223</v>
      </c>
      <c r="F149" s="189" t="s">
        <v>224</v>
      </c>
      <c r="G149" s="187"/>
      <c r="H149" s="187"/>
      <c r="I149" s="190"/>
      <c r="J149" s="191">
        <f>BK149</f>
        <v>0</v>
      </c>
      <c r="K149" s="187"/>
      <c r="L149" s="192"/>
      <c r="M149" s="193"/>
      <c r="N149" s="194"/>
      <c r="O149" s="194"/>
      <c r="P149" s="195">
        <f>SUM(P150:P382)</f>
        <v>0</v>
      </c>
      <c r="Q149" s="194"/>
      <c r="R149" s="195">
        <f>SUM(R150:R382)</f>
        <v>0</v>
      </c>
      <c r="S149" s="194"/>
      <c r="T149" s="196">
        <f>SUM(T150:T382)</f>
        <v>0</v>
      </c>
      <c r="AR149" s="197" t="s">
        <v>124</v>
      </c>
      <c r="AT149" s="198" t="s">
        <v>73</v>
      </c>
      <c r="AU149" s="198" t="s">
        <v>74</v>
      </c>
      <c r="AY149" s="197" t="s">
        <v>117</v>
      </c>
      <c r="BK149" s="199">
        <f>SUM(BK150:BK382)</f>
        <v>0</v>
      </c>
    </row>
    <row r="150" spans="2:65" s="1" customFormat="1" ht="16.5" customHeight="1">
      <c r="B150" s="36"/>
      <c r="C150" s="236" t="s">
        <v>225</v>
      </c>
      <c r="D150" s="236" t="s">
        <v>154</v>
      </c>
      <c r="E150" s="237" t="s">
        <v>226</v>
      </c>
      <c r="F150" s="238" t="s">
        <v>227</v>
      </c>
      <c r="G150" s="239" t="s">
        <v>228</v>
      </c>
      <c r="H150" s="240">
        <v>1</v>
      </c>
      <c r="I150" s="241"/>
      <c r="J150" s="242">
        <f>ROUND(I150*H150,2)</f>
        <v>0</v>
      </c>
      <c r="K150" s="238" t="s">
        <v>28</v>
      </c>
      <c r="L150" s="243"/>
      <c r="M150" s="244" t="s">
        <v>28</v>
      </c>
      <c r="N150" s="245" t="s">
        <v>45</v>
      </c>
      <c r="O150" s="77"/>
      <c r="P150" s="211">
        <f>O150*H150</f>
        <v>0</v>
      </c>
      <c r="Q150" s="211">
        <v>0</v>
      </c>
      <c r="R150" s="211">
        <f>Q150*H150</f>
        <v>0</v>
      </c>
      <c r="S150" s="211">
        <v>0</v>
      </c>
      <c r="T150" s="212">
        <f>S150*H150</f>
        <v>0</v>
      </c>
      <c r="AR150" s="15" t="s">
        <v>229</v>
      </c>
      <c r="AT150" s="15" t="s">
        <v>154</v>
      </c>
      <c r="AU150" s="15" t="s">
        <v>82</v>
      </c>
      <c r="AY150" s="15" t="s">
        <v>117</v>
      </c>
      <c r="BE150" s="213">
        <f>IF(N150="základní",J150,0)</f>
        <v>0</v>
      </c>
      <c r="BF150" s="213">
        <f>IF(N150="snížená",J150,0)</f>
        <v>0</v>
      </c>
      <c r="BG150" s="213">
        <f>IF(N150="zákl. přenesená",J150,0)</f>
        <v>0</v>
      </c>
      <c r="BH150" s="213">
        <f>IF(N150="sníž. přenesená",J150,0)</f>
        <v>0</v>
      </c>
      <c r="BI150" s="213">
        <f>IF(N150="nulová",J150,0)</f>
        <v>0</v>
      </c>
      <c r="BJ150" s="15" t="s">
        <v>82</v>
      </c>
      <c r="BK150" s="213">
        <f>ROUND(I150*H150,2)</f>
        <v>0</v>
      </c>
      <c r="BL150" s="15" t="s">
        <v>229</v>
      </c>
      <c r="BM150" s="15" t="s">
        <v>230</v>
      </c>
    </row>
    <row r="151" spans="2:51" s="11" customFormat="1" ht="12">
      <c r="B151" s="214"/>
      <c r="C151" s="215"/>
      <c r="D151" s="216" t="s">
        <v>126</v>
      </c>
      <c r="E151" s="217" t="s">
        <v>28</v>
      </c>
      <c r="F151" s="218" t="s">
        <v>231</v>
      </c>
      <c r="G151" s="215"/>
      <c r="H151" s="217" t="s">
        <v>28</v>
      </c>
      <c r="I151" s="219"/>
      <c r="J151" s="215"/>
      <c r="K151" s="215"/>
      <c r="L151" s="220"/>
      <c r="M151" s="221"/>
      <c r="N151" s="222"/>
      <c r="O151" s="222"/>
      <c r="P151" s="222"/>
      <c r="Q151" s="222"/>
      <c r="R151" s="222"/>
      <c r="S151" s="222"/>
      <c r="T151" s="223"/>
      <c r="AT151" s="224" t="s">
        <v>126</v>
      </c>
      <c r="AU151" s="224" t="s">
        <v>82</v>
      </c>
      <c r="AV151" s="11" t="s">
        <v>82</v>
      </c>
      <c r="AW151" s="11" t="s">
        <v>35</v>
      </c>
      <c r="AX151" s="11" t="s">
        <v>74</v>
      </c>
      <c r="AY151" s="224" t="s">
        <v>117</v>
      </c>
    </row>
    <row r="152" spans="2:51" s="11" customFormat="1" ht="12">
      <c r="B152" s="214"/>
      <c r="C152" s="215"/>
      <c r="D152" s="216" t="s">
        <v>126</v>
      </c>
      <c r="E152" s="217" t="s">
        <v>28</v>
      </c>
      <c r="F152" s="218" t="s">
        <v>232</v>
      </c>
      <c r="G152" s="215"/>
      <c r="H152" s="217" t="s">
        <v>28</v>
      </c>
      <c r="I152" s="219"/>
      <c r="J152" s="215"/>
      <c r="K152" s="215"/>
      <c r="L152" s="220"/>
      <c r="M152" s="221"/>
      <c r="N152" s="222"/>
      <c r="O152" s="222"/>
      <c r="P152" s="222"/>
      <c r="Q152" s="222"/>
      <c r="R152" s="222"/>
      <c r="S152" s="222"/>
      <c r="T152" s="223"/>
      <c r="AT152" s="224" t="s">
        <v>126</v>
      </c>
      <c r="AU152" s="224" t="s">
        <v>82</v>
      </c>
      <c r="AV152" s="11" t="s">
        <v>82</v>
      </c>
      <c r="AW152" s="11" t="s">
        <v>35</v>
      </c>
      <c r="AX152" s="11" t="s">
        <v>74</v>
      </c>
      <c r="AY152" s="224" t="s">
        <v>117</v>
      </c>
    </row>
    <row r="153" spans="2:51" s="12" customFormat="1" ht="12">
      <c r="B153" s="225"/>
      <c r="C153" s="226"/>
      <c r="D153" s="216" t="s">
        <v>126</v>
      </c>
      <c r="E153" s="227" t="s">
        <v>28</v>
      </c>
      <c r="F153" s="228" t="s">
        <v>82</v>
      </c>
      <c r="G153" s="226"/>
      <c r="H153" s="229">
        <v>1</v>
      </c>
      <c r="I153" s="230"/>
      <c r="J153" s="226"/>
      <c r="K153" s="226"/>
      <c r="L153" s="231"/>
      <c r="M153" s="232"/>
      <c r="N153" s="233"/>
      <c r="O153" s="233"/>
      <c r="P153" s="233"/>
      <c r="Q153" s="233"/>
      <c r="R153" s="233"/>
      <c r="S153" s="233"/>
      <c r="T153" s="234"/>
      <c r="AT153" s="235" t="s">
        <v>126</v>
      </c>
      <c r="AU153" s="235" t="s">
        <v>82</v>
      </c>
      <c r="AV153" s="12" t="s">
        <v>84</v>
      </c>
      <c r="AW153" s="12" t="s">
        <v>35</v>
      </c>
      <c r="AX153" s="12" t="s">
        <v>82</v>
      </c>
      <c r="AY153" s="235" t="s">
        <v>117</v>
      </c>
    </row>
    <row r="154" spans="2:65" s="1" customFormat="1" ht="16.5" customHeight="1">
      <c r="B154" s="36"/>
      <c r="C154" s="202" t="s">
        <v>233</v>
      </c>
      <c r="D154" s="202" t="s">
        <v>119</v>
      </c>
      <c r="E154" s="203" t="s">
        <v>234</v>
      </c>
      <c r="F154" s="204" t="s">
        <v>235</v>
      </c>
      <c r="G154" s="205" t="s">
        <v>228</v>
      </c>
      <c r="H154" s="206">
        <v>1</v>
      </c>
      <c r="I154" s="207"/>
      <c r="J154" s="208">
        <f>ROUND(I154*H154,2)</f>
        <v>0</v>
      </c>
      <c r="K154" s="204" t="s">
        <v>28</v>
      </c>
      <c r="L154" s="41"/>
      <c r="M154" s="209" t="s">
        <v>28</v>
      </c>
      <c r="N154" s="210" t="s">
        <v>45</v>
      </c>
      <c r="O154" s="77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AR154" s="15" t="s">
        <v>229</v>
      </c>
      <c r="AT154" s="15" t="s">
        <v>119</v>
      </c>
      <c r="AU154" s="15" t="s">
        <v>82</v>
      </c>
      <c r="AY154" s="15" t="s">
        <v>117</v>
      </c>
      <c r="BE154" s="213">
        <f>IF(N154="základní",J154,0)</f>
        <v>0</v>
      </c>
      <c r="BF154" s="213">
        <f>IF(N154="snížená",J154,0)</f>
        <v>0</v>
      </c>
      <c r="BG154" s="213">
        <f>IF(N154="zákl. přenesená",J154,0)</f>
        <v>0</v>
      </c>
      <c r="BH154" s="213">
        <f>IF(N154="sníž. přenesená",J154,0)</f>
        <v>0</v>
      </c>
      <c r="BI154" s="213">
        <f>IF(N154="nulová",J154,0)</f>
        <v>0</v>
      </c>
      <c r="BJ154" s="15" t="s">
        <v>82</v>
      </c>
      <c r="BK154" s="213">
        <f>ROUND(I154*H154,2)</f>
        <v>0</v>
      </c>
      <c r="BL154" s="15" t="s">
        <v>229</v>
      </c>
      <c r="BM154" s="15" t="s">
        <v>236</v>
      </c>
    </row>
    <row r="155" spans="2:51" s="11" customFormat="1" ht="12">
      <c r="B155" s="214"/>
      <c r="C155" s="215"/>
      <c r="D155" s="216" t="s">
        <v>126</v>
      </c>
      <c r="E155" s="217" t="s">
        <v>28</v>
      </c>
      <c r="F155" s="218" t="s">
        <v>231</v>
      </c>
      <c r="G155" s="215"/>
      <c r="H155" s="217" t="s">
        <v>28</v>
      </c>
      <c r="I155" s="219"/>
      <c r="J155" s="215"/>
      <c r="K155" s="215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126</v>
      </c>
      <c r="AU155" s="224" t="s">
        <v>82</v>
      </c>
      <c r="AV155" s="11" t="s">
        <v>82</v>
      </c>
      <c r="AW155" s="11" t="s">
        <v>35</v>
      </c>
      <c r="AX155" s="11" t="s">
        <v>74</v>
      </c>
      <c r="AY155" s="224" t="s">
        <v>117</v>
      </c>
    </row>
    <row r="156" spans="2:51" s="11" customFormat="1" ht="12">
      <c r="B156" s="214"/>
      <c r="C156" s="215"/>
      <c r="D156" s="216" t="s">
        <v>126</v>
      </c>
      <c r="E156" s="217" t="s">
        <v>28</v>
      </c>
      <c r="F156" s="218" t="s">
        <v>232</v>
      </c>
      <c r="G156" s="215"/>
      <c r="H156" s="217" t="s">
        <v>28</v>
      </c>
      <c r="I156" s="219"/>
      <c r="J156" s="215"/>
      <c r="K156" s="215"/>
      <c r="L156" s="220"/>
      <c r="M156" s="221"/>
      <c r="N156" s="222"/>
      <c r="O156" s="222"/>
      <c r="P156" s="222"/>
      <c r="Q156" s="222"/>
      <c r="R156" s="222"/>
      <c r="S156" s="222"/>
      <c r="T156" s="223"/>
      <c r="AT156" s="224" t="s">
        <v>126</v>
      </c>
      <c r="AU156" s="224" t="s">
        <v>82</v>
      </c>
      <c r="AV156" s="11" t="s">
        <v>82</v>
      </c>
      <c r="AW156" s="11" t="s">
        <v>35</v>
      </c>
      <c r="AX156" s="11" t="s">
        <v>74</v>
      </c>
      <c r="AY156" s="224" t="s">
        <v>117</v>
      </c>
    </row>
    <row r="157" spans="2:51" s="12" customFormat="1" ht="12">
      <c r="B157" s="225"/>
      <c r="C157" s="226"/>
      <c r="D157" s="216" t="s">
        <v>126</v>
      </c>
      <c r="E157" s="227" t="s">
        <v>28</v>
      </c>
      <c r="F157" s="228" t="s">
        <v>82</v>
      </c>
      <c r="G157" s="226"/>
      <c r="H157" s="229">
        <v>1</v>
      </c>
      <c r="I157" s="230"/>
      <c r="J157" s="226"/>
      <c r="K157" s="226"/>
      <c r="L157" s="231"/>
      <c r="M157" s="232"/>
      <c r="N157" s="233"/>
      <c r="O157" s="233"/>
      <c r="P157" s="233"/>
      <c r="Q157" s="233"/>
      <c r="R157" s="233"/>
      <c r="S157" s="233"/>
      <c r="T157" s="234"/>
      <c r="AT157" s="235" t="s">
        <v>126</v>
      </c>
      <c r="AU157" s="235" t="s">
        <v>82</v>
      </c>
      <c r="AV157" s="12" t="s">
        <v>84</v>
      </c>
      <c r="AW157" s="12" t="s">
        <v>35</v>
      </c>
      <c r="AX157" s="12" t="s">
        <v>82</v>
      </c>
      <c r="AY157" s="235" t="s">
        <v>117</v>
      </c>
    </row>
    <row r="158" spans="2:51" s="11" customFormat="1" ht="12">
      <c r="B158" s="214"/>
      <c r="C158" s="215"/>
      <c r="D158" s="216" t="s">
        <v>126</v>
      </c>
      <c r="E158" s="217" t="s">
        <v>28</v>
      </c>
      <c r="F158" s="218" t="s">
        <v>169</v>
      </c>
      <c r="G158" s="215"/>
      <c r="H158" s="217" t="s">
        <v>28</v>
      </c>
      <c r="I158" s="219"/>
      <c r="J158" s="215"/>
      <c r="K158" s="215"/>
      <c r="L158" s="220"/>
      <c r="M158" s="221"/>
      <c r="N158" s="222"/>
      <c r="O158" s="222"/>
      <c r="P158" s="222"/>
      <c r="Q158" s="222"/>
      <c r="R158" s="222"/>
      <c r="S158" s="222"/>
      <c r="T158" s="223"/>
      <c r="AT158" s="224" t="s">
        <v>126</v>
      </c>
      <c r="AU158" s="224" t="s">
        <v>82</v>
      </c>
      <c r="AV158" s="11" t="s">
        <v>82</v>
      </c>
      <c r="AW158" s="11" t="s">
        <v>35</v>
      </c>
      <c r="AX158" s="11" t="s">
        <v>74</v>
      </c>
      <c r="AY158" s="224" t="s">
        <v>117</v>
      </c>
    </row>
    <row r="159" spans="2:51" s="11" customFormat="1" ht="12">
      <c r="B159" s="214"/>
      <c r="C159" s="215"/>
      <c r="D159" s="216" t="s">
        <v>126</v>
      </c>
      <c r="E159" s="217" t="s">
        <v>28</v>
      </c>
      <c r="F159" s="218" t="s">
        <v>237</v>
      </c>
      <c r="G159" s="215"/>
      <c r="H159" s="217" t="s">
        <v>28</v>
      </c>
      <c r="I159" s="219"/>
      <c r="J159" s="215"/>
      <c r="K159" s="215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126</v>
      </c>
      <c r="AU159" s="224" t="s">
        <v>82</v>
      </c>
      <c r="AV159" s="11" t="s">
        <v>82</v>
      </c>
      <c r="AW159" s="11" t="s">
        <v>35</v>
      </c>
      <c r="AX159" s="11" t="s">
        <v>74</v>
      </c>
      <c r="AY159" s="224" t="s">
        <v>117</v>
      </c>
    </row>
    <row r="160" spans="2:51" s="11" customFormat="1" ht="12">
      <c r="B160" s="214"/>
      <c r="C160" s="215"/>
      <c r="D160" s="216" t="s">
        <v>126</v>
      </c>
      <c r="E160" s="217" t="s">
        <v>28</v>
      </c>
      <c r="F160" s="218" t="s">
        <v>238</v>
      </c>
      <c r="G160" s="215"/>
      <c r="H160" s="217" t="s">
        <v>28</v>
      </c>
      <c r="I160" s="219"/>
      <c r="J160" s="215"/>
      <c r="K160" s="215"/>
      <c r="L160" s="220"/>
      <c r="M160" s="221"/>
      <c r="N160" s="222"/>
      <c r="O160" s="222"/>
      <c r="P160" s="222"/>
      <c r="Q160" s="222"/>
      <c r="R160" s="222"/>
      <c r="S160" s="222"/>
      <c r="T160" s="223"/>
      <c r="AT160" s="224" t="s">
        <v>126</v>
      </c>
      <c r="AU160" s="224" t="s">
        <v>82</v>
      </c>
      <c r="AV160" s="11" t="s">
        <v>82</v>
      </c>
      <c r="AW160" s="11" t="s">
        <v>35</v>
      </c>
      <c r="AX160" s="11" t="s">
        <v>74</v>
      </c>
      <c r="AY160" s="224" t="s">
        <v>117</v>
      </c>
    </row>
    <row r="161" spans="2:51" s="11" customFormat="1" ht="12">
      <c r="B161" s="214"/>
      <c r="C161" s="215"/>
      <c r="D161" s="216" t="s">
        <v>126</v>
      </c>
      <c r="E161" s="217" t="s">
        <v>28</v>
      </c>
      <c r="F161" s="218" t="s">
        <v>239</v>
      </c>
      <c r="G161" s="215"/>
      <c r="H161" s="217" t="s">
        <v>28</v>
      </c>
      <c r="I161" s="219"/>
      <c r="J161" s="215"/>
      <c r="K161" s="215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126</v>
      </c>
      <c r="AU161" s="224" t="s">
        <v>82</v>
      </c>
      <c r="AV161" s="11" t="s">
        <v>82</v>
      </c>
      <c r="AW161" s="11" t="s">
        <v>35</v>
      </c>
      <c r="AX161" s="11" t="s">
        <v>74</v>
      </c>
      <c r="AY161" s="224" t="s">
        <v>117</v>
      </c>
    </row>
    <row r="162" spans="2:51" s="11" customFormat="1" ht="12">
      <c r="B162" s="214"/>
      <c r="C162" s="215"/>
      <c r="D162" s="216" t="s">
        <v>126</v>
      </c>
      <c r="E162" s="217" t="s">
        <v>28</v>
      </c>
      <c r="F162" s="218" t="s">
        <v>240</v>
      </c>
      <c r="G162" s="215"/>
      <c r="H162" s="217" t="s">
        <v>28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126</v>
      </c>
      <c r="AU162" s="224" t="s">
        <v>82</v>
      </c>
      <c r="AV162" s="11" t="s">
        <v>82</v>
      </c>
      <c r="AW162" s="11" t="s">
        <v>35</v>
      </c>
      <c r="AX162" s="11" t="s">
        <v>74</v>
      </c>
      <c r="AY162" s="224" t="s">
        <v>117</v>
      </c>
    </row>
    <row r="163" spans="2:51" s="11" customFormat="1" ht="12">
      <c r="B163" s="214"/>
      <c r="C163" s="215"/>
      <c r="D163" s="216" t="s">
        <v>126</v>
      </c>
      <c r="E163" s="217" t="s">
        <v>28</v>
      </c>
      <c r="F163" s="218" t="s">
        <v>241</v>
      </c>
      <c r="G163" s="215"/>
      <c r="H163" s="217" t="s">
        <v>28</v>
      </c>
      <c r="I163" s="219"/>
      <c r="J163" s="215"/>
      <c r="K163" s="215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126</v>
      </c>
      <c r="AU163" s="224" t="s">
        <v>82</v>
      </c>
      <c r="AV163" s="11" t="s">
        <v>82</v>
      </c>
      <c r="AW163" s="11" t="s">
        <v>35</v>
      </c>
      <c r="AX163" s="11" t="s">
        <v>74</v>
      </c>
      <c r="AY163" s="224" t="s">
        <v>117</v>
      </c>
    </row>
    <row r="164" spans="2:51" s="11" customFormat="1" ht="12">
      <c r="B164" s="214"/>
      <c r="C164" s="215"/>
      <c r="D164" s="216" t="s">
        <v>126</v>
      </c>
      <c r="E164" s="217" t="s">
        <v>28</v>
      </c>
      <c r="F164" s="218" t="s">
        <v>242</v>
      </c>
      <c r="G164" s="215"/>
      <c r="H164" s="217" t="s">
        <v>28</v>
      </c>
      <c r="I164" s="219"/>
      <c r="J164" s="215"/>
      <c r="K164" s="215"/>
      <c r="L164" s="220"/>
      <c r="M164" s="221"/>
      <c r="N164" s="222"/>
      <c r="O164" s="222"/>
      <c r="P164" s="222"/>
      <c r="Q164" s="222"/>
      <c r="R164" s="222"/>
      <c r="S164" s="222"/>
      <c r="T164" s="223"/>
      <c r="AT164" s="224" t="s">
        <v>126</v>
      </c>
      <c r="AU164" s="224" t="s">
        <v>82</v>
      </c>
      <c r="AV164" s="11" t="s">
        <v>82</v>
      </c>
      <c r="AW164" s="11" t="s">
        <v>35</v>
      </c>
      <c r="AX164" s="11" t="s">
        <v>74</v>
      </c>
      <c r="AY164" s="224" t="s">
        <v>117</v>
      </c>
    </row>
    <row r="165" spans="2:65" s="1" customFormat="1" ht="16.5" customHeight="1">
      <c r="B165" s="36"/>
      <c r="C165" s="236" t="s">
        <v>243</v>
      </c>
      <c r="D165" s="236" t="s">
        <v>154</v>
      </c>
      <c r="E165" s="237" t="s">
        <v>244</v>
      </c>
      <c r="F165" s="238" t="s">
        <v>245</v>
      </c>
      <c r="G165" s="239" t="s">
        <v>132</v>
      </c>
      <c r="H165" s="240">
        <v>36</v>
      </c>
      <c r="I165" s="241"/>
      <c r="J165" s="242">
        <f>ROUND(I165*H165,2)</f>
        <v>0</v>
      </c>
      <c r="K165" s="238" t="s">
        <v>28</v>
      </c>
      <c r="L165" s="243"/>
      <c r="M165" s="244" t="s">
        <v>28</v>
      </c>
      <c r="N165" s="245" t="s">
        <v>45</v>
      </c>
      <c r="O165" s="77"/>
      <c r="P165" s="211">
        <f>O165*H165</f>
        <v>0</v>
      </c>
      <c r="Q165" s="211">
        <v>0</v>
      </c>
      <c r="R165" s="211">
        <f>Q165*H165</f>
        <v>0</v>
      </c>
      <c r="S165" s="211">
        <v>0</v>
      </c>
      <c r="T165" s="212">
        <f>S165*H165</f>
        <v>0</v>
      </c>
      <c r="AR165" s="15" t="s">
        <v>229</v>
      </c>
      <c r="AT165" s="15" t="s">
        <v>154</v>
      </c>
      <c r="AU165" s="15" t="s">
        <v>82</v>
      </c>
      <c r="AY165" s="15" t="s">
        <v>117</v>
      </c>
      <c r="BE165" s="213">
        <f>IF(N165="základní",J165,0)</f>
        <v>0</v>
      </c>
      <c r="BF165" s="213">
        <f>IF(N165="snížená",J165,0)</f>
        <v>0</v>
      </c>
      <c r="BG165" s="213">
        <f>IF(N165="zákl. přenesená",J165,0)</f>
        <v>0</v>
      </c>
      <c r="BH165" s="213">
        <f>IF(N165="sníž. přenesená",J165,0)</f>
        <v>0</v>
      </c>
      <c r="BI165" s="213">
        <f>IF(N165="nulová",J165,0)</f>
        <v>0</v>
      </c>
      <c r="BJ165" s="15" t="s">
        <v>82</v>
      </c>
      <c r="BK165" s="213">
        <f>ROUND(I165*H165,2)</f>
        <v>0</v>
      </c>
      <c r="BL165" s="15" t="s">
        <v>229</v>
      </c>
      <c r="BM165" s="15" t="s">
        <v>246</v>
      </c>
    </row>
    <row r="166" spans="2:51" s="11" customFormat="1" ht="12">
      <c r="B166" s="214"/>
      <c r="C166" s="215"/>
      <c r="D166" s="216" t="s">
        <v>126</v>
      </c>
      <c r="E166" s="217" t="s">
        <v>28</v>
      </c>
      <c r="F166" s="218" t="s">
        <v>231</v>
      </c>
      <c r="G166" s="215"/>
      <c r="H166" s="217" t="s">
        <v>28</v>
      </c>
      <c r="I166" s="219"/>
      <c r="J166" s="215"/>
      <c r="K166" s="215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126</v>
      </c>
      <c r="AU166" s="224" t="s">
        <v>82</v>
      </c>
      <c r="AV166" s="11" t="s">
        <v>82</v>
      </c>
      <c r="AW166" s="11" t="s">
        <v>35</v>
      </c>
      <c r="AX166" s="11" t="s">
        <v>74</v>
      </c>
      <c r="AY166" s="224" t="s">
        <v>117</v>
      </c>
    </row>
    <row r="167" spans="2:51" s="11" customFormat="1" ht="12">
      <c r="B167" s="214"/>
      <c r="C167" s="215"/>
      <c r="D167" s="216" t="s">
        <v>126</v>
      </c>
      <c r="E167" s="217" t="s">
        <v>28</v>
      </c>
      <c r="F167" s="218" t="s">
        <v>232</v>
      </c>
      <c r="G167" s="215"/>
      <c r="H167" s="217" t="s">
        <v>28</v>
      </c>
      <c r="I167" s="219"/>
      <c r="J167" s="215"/>
      <c r="K167" s="215"/>
      <c r="L167" s="220"/>
      <c r="M167" s="221"/>
      <c r="N167" s="222"/>
      <c r="O167" s="222"/>
      <c r="P167" s="222"/>
      <c r="Q167" s="222"/>
      <c r="R167" s="222"/>
      <c r="S167" s="222"/>
      <c r="T167" s="223"/>
      <c r="AT167" s="224" t="s">
        <v>126</v>
      </c>
      <c r="AU167" s="224" t="s">
        <v>82</v>
      </c>
      <c r="AV167" s="11" t="s">
        <v>82</v>
      </c>
      <c r="AW167" s="11" t="s">
        <v>35</v>
      </c>
      <c r="AX167" s="11" t="s">
        <v>74</v>
      </c>
      <c r="AY167" s="224" t="s">
        <v>117</v>
      </c>
    </row>
    <row r="168" spans="2:51" s="12" customFormat="1" ht="12">
      <c r="B168" s="225"/>
      <c r="C168" s="226"/>
      <c r="D168" s="216" t="s">
        <v>126</v>
      </c>
      <c r="E168" s="227" t="s">
        <v>28</v>
      </c>
      <c r="F168" s="228" t="s">
        <v>247</v>
      </c>
      <c r="G168" s="226"/>
      <c r="H168" s="229">
        <v>36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AT168" s="235" t="s">
        <v>126</v>
      </c>
      <c r="AU168" s="235" t="s">
        <v>82</v>
      </c>
      <c r="AV168" s="12" t="s">
        <v>84</v>
      </c>
      <c r="AW168" s="12" t="s">
        <v>35</v>
      </c>
      <c r="AX168" s="12" t="s">
        <v>82</v>
      </c>
      <c r="AY168" s="235" t="s">
        <v>117</v>
      </c>
    </row>
    <row r="169" spans="2:65" s="1" customFormat="1" ht="16.5" customHeight="1">
      <c r="B169" s="36"/>
      <c r="C169" s="202" t="s">
        <v>248</v>
      </c>
      <c r="D169" s="202" t="s">
        <v>119</v>
      </c>
      <c r="E169" s="203" t="s">
        <v>249</v>
      </c>
      <c r="F169" s="204" t="s">
        <v>250</v>
      </c>
      <c r="G169" s="205" t="s">
        <v>132</v>
      </c>
      <c r="H169" s="206">
        <v>32</v>
      </c>
      <c r="I169" s="207"/>
      <c r="J169" s="208">
        <f>ROUND(I169*H169,2)</f>
        <v>0</v>
      </c>
      <c r="K169" s="204" t="s">
        <v>28</v>
      </c>
      <c r="L169" s="41"/>
      <c r="M169" s="209" t="s">
        <v>28</v>
      </c>
      <c r="N169" s="210" t="s">
        <v>45</v>
      </c>
      <c r="O169" s="77"/>
      <c r="P169" s="211">
        <f>O169*H169</f>
        <v>0</v>
      </c>
      <c r="Q169" s="211">
        <v>0</v>
      </c>
      <c r="R169" s="211">
        <f>Q169*H169</f>
        <v>0</v>
      </c>
      <c r="S169" s="211">
        <v>0</v>
      </c>
      <c r="T169" s="212">
        <f>S169*H169</f>
        <v>0</v>
      </c>
      <c r="AR169" s="15" t="s">
        <v>229</v>
      </c>
      <c r="AT169" s="15" t="s">
        <v>119</v>
      </c>
      <c r="AU169" s="15" t="s">
        <v>82</v>
      </c>
      <c r="AY169" s="15" t="s">
        <v>117</v>
      </c>
      <c r="BE169" s="213">
        <f>IF(N169="základní",J169,0)</f>
        <v>0</v>
      </c>
      <c r="BF169" s="213">
        <f>IF(N169="snížená",J169,0)</f>
        <v>0</v>
      </c>
      <c r="BG169" s="213">
        <f>IF(N169="zákl. přenesená",J169,0)</f>
        <v>0</v>
      </c>
      <c r="BH169" s="213">
        <f>IF(N169="sníž. přenesená",J169,0)</f>
        <v>0</v>
      </c>
      <c r="BI169" s="213">
        <f>IF(N169="nulová",J169,0)</f>
        <v>0</v>
      </c>
      <c r="BJ169" s="15" t="s">
        <v>82</v>
      </c>
      <c r="BK169" s="213">
        <f>ROUND(I169*H169,2)</f>
        <v>0</v>
      </c>
      <c r="BL169" s="15" t="s">
        <v>229</v>
      </c>
      <c r="BM169" s="15" t="s">
        <v>251</v>
      </c>
    </row>
    <row r="170" spans="2:51" s="11" customFormat="1" ht="12">
      <c r="B170" s="214"/>
      <c r="C170" s="215"/>
      <c r="D170" s="216" t="s">
        <v>126</v>
      </c>
      <c r="E170" s="217" t="s">
        <v>28</v>
      </c>
      <c r="F170" s="218" t="s">
        <v>231</v>
      </c>
      <c r="G170" s="215"/>
      <c r="H170" s="217" t="s">
        <v>28</v>
      </c>
      <c r="I170" s="219"/>
      <c r="J170" s="215"/>
      <c r="K170" s="215"/>
      <c r="L170" s="220"/>
      <c r="M170" s="221"/>
      <c r="N170" s="222"/>
      <c r="O170" s="222"/>
      <c r="P170" s="222"/>
      <c r="Q170" s="222"/>
      <c r="R170" s="222"/>
      <c r="S170" s="222"/>
      <c r="T170" s="223"/>
      <c r="AT170" s="224" t="s">
        <v>126</v>
      </c>
      <c r="AU170" s="224" t="s">
        <v>82</v>
      </c>
      <c r="AV170" s="11" t="s">
        <v>82</v>
      </c>
      <c r="AW170" s="11" t="s">
        <v>35</v>
      </c>
      <c r="AX170" s="11" t="s">
        <v>74</v>
      </c>
      <c r="AY170" s="224" t="s">
        <v>117</v>
      </c>
    </row>
    <row r="171" spans="2:51" s="11" customFormat="1" ht="12">
      <c r="B171" s="214"/>
      <c r="C171" s="215"/>
      <c r="D171" s="216" t="s">
        <v>126</v>
      </c>
      <c r="E171" s="217" t="s">
        <v>28</v>
      </c>
      <c r="F171" s="218" t="s">
        <v>232</v>
      </c>
      <c r="G171" s="215"/>
      <c r="H171" s="217" t="s">
        <v>28</v>
      </c>
      <c r="I171" s="219"/>
      <c r="J171" s="215"/>
      <c r="K171" s="215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126</v>
      </c>
      <c r="AU171" s="224" t="s">
        <v>82</v>
      </c>
      <c r="AV171" s="11" t="s">
        <v>82</v>
      </c>
      <c r="AW171" s="11" t="s">
        <v>35</v>
      </c>
      <c r="AX171" s="11" t="s">
        <v>74</v>
      </c>
      <c r="AY171" s="224" t="s">
        <v>117</v>
      </c>
    </row>
    <row r="172" spans="2:51" s="12" customFormat="1" ht="12">
      <c r="B172" s="225"/>
      <c r="C172" s="226"/>
      <c r="D172" s="216" t="s">
        <v>126</v>
      </c>
      <c r="E172" s="227" t="s">
        <v>28</v>
      </c>
      <c r="F172" s="228" t="s">
        <v>252</v>
      </c>
      <c r="G172" s="226"/>
      <c r="H172" s="229">
        <v>32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AT172" s="235" t="s">
        <v>126</v>
      </c>
      <c r="AU172" s="235" t="s">
        <v>82</v>
      </c>
      <c r="AV172" s="12" t="s">
        <v>84</v>
      </c>
      <c r="AW172" s="12" t="s">
        <v>35</v>
      </c>
      <c r="AX172" s="12" t="s">
        <v>82</v>
      </c>
      <c r="AY172" s="235" t="s">
        <v>117</v>
      </c>
    </row>
    <row r="173" spans="2:51" s="11" customFormat="1" ht="12">
      <c r="B173" s="214"/>
      <c r="C173" s="215"/>
      <c r="D173" s="216" t="s">
        <v>126</v>
      </c>
      <c r="E173" s="217" t="s">
        <v>28</v>
      </c>
      <c r="F173" s="218" t="s">
        <v>169</v>
      </c>
      <c r="G173" s="215"/>
      <c r="H173" s="217" t="s">
        <v>28</v>
      </c>
      <c r="I173" s="219"/>
      <c r="J173" s="215"/>
      <c r="K173" s="215"/>
      <c r="L173" s="220"/>
      <c r="M173" s="221"/>
      <c r="N173" s="222"/>
      <c r="O173" s="222"/>
      <c r="P173" s="222"/>
      <c r="Q173" s="222"/>
      <c r="R173" s="222"/>
      <c r="S173" s="222"/>
      <c r="T173" s="223"/>
      <c r="AT173" s="224" t="s">
        <v>126</v>
      </c>
      <c r="AU173" s="224" t="s">
        <v>82</v>
      </c>
      <c r="AV173" s="11" t="s">
        <v>82</v>
      </c>
      <c r="AW173" s="11" t="s">
        <v>35</v>
      </c>
      <c r="AX173" s="11" t="s">
        <v>74</v>
      </c>
      <c r="AY173" s="224" t="s">
        <v>117</v>
      </c>
    </row>
    <row r="174" spans="2:51" s="11" customFormat="1" ht="12">
      <c r="B174" s="214"/>
      <c r="C174" s="215"/>
      <c r="D174" s="216" t="s">
        <v>126</v>
      </c>
      <c r="E174" s="217" t="s">
        <v>28</v>
      </c>
      <c r="F174" s="218" t="s">
        <v>237</v>
      </c>
      <c r="G174" s="215"/>
      <c r="H174" s="217" t="s">
        <v>28</v>
      </c>
      <c r="I174" s="219"/>
      <c r="J174" s="215"/>
      <c r="K174" s="215"/>
      <c r="L174" s="220"/>
      <c r="M174" s="221"/>
      <c r="N174" s="222"/>
      <c r="O174" s="222"/>
      <c r="P174" s="222"/>
      <c r="Q174" s="222"/>
      <c r="R174" s="222"/>
      <c r="S174" s="222"/>
      <c r="T174" s="223"/>
      <c r="AT174" s="224" t="s">
        <v>126</v>
      </c>
      <c r="AU174" s="224" t="s">
        <v>82</v>
      </c>
      <c r="AV174" s="11" t="s">
        <v>82</v>
      </c>
      <c r="AW174" s="11" t="s">
        <v>35</v>
      </c>
      <c r="AX174" s="11" t="s">
        <v>74</v>
      </c>
      <c r="AY174" s="224" t="s">
        <v>117</v>
      </c>
    </row>
    <row r="175" spans="2:51" s="11" customFormat="1" ht="12">
      <c r="B175" s="214"/>
      <c r="C175" s="215"/>
      <c r="D175" s="216" t="s">
        <v>126</v>
      </c>
      <c r="E175" s="217" t="s">
        <v>28</v>
      </c>
      <c r="F175" s="218" t="s">
        <v>253</v>
      </c>
      <c r="G175" s="215"/>
      <c r="H175" s="217" t="s">
        <v>28</v>
      </c>
      <c r="I175" s="219"/>
      <c r="J175" s="215"/>
      <c r="K175" s="215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126</v>
      </c>
      <c r="AU175" s="224" t="s">
        <v>82</v>
      </c>
      <c r="AV175" s="11" t="s">
        <v>82</v>
      </c>
      <c r="AW175" s="11" t="s">
        <v>35</v>
      </c>
      <c r="AX175" s="11" t="s">
        <v>74</v>
      </c>
      <c r="AY175" s="224" t="s">
        <v>117</v>
      </c>
    </row>
    <row r="176" spans="2:51" s="11" customFormat="1" ht="12">
      <c r="B176" s="214"/>
      <c r="C176" s="215"/>
      <c r="D176" s="216" t="s">
        <v>126</v>
      </c>
      <c r="E176" s="217" t="s">
        <v>28</v>
      </c>
      <c r="F176" s="218" t="s">
        <v>254</v>
      </c>
      <c r="G176" s="215"/>
      <c r="H176" s="217" t="s">
        <v>28</v>
      </c>
      <c r="I176" s="219"/>
      <c r="J176" s="215"/>
      <c r="K176" s="215"/>
      <c r="L176" s="220"/>
      <c r="M176" s="221"/>
      <c r="N176" s="222"/>
      <c r="O176" s="222"/>
      <c r="P176" s="222"/>
      <c r="Q176" s="222"/>
      <c r="R176" s="222"/>
      <c r="S176" s="222"/>
      <c r="T176" s="223"/>
      <c r="AT176" s="224" t="s">
        <v>126</v>
      </c>
      <c r="AU176" s="224" t="s">
        <v>82</v>
      </c>
      <c r="AV176" s="11" t="s">
        <v>82</v>
      </c>
      <c r="AW176" s="11" t="s">
        <v>35</v>
      </c>
      <c r="AX176" s="11" t="s">
        <v>74</v>
      </c>
      <c r="AY176" s="224" t="s">
        <v>117</v>
      </c>
    </row>
    <row r="177" spans="2:51" s="11" customFormat="1" ht="12">
      <c r="B177" s="214"/>
      <c r="C177" s="215"/>
      <c r="D177" s="216" t="s">
        <v>126</v>
      </c>
      <c r="E177" s="217" t="s">
        <v>28</v>
      </c>
      <c r="F177" s="218" t="s">
        <v>255</v>
      </c>
      <c r="G177" s="215"/>
      <c r="H177" s="217" t="s">
        <v>28</v>
      </c>
      <c r="I177" s="219"/>
      <c r="J177" s="215"/>
      <c r="K177" s="215"/>
      <c r="L177" s="220"/>
      <c r="M177" s="221"/>
      <c r="N177" s="222"/>
      <c r="O177" s="222"/>
      <c r="P177" s="222"/>
      <c r="Q177" s="222"/>
      <c r="R177" s="222"/>
      <c r="S177" s="222"/>
      <c r="T177" s="223"/>
      <c r="AT177" s="224" t="s">
        <v>126</v>
      </c>
      <c r="AU177" s="224" t="s">
        <v>82</v>
      </c>
      <c r="AV177" s="11" t="s">
        <v>82</v>
      </c>
      <c r="AW177" s="11" t="s">
        <v>35</v>
      </c>
      <c r="AX177" s="11" t="s">
        <v>74</v>
      </c>
      <c r="AY177" s="224" t="s">
        <v>117</v>
      </c>
    </row>
    <row r="178" spans="2:51" s="11" customFormat="1" ht="12">
      <c r="B178" s="214"/>
      <c r="C178" s="215"/>
      <c r="D178" s="216" t="s">
        <v>126</v>
      </c>
      <c r="E178" s="217" t="s">
        <v>28</v>
      </c>
      <c r="F178" s="218" t="s">
        <v>256</v>
      </c>
      <c r="G178" s="215"/>
      <c r="H178" s="217" t="s">
        <v>28</v>
      </c>
      <c r="I178" s="219"/>
      <c r="J178" s="215"/>
      <c r="K178" s="215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126</v>
      </c>
      <c r="AU178" s="224" t="s">
        <v>82</v>
      </c>
      <c r="AV178" s="11" t="s">
        <v>82</v>
      </c>
      <c r="AW178" s="11" t="s">
        <v>35</v>
      </c>
      <c r="AX178" s="11" t="s">
        <v>74</v>
      </c>
      <c r="AY178" s="224" t="s">
        <v>117</v>
      </c>
    </row>
    <row r="179" spans="2:51" s="11" customFormat="1" ht="12">
      <c r="B179" s="214"/>
      <c r="C179" s="215"/>
      <c r="D179" s="216" t="s">
        <v>126</v>
      </c>
      <c r="E179" s="217" t="s">
        <v>28</v>
      </c>
      <c r="F179" s="218" t="s">
        <v>257</v>
      </c>
      <c r="G179" s="215"/>
      <c r="H179" s="217" t="s">
        <v>28</v>
      </c>
      <c r="I179" s="219"/>
      <c r="J179" s="215"/>
      <c r="K179" s="215"/>
      <c r="L179" s="220"/>
      <c r="M179" s="221"/>
      <c r="N179" s="222"/>
      <c r="O179" s="222"/>
      <c r="P179" s="222"/>
      <c r="Q179" s="222"/>
      <c r="R179" s="222"/>
      <c r="S179" s="222"/>
      <c r="T179" s="223"/>
      <c r="AT179" s="224" t="s">
        <v>126</v>
      </c>
      <c r="AU179" s="224" t="s">
        <v>82</v>
      </c>
      <c r="AV179" s="11" t="s">
        <v>82</v>
      </c>
      <c r="AW179" s="11" t="s">
        <v>35</v>
      </c>
      <c r="AX179" s="11" t="s">
        <v>74</v>
      </c>
      <c r="AY179" s="224" t="s">
        <v>117</v>
      </c>
    </row>
    <row r="180" spans="2:65" s="1" customFormat="1" ht="16.5" customHeight="1">
      <c r="B180" s="36"/>
      <c r="C180" s="236" t="s">
        <v>258</v>
      </c>
      <c r="D180" s="236" t="s">
        <v>154</v>
      </c>
      <c r="E180" s="237" t="s">
        <v>259</v>
      </c>
      <c r="F180" s="238" t="s">
        <v>260</v>
      </c>
      <c r="G180" s="239" t="s">
        <v>228</v>
      </c>
      <c r="H180" s="240">
        <v>1</v>
      </c>
      <c r="I180" s="241"/>
      <c r="J180" s="242">
        <f>ROUND(I180*H180,2)</f>
        <v>0</v>
      </c>
      <c r="K180" s="238" t="s">
        <v>28</v>
      </c>
      <c r="L180" s="243"/>
      <c r="M180" s="244" t="s">
        <v>28</v>
      </c>
      <c r="N180" s="245" t="s">
        <v>45</v>
      </c>
      <c r="O180" s="77"/>
      <c r="P180" s="211">
        <f>O180*H180</f>
        <v>0</v>
      </c>
      <c r="Q180" s="211">
        <v>0</v>
      </c>
      <c r="R180" s="211">
        <f>Q180*H180</f>
        <v>0</v>
      </c>
      <c r="S180" s="211">
        <v>0</v>
      </c>
      <c r="T180" s="212">
        <f>S180*H180</f>
        <v>0</v>
      </c>
      <c r="AR180" s="15" t="s">
        <v>229</v>
      </c>
      <c r="AT180" s="15" t="s">
        <v>154</v>
      </c>
      <c r="AU180" s="15" t="s">
        <v>82</v>
      </c>
      <c r="AY180" s="15" t="s">
        <v>117</v>
      </c>
      <c r="BE180" s="213">
        <f>IF(N180="základní",J180,0)</f>
        <v>0</v>
      </c>
      <c r="BF180" s="213">
        <f>IF(N180="snížená",J180,0)</f>
        <v>0</v>
      </c>
      <c r="BG180" s="213">
        <f>IF(N180="zákl. přenesená",J180,0)</f>
        <v>0</v>
      </c>
      <c r="BH180" s="213">
        <f>IF(N180="sníž. přenesená",J180,0)</f>
        <v>0</v>
      </c>
      <c r="BI180" s="213">
        <f>IF(N180="nulová",J180,0)</f>
        <v>0</v>
      </c>
      <c r="BJ180" s="15" t="s">
        <v>82</v>
      </c>
      <c r="BK180" s="213">
        <f>ROUND(I180*H180,2)</f>
        <v>0</v>
      </c>
      <c r="BL180" s="15" t="s">
        <v>229</v>
      </c>
      <c r="BM180" s="15" t="s">
        <v>261</v>
      </c>
    </row>
    <row r="181" spans="2:51" s="11" customFormat="1" ht="12">
      <c r="B181" s="214"/>
      <c r="C181" s="215"/>
      <c r="D181" s="216" t="s">
        <v>126</v>
      </c>
      <c r="E181" s="217" t="s">
        <v>28</v>
      </c>
      <c r="F181" s="218" t="s">
        <v>231</v>
      </c>
      <c r="G181" s="215"/>
      <c r="H181" s="217" t="s">
        <v>28</v>
      </c>
      <c r="I181" s="219"/>
      <c r="J181" s="215"/>
      <c r="K181" s="215"/>
      <c r="L181" s="220"/>
      <c r="M181" s="221"/>
      <c r="N181" s="222"/>
      <c r="O181" s="222"/>
      <c r="P181" s="222"/>
      <c r="Q181" s="222"/>
      <c r="R181" s="222"/>
      <c r="S181" s="222"/>
      <c r="T181" s="223"/>
      <c r="AT181" s="224" t="s">
        <v>126</v>
      </c>
      <c r="AU181" s="224" t="s">
        <v>82</v>
      </c>
      <c r="AV181" s="11" t="s">
        <v>82</v>
      </c>
      <c r="AW181" s="11" t="s">
        <v>35</v>
      </c>
      <c r="AX181" s="11" t="s">
        <v>74</v>
      </c>
      <c r="AY181" s="224" t="s">
        <v>117</v>
      </c>
    </row>
    <row r="182" spans="2:51" s="11" customFormat="1" ht="12">
      <c r="B182" s="214"/>
      <c r="C182" s="215"/>
      <c r="D182" s="216" t="s">
        <v>126</v>
      </c>
      <c r="E182" s="217" t="s">
        <v>28</v>
      </c>
      <c r="F182" s="218" t="s">
        <v>232</v>
      </c>
      <c r="G182" s="215"/>
      <c r="H182" s="217" t="s">
        <v>28</v>
      </c>
      <c r="I182" s="219"/>
      <c r="J182" s="215"/>
      <c r="K182" s="215"/>
      <c r="L182" s="220"/>
      <c r="M182" s="221"/>
      <c r="N182" s="222"/>
      <c r="O182" s="222"/>
      <c r="P182" s="222"/>
      <c r="Q182" s="222"/>
      <c r="R182" s="222"/>
      <c r="S182" s="222"/>
      <c r="T182" s="223"/>
      <c r="AT182" s="224" t="s">
        <v>126</v>
      </c>
      <c r="AU182" s="224" t="s">
        <v>82</v>
      </c>
      <c r="AV182" s="11" t="s">
        <v>82</v>
      </c>
      <c r="AW182" s="11" t="s">
        <v>35</v>
      </c>
      <c r="AX182" s="11" t="s">
        <v>74</v>
      </c>
      <c r="AY182" s="224" t="s">
        <v>117</v>
      </c>
    </row>
    <row r="183" spans="2:51" s="12" customFormat="1" ht="12">
      <c r="B183" s="225"/>
      <c r="C183" s="226"/>
      <c r="D183" s="216" t="s">
        <v>126</v>
      </c>
      <c r="E183" s="227" t="s">
        <v>28</v>
      </c>
      <c r="F183" s="228" t="s">
        <v>82</v>
      </c>
      <c r="G183" s="226"/>
      <c r="H183" s="229">
        <v>1</v>
      </c>
      <c r="I183" s="230"/>
      <c r="J183" s="226"/>
      <c r="K183" s="226"/>
      <c r="L183" s="231"/>
      <c r="M183" s="232"/>
      <c r="N183" s="233"/>
      <c r="O183" s="233"/>
      <c r="P183" s="233"/>
      <c r="Q183" s="233"/>
      <c r="R183" s="233"/>
      <c r="S183" s="233"/>
      <c r="T183" s="234"/>
      <c r="AT183" s="235" t="s">
        <v>126</v>
      </c>
      <c r="AU183" s="235" t="s">
        <v>82</v>
      </c>
      <c r="AV183" s="12" t="s">
        <v>84</v>
      </c>
      <c r="AW183" s="12" t="s">
        <v>35</v>
      </c>
      <c r="AX183" s="12" t="s">
        <v>82</v>
      </c>
      <c r="AY183" s="235" t="s">
        <v>117</v>
      </c>
    </row>
    <row r="184" spans="2:65" s="1" customFormat="1" ht="16.5" customHeight="1">
      <c r="B184" s="36"/>
      <c r="C184" s="202" t="s">
        <v>7</v>
      </c>
      <c r="D184" s="202" t="s">
        <v>119</v>
      </c>
      <c r="E184" s="203" t="s">
        <v>262</v>
      </c>
      <c r="F184" s="204" t="s">
        <v>263</v>
      </c>
      <c r="G184" s="205" t="s">
        <v>228</v>
      </c>
      <c r="H184" s="206">
        <v>1</v>
      </c>
      <c r="I184" s="207"/>
      <c r="J184" s="208">
        <f>ROUND(I184*H184,2)</f>
        <v>0</v>
      </c>
      <c r="K184" s="204" t="s">
        <v>28</v>
      </c>
      <c r="L184" s="41"/>
      <c r="M184" s="209" t="s">
        <v>28</v>
      </c>
      <c r="N184" s="210" t="s">
        <v>45</v>
      </c>
      <c r="O184" s="77"/>
      <c r="P184" s="211">
        <f>O184*H184</f>
        <v>0</v>
      </c>
      <c r="Q184" s="211">
        <v>0</v>
      </c>
      <c r="R184" s="211">
        <f>Q184*H184</f>
        <v>0</v>
      </c>
      <c r="S184" s="211">
        <v>0</v>
      </c>
      <c r="T184" s="212">
        <f>S184*H184</f>
        <v>0</v>
      </c>
      <c r="AR184" s="15" t="s">
        <v>229</v>
      </c>
      <c r="AT184" s="15" t="s">
        <v>119</v>
      </c>
      <c r="AU184" s="15" t="s">
        <v>82</v>
      </c>
      <c r="AY184" s="15" t="s">
        <v>117</v>
      </c>
      <c r="BE184" s="213">
        <f>IF(N184="základní",J184,0)</f>
        <v>0</v>
      </c>
      <c r="BF184" s="213">
        <f>IF(N184="snížená",J184,0)</f>
        <v>0</v>
      </c>
      <c r="BG184" s="213">
        <f>IF(N184="zákl. přenesená",J184,0)</f>
        <v>0</v>
      </c>
      <c r="BH184" s="213">
        <f>IF(N184="sníž. přenesená",J184,0)</f>
        <v>0</v>
      </c>
      <c r="BI184" s="213">
        <f>IF(N184="nulová",J184,0)</f>
        <v>0</v>
      </c>
      <c r="BJ184" s="15" t="s">
        <v>82</v>
      </c>
      <c r="BK184" s="213">
        <f>ROUND(I184*H184,2)</f>
        <v>0</v>
      </c>
      <c r="BL184" s="15" t="s">
        <v>229</v>
      </c>
      <c r="BM184" s="15" t="s">
        <v>264</v>
      </c>
    </row>
    <row r="185" spans="2:51" s="11" customFormat="1" ht="12">
      <c r="B185" s="214"/>
      <c r="C185" s="215"/>
      <c r="D185" s="216" t="s">
        <v>126</v>
      </c>
      <c r="E185" s="217" t="s">
        <v>28</v>
      </c>
      <c r="F185" s="218" t="s">
        <v>231</v>
      </c>
      <c r="G185" s="215"/>
      <c r="H185" s="217" t="s">
        <v>28</v>
      </c>
      <c r="I185" s="219"/>
      <c r="J185" s="215"/>
      <c r="K185" s="215"/>
      <c r="L185" s="220"/>
      <c r="M185" s="221"/>
      <c r="N185" s="222"/>
      <c r="O185" s="222"/>
      <c r="P185" s="222"/>
      <c r="Q185" s="222"/>
      <c r="R185" s="222"/>
      <c r="S185" s="222"/>
      <c r="T185" s="223"/>
      <c r="AT185" s="224" t="s">
        <v>126</v>
      </c>
      <c r="AU185" s="224" t="s">
        <v>82</v>
      </c>
      <c r="AV185" s="11" t="s">
        <v>82</v>
      </c>
      <c r="AW185" s="11" t="s">
        <v>35</v>
      </c>
      <c r="AX185" s="11" t="s">
        <v>74</v>
      </c>
      <c r="AY185" s="224" t="s">
        <v>117</v>
      </c>
    </row>
    <row r="186" spans="2:51" s="11" customFormat="1" ht="12">
      <c r="B186" s="214"/>
      <c r="C186" s="215"/>
      <c r="D186" s="216" t="s">
        <v>126</v>
      </c>
      <c r="E186" s="217" t="s">
        <v>28</v>
      </c>
      <c r="F186" s="218" t="s">
        <v>232</v>
      </c>
      <c r="G186" s="215"/>
      <c r="H186" s="217" t="s">
        <v>28</v>
      </c>
      <c r="I186" s="219"/>
      <c r="J186" s="215"/>
      <c r="K186" s="215"/>
      <c r="L186" s="220"/>
      <c r="M186" s="221"/>
      <c r="N186" s="222"/>
      <c r="O186" s="222"/>
      <c r="P186" s="222"/>
      <c r="Q186" s="222"/>
      <c r="R186" s="222"/>
      <c r="S186" s="222"/>
      <c r="T186" s="223"/>
      <c r="AT186" s="224" t="s">
        <v>126</v>
      </c>
      <c r="AU186" s="224" t="s">
        <v>82</v>
      </c>
      <c r="AV186" s="11" t="s">
        <v>82</v>
      </c>
      <c r="AW186" s="11" t="s">
        <v>35</v>
      </c>
      <c r="AX186" s="11" t="s">
        <v>74</v>
      </c>
      <c r="AY186" s="224" t="s">
        <v>117</v>
      </c>
    </row>
    <row r="187" spans="2:51" s="12" customFormat="1" ht="12">
      <c r="B187" s="225"/>
      <c r="C187" s="226"/>
      <c r="D187" s="216" t="s">
        <v>126</v>
      </c>
      <c r="E187" s="227" t="s">
        <v>28</v>
      </c>
      <c r="F187" s="228" t="s">
        <v>82</v>
      </c>
      <c r="G187" s="226"/>
      <c r="H187" s="229">
        <v>1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AT187" s="235" t="s">
        <v>126</v>
      </c>
      <c r="AU187" s="235" t="s">
        <v>82</v>
      </c>
      <c r="AV187" s="12" t="s">
        <v>84</v>
      </c>
      <c r="AW187" s="12" t="s">
        <v>35</v>
      </c>
      <c r="AX187" s="12" t="s">
        <v>82</v>
      </c>
      <c r="AY187" s="235" t="s">
        <v>117</v>
      </c>
    </row>
    <row r="188" spans="2:51" s="11" customFormat="1" ht="12">
      <c r="B188" s="214"/>
      <c r="C188" s="215"/>
      <c r="D188" s="216" t="s">
        <v>126</v>
      </c>
      <c r="E188" s="217" t="s">
        <v>28</v>
      </c>
      <c r="F188" s="218" t="s">
        <v>169</v>
      </c>
      <c r="G188" s="215"/>
      <c r="H188" s="217" t="s">
        <v>28</v>
      </c>
      <c r="I188" s="219"/>
      <c r="J188" s="215"/>
      <c r="K188" s="215"/>
      <c r="L188" s="220"/>
      <c r="M188" s="221"/>
      <c r="N188" s="222"/>
      <c r="O188" s="222"/>
      <c r="P188" s="222"/>
      <c r="Q188" s="222"/>
      <c r="R188" s="222"/>
      <c r="S188" s="222"/>
      <c r="T188" s="223"/>
      <c r="AT188" s="224" t="s">
        <v>126</v>
      </c>
      <c r="AU188" s="224" t="s">
        <v>82</v>
      </c>
      <c r="AV188" s="11" t="s">
        <v>82</v>
      </c>
      <c r="AW188" s="11" t="s">
        <v>35</v>
      </c>
      <c r="AX188" s="11" t="s">
        <v>74</v>
      </c>
      <c r="AY188" s="224" t="s">
        <v>117</v>
      </c>
    </row>
    <row r="189" spans="2:51" s="11" customFormat="1" ht="12">
      <c r="B189" s="214"/>
      <c r="C189" s="215"/>
      <c r="D189" s="216" t="s">
        <v>126</v>
      </c>
      <c r="E189" s="217" t="s">
        <v>28</v>
      </c>
      <c r="F189" s="218" t="s">
        <v>237</v>
      </c>
      <c r="G189" s="215"/>
      <c r="H189" s="217" t="s">
        <v>28</v>
      </c>
      <c r="I189" s="219"/>
      <c r="J189" s="215"/>
      <c r="K189" s="215"/>
      <c r="L189" s="220"/>
      <c r="M189" s="221"/>
      <c r="N189" s="222"/>
      <c r="O189" s="222"/>
      <c r="P189" s="222"/>
      <c r="Q189" s="222"/>
      <c r="R189" s="222"/>
      <c r="S189" s="222"/>
      <c r="T189" s="223"/>
      <c r="AT189" s="224" t="s">
        <v>126</v>
      </c>
      <c r="AU189" s="224" t="s">
        <v>82</v>
      </c>
      <c r="AV189" s="11" t="s">
        <v>82</v>
      </c>
      <c r="AW189" s="11" t="s">
        <v>35</v>
      </c>
      <c r="AX189" s="11" t="s">
        <v>74</v>
      </c>
      <c r="AY189" s="224" t="s">
        <v>117</v>
      </c>
    </row>
    <row r="190" spans="2:51" s="11" customFormat="1" ht="12">
      <c r="B190" s="214"/>
      <c r="C190" s="215"/>
      <c r="D190" s="216" t="s">
        <v>126</v>
      </c>
      <c r="E190" s="217" t="s">
        <v>28</v>
      </c>
      <c r="F190" s="218" t="s">
        <v>238</v>
      </c>
      <c r="G190" s="215"/>
      <c r="H190" s="217" t="s">
        <v>28</v>
      </c>
      <c r="I190" s="219"/>
      <c r="J190" s="215"/>
      <c r="K190" s="215"/>
      <c r="L190" s="220"/>
      <c r="M190" s="221"/>
      <c r="N190" s="222"/>
      <c r="O190" s="222"/>
      <c r="P190" s="222"/>
      <c r="Q190" s="222"/>
      <c r="R190" s="222"/>
      <c r="S190" s="222"/>
      <c r="T190" s="223"/>
      <c r="AT190" s="224" t="s">
        <v>126</v>
      </c>
      <c r="AU190" s="224" t="s">
        <v>82</v>
      </c>
      <c r="AV190" s="11" t="s">
        <v>82</v>
      </c>
      <c r="AW190" s="11" t="s">
        <v>35</v>
      </c>
      <c r="AX190" s="11" t="s">
        <v>74</v>
      </c>
      <c r="AY190" s="224" t="s">
        <v>117</v>
      </c>
    </row>
    <row r="191" spans="2:51" s="11" customFormat="1" ht="12">
      <c r="B191" s="214"/>
      <c r="C191" s="215"/>
      <c r="D191" s="216" t="s">
        <v>126</v>
      </c>
      <c r="E191" s="217" t="s">
        <v>28</v>
      </c>
      <c r="F191" s="218" t="s">
        <v>239</v>
      </c>
      <c r="G191" s="215"/>
      <c r="H191" s="217" t="s">
        <v>28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126</v>
      </c>
      <c r="AU191" s="224" t="s">
        <v>82</v>
      </c>
      <c r="AV191" s="11" t="s">
        <v>82</v>
      </c>
      <c r="AW191" s="11" t="s">
        <v>35</v>
      </c>
      <c r="AX191" s="11" t="s">
        <v>74</v>
      </c>
      <c r="AY191" s="224" t="s">
        <v>117</v>
      </c>
    </row>
    <row r="192" spans="2:51" s="11" customFormat="1" ht="12">
      <c r="B192" s="214"/>
      <c r="C192" s="215"/>
      <c r="D192" s="216" t="s">
        <v>126</v>
      </c>
      <c r="E192" s="217" t="s">
        <v>28</v>
      </c>
      <c r="F192" s="218" t="s">
        <v>240</v>
      </c>
      <c r="G192" s="215"/>
      <c r="H192" s="217" t="s">
        <v>28</v>
      </c>
      <c r="I192" s="219"/>
      <c r="J192" s="215"/>
      <c r="K192" s="215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126</v>
      </c>
      <c r="AU192" s="224" t="s">
        <v>82</v>
      </c>
      <c r="AV192" s="11" t="s">
        <v>82</v>
      </c>
      <c r="AW192" s="11" t="s">
        <v>35</v>
      </c>
      <c r="AX192" s="11" t="s">
        <v>74</v>
      </c>
      <c r="AY192" s="224" t="s">
        <v>117</v>
      </c>
    </row>
    <row r="193" spans="2:51" s="11" customFormat="1" ht="12">
      <c r="B193" s="214"/>
      <c r="C193" s="215"/>
      <c r="D193" s="216" t="s">
        <v>126</v>
      </c>
      <c r="E193" s="217" t="s">
        <v>28</v>
      </c>
      <c r="F193" s="218" t="s">
        <v>241</v>
      </c>
      <c r="G193" s="215"/>
      <c r="H193" s="217" t="s">
        <v>28</v>
      </c>
      <c r="I193" s="219"/>
      <c r="J193" s="215"/>
      <c r="K193" s="215"/>
      <c r="L193" s="220"/>
      <c r="M193" s="221"/>
      <c r="N193" s="222"/>
      <c r="O193" s="222"/>
      <c r="P193" s="222"/>
      <c r="Q193" s="222"/>
      <c r="R193" s="222"/>
      <c r="S193" s="222"/>
      <c r="T193" s="223"/>
      <c r="AT193" s="224" t="s">
        <v>126</v>
      </c>
      <c r="AU193" s="224" t="s">
        <v>82</v>
      </c>
      <c r="AV193" s="11" t="s">
        <v>82</v>
      </c>
      <c r="AW193" s="11" t="s">
        <v>35</v>
      </c>
      <c r="AX193" s="11" t="s">
        <v>74</v>
      </c>
      <c r="AY193" s="224" t="s">
        <v>117</v>
      </c>
    </row>
    <row r="194" spans="2:51" s="11" customFormat="1" ht="12">
      <c r="B194" s="214"/>
      <c r="C194" s="215"/>
      <c r="D194" s="216" t="s">
        <v>126</v>
      </c>
      <c r="E194" s="217" t="s">
        <v>28</v>
      </c>
      <c r="F194" s="218" t="s">
        <v>242</v>
      </c>
      <c r="G194" s="215"/>
      <c r="H194" s="217" t="s">
        <v>28</v>
      </c>
      <c r="I194" s="219"/>
      <c r="J194" s="215"/>
      <c r="K194" s="215"/>
      <c r="L194" s="220"/>
      <c r="M194" s="221"/>
      <c r="N194" s="222"/>
      <c r="O194" s="222"/>
      <c r="P194" s="222"/>
      <c r="Q194" s="222"/>
      <c r="R194" s="222"/>
      <c r="S194" s="222"/>
      <c r="T194" s="223"/>
      <c r="AT194" s="224" t="s">
        <v>126</v>
      </c>
      <c r="AU194" s="224" t="s">
        <v>82</v>
      </c>
      <c r="AV194" s="11" t="s">
        <v>82</v>
      </c>
      <c r="AW194" s="11" t="s">
        <v>35</v>
      </c>
      <c r="AX194" s="11" t="s">
        <v>74</v>
      </c>
      <c r="AY194" s="224" t="s">
        <v>117</v>
      </c>
    </row>
    <row r="195" spans="2:65" s="1" customFormat="1" ht="16.5" customHeight="1">
      <c r="B195" s="36"/>
      <c r="C195" s="236" t="s">
        <v>265</v>
      </c>
      <c r="D195" s="236" t="s">
        <v>154</v>
      </c>
      <c r="E195" s="237" t="s">
        <v>266</v>
      </c>
      <c r="F195" s="238" t="s">
        <v>267</v>
      </c>
      <c r="G195" s="239" t="s">
        <v>228</v>
      </c>
      <c r="H195" s="240">
        <v>1</v>
      </c>
      <c r="I195" s="241"/>
      <c r="J195" s="242">
        <f>ROUND(I195*H195,2)</f>
        <v>0</v>
      </c>
      <c r="K195" s="238" t="s">
        <v>28</v>
      </c>
      <c r="L195" s="243"/>
      <c r="M195" s="244" t="s">
        <v>28</v>
      </c>
      <c r="N195" s="245" t="s">
        <v>45</v>
      </c>
      <c r="O195" s="77"/>
      <c r="P195" s="211">
        <f>O195*H195</f>
        <v>0</v>
      </c>
      <c r="Q195" s="211">
        <v>0</v>
      </c>
      <c r="R195" s="211">
        <f>Q195*H195</f>
        <v>0</v>
      </c>
      <c r="S195" s="211">
        <v>0</v>
      </c>
      <c r="T195" s="212">
        <f>S195*H195</f>
        <v>0</v>
      </c>
      <c r="AR195" s="15" t="s">
        <v>229</v>
      </c>
      <c r="AT195" s="15" t="s">
        <v>154</v>
      </c>
      <c r="AU195" s="15" t="s">
        <v>82</v>
      </c>
      <c r="AY195" s="15" t="s">
        <v>117</v>
      </c>
      <c r="BE195" s="213">
        <f>IF(N195="základní",J195,0)</f>
        <v>0</v>
      </c>
      <c r="BF195" s="213">
        <f>IF(N195="snížená",J195,0)</f>
        <v>0</v>
      </c>
      <c r="BG195" s="213">
        <f>IF(N195="zákl. přenesená",J195,0)</f>
        <v>0</v>
      </c>
      <c r="BH195" s="213">
        <f>IF(N195="sníž. přenesená",J195,0)</f>
        <v>0</v>
      </c>
      <c r="BI195" s="213">
        <f>IF(N195="nulová",J195,0)</f>
        <v>0</v>
      </c>
      <c r="BJ195" s="15" t="s">
        <v>82</v>
      </c>
      <c r="BK195" s="213">
        <f>ROUND(I195*H195,2)</f>
        <v>0</v>
      </c>
      <c r="BL195" s="15" t="s">
        <v>229</v>
      </c>
      <c r="BM195" s="15" t="s">
        <v>268</v>
      </c>
    </row>
    <row r="196" spans="2:51" s="11" customFormat="1" ht="12">
      <c r="B196" s="214"/>
      <c r="C196" s="215"/>
      <c r="D196" s="216" t="s">
        <v>126</v>
      </c>
      <c r="E196" s="217" t="s">
        <v>28</v>
      </c>
      <c r="F196" s="218" t="s">
        <v>231</v>
      </c>
      <c r="G196" s="215"/>
      <c r="H196" s="217" t="s">
        <v>28</v>
      </c>
      <c r="I196" s="219"/>
      <c r="J196" s="215"/>
      <c r="K196" s="215"/>
      <c r="L196" s="220"/>
      <c r="M196" s="221"/>
      <c r="N196" s="222"/>
      <c r="O196" s="222"/>
      <c r="P196" s="222"/>
      <c r="Q196" s="222"/>
      <c r="R196" s="222"/>
      <c r="S196" s="222"/>
      <c r="T196" s="223"/>
      <c r="AT196" s="224" t="s">
        <v>126</v>
      </c>
      <c r="AU196" s="224" t="s">
        <v>82</v>
      </c>
      <c r="AV196" s="11" t="s">
        <v>82</v>
      </c>
      <c r="AW196" s="11" t="s">
        <v>35</v>
      </c>
      <c r="AX196" s="11" t="s">
        <v>74</v>
      </c>
      <c r="AY196" s="224" t="s">
        <v>117</v>
      </c>
    </row>
    <row r="197" spans="2:51" s="11" customFormat="1" ht="12">
      <c r="B197" s="214"/>
      <c r="C197" s="215"/>
      <c r="D197" s="216" t="s">
        <v>126</v>
      </c>
      <c r="E197" s="217" t="s">
        <v>28</v>
      </c>
      <c r="F197" s="218" t="s">
        <v>232</v>
      </c>
      <c r="G197" s="215"/>
      <c r="H197" s="217" t="s">
        <v>28</v>
      </c>
      <c r="I197" s="219"/>
      <c r="J197" s="215"/>
      <c r="K197" s="215"/>
      <c r="L197" s="220"/>
      <c r="M197" s="221"/>
      <c r="N197" s="222"/>
      <c r="O197" s="222"/>
      <c r="P197" s="222"/>
      <c r="Q197" s="222"/>
      <c r="R197" s="222"/>
      <c r="S197" s="222"/>
      <c r="T197" s="223"/>
      <c r="AT197" s="224" t="s">
        <v>126</v>
      </c>
      <c r="AU197" s="224" t="s">
        <v>82</v>
      </c>
      <c r="AV197" s="11" t="s">
        <v>82</v>
      </c>
      <c r="AW197" s="11" t="s">
        <v>35</v>
      </c>
      <c r="AX197" s="11" t="s">
        <v>74</v>
      </c>
      <c r="AY197" s="224" t="s">
        <v>117</v>
      </c>
    </row>
    <row r="198" spans="2:51" s="12" customFormat="1" ht="12">
      <c r="B198" s="225"/>
      <c r="C198" s="226"/>
      <c r="D198" s="216" t="s">
        <v>126</v>
      </c>
      <c r="E198" s="227" t="s">
        <v>28</v>
      </c>
      <c r="F198" s="228" t="s">
        <v>82</v>
      </c>
      <c r="G198" s="226"/>
      <c r="H198" s="229">
        <v>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AT198" s="235" t="s">
        <v>126</v>
      </c>
      <c r="AU198" s="235" t="s">
        <v>82</v>
      </c>
      <c r="AV198" s="12" t="s">
        <v>84</v>
      </c>
      <c r="AW198" s="12" t="s">
        <v>35</v>
      </c>
      <c r="AX198" s="12" t="s">
        <v>82</v>
      </c>
      <c r="AY198" s="235" t="s">
        <v>117</v>
      </c>
    </row>
    <row r="199" spans="2:65" s="1" customFormat="1" ht="16.5" customHeight="1">
      <c r="B199" s="36"/>
      <c r="C199" s="202" t="s">
        <v>269</v>
      </c>
      <c r="D199" s="202" t="s">
        <v>119</v>
      </c>
      <c r="E199" s="203" t="s">
        <v>270</v>
      </c>
      <c r="F199" s="204" t="s">
        <v>271</v>
      </c>
      <c r="G199" s="205" t="s">
        <v>228</v>
      </c>
      <c r="H199" s="206">
        <v>1</v>
      </c>
      <c r="I199" s="207"/>
      <c r="J199" s="208">
        <f>ROUND(I199*H199,2)</f>
        <v>0</v>
      </c>
      <c r="K199" s="204" t="s">
        <v>28</v>
      </c>
      <c r="L199" s="41"/>
      <c r="M199" s="209" t="s">
        <v>28</v>
      </c>
      <c r="N199" s="210" t="s">
        <v>45</v>
      </c>
      <c r="O199" s="77"/>
      <c r="P199" s="211">
        <f>O199*H199</f>
        <v>0</v>
      </c>
      <c r="Q199" s="211">
        <v>0</v>
      </c>
      <c r="R199" s="211">
        <f>Q199*H199</f>
        <v>0</v>
      </c>
      <c r="S199" s="211">
        <v>0</v>
      </c>
      <c r="T199" s="212">
        <f>S199*H199</f>
        <v>0</v>
      </c>
      <c r="AR199" s="15" t="s">
        <v>229</v>
      </c>
      <c r="AT199" s="15" t="s">
        <v>119</v>
      </c>
      <c r="AU199" s="15" t="s">
        <v>82</v>
      </c>
      <c r="AY199" s="15" t="s">
        <v>117</v>
      </c>
      <c r="BE199" s="213">
        <f>IF(N199="základní",J199,0)</f>
        <v>0</v>
      </c>
      <c r="BF199" s="213">
        <f>IF(N199="snížená",J199,0)</f>
        <v>0</v>
      </c>
      <c r="BG199" s="213">
        <f>IF(N199="zákl. přenesená",J199,0)</f>
        <v>0</v>
      </c>
      <c r="BH199" s="213">
        <f>IF(N199="sníž. přenesená",J199,0)</f>
        <v>0</v>
      </c>
      <c r="BI199" s="213">
        <f>IF(N199="nulová",J199,0)</f>
        <v>0</v>
      </c>
      <c r="BJ199" s="15" t="s">
        <v>82</v>
      </c>
      <c r="BK199" s="213">
        <f>ROUND(I199*H199,2)</f>
        <v>0</v>
      </c>
      <c r="BL199" s="15" t="s">
        <v>229</v>
      </c>
      <c r="BM199" s="15" t="s">
        <v>272</v>
      </c>
    </row>
    <row r="200" spans="2:51" s="11" customFormat="1" ht="12">
      <c r="B200" s="214"/>
      <c r="C200" s="215"/>
      <c r="D200" s="216" t="s">
        <v>126</v>
      </c>
      <c r="E200" s="217" t="s">
        <v>28</v>
      </c>
      <c r="F200" s="218" t="s">
        <v>231</v>
      </c>
      <c r="G200" s="215"/>
      <c r="H200" s="217" t="s">
        <v>28</v>
      </c>
      <c r="I200" s="219"/>
      <c r="J200" s="215"/>
      <c r="K200" s="215"/>
      <c r="L200" s="220"/>
      <c r="M200" s="221"/>
      <c r="N200" s="222"/>
      <c r="O200" s="222"/>
      <c r="P200" s="222"/>
      <c r="Q200" s="222"/>
      <c r="R200" s="222"/>
      <c r="S200" s="222"/>
      <c r="T200" s="223"/>
      <c r="AT200" s="224" t="s">
        <v>126</v>
      </c>
      <c r="AU200" s="224" t="s">
        <v>82</v>
      </c>
      <c r="AV200" s="11" t="s">
        <v>82</v>
      </c>
      <c r="AW200" s="11" t="s">
        <v>35</v>
      </c>
      <c r="AX200" s="11" t="s">
        <v>74</v>
      </c>
      <c r="AY200" s="224" t="s">
        <v>117</v>
      </c>
    </row>
    <row r="201" spans="2:51" s="11" customFormat="1" ht="12">
      <c r="B201" s="214"/>
      <c r="C201" s="215"/>
      <c r="D201" s="216" t="s">
        <v>126</v>
      </c>
      <c r="E201" s="217" t="s">
        <v>28</v>
      </c>
      <c r="F201" s="218" t="s">
        <v>232</v>
      </c>
      <c r="G201" s="215"/>
      <c r="H201" s="217" t="s">
        <v>28</v>
      </c>
      <c r="I201" s="219"/>
      <c r="J201" s="215"/>
      <c r="K201" s="215"/>
      <c r="L201" s="220"/>
      <c r="M201" s="221"/>
      <c r="N201" s="222"/>
      <c r="O201" s="222"/>
      <c r="P201" s="222"/>
      <c r="Q201" s="222"/>
      <c r="R201" s="222"/>
      <c r="S201" s="222"/>
      <c r="T201" s="223"/>
      <c r="AT201" s="224" t="s">
        <v>126</v>
      </c>
      <c r="AU201" s="224" t="s">
        <v>82</v>
      </c>
      <c r="AV201" s="11" t="s">
        <v>82</v>
      </c>
      <c r="AW201" s="11" t="s">
        <v>35</v>
      </c>
      <c r="AX201" s="11" t="s">
        <v>74</v>
      </c>
      <c r="AY201" s="224" t="s">
        <v>117</v>
      </c>
    </row>
    <row r="202" spans="2:51" s="12" customFormat="1" ht="12">
      <c r="B202" s="225"/>
      <c r="C202" s="226"/>
      <c r="D202" s="216" t="s">
        <v>126</v>
      </c>
      <c r="E202" s="227" t="s">
        <v>28</v>
      </c>
      <c r="F202" s="228" t="s">
        <v>82</v>
      </c>
      <c r="G202" s="226"/>
      <c r="H202" s="229">
        <v>1</v>
      </c>
      <c r="I202" s="230"/>
      <c r="J202" s="226"/>
      <c r="K202" s="226"/>
      <c r="L202" s="231"/>
      <c r="M202" s="232"/>
      <c r="N202" s="233"/>
      <c r="O202" s="233"/>
      <c r="P202" s="233"/>
      <c r="Q202" s="233"/>
      <c r="R202" s="233"/>
      <c r="S202" s="233"/>
      <c r="T202" s="234"/>
      <c r="AT202" s="235" t="s">
        <v>126</v>
      </c>
      <c r="AU202" s="235" t="s">
        <v>82</v>
      </c>
      <c r="AV202" s="12" t="s">
        <v>84</v>
      </c>
      <c r="AW202" s="12" t="s">
        <v>35</v>
      </c>
      <c r="AX202" s="12" t="s">
        <v>82</v>
      </c>
      <c r="AY202" s="235" t="s">
        <v>117</v>
      </c>
    </row>
    <row r="203" spans="2:51" s="11" customFormat="1" ht="12">
      <c r="B203" s="214"/>
      <c r="C203" s="215"/>
      <c r="D203" s="216" t="s">
        <v>126</v>
      </c>
      <c r="E203" s="217" t="s">
        <v>28</v>
      </c>
      <c r="F203" s="218" t="s">
        <v>169</v>
      </c>
      <c r="G203" s="215"/>
      <c r="H203" s="217" t="s">
        <v>28</v>
      </c>
      <c r="I203" s="219"/>
      <c r="J203" s="215"/>
      <c r="K203" s="215"/>
      <c r="L203" s="220"/>
      <c r="M203" s="221"/>
      <c r="N203" s="222"/>
      <c r="O203" s="222"/>
      <c r="P203" s="222"/>
      <c r="Q203" s="222"/>
      <c r="R203" s="222"/>
      <c r="S203" s="222"/>
      <c r="T203" s="223"/>
      <c r="AT203" s="224" t="s">
        <v>126</v>
      </c>
      <c r="AU203" s="224" t="s">
        <v>82</v>
      </c>
      <c r="AV203" s="11" t="s">
        <v>82</v>
      </c>
      <c r="AW203" s="11" t="s">
        <v>35</v>
      </c>
      <c r="AX203" s="11" t="s">
        <v>74</v>
      </c>
      <c r="AY203" s="224" t="s">
        <v>117</v>
      </c>
    </row>
    <row r="204" spans="2:51" s="11" customFormat="1" ht="12">
      <c r="B204" s="214"/>
      <c r="C204" s="215"/>
      <c r="D204" s="216" t="s">
        <v>126</v>
      </c>
      <c r="E204" s="217" t="s">
        <v>28</v>
      </c>
      <c r="F204" s="218" t="s">
        <v>237</v>
      </c>
      <c r="G204" s="215"/>
      <c r="H204" s="217" t="s">
        <v>28</v>
      </c>
      <c r="I204" s="219"/>
      <c r="J204" s="215"/>
      <c r="K204" s="215"/>
      <c r="L204" s="220"/>
      <c r="M204" s="221"/>
      <c r="N204" s="222"/>
      <c r="O204" s="222"/>
      <c r="P204" s="222"/>
      <c r="Q204" s="222"/>
      <c r="R204" s="222"/>
      <c r="S204" s="222"/>
      <c r="T204" s="223"/>
      <c r="AT204" s="224" t="s">
        <v>126</v>
      </c>
      <c r="AU204" s="224" t="s">
        <v>82</v>
      </c>
      <c r="AV204" s="11" t="s">
        <v>82</v>
      </c>
      <c r="AW204" s="11" t="s">
        <v>35</v>
      </c>
      <c r="AX204" s="11" t="s">
        <v>74</v>
      </c>
      <c r="AY204" s="224" t="s">
        <v>117</v>
      </c>
    </row>
    <row r="205" spans="2:51" s="11" customFormat="1" ht="12">
      <c r="B205" s="214"/>
      <c r="C205" s="215"/>
      <c r="D205" s="216" t="s">
        <v>126</v>
      </c>
      <c r="E205" s="217" t="s">
        <v>28</v>
      </c>
      <c r="F205" s="218" t="s">
        <v>238</v>
      </c>
      <c r="G205" s="215"/>
      <c r="H205" s="217" t="s">
        <v>28</v>
      </c>
      <c r="I205" s="219"/>
      <c r="J205" s="215"/>
      <c r="K205" s="215"/>
      <c r="L205" s="220"/>
      <c r="M205" s="221"/>
      <c r="N205" s="222"/>
      <c r="O205" s="222"/>
      <c r="P205" s="222"/>
      <c r="Q205" s="222"/>
      <c r="R205" s="222"/>
      <c r="S205" s="222"/>
      <c r="T205" s="223"/>
      <c r="AT205" s="224" t="s">
        <v>126</v>
      </c>
      <c r="AU205" s="224" t="s">
        <v>82</v>
      </c>
      <c r="AV205" s="11" t="s">
        <v>82</v>
      </c>
      <c r="AW205" s="11" t="s">
        <v>35</v>
      </c>
      <c r="AX205" s="11" t="s">
        <v>74</v>
      </c>
      <c r="AY205" s="224" t="s">
        <v>117</v>
      </c>
    </row>
    <row r="206" spans="2:51" s="11" customFormat="1" ht="12">
      <c r="B206" s="214"/>
      <c r="C206" s="215"/>
      <c r="D206" s="216" t="s">
        <v>126</v>
      </c>
      <c r="E206" s="217" t="s">
        <v>28</v>
      </c>
      <c r="F206" s="218" t="s">
        <v>239</v>
      </c>
      <c r="G206" s="215"/>
      <c r="H206" s="217" t="s">
        <v>28</v>
      </c>
      <c r="I206" s="219"/>
      <c r="J206" s="215"/>
      <c r="K206" s="215"/>
      <c r="L206" s="220"/>
      <c r="M206" s="221"/>
      <c r="N206" s="222"/>
      <c r="O206" s="222"/>
      <c r="P206" s="222"/>
      <c r="Q206" s="222"/>
      <c r="R206" s="222"/>
      <c r="S206" s="222"/>
      <c r="T206" s="223"/>
      <c r="AT206" s="224" t="s">
        <v>126</v>
      </c>
      <c r="AU206" s="224" t="s">
        <v>82</v>
      </c>
      <c r="AV206" s="11" t="s">
        <v>82</v>
      </c>
      <c r="AW206" s="11" t="s">
        <v>35</v>
      </c>
      <c r="AX206" s="11" t="s">
        <v>74</v>
      </c>
      <c r="AY206" s="224" t="s">
        <v>117</v>
      </c>
    </row>
    <row r="207" spans="2:51" s="11" customFormat="1" ht="12">
      <c r="B207" s="214"/>
      <c r="C207" s="215"/>
      <c r="D207" s="216" t="s">
        <v>126</v>
      </c>
      <c r="E207" s="217" t="s">
        <v>28</v>
      </c>
      <c r="F207" s="218" t="s">
        <v>240</v>
      </c>
      <c r="G207" s="215"/>
      <c r="H207" s="217" t="s">
        <v>28</v>
      </c>
      <c r="I207" s="219"/>
      <c r="J207" s="215"/>
      <c r="K207" s="215"/>
      <c r="L207" s="220"/>
      <c r="M207" s="221"/>
      <c r="N207" s="222"/>
      <c r="O207" s="222"/>
      <c r="P207" s="222"/>
      <c r="Q207" s="222"/>
      <c r="R207" s="222"/>
      <c r="S207" s="222"/>
      <c r="T207" s="223"/>
      <c r="AT207" s="224" t="s">
        <v>126</v>
      </c>
      <c r="AU207" s="224" t="s">
        <v>82</v>
      </c>
      <c r="AV207" s="11" t="s">
        <v>82</v>
      </c>
      <c r="AW207" s="11" t="s">
        <v>35</v>
      </c>
      <c r="AX207" s="11" t="s">
        <v>74</v>
      </c>
      <c r="AY207" s="224" t="s">
        <v>117</v>
      </c>
    </row>
    <row r="208" spans="2:51" s="11" customFormat="1" ht="12">
      <c r="B208" s="214"/>
      <c r="C208" s="215"/>
      <c r="D208" s="216" t="s">
        <v>126</v>
      </c>
      <c r="E208" s="217" t="s">
        <v>28</v>
      </c>
      <c r="F208" s="218" t="s">
        <v>241</v>
      </c>
      <c r="G208" s="215"/>
      <c r="H208" s="217" t="s">
        <v>28</v>
      </c>
      <c r="I208" s="219"/>
      <c r="J208" s="215"/>
      <c r="K208" s="215"/>
      <c r="L208" s="220"/>
      <c r="M208" s="221"/>
      <c r="N208" s="222"/>
      <c r="O208" s="222"/>
      <c r="P208" s="222"/>
      <c r="Q208" s="222"/>
      <c r="R208" s="222"/>
      <c r="S208" s="222"/>
      <c r="T208" s="223"/>
      <c r="AT208" s="224" t="s">
        <v>126</v>
      </c>
      <c r="AU208" s="224" t="s">
        <v>82</v>
      </c>
      <c r="AV208" s="11" t="s">
        <v>82</v>
      </c>
      <c r="AW208" s="11" t="s">
        <v>35</v>
      </c>
      <c r="AX208" s="11" t="s">
        <v>74</v>
      </c>
      <c r="AY208" s="224" t="s">
        <v>117</v>
      </c>
    </row>
    <row r="209" spans="2:51" s="11" customFormat="1" ht="12">
      <c r="B209" s="214"/>
      <c r="C209" s="215"/>
      <c r="D209" s="216" t="s">
        <v>126</v>
      </c>
      <c r="E209" s="217" t="s">
        <v>28</v>
      </c>
      <c r="F209" s="218" t="s">
        <v>242</v>
      </c>
      <c r="G209" s="215"/>
      <c r="H209" s="217" t="s">
        <v>28</v>
      </c>
      <c r="I209" s="219"/>
      <c r="J209" s="215"/>
      <c r="K209" s="215"/>
      <c r="L209" s="220"/>
      <c r="M209" s="221"/>
      <c r="N209" s="222"/>
      <c r="O209" s="222"/>
      <c r="P209" s="222"/>
      <c r="Q209" s="222"/>
      <c r="R209" s="222"/>
      <c r="S209" s="222"/>
      <c r="T209" s="223"/>
      <c r="AT209" s="224" t="s">
        <v>126</v>
      </c>
      <c r="AU209" s="224" t="s">
        <v>82</v>
      </c>
      <c r="AV209" s="11" t="s">
        <v>82</v>
      </c>
      <c r="AW209" s="11" t="s">
        <v>35</v>
      </c>
      <c r="AX209" s="11" t="s">
        <v>74</v>
      </c>
      <c r="AY209" s="224" t="s">
        <v>117</v>
      </c>
    </row>
    <row r="210" spans="2:65" s="1" customFormat="1" ht="16.5" customHeight="1">
      <c r="B210" s="36"/>
      <c r="C210" s="236" t="s">
        <v>273</v>
      </c>
      <c r="D210" s="236" t="s">
        <v>154</v>
      </c>
      <c r="E210" s="237" t="s">
        <v>274</v>
      </c>
      <c r="F210" s="238" t="s">
        <v>275</v>
      </c>
      <c r="G210" s="239" t="s">
        <v>228</v>
      </c>
      <c r="H210" s="240">
        <v>1</v>
      </c>
      <c r="I210" s="241"/>
      <c r="J210" s="242">
        <f>ROUND(I210*H210,2)</f>
        <v>0</v>
      </c>
      <c r="K210" s="238" t="s">
        <v>28</v>
      </c>
      <c r="L210" s="243"/>
      <c r="M210" s="244" t="s">
        <v>28</v>
      </c>
      <c r="N210" s="245" t="s">
        <v>45</v>
      </c>
      <c r="O210" s="77"/>
      <c r="P210" s="211">
        <f>O210*H210</f>
        <v>0</v>
      </c>
      <c r="Q210" s="211">
        <v>0</v>
      </c>
      <c r="R210" s="211">
        <f>Q210*H210</f>
        <v>0</v>
      </c>
      <c r="S210" s="211">
        <v>0</v>
      </c>
      <c r="T210" s="212">
        <f>S210*H210</f>
        <v>0</v>
      </c>
      <c r="AR210" s="15" t="s">
        <v>229</v>
      </c>
      <c r="AT210" s="15" t="s">
        <v>154</v>
      </c>
      <c r="AU210" s="15" t="s">
        <v>82</v>
      </c>
      <c r="AY210" s="15" t="s">
        <v>117</v>
      </c>
      <c r="BE210" s="213">
        <f>IF(N210="základní",J210,0)</f>
        <v>0</v>
      </c>
      <c r="BF210" s="213">
        <f>IF(N210="snížená",J210,0)</f>
        <v>0</v>
      </c>
      <c r="BG210" s="213">
        <f>IF(N210="zákl. přenesená",J210,0)</f>
        <v>0</v>
      </c>
      <c r="BH210" s="213">
        <f>IF(N210="sníž. přenesená",J210,0)</f>
        <v>0</v>
      </c>
      <c r="BI210" s="213">
        <f>IF(N210="nulová",J210,0)</f>
        <v>0</v>
      </c>
      <c r="BJ210" s="15" t="s">
        <v>82</v>
      </c>
      <c r="BK210" s="213">
        <f>ROUND(I210*H210,2)</f>
        <v>0</v>
      </c>
      <c r="BL210" s="15" t="s">
        <v>229</v>
      </c>
      <c r="BM210" s="15" t="s">
        <v>276</v>
      </c>
    </row>
    <row r="211" spans="2:51" s="11" customFormat="1" ht="12">
      <c r="B211" s="214"/>
      <c r="C211" s="215"/>
      <c r="D211" s="216" t="s">
        <v>126</v>
      </c>
      <c r="E211" s="217" t="s">
        <v>28</v>
      </c>
      <c r="F211" s="218" t="s">
        <v>231</v>
      </c>
      <c r="G211" s="215"/>
      <c r="H211" s="217" t="s">
        <v>28</v>
      </c>
      <c r="I211" s="219"/>
      <c r="J211" s="215"/>
      <c r="K211" s="215"/>
      <c r="L211" s="220"/>
      <c r="M211" s="221"/>
      <c r="N211" s="222"/>
      <c r="O211" s="222"/>
      <c r="P211" s="222"/>
      <c r="Q211" s="222"/>
      <c r="R211" s="222"/>
      <c r="S211" s="222"/>
      <c r="T211" s="223"/>
      <c r="AT211" s="224" t="s">
        <v>126</v>
      </c>
      <c r="AU211" s="224" t="s">
        <v>82</v>
      </c>
      <c r="AV211" s="11" t="s">
        <v>82</v>
      </c>
      <c r="AW211" s="11" t="s">
        <v>35</v>
      </c>
      <c r="AX211" s="11" t="s">
        <v>74</v>
      </c>
      <c r="AY211" s="224" t="s">
        <v>117</v>
      </c>
    </row>
    <row r="212" spans="2:51" s="11" customFormat="1" ht="12">
      <c r="B212" s="214"/>
      <c r="C212" s="215"/>
      <c r="D212" s="216" t="s">
        <v>126</v>
      </c>
      <c r="E212" s="217" t="s">
        <v>28</v>
      </c>
      <c r="F212" s="218" t="s">
        <v>232</v>
      </c>
      <c r="G212" s="215"/>
      <c r="H212" s="217" t="s">
        <v>28</v>
      </c>
      <c r="I212" s="219"/>
      <c r="J212" s="215"/>
      <c r="K212" s="215"/>
      <c r="L212" s="220"/>
      <c r="M212" s="221"/>
      <c r="N212" s="222"/>
      <c r="O212" s="222"/>
      <c r="P212" s="222"/>
      <c r="Q212" s="222"/>
      <c r="R212" s="222"/>
      <c r="S212" s="222"/>
      <c r="T212" s="223"/>
      <c r="AT212" s="224" t="s">
        <v>126</v>
      </c>
      <c r="AU212" s="224" t="s">
        <v>82</v>
      </c>
      <c r="AV212" s="11" t="s">
        <v>82</v>
      </c>
      <c r="AW212" s="11" t="s">
        <v>35</v>
      </c>
      <c r="AX212" s="11" t="s">
        <v>74</v>
      </c>
      <c r="AY212" s="224" t="s">
        <v>117</v>
      </c>
    </row>
    <row r="213" spans="2:51" s="12" customFormat="1" ht="12">
      <c r="B213" s="225"/>
      <c r="C213" s="226"/>
      <c r="D213" s="216" t="s">
        <v>126</v>
      </c>
      <c r="E213" s="227" t="s">
        <v>28</v>
      </c>
      <c r="F213" s="228" t="s">
        <v>82</v>
      </c>
      <c r="G213" s="226"/>
      <c r="H213" s="229">
        <v>1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AT213" s="235" t="s">
        <v>126</v>
      </c>
      <c r="AU213" s="235" t="s">
        <v>82</v>
      </c>
      <c r="AV213" s="12" t="s">
        <v>84</v>
      </c>
      <c r="AW213" s="12" t="s">
        <v>35</v>
      </c>
      <c r="AX213" s="12" t="s">
        <v>82</v>
      </c>
      <c r="AY213" s="235" t="s">
        <v>117</v>
      </c>
    </row>
    <row r="214" spans="2:65" s="1" customFormat="1" ht="16.5" customHeight="1">
      <c r="B214" s="36"/>
      <c r="C214" s="202" t="s">
        <v>277</v>
      </c>
      <c r="D214" s="202" t="s">
        <v>119</v>
      </c>
      <c r="E214" s="203" t="s">
        <v>278</v>
      </c>
      <c r="F214" s="204" t="s">
        <v>279</v>
      </c>
      <c r="G214" s="205" t="s">
        <v>228</v>
      </c>
      <c r="H214" s="206">
        <v>1</v>
      </c>
      <c r="I214" s="207"/>
      <c r="J214" s="208">
        <f>ROUND(I214*H214,2)</f>
        <v>0</v>
      </c>
      <c r="K214" s="204" t="s">
        <v>28</v>
      </c>
      <c r="L214" s="41"/>
      <c r="M214" s="209" t="s">
        <v>28</v>
      </c>
      <c r="N214" s="210" t="s">
        <v>45</v>
      </c>
      <c r="O214" s="77"/>
      <c r="P214" s="211">
        <f>O214*H214</f>
        <v>0</v>
      </c>
      <c r="Q214" s="211">
        <v>0</v>
      </c>
      <c r="R214" s="211">
        <f>Q214*H214</f>
        <v>0</v>
      </c>
      <c r="S214" s="211">
        <v>0</v>
      </c>
      <c r="T214" s="212">
        <f>S214*H214</f>
        <v>0</v>
      </c>
      <c r="AR214" s="15" t="s">
        <v>229</v>
      </c>
      <c r="AT214" s="15" t="s">
        <v>119</v>
      </c>
      <c r="AU214" s="15" t="s">
        <v>82</v>
      </c>
      <c r="AY214" s="15" t="s">
        <v>117</v>
      </c>
      <c r="BE214" s="213">
        <f>IF(N214="základní",J214,0)</f>
        <v>0</v>
      </c>
      <c r="BF214" s="213">
        <f>IF(N214="snížená",J214,0)</f>
        <v>0</v>
      </c>
      <c r="BG214" s="213">
        <f>IF(N214="zákl. přenesená",J214,0)</f>
        <v>0</v>
      </c>
      <c r="BH214" s="213">
        <f>IF(N214="sníž. přenesená",J214,0)</f>
        <v>0</v>
      </c>
      <c r="BI214" s="213">
        <f>IF(N214="nulová",J214,0)</f>
        <v>0</v>
      </c>
      <c r="BJ214" s="15" t="s">
        <v>82</v>
      </c>
      <c r="BK214" s="213">
        <f>ROUND(I214*H214,2)</f>
        <v>0</v>
      </c>
      <c r="BL214" s="15" t="s">
        <v>229</v>
      </c>
      <c r="BM214" s="15" t="s">
        <v>280</v>
      </c>
    </row>
    <row r="215" spans="2:51" s="11" customFormat="1" ht="12">
      <c r="B215" s="214"/>
      <c r="C215" s="215"/>
      <c r="D215" s="216" t="s">
        <v>126</v>
      </c>
      <c r="E215" s="217" t="s">
        <v>28</v>
      </c>
      <c r="F215" s="218" t="s">
        <v>231</v>
      </c>
      <c r="G215" s="215"/>
      <c r="H215" s="217" t="s">
        <v>28</v>
      </c>
      <c r="I215" s="219"/>
      <c r="J215" s="215"/>
      <c r="K215" s="215"/>
      <c r="L215" s="220"/>
      <c r="M215" s="221"/>
      <c r="N215" s="222"/>
      <c r="O215" s="222"/>
      <c r="P215" s="222"/>
      <c r="Q215" s="222"/>
      <c r="R215" s="222"/>
      <c r="S215" s="222"/>
      <c r="T215" s="223"/>
      <c r="AT215" s="224" t="s">
        <v>126</v>
      </c>
      <c r="AU215" s="224" t="s">
        <v>82</v>
      </c>
      <c r="AV215" s="11" t="s">
        <v>82</v>
      </c>
      <c r="AW215" s="11" t="s">
        <v>35</v>
      </c>
      <c r="AX215" s="11" t="s">
        <v>74</v>
      </c>
      <c r="AY215" s="224" t="s">
        <v>117</v>
      </c>
    </row>
    <row r="216" spans="2:51" s="11" customFormat="1" ht="12">
      <c r="B216" s="214"/>
      <c r="C216" s="215"/>
      <c r="D216" s="216" t="s">
        <v>126</v>
      </c>
      <c r="E216" s="217" t="s">
        <v>28</v>
      </c>
      <c r="F216" s="218" t="s">
        <v>232</v>
      </c>
      <c r="G216" s="215"/>
      <c r="H216" s="217" t="s">
        <v>28</v>
      </c>
      <c r="I216" s="219"/>
      <c r="J216" s="215"/>
      <c r="K216" s="215"/>
      <c r="L216" s="220"/>
      <c r="M216" s="221"/>
      <c r="N216" s="222"/>
      <c r="O216" s="222"/>
      <c r="P216" s="222"/>
      <c r="Q216" s="222"/>
      <c r="R216" s="222"/>
      <c r="S216" s="222"/>
      <c r="T216" s="223"/>
      <c r="AT216" s="224" t="s">
        <v>126</v>
      </c>
      <c r="AU216" s="224" t="s">
        <v>82</v>
      </c>
      <c r="AV216" s="11" t="s">
        <v>82</v>
      </c>
      <c r="AW216" s="11" t="s">
        <v>35</v>
      </c>
      <c r="AX216" s="11" t="s">
        <v>74</v>
      </c>
      <c r="AY216" s="224" t="s">
        <v>117</v>
      </c>
    </row>
    <row r="217" spans="2:51" s="12" customFormat="1" ht="12">
      <c r="B217" s="225"/>
      <c r="C217" s="226"/>
      <c r="D217" s="216" t="s">
        <v>126</v>
      </c>
      <c r="E217" s="227" t="s">
        <v>28</v>
      </c>
      <c r="F217" s="228" t="s">
        <v>82</v>
      </c>
      <c r="G217" s="226"/>
      <c r="H217" s="229">
        <v>1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AT217" s="235" t="s">
        <v>126</v>
      </c>
      <c r="AU217" s="235" t="s">
        <v>82</v>
      </c>
      <c r="AV217" s="12" t="s">
        <v>84</v>
      </c>
      <c r="AW217" s="12" t="s">
        <v>35</v>
      </c>
      <c r="AX217" s="12" t="s">
        <v>82</v>
      </c>
      <c r="AY217" s="235" t="s">
        <v>117</v>
      </c>
    </row>
    <row r="218" spans="2:51" s="11" customFormat="1" ht="12">
      <c r="B218" s="214"/>
      <c r="C218" s="215"/>
      <c r="D218" s="216" t="s">
        <v>126</v>
      </c>
      <c r="E218" s="217" t="s">
        <v>28</v>
      </c>
      <c r="F218" s="218" t="s">
        <v>169</v>
      </c>
      <c r="G218" s="215"/>
      <c r="H218" s="217" t="s">
        <v>28</v>
      </c>
      <c r="I218" s="219"/>
      <c r="J218" s="215"/>
      <c r="K218" s="215"/>
      <c r="L218" s="220"/>
      <c r="M218" s="221"/>
      <c r="N218" s="222"/>
      <c r="O218" s="222"/>
      <c r="P218" s="222"/>
      <c r="Q218" s="222"/>
      <c r="R218" s="222"/>
      <c r="S218" s="222"/>
      <c r="T218" s="223"/>
      <c r="AT218" s="224" t="s">
        <v>126</v>
      </c>
      <c r="AU218" s="224" t="s">
        <v>82</v>
      </c>
      <c r="AV218" s="11" t="s">
        <v>82</v>
      </c>
      <c r="AW218" s="11" t="s">
        <v>35</v>
      </c>
      <c r="AX218" s="11" t="s">
        <v>74</v>
      </c>
      <c r="AY218" s="224" t="s">
        <v>117</v>
      </c>
    </row>
    <row r="219" spans="2:51" s="11" customFormat="1" ht="12">
      <c r="B219" s="214"/>
      <c r="C219" s="215"/>
      <c r="D219" s="216" t="s">
        <v>126</v>
      </c>
      <c r="E219" s="217" t="s">
        <v>28</v>
      </c>
      <c r="F219" s="218" t="s">
        <v>237</v>
      </c>
      <c r="G219" s="215"/>
      <c r="H219" s="217" t="s">
        <v>28</v>
      </c>
      <c r="I219" s="219"/>
      <c r="J219" s="215"/>
      <c r="K219" s="215"/>
      <c r="L219" s="220"/>
      <c r="M219" s="221"/>
      <c r="N219" s="222"/>
      <c r="O219" s="222"/>
      <c r="P219" s="222"/>
      <c r="Q219" s="222"/>
      <c r="R219" s="222"/>
      <c r="S219" s="222"/>
      <c r="T219" s="223"/>
      <c r="AT219" s="224" t="s">
        <v>126</v>
      </c>
      <c r="AU219" s="224" t="s">
        <v>82</v>
      </c>
      <c r="AV219" s="11" t="s">
        <v>82</v>
      </c>
      <c r="AW219" s="11" t="s">
        <v>35</v>
      </c>
      <c r="AX219" s="11" t="s">
        <v>74</v>
      </c>
      <c r="AY219" s="224" t="s">
        <v>117</v>
      </c>
    </row>
    <row r="220" spans="2:51" s="11" customFormat="1" ht="12">
      <c r="B220" s="214"/>
      <c r="C220" s="215"/>
      <c r="D220" s="216" t="s">
        <v>126</v>
      </c>
      <c r="E220" s="217" t="s">
        <v>28</v>
      </c>
      <c r="F220" s="218" t="s">
        <v>238</v>
      </c>
      <c r="G220" s="215"/>
      <c r="H220" s="217" t="s">
        <v>28</v>
      </c>
      <c r="I220" s="219"/>
      <c r="J220" s="215"/>
      <c r="K220" s="215"/>
      <c r="L220" s="220"/>
      <c r="M220" s="221"/>
      <c r="N220" s="222"/>
      <c r="O220" s="222"/>
      <c r="P220" s="222"/>
      <c r="Q220" s="222"/>
      <c r="R220" s="222"/>
      <c r="S220" s="222"/>
      <c r="T220" s="223"/>
      <c r="AT220" s="224" t="s">
        <v>126</v>
      </c>
      <c r="AU220" s="224" t="s">
        <v>82</v>
      </c>
      <c r="AV220" s="11" t="s">
        <v>82</v>
      </c>
      <c r="AW220" s="11" t="s">
        <v>35</v>
      </c>
      <c r="AX220" s="11" t="s">
        <v>74</v>
      </c>
      <c r="AY220" s="224" t="s">
        <v>117</v>
      </c>
    </row>
    <row r="221" spans="2:51" s="11" customFormat="1" ht="12">
      <c r="B221" s="214"/>
      <c r="C221" s="215"/>
      <c r="D221" s="216" t="s">
        <v>126</v>
      </c>
      <c r="E221" s="217" t="s">
        <v>28</v>
      </c>
      <c r="F221" s="218" t="s">
        <v>239</v>
      </c>
      <c r="G221" s="215"/>
      <c r="H221" s="217" t="s">
        <v>28</v>
      </c>
      <c r="I221" s="219"/>
      <c r="J221" s="215"/>
      <c r="K221" s="215"/>
      <c r="L221" s="220"/>
      <c r="M221" s="221"/>
      <c r="N221" s="222"/>
      <c r="O221" s="222"/>
      <c r="P221" s="222"/>
      <c r="Q221" s="222"/>
      <c r="R221" s="222"/>
      <c r="S221" s="222"/>
      <c r="T221" s="223"/>
      <c r="AT221" s="224" t="s">
        <v>126</v>
      </c>
      <c r="AU221" s="224" t="s">
        <v>82</v>
      </c>
      <c r="AV221" s="11" t="s">
        <v>82</v>
      </c>
      <c r="AW221" s="11" t="s">
        <v>35</v>
      </c>
      <c r="AX221" s="11" t="s">
        <v>74</v>
      </c>
      <c r="AY221" s="224" t="s">
        <v>117</v>
      </c>
    </row>
    <row r="222" spans="2:51" s="11" customFormat="1" ht="12">
      <c r="B222" s="214"/>
      <c r="C222" s="215"/>
      <c r="D222" s="216" t="s">
        <v>126</v>
      </c>
      <c r="E222" s="217" t="s">
        <v>28</v>
      </c>
      <c r="F222" s="218" t="s">
        <v>240</v>
      </c>
      <c r="G222" s="215"/>
      <c r="H222" s="217" t="s">
        <v>28</v>
      </c>
      <c r="I222" s="219"/>
      <c r="J222" s="215"/>
      <c r="K222" s="215"/>
      <c r="L222" s="220"/>
      <c r="M222" s="221"/>
      <c r="N222" s="222"/>
      <c r="O222" s="222"/>
      <c r="P222" s="222"/>
      <c r="Q222" s="222"/>
      <c r="R222" s="222"/>
      <c r="S222" s="222"/>
      <c r="T222" s="223"/>
      <c r="AT222" s="224" t="s">
        <v>126</v>
      </c>
      <c r="AU222" s="224" t="s">
        <v>82</v>
      </c>
      <c r="AV222" s="11" t="s">
        <v>82</v>
      </c>
      <c r="AW222" s="11" t="s">
        <v>35</v>
      </c>
      <c r="AX222" s="11" t="s">
        <v>74</v>
      </c>
      <c r="AY222" s="224" t="s">
        <v>117</v>
      </c>
    </row>
    <row r="223" spans="2:51" s="11" customFormat="1" ht="12">
      <c r="B223" s="214"/>
      <c r="C223" s="215"/>
      <c r="D223" s="216" t="s">
        <v>126</v>
      </c>
      <c r="E223" s="217" t="s">
        <v>28</v>
      </c>
      <c r="F223" s="218" t="s">
        <v>241</v>
      </c>
      <c r="G223" s="215"/>
      <c r="H223" s="217" t="s">
        <v>28</v>
      </c>
      <c r="I223" s="219"/>
      <c r="J223" s="215"/>
      <c r="K223" s="215"/>
      <c r="L223" s="220"/>
      <c r="M223" s="221"/>
      <c r="N223" s="222"/>
      <c r="O223" s="222"/>
      <c r="P223" s="222"/>
      <c r="Q223" s="222"/>
      <c r="R223" s="222"/>
      <c r="S223" s="222"/>
      <c r="T223" s="223"/>
      <c r="AT223" s="224" t="s">
        <v>126</v>
      </c>
      <c r="AU223" s="224" t="s">
        <v>82</v>
      </c>
      <c r="AV223" s="11" t="s">
        <v>82</v>
      </c>
      <c r="AW223" s="11" t="s">
        <v>35</v>
      </c>
      <c r="AX223" s="11" t="s">
        <v>74</v>
      </c>
      <c r="AY223" s="224" t="s">
        <v>117</v>
      </c>
    </row>
    <row r="224" spans="2:51" s="11" customFormat="1" ht="12">
      <c r="B224" s="214"/>
      <c r="C224" s="215"/>
      <c r="D224" s="216" t="s">
        <v>126</v>
      </c>
      <c r="E224" s="217" t="s">
        <v>28</v>
      </c>
      <c r="F224" s="218" t="s">
        <v>242</v>
      </c>
      <c r="G224" s="215"/>
      <c r="H224" s="217" t="s">
        <v>28</v>
      </c>
      <c r="I224" s="219"/>
      <c r="J224" s="215"/>
      <c r="K224" s="215"/>
      <c r="L224" s="220"/>
      <c r="M224" s="221"/>
      <c r="N224" s="222"/>
      <c r="O224" s="222"/>
      <c r="P224" s="222"/>
      <c r="Q224" s="222"/>
      <c r="R224" s="222"/>
      <c r="S224" s="222"/>
      <c r="T224" s="223"/>
      <c r="AT224" s="224" t="s">
        <v>126</v>
      </c>
      <c r="AU224" s="224" t="s">
        <v>82</v>
      </c>
      <c r="AV224" s="11" t="s">
        <v>82</v>
      </c>
      <c r="AW224" s="11" t="s">
        <v>35</v>
      </c>
      <c r="AX224" s="11" t="s">
        <v>74</v>
      </c>
      <c r="AY224" s="224" t="s">
        <v>117</v>
      </c>
    </row>
    <row r="225" spans="2:65" s="1" customFormat="1" ht="16.5" customHeight="1">
      <c r="B225" s="36"/>
      <c r="C225" s="236" t="s">
        <v>281</v>
      </c>
      <c r="D225" s="236" t="s">
        <v>154</v>
      </c>
      <c r="E225" s="237" t="s">
        <v>282</v>
      </c>
      <c r="F225" s="238" t="s">
        <v>283</v>
      </c>
      <c r="G225" s="239" t="s">
        <v>228</v>
      </c>
      <c r="H225" s="240">
        <v>1</v>
      </c>
      <c r="I225" s="241"/>
      <c r="J225" s="242">
        <f>ROUND(I225*H225,2)</f>
        <v>0</v>
      </c>
      <c r="K225" s="238" t="s">
        <v>28</v>
      </c>
      <c r="L225" s="243"/>
      <c r="M225" s="244" t="s">
        <v>28</v>
      </c>
      <c r="N225" s="245" t="s">
        <v>45</v>
      </c>
      <c r="O225" s="77"/>
      <c r="P225" s="211">
        <f>O225*H225</f>
        <v>0</v>
      </c>
      <c r="Q225" s="211">
        <v>0</v>
      </c>
      <c r="R225" s="211">
        <f>Q225*H225</f>
        <v>0</v>
      </c>
      <c r="S225" s="211">
        <v>0</v>
      </c>
      <c r="T225" s="212">
        <f>S225*H225</f>
        <v>0</v>
      </c>
      <c r="AR225" s="15" t="s">
        <v>229</v>
      </c>
      <c r="AT225" s="15" t="s">
        <v>154</v>
      </c>
      <c r="AU225" s="15" t="s">
        <v>82</v>
      </c>
      <c r="AY225" s="15" t="s">
        <v>117</v>
      </c>
      <c r="BE225" s="213">
        <f>IF(N225="základní",J225,0)</f>
        <v>0</v>
      </c>
      <c r="BF225" s="213">
        <f>IF(N225="snížená",J225,0)</f>
        <v>0</v>
      </c>
      <c r="BG225" s="213">
        <f>IF(N225="zákl. přenesená",J225,0)</f>
        <v>0</v>
      </c>
      <c r="BH225" s="213">
        <f>IF(N225="sníž. přenesená",J225,0)</f>
        <v>0</v>
      </c>
      <c r="BI225" s="213">
        <f>IF(N225="nulová",J225,0)</f>
        <v>0</v>
      </c>
      <c r="BJ225" s="15" t="s">
        <v>82</v>
      </c>
      <c r="BK225" s="213">
        <f>ROUND(I225*H225,2)</f>
        <v>0</v>
      </c>
      <c r="BL225" s="15" t="s">
        <v>229</v>
      </c>
      <c r="BM225" s="15" t="s">
        <v>284</v>
      </c>
    </row>
    <row r="226" spans="2:51" s="11" customFormat="1" ht="12">
      <c r="B226" s="214"/>
      <c r="C226" s="215"/>
      <c r="D226" s="216" t="s">
        <v>126</v>
      </c>
      <c r="E226" s="217" t="s">
        <v>28</v>
      </c>
      <c r="F226" s="218" t="s">
        <v>231</v>
      </c>
      <c r="G226" s="215"/>
      <c r="H226" s="217" t="s">
        <v>28</v>
      </c>
      <c r="I226" s="219"/>
      <c r="J226" s="215"/>
      <c r="K226" s="215"/>
      <c r="L226" s="220"/>
      <c r="M226" s="221"/>
      <c r="N226" s="222"/>
      <c r="O226" s="222"/>
      <c r="P226" s="222"/>
      <c r="Q226" s="222"/>
      <c r="R226" s="222"/>
      <c r="S226" s="222"/>
      <c r="T226" s="223"/>
      <c r="AT226" s="224" t="s">
        <v>126</v>
      </c>
      <c r="AU226" s="224" t="s">
        <v>82</v>
      </c>
      <c r="AV226" s="11" t="s">
        <v>82</v>
      </c>
      <c r="AW226" s="11" t="s">
        <v>35</v>
      </c>
      <c r="AX226" s="11" t="s">
        <v>74</v>
      </c>
      <c r="AY226" s="224" t="s">
        <v>117</v>
      </c>
    </row>
    <row r="227" spans="2:51" s="11" customFormat="1" ht="12">
      <c r="B227" s="214"/>
      <c r="C227" s="215"/>
      <c r="D227" s="216" t="s">
        <v>126</v>
      </c>
      <c r="E227" s="217" t="s">
        <v>28</v>
      </c>
      <c r="F227" s="218" t="s">
        <v>232</v>
      </c>
      <c r="G227" s="215"/>
      <c r="H227" s="217" t="s">
        <v>28</v>
      </c>
      <c r="I227" s="219"/>
      <c r="J227" s="215"/>
      <c r="K227" s="215"/>
      <c r="L227" s="220"/>
      <c r="M227" s="221"/>
      <c r="N227" s="222"/>
      <c r="O227" s="222"/>
      <c r="P227" s="222"/>
      <c r="Q227" s="222"/>
      <c r="R227" s="222"/>
      <c r="S227" s="222"/>
      <c r="T227" s="223"/>
      <c r="AT227" s="224" t="s">
        <v>126</v>
      </c>
      <c r="AU227" s="224" t="s">
        <v>82</v>
      </c>
      <c r="AV227" s="11" t="s">
        <v>82</v>
      </c>
      <c r="AW227" s="11" t="s">
        <v>35</v>
      </c>
      <c r="AX227" s="11" t="s">
        <v>74</v>
      </c>
      <c r="AY227" s="224" t="s">
        <v>117</v>
      </c>
    </row>
    <row r="228" spans="2:51" s="12" customFormat="1" ht="12">
      <c r="B228" s="225"/>
      <c r="C228" s="226"/>
      <c r="D228" s="216" t="s">
        <v>126</v>
      </c>
      <c r="E228" s="227" t="s">
        <v>28</v>
      </c>
      <c r="F228" s="228" t="s">
        <v>82</v>
      </c>
      <c r="G228" s="226"/>
      <c r="H228" s="229">
        <v>1</v>
      </c>
      <c r="I228" s="230"/>
      <c r="J228" s="226"/>
      <c r="K228" s="226"/>
      <c r="L228" s="231"/>
      <c r="M228" s="232"/>
      <c r="N228" s="233"/>
      <c r="O228" s="233"/>
      <c r="P228" s="233"/>
      <c r="Q228" s="233"/>
      <c r="R228" s="233"/>
      <c r="S228" s="233"/>
      <c r="T228" s="234"/>
      <c r="AT228" s="235" t="s">
        <v>126</v>
      </c>
      <c r="AU228" s="235" t="s">
        <v>82</v>
      </c>
      <c r="AV228" s="12" t="s">
        <v>84</v>
      </c>
      <c r="AW228" s="12" t="s">
        <v>35</v>
      </c>
      <c r="AX228" s="12" t="s">
        <v>82</v>
      </c>
      <c r="AY228" s="235" t="s">
        <v>117</v>
      </c>
    </row>
    <row r="229" spans="2:65" s="1" customFormat="1" ht="16.5" customHeight="1">
      <c r="B229" s="36"/>
      <c r="C229" s="202" t="s">
        <v>285</v>
      </c>
      <c r="D229" s="202" t="s">
        <v>119</v>
      </c>
      <c r="E229" s="203" t="s">
        <v>286</v>
      </c>
      <c r="F229" s="204" t="s">
        <v>287</v>
      </c>
      <c r="G229" s="205" t="s">
        <v>228</v>
      </c>
      <c r="H229" s="206">
        <v>1</v>
      </c>
      <c r="I229" s="207"/>
      <c r="J229" s="208">
        <f>ROUND(I229*H229,2)</f>
        <v>0</v>
      </c>
      <c r="K229" s="204" t="s">
        <v>28</v>
      </c>
      <c r="L229" s="41"/>
      <c r="M229" s="209" t="s">
        <v>28</v>
      </c>
      <c r="N229" s="210" t="s">
        <v>45</v>
      </c>
      <c r="O229" s="77"/>
      <c r="P229" s="211">
        <f>O229*H229</f>
        <v>0</v>
      </c>
      <c r="Q229" s="211">
        <v>0</v>
      </c>
      <c r="R229" s="211">
        <f>Q229*H229</f>
        <v>0</v>
      </c>
      <c r="S229" s="211">
        <v>0</v>
      </c>
      <c r="T229" s="212">
        <f>S229*H229</f>
        <v>0</v>
      </c>
      <c r="AR229" s="15" t="s">
        <v>229</v>
      </c>
      <c r="AT229" s="15" t="s">
        <v>119</v>
      </c>
      <c r="AU229" s="15" t="s">
        <v>82</v>
      </c>
      <c r="AY229" s="15" t="s">
        <v>117</v>
      </c>
      <c r="BE229" s="213">
        <f>IF(N229="základní",J229,0)</f>
        <v>0</v>
      </c>
      <c r="BF229" s="213">
        <f>IF(N229="snížená",J229,0)</f>
        <v>0</v>
      </c>
      <c r="BG229" s="213">
        <f>IF(N229="zákl. přenesená",J229,0)</f>
        <v>0</v>
      </c>
      <c r="BH229" s="213">
        <f>IF(N229="sníž. přenesená",J229,0)</f>
        <v>0</v>
      </c>
      <c r="BI229" s="213">
        <f>IF(N229="nulová",J229,0)</f>
        <v>0</v>
      </c>
      <c r="BJ229" s="15" t="s">
        <v>82</v>
      </c>
      <c r="BK229" s="213">
        <f>ROUND(I229*H229,2)</f>
        <v>0</v>
      </c>
      <c r="BL229" s="15" t="s">
        <v>229</v>
      </c>
      <c r="BM229" s="15" t="s">
        <v>288</v>
      </c>
    </row>
    <row r="230" spans="2:51" s="11" customFormat="1" ht="12">
      <c r="B230" s="214"/>
      <c r="C230" s="215"/>
      <c r="D230" s="216" t="s">
        <v>126</v>
      </c>
      <c r="E230" s="217" t="s">
        <v>28</v>
      </c>
      <c r="F230" s="218" t="s">
        <v>231</v>
      </c>
      <c r="G230" s="215"/>
      <c r="H230" s="217" t="s">
        <v>28</v>
      </c>
      <c r="I230" s="219"/>
      <c r="J230" s="215"/>
      <c r="K230" s="215"/>
      <c r="L230" s="220"/>
      <c r="M230" s="221"/>
      <c r="N230" s="222"/>
      <c r="O230" s="222"/>
      <c r="P230" s="222"/>
      <c r="Q230" s="222"/>
      <c r="R230" s="222"/>
      <c r="S230" s="222"/>
      <c r="T230" s="223"/>
      <c r="AT230" s="224" t="s">
        <v>126</v>
      </c>
      <c r="AU230" s="224" t="s">
        <v>82</v>
      </c>
      <c r="AV230" s="11" t="s">
        <v>82</v>
      </c>
      <c r="AW230" s="11" t="s">
        <v>35</v>
      </c>
      <c r="AX230" s="11" t="s">
        <v>74</v>
      </c>
      <c r="AY230" s="224" t="s">
        <v>117</v>
      </c>
    </row>
    <row r="231" spans="2:51" s="11" customFormat="1" ht="12">
      <c r="B231" s="214"/>
      <c r="C231" s="215"/>
      <c r="D231" s="216" t="s">
        <v>126</v>
      </c>
      <c r="E231" s="217" t="s">
        <v>28</v>
      </c>
      <c r="F231" s="218" t="s">
        <v>232</v>
      </c>
      <c r="G231" s="215"/>
      <c r="H231" s="217" t="s">
        <v>28</v>
      </c>
      <c r="I231" s="219"/>
      <c r="J231" s="215"/>
      <c r="K231" s="215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126</v>
      </c>
      <c r="AU231" s="224" t="s">
        <v>82</v>
      </c>
      <c r="AV231" s="11" t="s">
        <v>82</v>
      </c>
      <c r="AW231" s="11" t="s">
        <v>35</v>
      </c>
      <c r="AX231" s="11" t="s">
        <v>74</v>
      </c>
      <c r="AY231" s="224" t="s">
        <v>117</v>
      </c>
    </row>
    <row r="232" spans="2:51" s="12" customFormat="1" ht="12">
      <c r="B232" s="225"/>
      <c r="C232" s="226"/>
      <c r="D232" s="216" t="s">
        <v>126</v>
      </c>
      <c r="E232" s="227" t="s">
        <v>28</v>
      </c>
      <c r="F232" s="228" t="s">
        <v>82</v>
      </c>
      <c r="G232" s="226"/>
      <c r="H232" s="229">
        <v>1</v>
      </c>
      <c r="I232" s="230"/>
      <c r="J232" s="226"/>
      <c r="K232" s="226"/>
      <c r="L232" s="231"/>
      <c r="M232" s="232"/>
      <c r="N232" s="233"/>
      <c r="O232" s="233"/>
      <c r="P232" s="233"/>
      <c r="Q232" s="233"/>
      <c r="R232" s="233"/>
      <c r="S232" s="233"/>
      <c r="T232" s="234"/>
      <c r="AT232" s="235" t="s">
        <v>126</v>
      </c>
      <c r="AU232" s="235" t="s">
        <v>82</v>
      </c>
      <c r="AV232" s="12" t="s">
        <v>84</v>
      </c>
      <c r="AW232" s="12" t="s">
        <v>35</v>
      </c>
      <c r="AX232" s="12" t="s">
        <v>82</v>
      </c>
      <c r="AY232" s="235" t="s">
        <v>117</v>
      </c>
    </row>
    <row r="233" spans="2:51" s="11" customFormat="1" ht="12">
      <c r="B233" s="214"/>
      <c r="C233" s="215"/>
      <c r="D233" s="216" t="s">
        <v>126</v>
      </c>
      <c r="E233" s="217" t="s">
        <v>28</v>
      </c>
      <c r="F233" s="218" t="s">
        <v>169</v>
      </c>
      <c r="G233" s="215"/>
      <c r="H233" s="217" t="s">
        <v>28</v>
      </c>
      <c r="I233" s="219"/>
      <c r="J233" s="215"/>
      <c r="K233" s="215"/>
      <c r="L233" s="220"/>
      <c r="M233" s="221"/>
      <c r="N233" s="222"/>
      <c r="O233" s="222"/>
      <c r="P233" s="222"/>
      <c r="Q233" s="222"/>
      <c r="R233" s="222"/>
      <c r="S233" s="222"/>
      <c r="T233" s="223"/>
      <c r="AT233" s="224" t="s">
        <v>126</v>
      </c>
      <c r="AU233" s="224" t="s">
        <v>82</v>
      </c>
      <c r="AV233" s="11" t="s">
        <v>82</v>
      </c>
      <c r="AW233" s="11" t="s">
        <v>35</v>
      </c>
      <c r="AX233" s="11" t="s">
        <v>74</v>
      </c>
      <c r="AY233" s="224" t="s">
        <v>117</v>
      </c>
    </row>
    <row r="234" spans="2:51" s="11" customFormat="1" ht="12">
      <c r="B234" s="214"/>
      <c r="C234" s="215"/>
      <c r="D234" s="216" t="s">
        <v>126</v>
      </c>
      <c r="E234" s="217" t="s">
        <v>28</v>
      </c>
      <c r="F234" s="218" t="s">
        <v>237</v>
      </c>
      <c r="G234" s="215"/>
      <c r="H234" s="217" t="s">
        <v>28</v>
      </c>
      <c r="I234" s="219"/>
      <c r="J234" s="215"/>
      <c r="K234" s="215"/>
      <c r="L234" s="220"/>
      <c r="M234" s="221"/>
      <c r="N234" s="222"/>
      <c r="O234" s="222"/>
      <c r="P234" s="222"/>
      <c r="Q234" s="222"/>
      <c r="R234" s="222"/>
      <c r="S234" s="222"/>
      <c r="T234" s="223"/>
      <c r="AT234" s="224" t="s">
        <v>126</v>
      </c>
      <c r="AU234" s="224" t="s">
        <v>82</v>
      </c>
      <c r="AV234" s="11" t="s">
        <v>82</v>
      </c>
      <c r="AW234" s="11" t="s">
        <v>35</v>
      </c>
      <c r="AX234" s="11" t="s">
        <v>74</v>
      </c>
      <c r="AY234" s="224" t="s">
        <v>117</v>
      </c>
    </row>
    <row r="235" spans="2:51" s="11" customFormat="1" ht="12">
      <c r="B235" s="214"/>
      <c r="C235" s="215"/>
      <c r="D235" s="216" t="s">
        <v>126</v>
      </c>
      <c r="E235" s="217" t="s">
        <v>28</v>
      </c>
      <c r="F235" s="218" t="s">
        <v>238</v>
      </c>
      <c r="G235" s="215"/>
      <c r="H235" s="217" t="s">
        <v>28</v>
      </c>
      <c r="I235" s="219"/>
      <c r="J235" s="215"/>
      <c r="K235" s="215"/>
      <c r="L235" s="220"/>
      <c r="M235" s="221"/>
      <c r="N235" s="222"/>
      <c r="O235" s="222"/>
      <c r="P235" s="222"/>
      <c r="Q235" s="222"/>
      <c r="R235" s="222"/>
      <c r="S235" s="222"/>
      <c r="T235" s="223"/>
      <c r="AT235" s="224" t="s">
        <v>126</v>
      </c>
      <c r="AU235" s="224" t="s">
        <v>82</v>
      </c>
      <c r="AV235" s="11" t="s">
        <v>82</v>
      </c>
      <c r="AW235" s="11" t="s">
        <v>35</v>
      </c>
      <c r="AX235" s="11" t="s">
        <v>74</v>
      </c>
      <c r="AY235" s="224" t="s">
        <v>117</v>
      </c>
    </row>
    <row r="236" spans="2:51" s="11" customFormat="1" ht="12">
      <c r="B236" s="214"/>
      <c r="C236" s="215"/>
      <c r="D236" s="216" t="s">
        <v>126</v>
      </c>
      <c r="E236" s="217" t="s">
        <v>28</v>
      </c>
      <c r="F236" s="218" t="s">
        <v>239</v>
      </c>
      <c r="G236" s="215"/>
      <c r="H236" s="217" t="s">
        <v>28</v>
      </c>
      <c r="I236" s="219"/>
      <c r="J236" s="215"/>
      <c r="K236" s="215"/>
      <c r="L236" s="220"/>
      <c r="M236" s="221"/>
      <c r="N236" s="222"/>
      <c r="O236" s="222"/>
      <c r="P236" s="222"/>
      <c r="Q236" s="222"/>
      <c r="R236" s="222"/>
      <c r="S236" s="222"/>
      <c r="T236" s="223"/>
      <c r="AT236" s="224" t="s">
        <v>126</v>
      </c>
      <c r="AU236" s="224" t="s">
        <v>82</v>
      </c>
      <c r="AV236" s="11" t="s">
        <v>82</v>
      </c>
      <c r="AW236" s="11" t="s">
        <v>35</v>
      </c>
      <c r="AX236" s="11" t="s">
        <v>74</v>
      </c>
      <c r="AY236" s="224" t="s">
        <v>117</v>
      </c>
    </row>
    <row r="237" spans="2:51" s="11" customFormat="1" ht="12">
      <c r="B237" s="214"/>
      <c r="C237" s="215"/>
      <c r="D237" s="216" t="s">
        <v>126</v>
      </c>
      <c r="E237" s="217" t="s">
        <v>28</v>
      </c>
      <c r="F237" s="218" t="s">
        <v>240</v>
      </c>
      <c r="G237" s="215"/>
      <c r="H237" s="217" t="s">
        <v>28</v>
      </c>
      <c r="I237" s="219"/>
      <c r="J237" s="215"/>
      <c r="K237" s="215"/>
      <c r="L237" s="220"/>
      <c r="M237" s="221"/>
      <c r="N237" s="222"/>
      <c r="O237" s="222"/>
      <c r="P237" s="222"/>
      <c r="Q237" s="222"/>
      <c r="R237" s="222"/>
      <c r="S237" s="222"/>
      <c r="T237" s="223"/>
      <c r="AT237" s="224" t="s">
        <v>126</v>
      </c>
      <c r="AU237" s="224" t="s">
        <v>82</v>
      </c>
      <c r="AV237" s="11" t="s">
        <v>82</v>
      </c>
      <c r="AW237" s="11" t="s">
        <v>35</v>
      </c>
      <c r="AX237" s="11" t="s">
        <v>74</v>
      </c>
      <c r="AY237" s="224" t="s">
        <v>117</v>
      </c>
    </row>
    <row r="238" spans="2:51" s="11" customFormat="1" ht="12">
      <c r="B238" s="214"/>
      <c r="C238" s="215"/>
      <c r="D238" s="216" t="s">
        <v>126</v>
      </c>
      <c r="E238" s="217" t="s">
        <v>28</v>
      </c>
      <c r="F238" s="218" t="s">
        <v>241</v>
      </c>
      <c r="G238" s="215"/>
      <c r="H238" s="217" t="s">
        <v>28</v>
      </c>
      <c r="I238" s="219"/>
      <c r="J238" s="215"/>
      <c r="K238" s="215"/>
      <c r="L238" s="220"/>
      <c r="M238" s="221"/>
      <c r="N238" s="222"/>
      <c r="O238" s="222"/>
      <c r="P238" s="222"/>
      <c r="Q238" s="222"/>
      <c r="R238" s="222"/>
      <c r="S238" s="222"/>
      <c r="T238" s="223"/>
      <c r="AT238" s="224" t="s">
        <v>126</v>
      </c>
      <c r="AU238" s="224" t="s">
        <v>82</v>
      </c>
      <c r="AV238" s="11" t="s">
        <v>82</v>
      </c>
      <c r="AW238" s="11" t="s">
        <v>35</v>
      </c>
      <c r="AX238" s="11" t="s">
        <v>74</v>
      </c>
      <c r="AY238" s="224" t="s">
        <v>117</v>
      </c>
    </row>
    <row r="239" spans="2:51" s="11" customFormat="1" ht="12">
      <c r="B239" s="214"/>
      <c r="C239" s="215"/>
      <c r="D239" s="216" t="s">
        <v>126</v>
      </c>
      <c r="E239" s="217" t="s">
        <v>28</v>
      </c>
      <c r="F239" s="218" t="s">
        <v>242</v>
      </c>
      <c r="G239" s="215"/>
      <c r="H239" s="217" t="s">
        <v>28</v>
      </c>
      <c r="I239" s="219"/>
      <c r="J239" s="215"/>
      <c r="K239" s="215"/>
      <c r="L239" s="220"/>
      <c r="M239" s="221"/>
      <c r="N239" s="222"/>
      <c r="O239" s="222"/>
      <c r="P239" s="222"/>
      <c r="Q239" s="222"/>
      <c r="R239" s="222"/>
      <c r="S239" s="222"/>
      <c r="T239" s="223"/>
      <c r="AT239" s="224" t="s">
        <v>126</v>
      </c>
      <c r="AU239" s="224" t="s">
        <v>82</v>
      </c>
      <c r="AV239" s="11" t="s">
        <v>82</v>
      </c>
      <c r="AW239" s="11" t="s">
        <v>35</v>
      </c>
      <c r="AX239" s="11" t="s">
        <v>74</v>
      </c>
      <c r="AY239" s="224" t="s">
        <v>117</v>
      </c>
    </row>
    <row r="240" spans="2:65" s="1" customFormat="1" ht="16.5" customHeight="1">
      <c r="B240" s="36"/>
      <c r="C240" s="236" t="s">
        <v>289</v>
      </c>
      <c r="D240" s="236" t="s">
        <v>154</v>
      </c>
      <c r="E240" s="237" t="s">
        <v>290</v>
      </c>
      <c r="F240" s="238" t="s">
        <v>291</v>
      </c>
      <c r="G240" s="239" t="s">
        <v>228</v>
      </c>
      <c r="H240" s="240">
        <v>1</v>
      </c>
      <c r="I240" s="241"/>
      <c r="J240" s="242">
        <f>ROUND(I240*H240,2)</f>
        <v>0</v>
      </c>
      <c r="K240" s="238" t="s">
        <v>28</v>
      </c>
      <c r="L240" s="243"/>
      <c r="M240" s="244" t="s">
        <v>28</v>
      </c>
      <c r="N240" s="245" t="s">
        <v>45</v>
      </c>
      <c r="O240" s="77"/>
      <c r="P240" s="211">
        <f>O240*H240</f>
        <v>0</v>
      </c>
      <c r="Q240" s="211">
        <v>0</v>
      </c>
      <c r="R240" s="211">
        <f>Q240*H240</f>
        <v>0</v>
      </c>
      <c r="S240" s="211">
        <v>0</v>
      </c>
      <c r="T240" s="212">
        <f>S240*H240</f>
        <v>0</v>
      </c>
      <c r="AR240" s="15" t="s">
        <v>229</v>
      </c>
      <c r="AT240" s="15" t="s">
        <v>154</v>
      </c>
      <c r="AU240" s="15" t="s">
        <v>82</v>
      </c>
      <c r="AY240" s="15" t="s">
        <v>117</v>
      </c>
      <c r="BE240" s="213">
        <f>IF(N240="základní",J240,0)</f>
        <v>0</v>
      </c>
      <c r="BF240" s="213">
        <f>IF(N240="snížená",J240,0)</f>
        <v>0</v>
      </c>
      <c r="BG240" s="213">
        <f>IF(N240="zákl. přenesená",J240,0)</f>
        <v>0</v>
      </c>
      <c r="BH240" s="213">
        <f>IF(N240="sníž. přenesená",J240,0)</f>
        <v>0</v>
      </c>
      <c r="BI240" s="213">
        <f>IF(N240="nulová",J240,0)</f>
        <v>0</v>
      </c>
      <c r="BJ240" s="15" t="s">
        <v>82</v>
      </c>
      <c r="BK240" s="213">
        <f>ROUND(I240*H240,2)</f>
        <v>0</v>
      </c>
      <c r="BL240" s="15" t="s">
        <v>229</v>
      </c>
      <c r="BM240" s="15" t="s">
        <v>292</v>
      </c>
    </row>
    <row r="241" spans="2:51" s="11" customFormat="1" ht="12">
      <c r="B241" s="214"/>
      <c r="C241" s="215"/>
      <c r="D241" s="216" t="s">
        <v>126</v>
      </c>
      <c r="E241" s="217" t="s">
        <v>28</v>
      </c>
      <c r="F241" s="218" t="s">
        <v>231</v>
      </c>
      <c r="G241" s="215"/>
      <c r="H241" s="217" t="s">
        <v>28</v>
      </c>
      <c r="I241" s="219"/>
      <c r="J241" s="215"/>
      <c r="K241" s="215"/>
      <c r="L241" s="220"/>
      <c r="M241" s="221"/>
      <c r="N241" s="222"/>
      <c r="O241" s="222"/>
      <c r="P241" s="222"/>
      <c r="Q241" s="222"/>
      <c r="R241" s="222"/>
      <c r="S241" s="222"/>
      <c r="T241" s="223"/>
      <c r="AT241" s="224" t="s">
        <v>126</v>
      </c>
      <c r="AU241" s="224" t="s">
        <v>82</v>
      </c>
      <c r="AV241" s="11" t="s">
        <v>82</v>
      </c>
      <c r="AW241" s="11" t="s">
        <v>35</v>
      </c>
      <c r="AX241" s="11" t="s">
        <v>74</v>
      </c>
      <c r="AY241" s="224" t="s">
        <v>117</v>
      </c>
    </row>
    <row r="242" spans="2:51" s="11" customFormat="1" ht="12">
      <c r="B242" s="214"/>
      <c r="C242" s="215"/>
      <c r="D242" s="216" t="s">
        <v>126</v>
      </c>
      <c r="E242" s="217" t="s">
        <v>28</v>
      </c>
      <c r="F242" s="218" t="s">
        <v>232</v>
      </c>
      <c r="G242" s="215"/>
      <c r="H242" s="217" t="s">
        <v>28</v>
      </c>
      <c r="I242" s="219"/>
      <c r="J242" s="215"/>
      <c r="K242" s="215"/>
      <c r="L242" s="220"/>
      <c r="M242" s="221"/>
      <c r="N242" s="222"/>
      <c r="O242" s="222"/>
      <c r="P242" s="222"/>
      <c r="Q242" s="222"/>
      <c r="R242" s="222"/>
      <c r="S242" s="222"/>
      <c r="T242" s="223"/>
      <c r="AT242" s="224" t="s">
        <v>126</v>
      </c>
      <c r="AU242" s="224" t="s">
        <v>82</v>
      </c>
      <c r="AV242" s="11" t="s">
        <v>82</v>
      </c>
      <c r="AW242" s="11" t="s">
        <v>35</v>
      </c>
      <c r="AX242" s="11" t="s">
        <v>74</v>
      </c>
      <c r="AY242" s="224" t="s">
        <v>117</v>
      </c>
    </row>
    <row r="243" spans="2:51" s="12" customFormat="1" ht="12">
      <c r="B243" s="225"/>
      <c r="C243" s="226"/>
      <c r="D243" s="216" t="s">
        <v>126</v>
      </c>
      <c r="E243" s="227" t="s">
        <v>28</v>
      </c>
      <c r="F243" s="228" t="s">
        <v>82</v>
      </c>
      <c r="G243" s="226"/>
      <c r="H243" s="229">
        <v>1</v>
      </c>
      <c r="I243" s="230"/>
      <c r="J243" s="226"/>
      <c r="K243" s="226"/>
      <c r="L243" s="231"/>
      <c r="M243" s="232"/>
      <c r="N243" s="233"/>
      <c r="O243" s="233"/>
      <c r="P243" s="233"/>
      <c r="Q243" s="233"/>
      <c r="R243" s="233"/>
      <c r="S243" s="233"/>
      <c r="T243" s="234"/>
      <c r="AT243" s="235" t="s">
        <v>126</v>
      </c>
      <c r="AU243" s="235" t="s">
        <v>82</v>
      </c>
      <c r="AV243" s="12" t="s">
        <v>84</v>
      </c>
      <c r="AW243" s="12" t="s">
        <v>35</v>
      </c>
      <c r="AX243" s="12" t="s">
        <v>82</v>
      </c>
      <c r="AY243" s="235" t="s">
        <v>117</v>
      </c>
    </row>
    <row r="244" spans="2:65" s="1" customFormat="1" ht="16.5" customHeight="1">
      <c r="B244" s="36"/>
      <c r="C244" s="202" t="s">
        <v>293</v>
      </c>
      <c r="D244" s="202" t="s">
        <v>119</v>
      </c>
      <c r="E244" s="203" t="s">
        <v>294</v>
      </c>
      <c r="F244" s="204" t="s">
        <v>295</v>
      </c>
      <c r="G244" s="205" t="s">
        <v>228</v>
      </c>
      <c r="H244" s="206">
        <v>1</v>
      </c>
      <c r="I244" s="207"/>
      <c r="J244" s="208">
        <f>ROUND(I244*H244,2)</f>
        <v>0</v>
      </c>
      <c r="K244" s="204" t="s">
        <v>28</v>
      </c>
      <c r="L244" s="41"/>
      <c r="M244" s="209" t="s">
        <v>28</v>
      </c>
      <c r="N244" s="210" t="s">
        <v>45</v>
      </c>
      <c r="O244" s="77"/>
      <c r="P244" s="211">
        <f>O244*H244</f>
        <v>0</v>
      </c>
      <c r="Q244" s="211">
        <v>0</v>
      </c>
      <c r="R244" s="211">
        <f>Q244*H244</f>
        <v>0</v>
      </c>
      <c r="S244" s="211">
        <v>0</v>
      </c>
      <c r="T244" s="212">
        <f>S244*H244</f>
        <v>0</v>
      </c>
      <c r="AR244" s="15" t="s">
        <v>229</v>
      </c>
      <c r="AT244" s="15" t="s">
        <v>119</v>
      </c>
      <c r="AU244" s="15" t="s">
        <v>82</v>
      </c>
      <c r="AY244" s="15" t="s">
        <v>117</v>
      </c>
      <c r="BE244" s="213">
        <f>IF(N244="základní",J244,0)</f>
        <v>0</v>
      </c>
      <c r="BF244" s="213">
        <f>IF(N244="snížená",J244,0)</f>
        <v>0</v>
      </c>
      <c r="BG244" s="213">
        <f>IF(N244="zákl. přenesená",J244,0)</f>
        <v>0</v>
      </c>
      <c r="BH244" s="213">
        <f>IF(N244="sníž. přenesená",J244,0)</f>
        <v>0</v>
      </c>
      <c r="BI244" s="213">
        <f>IF(N244="nulová",J244,0)</f>
        <v>0</v>
      </c>
      <c r="BJ244" s="15" t="s">
        <v>82</v>
      </c>
      <c r="BK244" s="213">
        <f>ROUND(I244*H244,2)</f>
        <v>0</v>
      </c>
      <c r="BL244" s="15" t="s">
        <v>229</v>
      </c>
      <c r="BM244" s="15" t="s">
        <v>296</v>
      </c>
    </row>
    <row r="245" spans="2:51" s="11" customFormat="1" ht="12">
      <c r="B245" s="214"/>
      <c r="C245" s="215"/>
      <c r="D245" s="216" t="s">
        <v>126</v>
      </c>
      <c r="E245" s="217" t="s">
        <v>28</v>
      </c>
      <c r="F245" s="218" t="s">
        <v>231</v>
      </c>
      <c r="G245" s="215"/>
      <c r="H245" s="217" t="s">
        <v>28</v>
      </c>
      <c r="I245" s="219"/>
      <c r="J245" s="215"/>
      <c r="K245" s="215"/>
      <c r="L245" s="220"/>
      <c r="M245" s="221"/>
      <c r="N245" s="222"/>
      <c r="O245" s="222"/>
      <c r="P245" s="222"/>
      <c r="Q245" s="222"/>
      <c r="R245" s="222"/>
      <c r="S245" s="222"/>
      <c r="T245" s="223"/>
      <c r="AT245" s="224" t="s">
        <v>126</v>
      </c>
      <c r="AU245" s="224" t="s">
        <v>82</v>
      </c>
      <c r="AV245" s="11" t="s">
        <v>82</v>
      </c>
      <c r="AW245" s="11" t="s">
        <v>35</v>
      </c>
      <c r="AX245" s="11" t="s">
        <v>74</v>
      </c>
      <c r="AY245" s="224" t="s">
        <v>117</v>
      </c>
    </row>
    <row r="246" spans="2:51" s="11" customFormat="1" ht="12">
      <c r="B246" s="214"/>
      <c r="C246" s="215"/>
      <c r="D246" s="216" t="s">
        <v>126</v>
      </c>
      <c r="E246" s="217" t="s">
        <v>28</v>
      </c>
      <c r="F246" s="218" t="s">
        <v>232</v>
      </c>
      <c r="G246" s="215"/>
      <c r="H246" s="217" t="s">
        <v>28</v>
      </c>
      <c r="I246" s="219"/>
      <c r="J246" s="215"/>
      <c r="K246" s="215"/>
      <c r="L246" s="220"/>
      <c r="M246" s="221"/>
      <c r="N246" s="222"/>
      <c r="O246" s="222"/>
      <c r="P246" s="222"/>
      <c r="Q246" s="222"/>
      <c r="R246" s="222"/>
      <c r="S246" s="222"/>
      <c r="T246" s="223"/>
      <c r="AT246" s="224" t="s">
        <v>126</v>
      </c>
      <c r="AU246" s="224" t="s">
        <v>82</v>
      </c>
      <c r="AV246" s="11" t="s">
        <v>82</v>
      </c>
      <c r="AW246" s="11" t="s">
        <v>35</v>
      </c>
      <c r="AX246" s="11" t="s">
        <v>74</v>
      </c>
      <c r="AY246" s="224" t="s">
        <v>117</v>
      </c>
    </row>
    <row r="247" spans="2:51" s="12" customFormat="1" ht="12">
      <c r="B247" s="225"/>
      <c r="C247" s="226"/>
      <c r="D247" s="216" t="s">
        <v>126</v>
      </c>
      <c r="E247" s="227" t="s">
        <v>28</v>
      </c>
      <c r="F247" s="228" t="s">
        <v>82</v>
      </c>
      <c r="G247" s="226"/>
      <c r="H247" s="229">
        <v>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AT247" s="235" t="s">
        <v>126</v>
      </c>
      <c r="AU247" s="235" t="s">
        <v>82</v>
      </c>
      <c r="AV247" s="12" t="s">
        <v>84</v>
      </c>
      <c r="AW247" s="12" t="s">
        <v>35</v>
      </c>
      <c r="AX247" s="12" t="s">
        <v>82</v>
      </c>
      <c r="AY247" s="235" t="s">
        <v>117</v>
      </c>
    </row>
    <row r="248" spans="2:51" s="11" customFormat="1" ht="12">
      <c r="B248" s="214"/>
      <c r="C248" s="215"/>
      <c r="D248" s="216" t="s">
        <v>126</v>
      </c>
      <c r="E248" s="217" t="s">
        <v>28</v>
      </c>
      <c r="F248" s="218" t="s">
        <v>169</v>
      </c>
      <c r="G248" s="215"/>
      <c r="H248" s="217" t="s">
        <v>28</v>
      </c>
      <c r="I248" s="219"/>
      <c r="J248" s="215"/>
      <c r="K248" s="215"/>
      <c r="L248" s="220"/>
      <c r="M248" s="221"/>
      <c r="N248" s="222"/>
      <c r="O248" s="222"/>
      <c r="P248" s="222"/>
      <c r="Q248" s="222"/>
      <c r="R248" s="222"/>
      <c r="S248" s="222"/>
      <c r="T248" s="223"/>
      <c r="AT248" s="224" t="s">
        <v>126</v>
      </c>
      <c r="AU248" s="224" t="s">
        <v>82</v>
      </c>
      <c r="AV248" s="11" t="s">
        <v>82</v>
      </c>
      <c r="AW248" s="11" t="s">
        <v>35</v>
      </c>
      <c r="AX248" s="11" t="s">
        <v>74</v>
      </c>
      <c r="AY248" s="224" t="s">
        <v>117</v>
      </c>
    </row>
    <row r="249" spans="2:51" s="11" customFormat="1" ht="12">
      <c r="B249" s="214"/>
      <c r="C249" s="215"/>
      <c r="D249" s="216" t="s">
        <v>126</v>
      </c>
      <c r="E249" s="217" t="s">
        <v>28</v>
      </c>
      <c r="F249" s="218" t="s">
        <v>237</v>
      </c>
      <c r="G249" s="215"/>
      <c r="H249" s="217" t="s">
        <v>28</v>
      </c>
      <c r="I249" s="219"/>
      <c r="J249" s="215"/>
      <c r="K249" s="215"/>
      <c r="L249" s="220"/>
      <c r="M249" s="221"/>
      <c r="N249" s="222"/>
      <c r="O249" s="222"/>
      <c r="P249" s="222"/>
      <c r="Q249" s="222"/>
      <c r="R249" s="222"/>
      <c r="S249" s="222"/>
      <c r="T249" s="223"/>
      <c r="AT249" s="224" t="s">
        <v>126</v>
      </c>
      <c r="AU249" s="224" t="s">
        <v>82</v>
      </c>
      <c r="AV249" s="11" t="s">
        <v>82</v>
      </c>
      <c r="AW249" s="11" t="s">
        <v>35</v>
      </c>
      <c r="AX249" s="11" t="s">
        <v>74</v>
      </c>
      <c r="AY249" s="224" t="s">
        <v>117</v>
      </c>
    </row>
    <row r="250" spans="2:51" s="11" customFormat="1" ht="12">
      <c r="B250" s="214"/>
      <c r="C250" s="215"/>
      <c r="D250" s="216" t="s">
        <v>126</v>
      </c>
      <c r="E250" s="217" t="s">
        <v>28</v>
      </c>
      <c r="F250" s="218" t="s">
        <v>238</v>
      </c>
      <c r="G250" s="215"/>
      <c r="H250" s="217" t="s">
        <v>28</v>
      </c>
      <c r="I250" s="219"/>
      <c r="J250" s="215"/>
      <c r="K250" s="215"/>
      <c r="L250" s="220"/>
      <c r="M250" s="221"/>
      <c r="N250" s="222"/>
      <c r="O250" s="222"/>
      <c r="P250" s="222"/>
      <c r="Q250" s="222"/>
      <c r="R250" s="222"/>
      <c r="S250" s="222"/>
      <c r="T250" s="223"/>
      <c r="AT250" s="224" t="s">
        <v>126</v>
      </c>
      <c r="AU250" s="224" t="s">
        <v>82</v>
      </c>
      <c r="AV250" s="11" t="s">
        <v>82</v>
      </c>
      <c r="AW250" s="11" t="s">
        <v>35</v>
      </c>
      <c r="AX250" s="11" t="s">
        <v>74</v>
      </c>
      <c r="AY250" s="224" t="s">
        <v>117</v>
      </c>
    </row>
    <row r="251" spans="2:51" s="11" customFormat="1" ht="12">
      <c r="B251" s="214"/>
      <c r="C251" s="215"/>
      <c r="D251" s="216" t="s">
        <v>126</v>
      </c>
      <c r="E251" s="217" t="s">
        <v>28</v>
      </c>
      <c r="F251" s="218" t="s">
        <v>239</v>
      </c>
      <c r="G251" s="215"/>
      <c r="H251" s="217" t="s">
        <v>28</v>
      </c>
      <c r="I251" s="219"/>
      <c r="J251" s="215"/>
      <c r="K251" s="215"/>
      <c r="L251" s="220"/>
      <c r="M251" s="221"/>
      <c r="N251" s="222"/>
      <c r="O251" s="222"/>
      <c r="P251" s="222"/>
      <c r="Q251" s="222"/>
      <c r="R251" s="222"/>
      <c r="S251" s="222"/>
      <c r="T251" s="223"/>
      <c r="AT251" s="224" t="s">
        <v>126</v>
      </c>
      <c r="AU251" s="224" t="s">
        <v>82</v>
      </c>
      <c r="AV251" s="11" t="s">
        <v>82</v>
      </c>
      <c r="AW251" s="11" t="s">
        <v>35</v>
      </c>
      <c r="AX251" s="11" t="s">
        <v>74</v>
      </c>
      <c r="AY251" s="224" t="s">
        <v>117</v>
      </c>
    </row>
    <row r="252" spans="2:51" s="11" customFormat="1" ht="12">
      <c r="B252" s="214"/>
      <c r="C252" s="215"/>
      <c r="D252" s="216" t="s">
        <v>126</v>
      </c>
      <c r="E252" s="217" t="s">
        <v>28</v>
      </c>
      <c r="F252" s="218" t="s">
        <v>240</v>
      </c>
      <c r="G252" s="215"/>
      <c r="H252" s="217" t="s">
        <v>28</v>
      </c>
      <c r="I252" s="219"/>
      <c r="J252" s="215"/>
      <c r="K252" s="215"/>
      <c r="L252" s="220"/>
      <c r="M252" s="221"/>
      <c r="N252" s="222"/>
      <c r="O252" s="222"/>
      <c r="P252" s="222"/>
      <c r="Q252" s="222"/>
      <c r="R252" s="222"/>
      <c r="S252" s="222"/>
      <c r="T252" s="223"/>
      <c r="AT252" s="224" t="s">
        <v>126</v>
      </c>
      <c r="AU252" s="224" t="s">
        <v>82</v>
      </c>
      <c r="AV252" s="11" t="s">
        <v>82</v>
      </c>
      <c r="AW252" s="11" t="s">
        <v>35</v>
      </c>
      <c r="AX252" s="11" t="s">
        <v>74</v>
      </c>
      <c r="AY252" s="224" t="s">
        <v>117</v>
      </c>
    </row>
    <row r="253" spans="2:51" s="11" customFormat="1" ht="12">
      <c r="B253" s="214"/>
      <c r="C253" s="215"/>
      <c r="D253" s="216" t="s">
        <v>126</v>
      </c>
      <c r="E253" s="217" t="s">
        <v>28</v>
      </c>
      <c r="F253" s="218" t="s">
        <v>241</v>
      </c>
      <c r="G253" s="215"/>
      <c r="H253" s="217" t="s">
        <v>28</v>
      </c>
      <c r="I253" s="219"/>
      <c r="J253" s="215"/>
      <c r="K253" s="215"/>
      <c r="L253" s="220"/>
      <c r="M253" s="221"/>
      <c r="N253" s="222"/>
      <c r="O253" s="222"/>
      <c r="P253" s="222"/>
      <c r="Q253" s="222"/>
      <c r="R253" s="222"/>
      <c r="S253" s="222"/>
      <c r="T253" s="223"/>
      <c r="AT253" s="224" t="s">
        <v>126</v>
      </c>
      <c r="AU253" s="224" t="s">
        <v>82</v>
      </c>
      <c r="AV253" s="11" t="s">
        <v>82</v>
      </c>
      <c r="AW253" s="11" t="s">
        <v>35</v>
      </c>
      <c r="AX253" s="11" t="s">
        <v>74</v>
      </c>
      <c r="AY253" s="224" t="s">
        <v>117</v>
      </c>
    </row>
    <row r="254" spans="2:51" s="11" customFormat="1" ht="12">
      <c r="B254" s="214"/>
      <c r="C254" s="215"/>
      <c r="D254" s="216" t="s">
        <v>126</v>
      </c>
      <c r="E254" s="217" t="s">
        <v>28</v>
      </c>
      <c r="F254" s="218" t="s">
        <v>242</v>
      </c>
      <c r="G254" s="215"/>
      <c r="H254" s="217" t="s">
        <v>28</v>
      </c>
      <c r="I254" s="219"/>
      <c r="J254" s="215"/>
      <c r="K254" s="215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126</v>
      </c>
      <c r="AU254" s="224" t="s">
        <v>82</v>
      </c>
      <c r="AV254" s="11" t="s">
        <v>82</v>
      </c>
      <c r="AW254" s="11" t="s">
        <v>35</v>
      </c>
      <c r="AX254" s="11" t="s">
        <v>74</v>
      </c>
      <c r="AY254" s="224" t="s">
        <v>117</v>
      </c>
    </row>
    <row r="255" spans="2:65" s="1" customFormat="1" ht="16.5" customHeight="1">
      <c r="B255" s="36"/>
      <c r="C255" s="236" t="s">
        <v>297</v>
      </c>
      <c r="D255" s="236" t="s">
        <v>154</v>
      </c>
      <c r="E255" s="237" t="s">
        <v>298</v>
      </c>
      <c r="F255" s="238" t="s">
        <v>299</v>
      </c>
      <c r="G255" s="239" t="s">
        <v>228</v>
      </c>
      <c r="H255" s="240">
        <v>1</v>
      </c>
      <c r="I255" s="241"/>
      <c r="J255" s="242">
        <f>ROUND(I255*H255,2)</f>
        <v>0</v>
      </c>
      <c r="K255" s="238" t="s">
        <v>28</v>
      </c>
      <c r="L255" s="243"/>
      <c r="M255" s="244" t="s">
        <v>28</v>
      </c>
      <c r="N255" s="245" t="s">
        <v>45</v>
      </c>
      <c r="O255" s="77"/>
      <c r="P255" s="211">
        <f>O255*H255</f>
        <v>0</v>
      </c>
      <c r="Q255" s="211">
        <v>0</v>
      </c>
      <c r="R255" s="211">
        <f>Q255*H255</f>
        <v>0</v>
      </c>
      <c r="S255" s="211">
        <v>0</v>
      </c>
      <c r="T255" s="212">
        <f>S255*H255</f>
        <v>0</v>
      </c>
      <c r="AR255" s="15" t="s">
        <v>229</v>
      </c>
      <c r="AT255" s="15" t="s">
        <v>154</v>
      </c>
      <c r="AU255" s="15" t="s">
        <v>82</v>
      </c>
      <c r="AY255" s="15" t="s">
        <v>117</v>
      </c>
      <c r="BE255" s="213">
        <f>IF(N255="základní",J255,0)</f>
        <v>0</v>
      </c>
      <c r="BF255" s="213">
        <f>IF(N255="snížená",J255,0)</f>
        <v>0</v>
      </c>
      <c r="BG255" s="213">
        <f>IF(N255="zákl. přenesená",J255,0)</f>
        <v>0</v>
      </c>
      <c r="BH255" s="213">
        <f>IF(N255="sníž. přenesená",J255,0)</f>
        <v>0</v>
      </c>
      <c r="BI255" s="213">
        <f>IF(N255="nulová",J255,0)</f>
        <v>0</v>
      </c>
      <c r="BJ255" s="15" t="s">
        <v>82</v>
      </c>
      <c r="BK255" s="213">
        <f>ROUND(I255*H255,2)</f>
        <v>0</v>
      </c>
      <c r="BL255" s="15" t="s">
        <v>229</v>
      </c>
      <c r="BM255" s="15" t="s">
        <v>300</v>
      </c>
    </row>
    <row r="256" spans="2:51" s="11" customFormat="1" ht="12">
      <c r="B256" s="214"/>
      <c r="C256" s="215"/>
      <c r="D256" s="216" t="s">
        <v>126</v>
      </c>
      <c r="E256" s="217" t="s">
        <v>28</v>
      </c>
      <c r="F256" s="218" t="s">
        <v>231</v>
      </c>
      <c r="G256" s="215"/>
      <c r="H256" s="217" t="s">
        <v>28</v>
      </c>
      <c r="I256" s="219"/>
      <c r="J256" s="215"/>
      <c r="K256" s="215"/>
      <c r="L256" s="220"/>
      <c r="M256" s="221"/>
      <c r="N256" s="222"/>
      <c r="O256" s="222"/>
      <c r="P256" s="222"/>
      <c r="Q256" s="222"/>
      <c r="R256" s="222"/>
      <c r="S256" s="222"/>
      <c r="T256" s="223"/>
      <c r="AT256" s="224" t="s">
        <v>126</v>
      </c>
      <c r="AU256" s="224" t="s">
        <v>82</v>
      </c>
      <c r="AV256" s="11" t="s">
        <v>82</v>
      </c>
      <c r="AW256" s="11" t="s">
        <v>35</v>
      </c>
      <c r="AX256" s="11" t="s">
        <v>74</v>
      </c>
      <c r="AY256" s="224" t="s">
        <v>117</v>
      </c>
    </row>
    <row r="257" spans="2:51" s="11" customFormat="1" ht="12">
      <c r="B257" s="214"/>
      <c r="C257" s="215"/>
      <c r="D257" s="216" t="s">
        <v>126</v>
      </c>
      <c r="E257" s="217" t="s">
        <v>28</v>
      </c>
      <c r="F257" s="218" t="s">
        <v>232</v>
      </c>
      <c r="G257" s="215"/>
      <c r="H257" s="217" t="s">
        <v>28</v>
      </c>
      <c r="I257" s="219"/>
      <c r="J257" s="215"/>
      <c r="K257" s="215"/>
      <c r="L257" s="220"/>
      <c r="M257" s="221"/>
      <c r="N257" s="222"/>
      <c r="O257" s="222"/>
      <c r="P257" s="222"/>
      <c r="Q257" s="222"/>
      <c r="R257" s="222"/>
      <c r="S257" s="222"/>
      <c r="T257" s="223"/>
      <c r="AT257" s="224" t="s">
        <v>126</v>
      </c>
      <c r="AU257" s="224" t="s">
        <v>82</v>
      </c>
      <c r="AV257" s="11" t="s">
        <v>82</v>
      </c>
      <c r="AW257" s="11" t="s">
        <v>35</v>
      </c>
      <c r="AX257" s="11" t="s">
        <v>74</v>
      </c>
      <c r="AY257" s="224" t="s">
        <v>117</v>
      </c>
    </row>
    <row r="258" spans="2:51" s="12" customFormat="1" ht="12">
      <c r="B258" s="225"/>
      <c r="C258" s="226"/>
      <c r="D258" s="216" t="s">
        <v>126</v>
      </c>
      <c r="E258" s="227" t="s">
        <v>28</v>
      </c>
      <c r="F258" s="228" t="s">
        <v>82</v>
      </c>
      <c r="G258" s="226"/>
      <c r="H258" s="229">
        <v>1</v>
      </c>
      <c r="I258" s="230"/>
      <c r="J258" s="226"/>
      <c r="K258" s="226"/>
      <c r="L258" s="231"/>
      <c r="M258" s="232"/>
      <c r="N258" s="233"/>
      <c r="O258" s="233"/>
      <c r="P258" s="233"/>
      <c r="Q258" s="233"/>
      <c r="R258" s="233"/>
      <c r="S258" s="233"/>
      <c r="T258" s="234"/>
      <c r="AT258" s="235" t="s">
        <v>126</v>
      </c>
      <c r="AU258" s="235" t="s">
        <v>82</v>
      </c>
      <c r="AV258" s="12" t="s">
        <v>84</v>
      </c>
      <c r="AW258" s="12" t="s">
        <v>35</v>
      </c>
      <c r="AX258" s="12" t="s">
        <v>82</v>
      </c>
      <c r="AY258" s="235" t="s">
        <v>117</v>
      </c>
    </row>
    <row r="259" spans="2:65" s="1" customFormat="1" ht="16.5" customHeight="1">
      <c r="B259" s="36"/>
      <c r="C259" s="202" t="s">
        <v>301</v>
      </c>
      <c r="D259" s="202" t="s">
        <v>119</v>
      </c>
      <c r="E259" s="203" t="s">
        <v>302</v>
      </c>
      <c r="F259" s="204" t="s">
        <v>303</v>
      </c>
      <c r="G259" s="205" t="s">
        <v>228</v>
      </c>
      <c r="H259" s="206">
        <v>1</v>
      </c>
      <c r="I259" s="207"/>
      <c r="J259" s="208">
        <f>ROUND(I259*H259,2)</f>
        <v>0</v>
      </c>
      <c r="K259" s="204" t="s">
        <v>28</v>
      </c>
      <c r="L259" s="41"/>
      <c r="M259" s="209" t="s">
        <v>28</v>
      </c>
      <c r="N259" s="210" t="s">
        <v>45</v>
      </c>
      <c r="O259" s="77"/>
      <c r="P259" s="211">
        <f>O259*H259</f>
        <v>0</v>
      </c>
      <c r="Q259" s="211">
        <v>0</v>
      </c>
      <c r="R259" s="211">
        <f>Q259*H259</f>
        <v>0</v>
      </c>
      <c r="S259" s="211">
        <v>0</v>
      </c>
      <c r="T259" s="212">
        <f>S259*H259</f>
        <v>0</v>
      </c>
      <c r="AR259" s="15" t="s">
        <v>229</v>
      </c>
      <c r="AT259" s="15" t="s">
        <v>119</v>
      </c>
      <c r="AU259" s="15" t="s">
        <v>82</v>
      </c>
      <c r="AY259" s="15" t="s">
        <v>117</v>
      </c>
      <c r="BE259" s="213">
        <f>IF(N259="základní",J259,0)</f>
        <v>0</v>
      </c>
      <c r="BF259" s="213">
        <f>IF(N259="snížená",J259,0)</f>
        <v>0</v>
      </c>
      <c r="BG259" s="213">
        <f>IF(N259="zákl. přenesená",J259,0)</f>
        <v>0</v>
      </c>
      <c r="BH259" s="213">
        <f>IF(N259="sníž. přenesená",J259,0)</f>
        <v>0</v>
      </c>
      <c r="BI259" s="213">
        <f>IF(N259="nulová",J259,0)</f>
        <v>0</v>
      </c>
      <c r="BJ259" s="15" t="s">
        <v>82</v>
      </c>
      <c r="BK259" s="213">
        <f>ROUND(I259*H259,2)</f>
        <v>0</v>
      </c>
      <c r="BL259" s="15" t="s">
        <v>229</v>
      </c>
      <c r="BM259" s="15" t="s">
        <v>304</v>
      </c>
    </row>
    <row r="260" spans="2:51" s="11" customFormat="1" ht="12">
      <c r="B260" s="214"/>
      <c r="C260" s="215"/>
      <c r="D260" s="216" t="s">
        <v>126</v>
      </c>
      <c r="E260" s="217" t="s">
        <v>28</v>
      </c>
      <c r="F260" s="218" t="s">
        <v>231</v>
      </c>
      <c r="G260" s="215"/>
      <c r="H260" s="217" t="s">
        <v>28</v>
      </c>
      <c r="I260" s="219"/>
      <c r="J260" s="215"/>
      <c r="K260" s="215"/>
      <c r="L260" s="220"/>
      <c r="M260" s="221"/>
      <c r="N260" s="222"/>
      <c r="O260" s="222"/>
      <c r="P260" s="222"/>
      <c r="Q260" s="222"/>
      <c r="R260" s="222"/>
      <c r="S260" s="222"/>
      <c r="T260" s="223"/>
      <c r="AT260" s="224" t="s">
        <v>126</v>
      </c>
      <c r="AU260" s="224" t="s">
        <v>82</v>
      </c>
      <c r="AV260" s="11" t="s">
        <v>82</v>
      </c>
      <c r="AW260" s="11" t="s">
        <v>35</v>
      </c>
      <c r="AX260" s="11" t="s">
        <v>74</v>
      </c>
      <c r="AY260" s="224" t="s">
        <v>117</v>
      </c>
    </row>
    <row r="261" spans="2:51" s="11" customFormat="1" ht="12">
      <c r="B261" s="214"/>
      <c r="C261" s="215"/>
      <c r="D261" s="216" t="s">
        <v>126</v>
      </c>
      <c r="E261" s="217" t="s">
        <v>28</v>
      </c>
      <c r="F261" s="218" t="s">
        <v>232</v>
      </c>
      <c r="G261" s="215"/>
      <c r="H261" s="217" t="s">
        <v>28</v>
      </c>
      <c r="I261" s="219"/>
      <c r="J261" s="215"/>
      <c r="K261" s="215"/>
      <c r="L261" s="220"/>
      <c r="M261" s="221"/>
      <c r="N261" s="222"/>
      <c r="O261" s="222"/>
      <c r="P261" s="222"/>
      <c r="Q261" s="222"/>
      <c r="R261" s="222"/>
      <c r="S261" s="222"/>
      <c r="T261" s="223"/>
      <c r="AT261" s="224" t="s">
        <v>126</v>
      </c>
      <c r="AU261" s="224" t="s">
        <v>82</v>
      </c>
      <c r="AV261" s="11" t="s">
        <v>82</v>
      </c>
      <c r="AW261" s="11" t="s">
        <v>35</v>
      </c>
      <c r="AX261" s="11" t="s">
        <v>74</v>
      </c>
      <c r="AY261" s="224" t="s">
        <v>117</v>
      </c>
    </row>
    <row r="262" spans="2:51" s="12" customFormat="1" ht="12">
      <c r="B262" s="225"/>
      <c r="C262" s="226"/>
      <c r="D262" s="216" t="s">
        <v>126</v>
      </c>
      <c r="E262" s="227" t="s">
        <v>28</v>
      </c>
      <c r="F262" s="228" t="s">
        <v>82</v>
      </c>
      <c r="G262" s="226"/>
      <c r="H262" s="229">
        <v>1</v>
      </c>
      <c r="I262" s="230"/>
      <c r="J262" s="226"/>
      <c r="K262" s="226"/>
      <c r="L262" s="231"/>
      <c r="M262" s="232"/>
      <c r="N262" s="233"/>
      <c r="O262" s="233"/>
      <c r="P262" s="233"/>
      <c r="Q262" s="233"/>
      <c r="R262" s="233"/>
      <c r="S262" s="233"/>
      <c r="T262" s="234"/>
      <c r="AT262" s="235" t="s">
        <v>126</v>
      </c>
      <c r="AU262" s="235" t="s">
        <v>82</v>
      </c>
      <c r="AV262" s="12" t="s">
        <v>84</v>
      </c>
      <c r="AW262" s="12" t="s">
        <v>35</v>
      </c>
      <c r="AX262" s="12" t="s">
        <v>82</v>
      </c>
      <c r="AY262" s="235" t="s">
        <v>117</v>
      </c>
    </row>
    <row r="263" spans="2:51" s="11" customFormat="1" ht="12">
      <c r="B263" s="214"/>
      <c r="C263" s="215"/>
      <c r="D263" s="216" t="s">
        <v>126</v>
      </c>
      <c r="E263" s="217" t="s">
        <v>28</v>
      </c>
      <c r="F263" s="218" t="s">
        <v>169</v>
      </c>
      <c r="G263" s="215"/>
      <c r="H263" s="217" t="s">
        <v>28</v>
      </c>
      <c r="I263" s="219"/>
      <c r="J263" s="215"/>
      <c r="K263" s="215"/>
      <c r="L263" s="220"/>
      <c r="M263" s="221"/>
      <c r="N263" s="222"/>
      <c r="O263" s="222"/>
      <c r="P263" s="222"/>
      <c r="Q263" s="222"/>
      <c r="R263" s="222"/>
      <c r="S263" s="222"/>
      <c r="T263" s="223"/>
      <c r="AT263" s="224" t="s">
        <v>126</v>
      </c>
      <c r="AU263" s="224" t="s">
        <v>82</v>
      </c>
      <c r="AV263" s="11" t="s">
        <v>82</v>
      </c>
      <c r="AW263" s="11" t="s">
        <v>35</v>
      </c>
      <c r="AX263" s="11" t="s">
        <v>74</v>
      </c>
      <c r="AY263" s="224" t="s">
        <v>117</v>
      </c>
    </row>
    <row r="264" spans="2:51" s="11" customFormat="1" ht="12">
      <c r="B264" s="214"/>
      <c r="C264" s="215"/>
      <c r="D264" s="216" t="s">
        <v>126</v>
      </c>
      <c r="E264" s="217" t="s">
        <v>28</v>
      </c>
      <c r="F264" s="218" t="s">
        <v>237</v>
      </c>
      <c r="G264" s="215"/>
      <c r="H264" s="217" t="s">
        <v>28</v>
      </c>
      <c r="I264" s="219"/>
      <c r="J264" s="215"/>
      <c r="K264" s="215"/>
      <c r="L264" s="220"/>
      <c r="M264" s="221"/>
      <c r="N264" s="222"/>
      <c r="O264" s="222"/>
      <c r="P264" s="222"/>
      <c r="Q264" s="222"/>
      <c r="R264" s="222"/>
      <c r="S264" s="222"/>
      <c r="T264" s="223"/>
      <c r="AT264" s="224" t="s">
        <v>126</v>
      </c>
      <c r="AU264" s="224" t="s">
        <v>82</v>
      </c>
      <c r="AV264" s="11" t="s">
        <v>82</v>
      </c>
      <c r="AW264" s="11" t="s">
        <v>35</v>
      </c>
      <c r="AX264" s="11" t="s">
        <v>74</v>
      </c>
      <c r="AY264" s="224" t="s">
        <v>117</v>
      </c>
    </row>
    <row r="265" spans="2:51" s="11" customFormat="1" ht="12">
      <c r="B265" s="214"/>
      <c r="C265" s="215"/>
      <c r="D265" s="216" t="s">
        <v>126</v>
      </c>
      <c r="E265" s="217" t="s">
        <v>28</v>
      </c>
      <c r="F265" s="218" t="s">
        <v>238</v>
      </c>
      <c r="G265" s="215"/>
      <c r="H265" s="217" t="s">
        <v>28</v>
      </c>
      <c r="I265" s="219"/>
      <c r="J265" s="215"/>
      <c r="K265" s="215"/>
      <c r="L265" s="220"/>
      <c r="M265" s="221"/>
      <c r="N265" s="222"/>
      <c r="O265" s="222"/>
      <c r="P265" s="222"/>
      <c r="Q265" s="222"/>
      <c r="R265" s="222"/>
      <c r="S265" s="222"/>
      <c r="T265" s="223"/>
      <c r="AT265" s="224" t="s">
        <v>126</v>
      </c>
      <c r="AU265" s="224" t="s">
        <v>82</v>
      </c>
      <c r="AV265" s="11" t="s">
        <v>82</v>
      </c>
      <c r="AW265" s="11" t="s">
        <v>35</v>
      </c>
      <c r="AX265" s="11" t="s">
        <v>74</v>
      </c>
      <c r="AY265" s="224" t="s">
        <v>117</v>
      </c>
    </row>
    <row r="266" spans="2:51" s="11" customFormat="1" ht="12">
      <c r="B266" s="214"/>
      <c r="C266" s="215"/>
      <c r="D266" s="216" t="s">
        <v>126</v>
      </c>
      <c r="E266" s="217" t="s">
        <v>28</v>
      </c>
      <c r="F266" s="218" t="s">
        <v>239</v>
      </c>
      <c r="G266" s="215"/>
      <c r="H266" s="217" t="s">
        <v>28</v>
      </c>
      <c r="I266" s="219"/>
      <c r="J266" s="215"/>
      <c r="K266" s="215"/>
      <c r="L266" s="220"/>
      <c r="M266" s="221"/>
      <c r="N266" s="222"/>
      <c r="O266" s="222"/>
      <c r="P266" s="222"/>
      <c r="Q266" s="222"/>
      <c r="R266" s="222"/>
      <c r="S266" s="222"/>
      <c r="T266" s="223"/>
      <c r="AT266" s="224" t="s">
        <v>126</v>
      </c>
      <c r="AU266" s="224" t="s">
        <v>82</v>
      </c>
      <c r="AV266" s="11" t="s">
        <v>82</v>
      </c>
      <c r="AW266" s="11" t="s">
        <v>35</v>
      </c>
      <c r="AX266" s="11" t="s">
        <v>74</v>
      </c>
      <c r="AY266" s="224" t="s">
        <v>117</v>
      </c>
    </row>
    <row r="267" spans="2:51" s="11" customFormat="1" ht="12">
      <c r="B267" s="214"/>
      <c r="C267" s="215"/>
      <c r="D267" s="216" t="s">
        <v>126</v>
      </c>
      <c r="E267" s="217" t="s">
        <v>28</v>
      </c>
      <c r="F267" s="218" t="s">
        <v>240</v>
      </c>
      <c r="G267" s="215"/>
      <c r="H267" s="217" t="s">
        <v>28</v>
      </c>
      <c r="I267" s="219"/>
      <c r="J267" s="215"/>
      <c r="K267" s="215"/>
      <c r="L267" s="220"/>
      <c r="M267" s="221"/>
      <c r="N267" s="222"/>
      <c r="O267" s="222"/>
      <c r="P267" s="222"/>
      <c r="Q267" s="222"/>
      <c r="R267" s="222"/>
      <c r="S267" s="222"/>
      <c r="T267" s="223"/>
      <c r="AT267" s="224" t="s">
        <v>126</v>
      </c>
      <c r="AU267" s="224" t="s">
        <v>82</v>
      </c>
      <c r="AV267" s="11" t="s">
        <v>82</v>
      </c>
      <c r="AW267" s="11" t="s">
        <v>35</v>
      </c>
      <c r="AX267" s="11" t="s">
        <v>74</v>
      </c>
      <c r="AY267" s="224" t="s">
        <v>117</v>
      </c>
    </row>
    <row r="268" spans="2:51" s="11" customFormat="1" ht="12">
      <c r="B268" s="214"/>
      <c r="C268" s="215"/>
      <c r="D268" s="216" t="s">
        <v>126</v>
      </c>
      <c r="E268" s="217" t="s">
        <v>28</v>
      </c>
      <c r="F268" s="218" t="s">
        <v>241</v>
      </c>
      <c r="G268" s="215"/>
      <c r="H268" s="217" t="s">
        <v>28</v>
      </c>
      <c r="I268" s="219"/>
      <c r="J268" s="215"/>
      <c r="K268" s="215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126</v>
      </c>
      <c r="AU268" s="224" t="s">
        <v>82</v>
      </c>
      <c r="AV268" s="11" t="s">
        <v>82</v>
      </c>
      <c r="AW268" s="11" t="s">
        <v>35</v>
      </c>
      <c r="AX268" s="11" t="s">
        <v>74</v>
      </c>
      <c r="AY268" s="224" t="s">
        <v>117</v>
      </c>
    </row>
    <row r="269" spans="2:51" s="11" customFormat="1" ht="12">
      <c r="B269" s="214"/>
      <c r="C269" s="215"/>
      <c r="D269" s="216" t="s">
        <v>126</v>
      </c>
      <c r="E269" s="217" t="s">
        <v>28</v>
      </c>
      <c r="F269" s="218" t="s">
        <v>242</v>
      </c>
      <c r="G269" s="215"/>
      <c r="H269" s="217" t="s">
        <v>28</v>
      </c>
      <c r="I269" s="219"/>
      <c r="J269" s="215"/>
      <c r="K269" s="215"/>
      <c r="L269" s="220"/>
      <c r="M269" s="221"/>
      <c r="N269" s="222"/>
      <c r="O269" s="222"/>
      <c r="P269" s="222"/>
      <c r="Q269" s="222"/>
      <c r="R269" s="222"/>
      <c r="S269" s="222"/>
      <c r="T269" s="223"/>
      <c r="AT269" s="224" t="s">
        <v>126</v>
      </c>
      <c r="AU269" s="224" t="s">
        <v>82</v>
      </c>
      <c r="AV269" s="11" t="s">
        <v>82</v>
      </c>
      <c r="AW269" s="11" t="s">
        <v>35</v>
      </c>
      <c r="AX269" s="11" t="s">
        <v>74</v>
      </c>
      <c r="AY269" s="224" t="s">
        <v>117</v>
      </c>
    </row>
    <row r="270" spans="2:65" s="1" customFormat="1" ht="16.5" customHeight="1">
      <c r="B270" s="36"/>
      <c r="C270" s="236" t="s">
        <v>305</v>
      </c>
      <c r="D270" s="236" t="s">
        <v>154</v>
      </c>
      <c r="E270" s="237" t="s">
        <v>306</v>
      </c>
      <c r="F270" s="238" t="s">
        <v>307</v>
      </c>
      <c r="G270" s="239" t="s">
        <v>228</v>
      </c>
      <c r="H270" s="240">
        <v>1</v>
      </c>
      <c r="I270" s="241"/>
      <c r="J270" s="242">
        <f>ROUND(I270*H270,2)</f>
        <v>0</v>
      </c>
      <c r="K270" s="238" t="s">
        <v>28</v>
      </c>
      <c r="L270" s="243"/>
      <c r="M270" s="244" t="s">
        <v>28</v>
      </c>
      <c r="N270" s="245" t="s">
        <v>45</v>
      </c>
      <c r="O270" s="77"/>
      <c r="P270" s="211">
        <f>O270*H270</f>
        <v>0</v>
      </c>
      <c r="Q270" s="211">
        <v>0</v>
      </c>
      <c r="R270" s="211">
        <f>Q270*H270</f>
        <v>0</v>
      </c>
      <c r="S270" s="211">
        <v>0</v>
      </c>
      <c r="T270" s="212">
        <f>S270*H270</f>
        <v>0</v>
      </c>
      <c r="AR270" s="15" t="s">
        <v>229</v>
      </c>
      <c r="AT270" s="15" t="s">
        <v>154</v>
      </c>
      <c r="AU270" s="15" t="s">
        <v>82</v>
      </c>
      <c r="AY270" s="15" t="s">
        <v>117</v>
      </c>
      <c r="BE270" s="213">
        <f>IF(N270="základní",J270,0)</f>
        <v>0</v>
      </c>
      <c r="BF270" s="213">
        <f>IF(N270="snížená",J270,0)</f>
        <v>0</v>
      </c>
      <c r="BG270" s="213">
        <f>IF(N270="zákl. přenesená",J270,0)</f>
        <v>0</v>
      </c>
      <c r="BH270" s="213">
        <f>IF(N270="sníž. přenesená",J270,0)</f>
        <v>0</v>
      </c>
      <c r="BI270" s="213">
        <f>IF(N270="nulová",J270,0)</f>
        <v>0</v>
      </c>
      <c r="BJ270" s="15" t="s">
        <v>82</v>
      </c>
      <c r="BK270" s="213">
        <f>ROUND(I270*H270,2)</f>
        <v>0</v>
      </c>
      <c r="BL270" s="15" t="s">
        <v>229</v>
      </c>
      <c r="BM270" s="15" t="s">
        <v>308</v>
      </c>
    </row>
    <row r="271" spans="2:51" s="11" customFormat="1" ht="12">
      <c r="B271" s="214"/>
      <c r="C271" s="215"/>
      <c r="D271" s="216" t="s">
        <v>126</v>
      </c>
      <c r="E271" s="217" t="s">
        <v>28</v>
      </c>
      <c r="F271" s="218" t="s">
        <v>231</v>
      </c>
      <c r="G271" s="215"/>
      <c r="H271" s="217" t="s">
        <v>28</v>
      </c>
      <c r="I271" s="219"/>
      <c r="J271" s="215"/>
      <c r="K271" s="215"/>
      <c r="L271" s="220"/>
      <c r="M271" s="221"/>
      <c r="N271" s="222"/>
      <c r="O271" s="222"/>
      <c r="P271" s="222"/>
      <c r="Q271" s="222"/>
      <c r="R271" s="222"/>
      <c r="S271" s="222"/>
      <c r="T271" s="223"/>
      <c r="AT271" s="224" t="s">
        <v>126</v>
      </c>
      <c r="AU271" s="224" t="s">
        <v>82</v>
      </c>
      <c r="AV271" s="11" t="s">
        <v>82</v>
      </c>
      <c r="AW271" s="11" t="s">
        <v>35</v>
      </c>
      <c r="AX271" s="11" t="s">
        <v>74</v>
      </c>
      <c r="AY271" s="224" t="s">
        <v>117</v>
      </c>
    </row>
    <row r="272" spans="2:51" s="11" customFormat="1" ht="12">
      <c r="B272" s="214"/>
      <c r="C272" s="215"/>
      <c r="D272" s="216" t="s">
        <v>126</v>
      </c>
      <c r="E272" s="217" t="s">
        <v>28</v>
      </c>
      <c r="F272" s="218" t="s">
        <v>232</v>
      </c>
      <c r="G272" s="215"/>
      <c r="H272" s="217" t="s">
        <v>28</v>
      </c>
      <c r="I272" s="219"/>
      <c r="J272" s="215"/>
      <c r="K272" s="215"/>
      <c r="L272" s="220"/>
      <c r="M272" s="221"/>
      <c r="N272" s="222"/>
      <c r="O272" s="222"/>
      <c r="P272" s="222"/>
      <c r="Q272" s="222"/>
      <c r="R272" s="222"/>
      <c r="S272" s="222"/>
      <c r="T272" s="223"/>
      <c r="AT272" s="224" t="s">
        <v>126</v>
      </c>
      <c r="AU272" s="224" t="s">
        <v>82</v>
      </c>
      <c r="AV272" s="11" t="s">
        <v>82</v>
      </c>
      <c r="AW272" s="11" t="s">
        <v>35</v>
      </c>
      <c r="AX272" s="11" t="s">
        <v>74</v>
      </c>
      <c r="AY272" s="224" t="s">
        <v>117</v>
      </c>
    </row>
    <row r="273" spans="2:51" s="12" customFormat="1" ht="12">
      <c r="B273" s="225"/>
      <c r="C273" s="226"/>
      <c r="D273" s="216" t="s">
        <v>126</v>
      </c>
      <c r="E273" s="227" t="s">
        <v>28</v>
      </c>
      <c r="F273" s="228" t="s">
        <v>82</v>
      </c>
      <c r="G273" s="226"/>
      <c r="H273" s="229">
        <v>1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AT273" s="235" t="s">
        <v>126</v>
      </c>
      <c r="AU273" s="235" t="s">
        <v>82</v>
      </c>
      <c r="AV273" s="12" t="s">
        <v>84</v>
      </c>
      <c r="AW273" s="12" t="s">
        <v>35</v>
      </c>
      <c r="AX273" s="12" t="s">
        <v>82</v>
      </c>
      <c r="AY273" s="235" t="s">
        <v>117</v>
      </c>
    </row>
    <row r="274" spans="2:65" s="1" customFormat="1" ht="16.5" customHeight="1">
      <c r="B274" s="36"/>
      <c r="C274" s="202" t="s">
        <v>309</v>
      </c>
      <c r="D274" s="202" t="s">
        <v>119</v>
      </c>
      <c r="E274" s="203" t="s">
        <v>310</v>
      </c>
      <c r="F274" s="204" t="s">
        <v>311</v>
      </c>
      <c r="G274" s="205" t="s">
        <v>228</v>
      </c>
      <c r="H274" s="206">
        <v>1</v>
      </c>
      <c r="I274" s="207"/>
      <c r="J274" s="208">
        <f>ROUND(I274*H274,2)</f>
        <v>0</v>
      </c>
      <c r="K274" s="204" t="s">
        <v>28</v>
      </c>
      <c r="L274" s="41"/>
      <c r="M274" s="209" t="s">
        <v>28</v>
      </c>
      <c r="N274" s="210" t="s">
        <v>45</v>
      </c>
      <c r="O274" s="77"/>
      <c r="P274" s="211">
        <f>O274*H274</f>
        <v>0</v>
      </c>
      <c r="Q274" s="211">
        <v>0</v>
      </c>
      <c r="R274" s="211">
        <f>Q274*H274</f>
        <v>0</v>
      </c>
      <c r="S274" s="211">
        <v>0</v>
      </c>
      <c r="T274" s="212">
        <f>S274*H274</f>
        <v>0</v>
      </c>
      <c r="AR274" s="15" t="s">
        <v>229</v>
      </c>
      <c r="AT274" s="15" t="s">
        <v>119</v>
      </c>
      <c r="AU274" s="15" t="s">
        <v>82</v>
      </c>
      <c r="AY274" s="15" t="s">
        <v>117</v>
      </c>
      <c r="BE274" s="213">
        <f>IF(N274="základní",J274,0)</f>
        <v>0</v>
      </c>
      <c r="BF274" s="213">
        <f>IF(N274="snížená",J274,0)</f>
        <v>0</v>
      </c>
      <c r="BG274" s="213">
        <f>IF(N274="zákl. přenesená",J274,0)</f>
        <v>0</v>
      </c>
      <c r="BH274" s="213">
        <f>IF(N274="sníž. přenesená",J274,0)</f>
        <v>0</v>
      </c>
      <c r="BI274" s="213">
        <f>IF(N274="nulová",J274,0)</f>
        <v>0</v>
      </c>
      <c r="BJ274" s="15" t="s">
        <v>82</v>
      </c>
      <c r="BK274" s="213">
        <f>ROUND(I274*H274,2)</f>
        <v>0</v>
      </c>
      <c r="BL274" s="15" t="s">
        <v>229</v>
      </c>
      <c r="BM274" s="15" t="s">
        <v>312</v>
      </c>
    </row>
    <row r="275" spans="2:51" s="11" customFormat="1" ht="12">
      <c r="B275" s="214"/>
      <c r="C275" s="215"/>
      <c r="D275" s="216" t="s">
        <v>126</v>
      </c>
      <c r="E275" s="217" t="s">
        <v>28</v>
      </c>
      <c r="F275" s="218" t="s">
        <v>231</v>
      </c>
      <c r="G275" s="215"/>
      <c r="H275" s="217" t="s">
        <v>28</v>
      </c>
      <c r="I275" s="219"/>
      <c r="J275" s="215"/>
      <c r="K275" s="215"/>
      <c r="L275" s="220"/>
      <c r="M275" s="221"/>
      <c r="N275" s="222"/>
      <c r="O275" s="222"/>
      <c r="P275" s="222"/>
      <c r="Q275" s="222"/>
      <c r="R275" s="222"/>
      <c r="S275" s="222"/>
      <c r="T275" s="223"/>
      <c r="AT275" s="224" t="s">
        <v>126</v>
      </c>
      <c r="AU275" s="224" t="s">
        <v>82</v>
      </c>
      <c r="AV275" s="11" t="s">
        <v>82</v>
      </c>
      <c r="AW275" s="11" t="s">
        <v>35</v>
      </c>
      <c r="AX275" s="11" t="s">
        <v>74</v>
      </c>
      <c r="AY275" s="224" t="s">
        <v>117</v>
      </c>
    </row>
    <row r="276" spans="2:51" s="11" customFormat="1" ht="12">
      <c r="B276" s="214"/>
      <c r="C276" s="215"/>
      <c r="D276" s="216" t="s">
        <v>126</v>
      </c>
      <c r="E276" s="217" t="s">
        <v>28</v>
      </c>
      <c r="F276" s="218" t="s">
        <v>232</v>
      </c>
      <c r="G276" s="215"/>
      <c r="H276" s="217" t="s">
        <v>28</v>
      </c>
      <c r="I276" s="219"/>
      <c r="J276" s="215"/>
      <c r="K276" s="215"/>
      <c r="L276" s="220"/>
      <c r="M276" s="221"/>
      <c r="N276" s="222"/>
      <c r="O276" s="222"/>
      <c r="P276" s="222"/>
      <c r="Q276" s="222"/>
      <c r="R276" s="222"/>
      <c r="S276" s="222"/>
      <c r="T276" s="223"/>
      <c r="AT276" s="224" t="s">
        <v>126</v>
      </c>
      <c r="AU276" s="224" t="s">
        <v>82</v>
      </c>
      <c r="AV276" s="11" t="s">
        <v>82</v>
      </c>
      <c r="AW276" s="11" t="s">
        <v>35</v>
      </c>
      <c r="AX276" s="11" t="s">
        <v>74</v>
      </c>
      <c r="AY276" s="224" t="s">
        <v>117</v>
      </c>
    </row>
    <row r="277" spans="2:51" s="12" customFormat="1" ht="12">
      <c r="B277" s="225"/>
      <c r="C277" s="226"/>
      <c r="D277" s="216" t="s">
        <v>126</v>
      </c>
      <c r="E277" s="227" t="s">
        <v>28</v>
      </c>
      <c r="F277" s="228" t="s">
        <v>82</v>
      </c>
      <c r="G277" s="226"/>
      <c r="H277" s="229">
        <v>1</v>
      </c>
      <c r="I277" s="230"/>
      <c r="J277" s="226"/>
      <c r="K277" s="226"/>
      <c r="L277" s="231"/>
      <c r="M277" s="232"/>
      <c r="N277" s="233"/>
      <c r="O277" s="233"/>
      <c r="P277" s="233"/>
      <c r="Q277" s="233"/>
      <c r="R277" s="233"/>
      <c r="S277" s="233"/>
      <c r="T277" s="234"/>
      <c r="AT277" s="235" t="s">
        <v>126</v>
      </c>
      <c r="AU277" s="235" t="s">
        <v>82</v>
      </c>
      <c r="AV277" s="12" t="s">
        <v>84</v>
      </c>
      <c r="AW277" s="12" t="s">
        <v>35</v>
      </c>
      <c r="AX277" s="12" t="s">
        <v>82</v>
      </c>
      <c r="AY277" s="235" t="s">
        <v>117</v>
      </c>
    </row>
    <row r="278" spans="2:51" s="11" customFormat="1" ht="12">
      <c r="B278" s="214"/>
      <c r="C278" s="215"/>
      <c r="D278" s="216" t="s">
        <v>126</v>
      </c>
      <c r="E278" s="217" t="s">
        <v>28</v>
      </c>
      <c r="F278" s="218" t="s">
        <v>169</v>
      </c>
      <c r="G278" s="215"/>
      <c r="H278" s="217" t="s">
        <v>28</v>
      </c>
      <c r="I278" s="219"/>
      <c r="J278" s="215"/>
      <c r="K278" s="215"/>
      <c r="L278" s="220"/>
      <c r="M278" s="221"/>
      <c r="N278" s="222"/>
      <c r="O278" s="222"/>
      <c r="P278" s="222"/>
      <c r="Q278" s="222"/>
      <c r="R278" s="222"/>
      <c r="S278" s="222"/>
      <c r="T278" s="223"/>
      <c r="AT278" s="224" t="s">
        <v>126</v>
      </c>
      <c r="AU278" s="224" t="s">
        <v>82</v>
      </c>
      <c r="AV278" s="11" t="s">
        <v>82</v>
      </c>
      <c r="AW278" s="11" t="s">
        <v>35</v>
      </c>
      <c r="AX278" s="11" t="s">
        <v>74</v>
      </c>
      <c r="AY278" s="224" t="s">
        <v>117</v>
      </c>
    </row>
    <row r="279" spans="2:51" s="11" customFormat="1" ht="12">
      <c r="B279" s="214"/>
      <c r="C279" s="215"/>
      <c r="D279" s="216" t="s">
        <v>126</v>
      </c>
      <c r="E279" s="217" t="s">
        <v>28</v>
      </c>
      <c r="F279" s="218" t="s">
        <v>237</v>
      </c>
      <c r="G279" s="215"/>
      <c r="H279" s="217" t="s">
        <v>28</v>
      </c>
      <c r="I279" s="219"/>
      <c r="J279" s="215"/>
      <c r="K279" s="215"/>
      <c r="L279" s="220"/>
      <c r="M279" s="221"/>
      <c r="N279" s="222"/>
      <c r="O279" s="222"/>
      <c r="P279" s="222"/>
      <c r="Q279" s="222"/>
      <c r="R279" s="222"/>
      <c r="S279" s="222"/>
      <c r="T279" s="223"/>
      <c r="AT279" s="224" t="s">
        <v>126</v>
      </c>
      <c r="AU279" s="224" t="s">
        <v>82</v>
      </c>
      <c r="AV279" s="11" t="s">
        <v>82</v>
      </c>
      <c r="AW279" s="11" t="s">
        <v>35</v>
      </c>
      <c r="AX279" s="11" t="s">
        <v>74</v>
      </c>
      <c r="AY279" s="224" t="s">
        <v>117</v>
      </c>
    </row>
    <row r="280" spans="2:51" s="11" customFormat="1" ht="12">
      <c r="B280" s="214"/>
      <c r="C280" s="215"/>
      <c r="D280" s="216" t="s">
        <v>126</v>
      </c>
      <c r="E280" s="217" t="s">
        <v>28</v>
      </c>
      <c r="F280" s="218" t="s">
        <v>238</v>
      </c>
      <c r="G280" s="215"/>
      <c r="H280" s="217" t="s">
        <v>28</v>
      </c>
      <c r="I280" s="219"/>
      <c r="J280" s="215"/>
      <c r="K280" s="215"/>
      <c r="L280" s="220"/>
      <c r="M280" s="221"/>
      <c r="N280" s="222"/>
      <c r="O280" s="222"/>
      <c r="P280" s="222"/>
      <c r="Q280" s="222"/>
      <c r="R280" s="222"/>
      <c r="S280" s="222"/>
      <c r="T280" s="223"/>
      <c r="AT280" s="224" t="s">
        <v>126</v>
      </c>
      <c r="AU280" s="224" t="s">
        <v>82</v>
      </c>
      <c r="AV280" s="11" t="s">
        <v>82</v>
      </c>
      <c r="AW280" s="11" t="s">
        <v>35</v>
      </c>
      <c r="AX280" s="11" t="s">
        <v>74</v>
      </c>
      <c r="AY280" s="224" t="s">
        <v>117</v>
      </c>
    </row>
    <row r="281" spans="2:51" s="11" customFormat="1" ht="12">
      <c r="B281" s="214"/>
      <c r="C281" s="215"/>
      <c r="D281" s="216" t="s">
        <v>126</v>
      </c>
      <c r="E281" s="217" t="s">
        <v>28</v>
      </c>
      <c r="F281" s="218" t="s">
        <v>239</v>
      </c>
      <c r="G281" s="215"/>
      <c r="H281" s="217" t="s">
        <v>28</v>
      </c>
      <c r="I281" s="219"/>
      <c r="J281" s="215"/>
      <c r="K281" s="215"/>
      <c r="L281" s="220"/>
      <c r="M281" s="221"/>
      <c r="N281" s="222"/>
      <c r="O281" s="222"/>
      <c r="P281" s="222"/>
      <c r="Q281" s="222"/>
      <c r="R281" s="222"/>
      <c r="S281" s="222"/>
      <c r="T281" s="223"/>
      <c r="AT281" s="224" t="s">
        <v>126</v>
      </c>
      <c r="AU281" s="224" t="s">
        <v>82</v>
      </c>
      <c r="AV281" s="11" t="s">
        <v>82</v>
      </c>
      <c r="AW281" s="11" t="s">
        <v>35</v>
      </c>
      <c r="AX281" s="11" t="s">
        <v>74</v>
      </c>
      <c r="AY281" s="224" t="s">
        <v>117</v>
      </c>
    </row>
    <row r="282" spans="2:51" s="11" customFormat="1" ht="12">
      <c r="B282" s="214"/>
      <c r="C282" s="215"/>
      <c r="D282" s="216" t="s">
        <v>126</v>
      </c>
      <c r="E282" s="217" t="s">
        <v>28</v>
      </c>
      <c r="F282" s="218" t="s">
        <v>240</v>
      </c>
      <c r="G282" s="215"/>
      <c r="H282" s="217" t="s">
        <v>28</v>
      </c>
      <c r="I282" s="219"/>
      <c r="J282" s="215"/>
      <c r="K282" s="215"/>
      <c r="L282" s="220"/>
      <c r="M282" s="221"/>
      <c r="N282" s="222"/>
      <c r="O282" s="222"/>
      <c r="P282" s="222"/>
      <c r="Q282" s="222"/>
      <c r="R282" s="222"/>
      <c r="S282" s="222"/>
      <c r="T282" s="223"/>
      <c r="AT282" s="224" t="s">
        <v>126</v>
      </c>
      <c r="AU282" s="224" t="s">
        <v>82</v>
      </c>
      <c r="AV282" s="11" t="s">
        <v>82</v>
      </c>
      <c r="AW282" s="11" t="s">
        <v>35</v>
      </c>
      <c r="AX282" s="11" t="s">
        <v>74</v>
      </c>
      <c r="AY282" s="224" t="s">
        <v>117</v>
      </c>
    </row>
    <row r="283" spans="2:51" s="11" customFormat="1" ht="12">
      <c r="B283" s="214"/>
      <c r="C283" s="215"/>
      <c r="D283" s="216" t="s">
        <v>126</v>
      </c>
      <c r="E283" s="217" t="s">
        <v>28</v>
      </c>
      <c r="F283" s="218" t="s">
        <v>241</v>
      </c>
      <c r="G283" s="215"/>
      <c r="H283" s="217" t="s">
        <v>28</v>
      </c>
      <c r="I283" s="219"/>
      <c r="J283" s="215"/>
      <c r="K283" s="215"/>
      <c r="L283" s="220"/>
      <c r="M283" s="221"/>
      <c r="N283" s="222"/>
      <c r="O283" s="222"/>
      <c r="P283" s="222"/>
      <c r="Q283" s="222"/>
      <c r="R283" s="222"/>
      <c r="S283" s="222"/>
      <c r="T283" s="223"/>
      <c r="AT283" s="224" t="s">
        <v>126</v>
      </c>
      <c r="AU283" s="224" t="s">
        <v>82</v>
      </c>
      <c r="AV283" s="11" t="s">
        <v>82</v>
      </c>
      <c r="AW283" s="11" t="s">
        <v>35</v>
      </c>
      <c r="AX283" s="11" t="s">
        <v>74</v>
      </c>
      <c r="AY283" s="224" t="s">
        <v>117</v>
      </c>
    </row>
    <row r="284" spans="2:51" s="11" customFormat="1" ht="12">
      <c r="B284" s="214"/>
      <c r="C284" s="215"/>
      <c r="D284" s="216" t="s">
        <v>126</v>
      </c>
      <c r="E284" s="217" t="s">
        <v>28</v>
      </c>
      <c r="F284" s="218" t="s">
        <v>242</v>
      </c>
      <c r="G284" s="215"/>
      <c r="H284" s="217" t="s">
        <v>28</v>
      </c>
      <c r="I284" s="219"/>
      <c r="J284" s="215"/>
      <c r="K284" s="215"/>
      <c r="L284" s="220"/>
      <c r="M284" s="221"/>
      <c r="N284" s="222"/>
      <c r="O284" s="222"/>
      <c r="P284" s="222"/>
      <c r="Q284" s="222"/>
      <c r="R284" s="222"/>
      <c r="S284" s="222"/>
      <c r="T284" s="223"/>
      <c r="AT284" s="224" t="s">
        <v>126</v>
      </c>
      <c r="AU284" s="224" t="s">
        <v>82</v>
      </c>
      <c r="AV284" s="11" t="s">
        <v>82</v>
      </c>
      <c r="AW284" s="11" t="s">
        <v>35</v>
      </c>
      <c r="AX284" s="11" t="s">
        <v>74</v>
      </c>
      <c r="AY284" s="224" t="s">
        <v>117</v>
      </c>
    </row>
    <row r="285" spans="2:65" s="1" customFormat="1" ht="16.5" customHeight="1">
      <c r="B285" s="36"/>
      <c r="C285" s="236" t="s">
        <v>313</v>
      </c>
      <c r="D285" s="236" t="s">
        <v>154</v>
      </c>
      <c r="E285" s="237" t="s">
        <v>314</v>
      </c>
      <c r="F285" s="238" t="s">
        <v>315</v>
      </c>
      <c r="G285" s="239" t="s">
        <v>228</v>
      </c>
      <c r="H285" s="240">
        <v>1</v>
      </c>
      <c r="I285" s="241"/>
      <c r="J285" s="242">
        <f>ROUND(I285*H285,2)</f>
        <v>0</v>
      </c>
      <c r="K285" s="238" t="s">
        <v>28</v>
      </c>
      <c r="L285" s="243"/>
      <c r="M285" s="244" t="s">
        <v>28</v>
      </c>
      <c r="N285" s="245" t="s">
        <v>45</v>
      </c>
      <c r="O285" s="77"/>
      <c r="P285" s="211">
        <f>O285*H285</f>
        <v>0</v>
      </c>
      <c r="Q285" s="211">
        <v>0</v>
      </c>
      <c r="R285" s="211">
        <f>Q285*H285</f>
        <v>0</v>
      </c>
      <c r="S285" s="211">
        <v>0</v>
      </c>
      <c r="T285" s="212">
        <f>S285*H285</f>
        <v>0</v>
      </c>
      <c r="AR285" s="15" t="s">
        <v>229</v>
      </c>
      <c r="AT285" s="15" t="s">
        <v>154</v>
      </c>
      <c r="AU285" s="15" t="s">
        <v>82</v>
      </c>
      <c r="AY285" s="15" t="s">
        <v>117</v>
      </c>
      <c r="BE285" s="213">
        <f>IF(N285="základní",J285,0)</f>
        <v>0</v>
      </c>
      <c r="BF285" s="213">
        <f>IF(N285="snížená",J285,0)</f>
        <v>0</v>
      </c>
      <c r="BG285" s="213">
        <f>IF(N285="zákl. přenesená",J285,0)</f>
        <v>0</v>
      </c>
      <c r="BH285" s="213">
        <f>IF(N285="sníž. přenesená",J285,0)</f>
        <v>0</v>
      </c>
      <c r="BI285" s="213">
        <f>IF(N285="nulová",J285,0)</f>
        <v>0</v>
      </c>
      <c r="BJ285" s="15" t="s">
        <v>82</v>
      </c>
      <c r="BK285" s="213">
        <f>ROUND(I285*H285,2)</f>
        <v>0</v>
      </c>
      <c r="BL285" s="15" t="s">
        <v>229</v>
      </c>
      <c r="BM285" s="15" t="s">
        <v>316</v>
      </c>
    </row>
    <row r="286" spans="2:51" s="11" customFormat="1" ht="12">
      <c r="B286" s="214"/>
      <c r="C286" s="215"/>
      <c r="D286" s="216" t="s">
        <v>126</v>
      </c>
      <c r="E286" s="217" t="s">
        <v>28</v>
      </c>
      <c r="F286" s="218" t="s">
        <v>231</v>
      </c>
      <c r="G286" s="215"/>
      <c r="H286" s="217" t="s">
        <v>28</v>
      </c>
      <c r="I286" s="219"/>
      <c r="J286" s="215"/>
      <c r="K286" s="215"/>
      <c r="L286" s="220"/>
      <c r="M286" s="221"/>
      <c r="N286" s="222"/>
      <c r="O286" s="222"/>
      <c r="P286" s="222"/>
      <c r="Q286" s="222"/>
      <c r="R286" s="222"/>
      <c r="S286" s="222"/>
      <c r="T286" s="223"/>
      <c r="AT286" s="224" t="s">
        <v>126</v>
      </c>
      <c r="AU286" s="224" t="s">
        <v>82</v>
      </c>
      <c r="AV286" s="11" t="s">
        <v>82</v>
      </c>
      <c r="AW286" s="11" t="s">
        <v>35</v>
      </c>
      <c r="AX286" s="11" t="s">
        <v>74</v>
      </c>
      <c r="AY286" s="224" t="s">
        <v>117</v>
      </c>
    </row>
    <row r="287" spans="2:51" s="11" customFormat="1" ht="12">
      <c r="B287" s="214"/>
      <c r="C287" s="215"/>
      <c r="D287" s="216" t="s">
        <v>126</v>
      </c>
      <c r="E287" s="217" t="s">
        <v>28</v>
      </c>
      <c r="F287" s="218" t="s">
        <v>232</v>
      </c>
      <c r="G287" s="215"/>
      <c r="H287" s="217" t="s">
        <v>28</v>
      </c>
      <c r="I287" s="219"/>
      <c r="J287" s="215"/>
      <c r="K287" s="215"/>
      <c r="L287" s="220"/>
      <c r="M287" s="221"/>
      <c r="N287" s="222"/>
      <c r="O287" s="222"/>
      <c r="P287" s="222"/>
      <c r="Q287" s="222"/>
      <c r="R287" s="222"/>
      <c r="S287" s="222"/>
      <c r="T287" s="223"/>
      <c r="AT287" s="224" t="s">
        <v>126</v>
      </c>
      <c r="AU287" s="224" t="s">
        <v>82</v>
      </c>
      <c r="AV287" s="11" t="s">
        <v>82</v>
      </c>
      <c r="AW287" s="11" t="s">
        <v>35</v>
      </c>
      <c r="AX287" s="11" t="s">
        <v>74</v>
      </c>
      <c r="AY287" s="224" t="s">
        <v>117</v>
      </c>
    </row>
    <row r="288" spans="2:51" s="12" customFormat="1" ht="12">
      <c r="B288" s="225"/>
      <c r="C288" s="226"/>
      <c r="D288" s="216" t="s">
        <v>126</v>
      </c>
      <c r="E288" s="227" t="s">
        <v>28</v>
      </c>
      <c r="F288" s="228" t="s">
        <v>82</v>
      </c>
      <c r="G288" s="226"/>
      <c r="H288" s="229">
        <v>1</v>
      </c>
      <c r="I288" s="230"/>
      <c r="J288" s="226"/>
      <c r="K288" s="226"/>
      <c r="L288" s="231"/>
      <c r="M288" s="232"/>
      <c r="N288" s="233"/>
      <c r="O288" s="233"/>
      <c r="P288" s="233"/>
      <c r="Q288" s="233"/>
      <c r="R288" s="233"/>
      <c r="S288" s="233"/>
      <c r="T288" s="234"/>
      <c r="AT288" s="235" t="s">
        <v>126</v>
      </c>
      <c r="AU288" s="235" t="s">
        <v>82</v>
      </c>
      <c r="AV288" s="12" t="s">
        <v>84</v>
      </c>
      <c r="AW288" s="12" t="s">
        <v>35</v>
      </c>
      <c r="AX288" s="12" t="s">
        <v>82</v>
      </c>
      <c r="AY288" s="235" t="s">
        <v>117</v>
      </c>
    </row>
    <row r="289" spans="2:65" s="1" customFormat="1" ht="16.5" customHeight="1">
      <c r="B289" s="36"/>
      <c r="C289" s="202" t="s">
        <v>317</v>
      </c>
      <c r="D289" s="202" t="s">
        <v>119</v>
      </c>
      <c r="E289" s="203" t="s">
        <v>318</v>
      </c>
      <c r="F289" s="204" t="s">
        <v>319</v>
      </c>
      <c r="G289" s="205" t="s">
        <v>228</v>
      </c>
      <c r="H289" s="206">
        <v>1</v>
      </c>
      <c r="I289" s="207"/>
      <c r="J289" s="208">
        <f>ROUND(I289*H289,2)</f>
        <v>0</v>
      </c>
      <c r="K289" s="204" t="s">
        <v>28</v>
      </c>
      <c r="L289" s="41"/>
      <c r="M289" s="209" t="s">
        <v>28</v>
      </c>
      <c r="N289" s="210" t="s">
        <v>45</v>
      </c>
      <c r="O289" s="77"/>
      <c r="P289" s="211">
        <f>O289*H289</f>
        <v>0</v>
      </c>
      <c r="Q289" s="211">
        <v>0</v>
      </c>
      <c r="R289" s="211">
        <f>Q289*H289</f>
        <v>0</v>
      </c>
      <c r="S289" s="211">
        <v>0</v>
      </c>
      <c r="T289" s="212">
        <f>S289*H289</f>
        <v>0</v>
      </c>
      <c r="AR289" s="15" t="s">
        <v>229</v>
      </c>
      <c r="AT289" s="15" t="s">
        <v>119</v>
      </c>
      <c r="AU289" s="15" t="s">
        <v>82</v>
      </c>
      <c r="AY289" s="15" t="s">
        <v>117</v>
      </c>
      <c r="BE289" s="213">
        <f>IF(N289="základní",J289,0)</f>
        <v>0</v>
      </c>
      <c r="BF289" s="213">
        <f>IF(N289="snížená",J289,0)</f>
        <v>0</v>
      </c>
      <c r="BG289" s="213">
        <f>IF(N289="zákl. přenesená",J289,0)</f>
        <v>0</v>
      </c>
      <c r="BH289" s="213">
        <f>IF(N289="sníž. přenesená",J289,0)</f>
        <v>0</v>
      </c>
      <c r="BI289" s="213">
        <f>IF(N289="nulová",J289,0)</f>
        <v>0</v>
      </c>
      <c r="BJ289" s="15" t="s">
        <v>82</v>
      </c>
      <c r="BK289" s="213">
        <f>ROUND(I289*H289,2)</f>
        <v>0</v>
      </c>
      <c r="BL289" s="15" t="s">
        <v>229</v>
      </c>
      <c r="BM289" s="15" t="s">
        <v>320</v>
      </c>
    </row>
    <row r="290" spans="2:51" s="11" customFormat="1" ht="12">
      <c r="B290" s="214"/>
      <c r="C290" s="215"/>
      <c r="D290" s="216" t="s">
        <v>126</v>
      </c>
      <c r="E290" s="217" t="s">
        <v>28</v>
      </c>
      <c r="F290" s="218" t="s">
        <v>231</v>
      </c>
      <c r="G290" s="215"/>
      <c r="H290" s="217" t="s">
        <v>28</v>
      </c>
      <c r="I290" s="219"/>
      <c r="J290" s="215"/>
      <c r="K290" s="215"/>
      <c r="L290" s="220"/>
      <c r="M290" s="221"/>
      <c r="N290" s="222"/>
      <c r="O290" s="222"/>
      <c r="P290" s="222"/>
      <c r="Q290" s="222"/>
      <c r="R290" s="222"/>
      <c r="S290" s="222"/>
      <c r="T290" s="223"/>
      <c r="AT290" s="224" t="s">
        <v>126</v>
      </c>
      <c r="AU290" s="224" t="s">
        <v>82</v>
      </c>
      <c r="AV290" s="11" t="s">
        <v>82</v>
      </c>
      <c r="AW290" s="11" t="s">
        <v>35</v>
      </c>
      <c r="AX290" s="11" t="s">
        <v>74</v>
      </c>
      <c r="AY290" s="224" t="s">
        <v>117</v>
      </c>
    </row>
    <row r="291" spans="2:51" s="11" customFormat="1" ht="12">
      <c r="B291" s="214"/>
      <c r="C291" s="215"/>
      <c r="D291" s="216" t="s">
        <v>126</v>
      </c>
      <c r="E291" s="217" t="s">
        <v>28</v>
      </c>
      <c r="F291" s="218" t="s">
        <v>232</v>
      </c>
      <c r="G291" s="215"/>
      <c r="H291" s="217" t="s">
        <v>28</v>
      </c>
      <c r="I291" s="219"/>
      <c r="J291" s="215"/>
      <c r="K291" s="215"/>
      <c r="L291" s="220"/>
      <c r="M291" s="221"/>
      <c r="N291" s="222"/>
      <c r="O291" s="222"/>
      <c r="P291" s="222"/>
      <c r="Q291" s="222"/>
      <c r="R291" s="222"/>
      <c r="S291" s="222"/>
      <c r="T291" s="223"/>
      <c r="AT291" s="224" t="s">
        <v>126</v>
      </c>
      <c r="AU291" s="224" t="s">
        <v>82</v>
      </c>
      <c r="AV291" s="11" t="s">
        <v>82</v>
      </c>
      <c r="AW291" s="11" t="s">
        <v>35</v>
      </c>
      <c r="AX291" s="11" t="s">
        <v>74</v>
      </c>
      <c r="AY291" s="224" t="s">
        <v>117</v>
      </c>
    </row>
    <row r="292" spans="2:51" s="12" customFormat="1" ht="12">
      <c r="B292" s="225"/>
      <c r="C292" s="226"/>
      <c r="D292" s="216" t="s">
        <v>126</v>
      </c>
      <c r="E292" s="227" t="s">
        <v>28</v>
      </c>
      <c r="F292" s="228" t="s">
        <v>82</v>
      </c>
      <c r="G292" s="226"/>
      <c r="H292" s="229">
        <v>1</v>
      </c>
      <c r="I292" s="230"/>
      <c r="J292" s="226"/>
      <c r="K292" s="226"/>
      <c r="L292" s="231"/>
      <c r="M292" s="232"/>
      <c r="N292" s="233"/>
      <c r="O292" s="233"/>
      <c r="P292" s="233"/>
      <c r="Q292" s="233"/>
      <c r="R292" s="233"/>
      <c r="S292" s="233"/>
      <c r="T292" s="234"/>
      <c r="AT292" s="235" t="s">
        <v>126</v>
      </c>
      <c r="AU292" s="235" t="s">
        <v>82</v>
      </c>
      <c r="AV292" s="12" t="s">
        <v>84</v>
      </c>
      <c r="AW292" s="12" t="s">
        <v>35</v>
      </c>
      <c r="AX292" s="12" t="s">
        <v>82</v>
      </c>
      <c r="AY292" s="235" t="s">
        <v>117</v>
      </c>
    </row>
    <row r="293" spans="2:51" s="11" customFormat="1" ht="12">
      <c r="B293" s="214"/>
      <c r="C293" s="215"/>
      <c r="D293" s="216" t="s">
        <v>126</v>
      </c>
      <c r="E293" s="217" t="s">
        <v>28</v>
      </c>
      <c r="F293" s="218" t="s">
        <v>169</v>
      </c>
      <c r="G293" s="215"/>
      <c r="H293" s="217" t="s">
        <v>28</v>
      </c>
      <c r="I293" s="219"/>
      <c r="J293" s="215"/>
      <c r="K293" s="215"/>
      <c r="L293" s="220"/>
      <c r="M293" s="221"/>
      <c r="N293" s="222"/>
      <c r="O293" s="222"/>
      <c r="P293" s="222"/>
      <c r="Q293" s="222"/>
      <c r="R293" s="222"/>
      <c r="S293" s="222"/>
      <c r="T293" s="223"/>
      <c r="AT293" s="224" t="s">
        <v>126</v>
      </c>
      <c r="AU293" s="224" t="s">
        <v>82</v>
      </c>
      <c r="AV293" s="11" t="s">
        <v>82</v>
      </c>
      <c r="AW293" s="11" t="s">
        <v>35</v>
      </c>
      <c r="AX293" s="11" t="s">
        <v>74</v>
      </c>
      <c r="AY293" s="224" t="s">
        <v>117</v>
      </c>
    </row>
    <row r="294" spans="2:51" s="11" customFormat="1" ht="12">
      <c r="B294" s="214"/>
      <c r="C294" s="215"/>
      <c r="D294" s="216" t="s">
        <v>126</v>
      </c>
      <c r="E294" s="217" t="s">
        <v>28</v>
      </c>
      <c r="F294" s="218" t="s">
        <v>237</v>
      </c>
      <c r="G294" s="215"/>
      <c r="H294" s="217" t="s">
        <v>28</v>
      </c>
      <c r="I294" s="219"/>
      <c r="J294" s="215"/>
      <c r="K294" s="215"/>
      <c r="L294" s="220"/>
      <c r="M294" s="221"/>
      <c r="N294" s="222"/>
      <c r="O294" s="222"/>
      <c r="P294" s="222"/>
      <c r="Q294" s="222"/>
      <c r="R294" s="222"/>
      <c r="S294" s="222"/>
      <c r="T294" s="223"/>
      <c r="AT294" s="224" t="s">
        <v>126</v>
      </c>
      <c r="AU294" s="224" t="s">
        <v>82</v>
      </c>
      <c r="AV294" s="11" t="s">
        <v>82</v>
      </c>
      <c r="AW294" s="11" t="s">
        <v>35</v>
      </c>
      <c r="AX294" s="11" t="s">
        <v>74</v>
      </c>
      <c r="AY294" s="224" t="s">
        <v>117</v>
      </c>
    </row>
    <row r="295" spans="2:51" s="11" customFormat="1" ht="12">
      <c r="B295" s="214"/>
      <c r="C295" s="215"/>
      <c r="D295" s="216" t="s">
        <v>126</v>
      </c>
      <c r="E295" s="217" t="s">
        <v>28</v>
      </c>
      <c r="F295" s="218" t="s">
        <v>238</v>
      </c>
      <c r="G295" s="215"/>
      <c r="H295" s="217" t="s">
        <v>28</v>
      </c>
      <c r="I295" s="219"/>
      <c r="J295" s="215"/>
      <c r="K295" s="215"/>
      <c r="L295" s="220"/>
      <c r="M295" s="221"/>
      <c r="N295" s="222"/>
      <c r="O295" s="222"/>
      <c r="P295" s="222"/>
      <c r="Q295" s="222"/>
      <c r="R295" s="222"/>
      <c r="S295" s="222"/>
      <c r="T295" s="223"/>
      <c r="AT295" s="224" t="s">
        <v>126</v>
      </c>
      <c r="AU295" s="224" t="s">
        <v>82</v>
      </c>
      <c r="AV295" s="11" t="s">
        <v>82</v>
      </c>
      <c r="AW295" s="11" t="s">
        <v>35</v>
      </c>
      <c r="AX295" s="11" t="s">
        <v>74</v>
      </c>
      <c r="AY295" s="224" t="s">
        <v>117</v>
      </c>
    </row>
    <row r="296" spans="2:51" s="11" customFormat="1" ht="12">
      <c r="B296" s="214"/>
      <c r="C296" s="215"/>
      <c r="D296" s="216" t="s">
        <v>126</v>
      </c>
      <c r="E296" s="217" t="s">
        <v>28</v>
      </c>
      <c r="F296" s="218" t="s">
        <v>239</v>
      </c>
      <c r="G296" s="215"/>
      <c r="H296" s="217" t="s">
        <v>28</v>
      </c>
      <c r="I296" s="219"/>
      <c r="J296" s="215"/>
      <c r="K296" s="215"/>
      <c r="L296" s="220"/>
      <c r="M296" s="221"/>
      <c r="N296" s="222"/>
      <c r="O296" s="222"/>
      <c r="P296" s="222"/>
      <c r="Q296" s="222"/>
      <c r="R296" s="222"/>
      <c r="S296" s="222"/>
      <c r="T296" s="223"/>
      <c r="AT296" s="224" t="s">
        <v>126</v>
      </c>
      <c r="AU296" s="224" t="s">
        <v>82</v>
      </c>
      <c r="AV296" s="11" t="s">
        <v>82</v>
      </c>
      <c r="AW296" s="11" t="s">
        <v>35</v>
      </c>
      <c r="AX296" s="11" t="s">
        <v>74</v>
      </c>
      <c r="AY296" s="224" t="s">
        <v>117</v>
      </c>
    </row>
    <row r="297" spans="2:51" s="11" customFormat="1" ht="12">
      <c r="B297" s="214"/>
      <c r="C297" s="215"/>
      <c r="D297" s="216" t="s">
        <v>126</v>
      </c>
      <c r="E297" s="217" t="s">
        <v>28</v>
      </c>
      <c r="F297" s="218" t="s">
        <v>240</v>
      </c>
      <c r="G297" s="215"/>
      <c r="H297" s="217" t="s">
        <v>28</v>
      </c>
      <c r="I297" s="219"/>
      <c r="J297" s="215"/>
      <c r="K297" s="215"/>
      <c r="L297" s="220"/>
      <c r="M297" s="221"/>
      <c r="N297" s="222"/>
      <c r="O297" s="222"/>
      <c r="P297" s="222"/>
      <c r="Q297" s="222"/>
      <c r="R297" s="222"/>
      <c r="S297" s="222"/>
      <c r="T297" s="223"/>
      <c r="AT297" s="224" t="s">
        <v>126</v>
      </c>
      <c r="AU297" s="224" t="s">
        <v>82</v>
      </c>
      <c r="AV297" s="11" t="s">
        <v>82</v>
      </c>
      <c r="AW297" s="11" t="s">
        <v>35</v>
      </c>
      <c r="AX297" s="11" t="s">
        <v>74</v>
      </c>
      <c r="AY297" s="224" t="s">
        <v>117</v>
      </c>
    </row>
    <row r="298" spans="2:51" s="11" customFormat="1" ht="12">
      <c r="B298" s="214"/>
      <c r="C298" s="215"/>
      <c r="D298" s="216" t="s">
        <v>126</v>
      </c>
      <c r="E298" s="217" t="s">
        <v>28</v>
      </c>
      <c r="F298" s="218" t="s">
        <v>241</v>
      </c>
      <c r="G298" s="215"/>
      <c r="H298" s="217" t="s">
        <v>28</v>
      </c>
      <c r="I298" s="219"/>
      <c r="J298" s="215"/>
      <c r="K298" s="215"/>
      <c r="L298" s="220"/>
      <c r="M298" s="221"/>
      <c r="N298" s="222"/>
      <c r="O298" s="222"/>
      <c r="P298" s="222"/>
      <c r="Q298" s="222"/>
      <c r="R298" s="222"/>
      <c r="S298" s="222"/>
      <c r="T298" s="223"/>
      <c r="AT298" s="224" t="s">
        <v>126</v>
      </c>
      <c r="AU298" s="224" t="s">
        <v>82</v>
      </c>
      <c r="AV298" s="11" t="s">
        <v>82</v>
      </c>
      <c r="AW298" s="11" t="s">
        <v>35</v>
      </c>
      <c r="AX298" s="11" t="s">
        <v>74</v>
      </c>
      <c r="AY298" s="224" t="s">
        <v>117</v>
      </c>
    </row>
    <row r="299" spans="2:51" s="11" customFormat="1" ht="12">
      <c r="B299" s="214"/>
      <c r="C299" s="215"/>
      <c r="D299" s="216" t="s">
        <v>126</v>
      </c>
      <c r="E299" s="217" t="s">
        <v>28</v>
      </c>
      <c r="F299" s="218" t="s">
        <v>242</v>
      </c>
      <c r="G299" s="215"/>
      <c r="H299" s="217" t="s">
        <v>28</v>
      </c>
      <c r="I299" s="219"/>
      <c r="J299" s="215"/>
      <c r="K299" s="215"/>
      <c r="L299" s="220"/>
      <c r="M299" s="221"/>
      <c r="N299" s="222"/>
      <c r="O299" s="222"/>
      <c r="P299" s="222"/>
      <c r="Q299" s="222"/>
      <c r="R299" s="222"/>
      <c r="S299" s="222"/>
      <c r="T299" s="223"/>
      <c r="AT299" s="224" t="s">
        <v>126</v>
      </c>
      <c r="AU299" s="224" t="s">
        <v>82</v>
      </c>
      <c r="AV299" s="11" t="s">
        <v>82</v>
      </c>
      <c r="AW299" s="11" t="s">
        <v>35</v>
      </c>
      <c r="AX299" s="11" t="s">
        <v>74</v>
      </c>
      <c r="AY299" s="224" t="s">
        <v>117</v>
      </c>
    </row>
    <row r="300" spans="2:65" s="1" customFormat="1" ht="16.5" customHeight="1">
      <c r="B300" s="36"/>
      <c r="C300" s="236" t="s">
        <v>321</v>
      </c>
      <c r="D300" s="236" t="s">
        <v>154</v>
      </c>
      <c r="E300" s="237" t="s">
        <v>322</v>
      </c>
      <c r="F300" s="238" t="s">
        <v>323</v>
      </c>
      <c r="G300" s="239" t="s">
        <v>228</v>
      </c>
      <c r="H300" s="240">
        <v>1</v>
      </c>
      <c r="I300" s="241"/>
      <c r="J300" s="242">
        <f>ROUND(I300*H300,2)</f>
        <v>0</v>
      </c>
      <c r="K300" s="238" t="s">
        <v>28</v>
      </c>
      <c r="L300" s="243"/>
      <c r="M300" s="244" t="s">
        <v>28</v>
      </c>
      <c r="N300" s="245" t="s">
        <v>45</v>
      </c>
      <c r="O300" s="77"/>
      <c r="P300" s="211">
        <f>O300*H300</f>
        <v>0</v>
      </c>
      <c r="Q300" s="211">
        <v>0</v>
      </c>
      <c r="R300" s="211">
        <f>Q300*H300</f>
        <v>0</v>
      </c>
      <c r="S300" s="211">
        <v>0</v>
      </c>
      <c r="T300" s="212">
        <f>S300*H300</f>
        <v>0</v>
      </c>
      <c r="AR300" s="15" t="s">
        <v>229</v>
      </c>
      <c r="AT300" s="15" t="s">
        <v>154</v>
      </c>
      <c r="AU300" s="15" t="s">
        <v>82</v>
      </c>
      <c r="AY300" s="15" t="s">
        <v>117</v>
      </c>
      <c r="BE300" s="213">
        <f>IF(N300="základní",J300,0)</f>
        <v>0</v>
      </c>
      <c r="BF300" s="213">
        <f>IF(N300="snížená",J300,0)</f>
        <v>0</v>
      </c>
      <c r="BG300" s="213">
        <f>IF(N300="zákl. přenesená",J300,0)</f>
        <v>0</v>
      </c>
      <c r="BH300" s="213">
        <f>IF(N300="sníž. přenesená",J300,0)</f>
        <v>0</v>
      </c>
      <c r="BI300" s="213">
        <f>IF(N300="nulová",J300,0)</f>
        <v>0</v>
      </c>
      <c r="BJ300" s="15" t="s">
        <v>82</v>
      </c>
      <c r="BK300" s="213">
        <f>ROUND(I300*H300,2)</f>
        <v>0</v>
      </c>
      <c r="BL300" s="15" t="s">
        <v>229</v>
      </c>
      <c r="BM300" s="15" t="s">
        <v>324</v>
      </c>
    </row>
    <row r="301" spans="2:51" s="11" customFormat="1" ht="12">
      <c r="B301" s="214"/>
      <c r="C301" s="215"/>
      <c r="D301" s="216" t="s">
        <v>126</v>
      </c>
      <c r="E301" s="217" t="s">
        <v>28</v>
      </c>
      <c r="F301" s="218" t="s">
        <v>231</v>
      </c>
      <c r="G301" s="215"/>
      <c r="H301" s="217" t="s">
        <v>28</v>
      </c>
      <c r="I301" s="219"/>
      <c r="J301" s="215"/>
      <c r="K301" s="215"/>
      <c r="L301" s="220"/>
      <c r="M301" s="221"/>
      <c r="N301" s="222"/>
      <c r="O301" s="222"/>
      <c r="P301" s="222"/>
      <c r="Q301" s="222"/>
      <c r="R301" s="222"/>
      <c r="S301" s="222"/>
      <c r="T301" s="223"/>
      <c r="AT301" s="224" t="s">
        <v>126</v>
      </c>
      <c r="AU301" s="224" t="s">
        <v>82</v>
      </c>
      <c r="AV301" s="11" t="s">
        <v>82</v>
      </c>
      <c r="AW301" s="11" t="s">
        <v>35</v>
      </c>
      <c r="AX301" s="11" t="s">
        <v>74</v>
      </c>
      <c r="AY301" s="224" t="s">
        <v>117</v>
      </c>
    </row>
    <row r="302" spans="2:51" s="11" customFormat="1" ht="12">
      <c r="B302" s="214"/>
      <c r="C302" s="215"/>
      <c r="D302" s="216" t="s">
        <v>126</v>
      </c>
      <c r="E302" s="217" t="s">
        <v>28</v>
      </c>
      <c r="F302" s="218" t="s">
        <v>232</v>
      </c>
      <c r="G302" s="215"/>
      <c r="H302" s="217" t="s">
        <v>28</v>
      </c>
      <c r="I302" s="219"/>
      <c r="J302" s="215"/>
      <c r="K302" s="215"/>
      <c r="L302" s="220"/>
      <c r="M302" s="221"/>
      <c r="N302" s="222"/>
      <c r="O302" s="222"/>
      <c r="P302" s="222"/>
      <c r="Q302" s="222"/>
      <c r="R302" s="222"/>
      <c r="S302" s="222"/>
      <c r="T302" s="223"/>
      <c r="AT302" s="224" t="s">
        <v>126</v>
      </c>
      <c r="AU302" s="224" t="s">
        <v>82</v>
      </c>
      <c r="AV302" s="11" t="s">
        <v>82</v>
      </c>
      <c r="AW302" s="11" t="s">
        <v>35</v>
      </c>
      <c r="AX302" s="11" t="s">
        <v>74</v>
      </c>
      <c r="AY302" s="224" t="s">
        <v>117</v>
      </c>
    </row>
    <row r="303" spans="2:51" s="12" customFormat="1" ht="12">
      <c r="B303" s="225"/>
      <c r="C303" s="226"/>
      <c r="D303" s="216" t="s">
        <v>126</v>
      </c>
      <c r="E303" s="227" t="s">
        <v>28</v>
      </c>
      <c r="F303" s="228" t="s">
        <v>82</v>
      </c>
      <c r="G303" s="226"/>
      <c r="H303" s="229">
        <v>1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AT303" s="235" t="s">
        <v>126</v>
      </c>
      <c r="AU303" s="235" t="s">
        <v>82</v>
      </c>
      <c r="AV303" s="12" t="s">
        <v>84</v>
      </c>
      <c r="AW303" s="12" t="s">
        <v>35</v>
      </c>
      <c r="AX303" s="12" t="s">
        <v>82</v>
      </c>
      <c r="AY303" s="235" t="s">
        <v>117</v>
      </c>
    </row>
    <row r="304" spans="2:65" s="1" customFormat="1" ht="16.5" customHeight="1">
      <c r="B304" s="36"/>
      <c r="C304" s="202" t="s">
        <v>325</v>
      </c>
      <c r="D304" s="202" t="s">
        <v>119</v>
      </c>
      <c r="E304" s="203" t="s">
        <v>326</v>
      </c>
      <c r="F304" s="204" t="s">
        <v>327</v>
      </c>
      <c r="G304" s="205" t="s">
        <v>228</v>
      </c>
      <c r="H304" s="206">
        <v>1</v>
      </c>
      <c r="I304" s="207"/>
      <c r="J304" s="208">
        <f>ROUND(I304*H304,2)</f>
        <v>0</v>
      </c>
      <c r="K304" s="204" t="s">
        <v>28</v>
      </c>
      <c r="L304" s="41"/>
      <c r="M304" s="209" t="s">
        <v>28</v>
      </c>
      <c r="N304" s="210" t="s">
        <v>45</v>
      </c>
      <c r="O304" s="77"/>
      <c r="P304" s="211">
        <f>O304*H304</f>
        <v>0</v>
      </c>
      <c r="Q304" s="211">
        <v>0</v>
      </c>
      <c r="R304" s="211">
        <f>Q304*H304</f>
        <v>0</v>
      </c>
      <c r="S304" s="211">
        <v>0</v>
      </c>
      <c r="T304" s="212">
        <f>S304*H304</f>
        <v>0</v>
      </c>
      <c r="AR304" s="15" t="s">
        <v>229</v>
      </c>
      <c r="AT304" s="15" t="s">
        <v>119</v>
      </c>
      <c r="AU304" s="15" t="s">
        <v>82</v>
      </c>
      <c r="AY304" s="15" t="s">
        <v>117</v>
      </c>
      <c r="BE304" s="213">
        <f>IF(N304="základní",J304,0)</f>
        <v>0</v>
      </c>
      <c r="BF304" s="213">
        <f>IF(N304="snížená",J304,0)</f>
        <v>0</v>
      </c>
      <c r="BG304" s="213">
        <f>IF(N304="zákl. přenesená",J304,0)</f>
        <v>0</v>
      </c>
      <c r="BH304" s="213">
        <f>IF(N304="sníž. přenesená",J304,0)</f>
        <v>0</v>
      </c>
      <c r="BI304" s="213">
        <f>IF(N304="nulová",J304,0)</f>
        <v>0</v>
      </c>
      <c r="BJ304" s="15" t="s">
        <v>82</v>
      </c>
      <c r="BK304" s="213">
        <f>ROUND(I304*H304,2)</f>
        <v>0</v>
      </c>
      <c r="BL304" s="15" t="s">
        <v>229</v>
      </c>
      <c r="BM304" s="15" t="s">
        <v>328</v>
      </c>
    </row>
    <row r="305" spans="2:51" s="11" customFormat="1" ht="12">
      <c r="B305" s="214"/>
      <c r="C305" s="215"/>
      <c r="D305" s="216" t="s">
        <v>126</v>
      </c>
      <c r="E305" s="217" t="s">
        <v>28</v>
      </c>
      <c r="F305" s="218" t="s">
        <v>231</v>
      </c>
      <c r="G305" s="215"/>
      <c r="H305" s="217" t="s">
        <v>28</v>
      </c>
      <c r="I305" s="219"/>
      <c r="J305" s="215"/>
      <c r="K305" s="215"/>
      <c r="L305" s="220"/>
      <c r="M305" s="221"/>
      <c r="N305" s="222"/>
      <c r="O305" s="222"/>
      <c r="P305" s="222"/>
      <c r="Q305" s="222"/>
      <c r="R305" s="222"/>
      <c r="S305" s="222"/>
      <c r="T305" s="223"/>
      <c r="AT305" s="224" t="s">
        <v>126</v>
      </c>
      <c r="AU305" s="224" t="s">
        <v>82</v>
      </c>
      <c r="AV305" s="11" t="s">
        <v>82</v>
      </c>
      <c r="AW305" s="11" t="s">
        <v>35</v>
      </c>
      <c r="AX305" s="11" t="s">
        <v>74</v>
      </c>
      <c r="AY305" s="224" t="s">
        <v>117</v>
      </c>
    </row>
    <row r="306" spans="2:51" s="11" customFormat="1" ht="12">
      <c r="B306" s="214"/>
      <c r="C306" s="215"/>
      <c r="D306" s="216" t="s">
        <v>126</v>
      </c>
      <c r="E306" s="217" t="s">
        <v>28</v>
      </c>
      <c r="F306" s="218" t="s">
        <v>232</v>
      </c>
      <c r="G306" s="215"/>
      <c r="H306" s="217" t="s">
        <v>28</v>
      </c>
      <c r="I306" s="219"/>
      <c r="J306" s="215"/>
      <c r="K306" s="215"/>
      <c r="L306" s="220"/>
      <c r="M306" s="221"/>
      <c r="N306" s="222"/>
      <c r="O306" s="222"/>
      <c r="P306" s="222"/>
      <c r="Q306" s="222"/>
      <c r="R306" s="222"/>
      <c r="S306" s="222"/>
      <c r="T306" s="223"/>
      <c r="AT306" s="224" t="s">
        <v>126</v>
      </c>
      <c r="AU306" s="224" t="s">
        <v>82</v>
      </c>
      <c r="AV306" s="11" t="s">
        <v>82</v>
      </c>
      <c r="AW306" s="11" t="s">
        <v>35</v>
      </c>
      <c r="AX306" s="11" t="s">
        <v>74</v>
      </c>
      <c r="AY306" s="224" t="s">
        <v>117</v>
      </c>
    </row>
    <row r="307" spans="2:51" s="12" customFormat="1" ht="12">
      <c r="B307" s="225"/>
      <c r="C307" s="226"/>
      <c r="D307" s="216" t="s">
        <v>126</v>
      </c>
      <c r="E307" s="227" t="s">
        <v>28</v>
      </c>
      <c r="F307" s="228" t="s">
        <v>82</v>
      </c>
      <c r="G307" s="226"/>
      <c r="H307" s="229">
        <v>1</v>
      </c>
      <c r="I307" s="230"/>
      <c r="J307" s="226"/>
      <c r="K307" s="226"/>
      <c r="L307" s="231"/>
      <c r="M307" s="232"/>
      <c r="N307" s="233"/>
      <c r="O307" s="233"/>
      <c r="P307" s="233"/>
      <c r="Q307" s="233"/>
      <c r="R307" s="233"/>
      <c r="S307" s="233"/>
      <c r="T307" s="234"/>
      <c r="AT307" s="235" t="s">
        <v>126</v>
      </c>
      <c r="AU307" s="235" t="s">
        <v>82</v>
      </c>
      <c r="AV307" s="12" t="s">
        <v>84</v>
      </c>
      <c r="AW307" s="12" t="s">
        <v>35</v>
      </c>
      <c r="AX307" s="12" t="s">
        <v>82</v>
      </c>
      <c r="AY307" s="235" t="s">
        <v>117</v>
      </c>
    </row>
    <row r="308" spans="2:51" s="11" customFormat="1" ht="12">
      <c r="B308" s="214"/>
      <c r="C308" s="215"/>
      <c r="D308" s="216" t="s">
        <v>126</v>
      </c>
      <c r="E308" s="217" t="s">
        <v>28</v>
      </c>
      <c r="F308" s="218" t="s">
        <v>169</v>
      </c>
      <c r="G308" s="215"/>
      <c r="H308" s="217" t="s">
        <v>28</v>
      </c>
      <c r="I308" s="219"/>
      <c r="J308" s="215"/>
      <c r="K308" s="215"/>
      <c r="L308" s="220"/>
      <c r="M308" s="221"/>
      <c r="N308" s="222"/>
      <c r="O308" s="222"/>
      <c r="P308" s="222"/>
      <c r="Q308" s="222"/>
      <c r="R308" s="222"/>
      <c r="S308" s="222"/>
      <c r="T308" s="223"/>
      <c r="AT308" s="224" t="s">
        <v>126</v>
      </c>
      <c r="AU308" s="224" t="s">
        <v>82</v>
      </c>
      <c r="AV308" s="11" t="s">
        <v>82</v>
      </c>
      <c r="AW308" s="11" t="s">
        <v>35</v>
      </c>
      <c r="AX308" s="11" t="s">
        <v>74</v>
      </c>
      <c r="AY308" s="224" t="s">
        <v>117</v>
      </c>
    </row>
    <row r="309" spans="2:51" s="11" customFormat="1" ht="12">
      <c r="B309" s="214"/>
      <c r="C309" s="215"/>
      <c r="D309" s="216" t="s">
        <v>126</v>
      </c>
      <c r="E309" s="217" t="s">
        <v>28</v>
      </c>
      <c r="F309" s="218" t="s">
        <v>237</v>
      </c>
      <c r="G309" s="215"/>
      <c r="H309" s="217" t="s">
        <v>28</v>
      </c>
      <c r="I309" s="219"/>
      <c r="J309" s="215"/>
      <c r="K309" s="215"/>
      <c r="L309" s="220"/>
      <c r="M309" s="221"/>
      <c r="N309" s="222"/>
      <c r="O309" s="222"/>
      <c r="P309" s="222"/>
      <c r="Q309" s="222"/>
      <c r="R309" s="222"/>
      <c r="S309" s="222"/>
      <c r="T309" s="223"/>
      <c r="AT309" s="224" t="s">
        <v>126</v>
      </c>
      <c r="AU309" s="224" t="s">
        <v>82</v>
      </c>
      <c r="AV309" s="11" t="s">
        <v>82</v>
      </c>
      <c r="AW309" s="11" t="s">
        <v>35</v>
      </c>
      <c r="AX309" s="11" t="s">
        <v>74</v>
      </c>
      <c r="AY309" s="224" t="s">
        <v>117</v>
      </c>
    </row>
    <row r="310" spans="2:51" s="11" customFormat="1" ht="12">
      <c r="B310" s="214"/>
      <c r="C310" s="215"/>
      <c r="D310" s="216" t="s">
        <v>126</v>
      </c>
      <c r="E310" s="217" t="s">
        <v>28</v>
      </c>
      <c r="F310" s="218" t="s">
        <v>238</v>
      </c>
      <c r="G310" s="215"/>
      <c r="H310" s="217" t="s">
        <v>28</v>
      </c>
      <c r="I310" s="219"/>
      <c r="J310" s="215"/>
      <c r="K310" s="215"/>
      <c r="L310" s="220"/>
      <c r="M310" s="221"/>
      <c r="N310" s="222"/>
      <c r="O310" s="222"/>
      <c r="P310" s="222"/>
      <c r="Q310" s="222"/>
      <c r="R310" s="222"/>
      <c r="S310" s="222"/>
      <c r="T310" s="223"/>
      <c r="AT310" s="224" t="s">
        <v>126</v>
      </c>
      <c r="AU310" s="224" t="s">
        <v>82</v>
      </c>
      <c r="AV310" s="11" t="s">
        <v>82</v>
      </c>
      <c r="AW310" s="11" t="s">
        <v>35</v>
      </c>
      <c r="AX310" s="11" t="s">
        <v>74</v>
      </c>
      <c r="AY310" s="224" t="s">
        <v>117</v>
      </c>
    </row>
    <row r="311" spans="2:51" s="11" customFormat="1" ht="12">
      <c r="B311" s="214"/>
      <c r="C311" s="215"/>
      <c r="D311" s="216" t="s">
        <v>126</v>
      </c>
      <c r="E311" s="217" t="s">
        <v>28</v>
      </c>
      <c r="F311" s="218" t="s">
        <v>239</v>
      </c>
      <c r="G311" s="215"/>
      <c r="H311" s="217" t="s">
        <v>28</v>
      </c>
      <c r="I311" s="219"/>
      <c r="J311" s="215"/>
      <c r="K311" s="215"/>
      <c r="L311" s="220"/>
      <c r="M311" s="221"/>
      <c r="N311" s="222"/>
      <c r="O311" s="222"/>
      <c r="P311" s="222"/>
      <c r="Q311" s="222"/>
      <c r="R311" s="222"/>
      <c r="S311" s="222"/>
      <c r="T311" s="223"/>
      <c r="AT311" s="224" t="s">
        <v>126</v>
      </c>
      <c r="AU311" s="224" t="s">
        <v>82</v>
      </c>
      <c r="AV311" s="11" t="s">
        <v>82</v>
      </c>
      <c r="AW311" s="11" t="s">
        <v>35</v>
      </c>
      <c r="AX311" s="11" t="s">
        <v>74</v>
      </c>
      <c r="AY311" s="224" t="s">
        <v>117</v>
      </c>
    </row>
    <row r="312" spans="2:51" s="11" customFormat="1" ht="12">
      <c r="B312" s="214"/>
      <c r="C312" s="215"/>
      <c r="D312" s="216" t="s">
        <v>126</v>
      </c>
      <c r="E312" s="217" t="s">
        <v>28</v>
      </c>
      <c r="F312" s="218" t="s">
        <v>240</v>
      </c>
      <c r="G312" s="215"/>
      <c r="H312" s="217" t="s">
        <v>28</v>
      </c>
      <c r="I312" s="219"/>
      <c r="J312" s="215"/>
      <c r="K312" s="215"/>
      <c r="L312" s="220"/>
      <c r="M312" s="221"/>
      <c r="N312" s="222"/>
      <c r="O312" s="222"/>
      <c r="P312" s="222"/>
      <c r="Q312" s="222"/>
      <c r="R312" s="222"/>
      <c r="S312" s="222"/>
      <c r="T312" s="223"/>
      <c r="AT312" s="224" t="s">
        <v>126</v>
      </c>
      <c r="AU312" s="224" t="s">
        <v>82</v>
      </c>
      <c r="AV312" s="11" t="s">
        <v>82</v>
      </c>
      <c r="AW312" s="11" t="s">
        <v>35</v>
      </c>
      <c r="AX312" s="11" t="s">
        <v>74</v>
      </c>
      <c r="AY312" s="224" t="s">
        <v>117</v>
      </c>
    </row>
    <row r="313" spans="2:51" s="11" customFormat="1" ht="12">
      <c r="B313" s="214"/>
      <c r="C313" s="215"/>
      <c r="D313" s="216" t="s">
        <v>126</v>
      </c>
      <c r="E313" s="217" t="s">
        <v>28</v>
      </c>
      <c r="F313" s="218" t="s">
        <v>241</v>
      </c>
      <c r="G313" s="215"/>
      <c r="H313" s="217" t="s">
        <v>28</v>
      </c>
      <c r="I313" s="219"/>
      <c r="J313" s="215"/>
      <c r="K313" s="215"/>
      <c r="L313" s="220"/>
      <c r="M313" s="221"/>
      <c r="N313" s="222"/>
      <c r="O313" s="222"/>
      <c r="P313" s="222"/>
      <c r="Q313" s="222"/>
      <c r="R313" s="222"/>
      <c r="S313" s="222"/>
      <c r="T313" s="223"/>
      <c r="AT313" s="224" t="s">
        <v>126</v>
      </c>
      <c r="AU313" s="224" t="s">
        <v>82</v>
      </c>
      <c r="AV313" s="11" t="s">
        <v>82</v>
      </c>
      <c r="AW313" s="11" t="s">
        <v>35</v>
      </c>
      <c r="AX313" s="11" t="s">
        <v>74</v>
      </c>
      <c r="AY313" s="224" t="s">
        <v>117</v>
      </c>
    </row>
    <row r="314" spans="2:51" s="11" customFormat="1" ht="12">
      <c r="B314" s="214"/>
      <c r="C314" s="215"/>
      <c r="D314" s="216" t="s">
        <v>126</v>
      </c>
      <c r="E314" s="217" t="s">
        <v>28</v>
      </c>
      <c r="F314" s="218" t="s">
        <v>242</v>
      </c>
      <c r="G314" s="215"/>
      <c r="H314" s="217" t="s">
        <v>28</v>
      </c>
      <c r="I314" s="219"/>
      <c r="J314" s="215"/>
      <c r="K314" s="215"/>
      <c r="L314" s="220"/>
      <c r="M314" s="221"/>
      <c r="N314" s="222"/>
      <c r="O314" s="222"/>
      <c r="P314" s="222"/>
      <c r="Q314" s="222"/>
      <c r="R314" s="222"/>
      <c r="S314" s="222"/>
      <c r="T314" s="223"/>
      <c r="AT314" s="224" t="s">
        <v>126</v>
      </c>
      <c r="AU314" s="224" t="s">
        <v>82</v>
      </c>
      <c r="AV314" s="11" t="s">
        <v>82</v>
      </c>
      <c r="AW314" s="11" t="s">
        <v>35</v>
      </c>
      <c r="AX314" s="11" t="s">
        <v>74</v>
      </c>
      <c r="AY314" s="224" t="s">
        <v>117</v>
      </c>
    </row>
    <row r="315" spans="2:65" s="1" customFormat="1" ht="16.5" customHeight="1">
      <c r="B315" s="36"/>
      <c r="C315" s="202" t="s">
        <v>329</v>
      </c>
      <c r="D315" s="202" t="s">
        <v>119</v>
      </c>
      <c r="E315" s="203" t="s">
        <v>330</v>
      </c>
      <c r="F315" s="204" t="s">
        <v>331</v>
      </c>
      <c r="G315" s="205" t="s">
        <v>228</v>
      </c>
      <c r="H315" s="206">
        <v>25</v>
      </c>
      <c r="I315" s="207"/>
      <c r="J315" s="208">
        <f>ROUND(I315*H315,2)</f>
        <v>0</v>
      </c>
      <c r="K315" s="204" t="s">
        <v>28</v>
      </c>
      <c r="L315" s="41"/>
      <c r="M315" s="209" t="s">
        <v>28</v>
      </c>
      <c r="N315" s="210" t="s">
        <v>45</v>
      </c>
      <c r="O315" s="77"/>
      <c r="P315" s="211">
        <f>O315*H315</f>
        <v>0</v>
      </c>
      <c r="Q315" s="211">
        <v>0</v>
      </c>
      <c r="R315" s="211">
        <f>Q315*H315</f>
        <v>0</v>
      </c>
      <c r="S315" s="211">
        <v>0</v>
      </c>
      <c r="T315" s="212">
        <f>S315*H315</f>
        <v>0</v>
      </c>
      <c r="AR315" s="15" t="s">
        <v>229</v>
      </c>
      <c r="AT315" s="15" t="s">
        <v>119</v>
      </c>
      <c r="AU315" s="15" t="s">
        <v>82</v>
      </c>
      <c r="AY315" s="15" t="s">
        <v>117</v>
      </c>
      <c r="BE315" s="213">
        <f>IF(N315="základní",J315,0)</f>
        <v>0</v>
      </c>
      <c r="BF315" s="213">
        <f>IF(N315="snížená",J315,0)</f>
        <v>0</v>
      </c>
      <c r="BG315" s="213">
        <f>IF(N315="zákl. přenesená",J315,0)</f>
        <v>0</v>
      </c>
      <c r="BH315" s="213">
        <f>IF(N315="sníž. přenesená",J315,0)</f>
        <v>0</v>
      </c>
      <c r="BI315" s="213">
        <f>IF(N315="nulová",J315,0)</f>
        <v>0</v>
      </c>
      <c r="BJ315" s="15" t="s">
        <v>82</v>
      </c>
      <c r="BK315" s="213">
        <f>ROUND(I315*H315,2)</f>
        <v>0</v>
      </c>
      <c r="BL315" s="15" t="s">
        <v>229</v>
      </c>
      <c r="BM315" s="15" t="s">
        <v>332</v>
      </c>
    </row>
    <row r="316" spans="2:51" s="11" customFormat="1" ht="12">
      <c r="B316" s="214"/>
      <c r="C316" s="215"/>
      <c r="D316" s="216" t="s">
        <v>126</v>
      </c>
      <c r="E316" s="217" t="s">
        <v>28</v>
      </c>
      <c r="F316" s="218" t="s">
        <v>231</v>
      </c>
      <c r="G316" s="215"/>
      <c r="H316" s="217" t="s">
        <v>28</v>
      </c>
      <c r="I316" s="219"/>
      <c r="J316" s="215"/>
      <c r="K316" s="215"/>
      <c r="L316" s="220"/>
      <c r="M316" s="221"/>
      <c r="N316" s="222"/>
      <c r="O316" s="222"/>
      <c r="P316" s="222"/>
      <c r="Q316" s="222"/>
      <c r="R316" s="222"/>
      <c r="S316" s="222"/>
      <c r="T316" s="223"/>
      <c r="AT316" s="224" t="s">
        <v>126</v>
      </c>
      <c r="AU316" s="224" t="s">
        <v>82</v>
      </c>
      <c r="AV316" s="11" t="s">
        <v>82</v>
      </c>
      <c r="AW316" s="11" t="s">
        <v>35</v>
      </c>
      <c r="AX316" s="11" t="s">
        <v>74</v>
      </c>
      <c r="AY316" s="224" t="s">
        <v>117</v>
      </c>
    </row>
    <row r="317" spans="2:51" s="11" customFormat="1" ht="12">
      <c r="B317" s="214"/>
      <c r="C317" s="215"/>
      <c r="D317" s="216" t="s">
        <v>126</v>
      </c>
      <c r="E317" s="217" t="s">
        <v>28</v>
      </c>
      <c r="F317" s="218" t="s">
        <v>232</v>
      </c>
      <c r="G317" s="215"/>
      <c r="H317" s="217" t="s">
        <v>28</v>
      </c>
      <c r="I317" s="219"/>
      <c r="J317" s="215"/>
      <c r="K317" s="215"/>
      <c r="L317" s="220"/>
      <c r="M317" s="221"/>
      <c r="N317" s="222"/>
      <c r="O317" s="222"/>
      <c r="P317" s="222"/>
      <c r="Q317" s="222"/>
      <c r="R317" s="222"/>
      <c r="S317" s="222"/>
      <c r="T317" s="223"/>
      <c r="AT317" s="224" t="s">
        <v>126</v>
      </c>
      <c r="AU317" s="224" t="s">
        <v>82</v>
      </c>
      <c r="AV317" s="11" t="s">
        <v>82</v>
      </c>
      <c r="AW317" s="11" t="s">
        <v>35</v>
      </c>
      <c r="AX317" s="11" t="s">
        <v>74</v>
      </c>
      <c r="AY317" s="224" t="s">
        <v>117</v>
      </c>
    </row>
    <row r="318" spans="2:51" s="12" customFormat="1" ht="12">
      <c r="B318" s="225"/>
      <c r="C318" s="226"/>
      <c r="D318" s="216" t="s">
        <v>126</v>
      </c>
      <c r="E318" s="227" t="s">
        <v>28</v>
      </c>
      <c r="F318" s="228" t="s">
        <v>277</v>
      </c>
      <c r="G318" s="226"/>
      <c r="H318" s="229">
        <v>25</v>
      </c>
      <c r="I318" s="230"/>
      <c r="J318" s="226"/>
      <c r="K318" s="226"/>
      <c r="L318" s="231"/>
      <c r="M318" s="232"/>
      <c r="N318" s="233"/>
      <c r="O318" s="233"/>
      <c r="P318" s="233"/>
      <c r="Q318" s="233"/>
      <c r="R318" s="233"/>
      <c r="S318" s="233"/>
      <c r="T318" s="234"/>
      <c r="AT318" s="235" t="s">
        <v>126</v>
      </c>
      <c r="AU318" s="235" t="s">
        <v>82</v>
      </c>
      <c r="AV318" s="12" t="s">
        <v>84</v>
      </c>
      <c r="AW318" s="12" t="s">
        <v>35</v>
      </c>
      <c r="AX318" s="12" t="s">
        <v>82</v>
      </c>
      <c r="AY318" s="235" t="s">
        <v>117</v>
      </c>
    </row>
    <row r="319" spans="2:65" s="1" customFormat="1" ht="16.5" customHeight="1">
      <c r="B319" s="36"/>
      <c r="C319" s="236" t="s">
        <v>333</v>
      </c>
      <c r="D319" s="236" t="s">
        <v>154</v>
      </c>
      <c r="E319" s="237" t="s">
        <v>334</v>
      </c>
      <c r="F319" s="238" t="s">
        <v>335</v>
      </c>
      <c r="G319" s="239" t="s">
        <v>228</v>
      </c>
      <c r="H319" s="240">
        <v>1</v>
      </c>
      <c r="I319" s="241"/>
      <c r="J319" s="242">
        <f>ROUND(I319*H319,2)</f>
        <v>0</v>
      </c>
      <c r="K319" s="238" t="s">
        <v>28</v>
      </c>
      <c r="L319" s="243"/>
      <c r="M319" s="244" t="s">
        <v>28</v>
      </c>
      <c r="N319" s="245" t="s">
        <v>45</v>
      </c>
      <c r="O319" s="77"/>
      <c r="P319" s="211">
        <f>O319*H319</f>
        <v>0</v>
      </c>
      <c r="Q319" s="211">
        <v>0</v>
      </c>
      <c r="R319" s="211">
        <f>Q319*H319</f>
        <v>0</v>
      </c>
      <c r="S319" s="211">
        <v>0</v>
      </c>
      <c r="T319" s="212">
        <f>S319*H319</f>
        <v>0</v>
      </c>
      <c r="AR319" s="15" t="s">
        <v>229</v>
      </c>
      <c r="AT319" s="15" t="s">
        <v>154</v>
      </c>
      <c r="AU319" s="15" t="s">
        <v>82</v>
      </c>
      <c r="AY319" s="15" t="s">
        <v>117</v>
      </c>
      <c r="BE319" s="213">
        <f>IF(N319="základní",J319,0)</f>
        <v>0</v>
      </c>
      <c r="BF319" s="213">
        <f>IF(N319="snížená",J319,0)</f>
        <v>0</v>
      </c>
      <c r="BG319" s="213">
        <f>IF(N319="zákl. přenesená",J319,0)</f>
        <v>0</v>
      </c>
      <c r="BH319" s="213">
        <f>IF(N319="sníž. přenesená",J319,0)</f>
        <v>0</v>
      </c>
      <c r="BI319" s="213">
        <f>IF(N319="nulová",J319,0)</f>
        <v>0</v>
      </c>
      <c r="BJ319" s="15" t="s">
        <v>82</v>
      </c>
      <c r="BK319" s="213">
        <f>ROUND(I319*H319,2)</f>
        <v>0</v>
      </c>
      <c r="BL319" s="15" t="s">
        <v>229</v>
      </c>
      <c r="BM319" s="15" t="s">
        <v>336</v>
      </c>
    </row>
    <row r="320" spans="2:51" s="11" customFormat="1" ht="12">
      <c r="B320" s="214"/>
      <c r="C320" s="215"/>
      <c r="D320" s="216" t="s">
        <v>126</v>
      </c>
      <c r="E320" s="217" t="s">
        <v>28</v>
      </c>
      <c r="F320" s="218" t="s">
        <v>231</v>
      </c>
      <c r="G320" s="215"/>
      <c r="H320" s="217" t="s">
        <v>28</v>
      </c>
      <c r="I320" s="219"/>
      <c r="J320" s="215"/>
      <c r="K320" s="215"/>
      <c r="L320" s="220"/>
      <c r="M320" s="221"/>
      <c r="N320" s="222"/>
      <c r="O320" s="222"/>
      <c r="P320" s="222"/>
      <c r="Q320" s="222"/>
      <c r="R320" s="222"/>
      <c r="S320" s="222"/>
      <c r="T320" s="223"/>
      <c r="AT320" s="224" t="s">
        <v>126</v>
      </c>
      <c r="AU320" s="224" t="s">
        <v>82</v>
      </c>
      <c r="AV320" s="11" t="s">
        <v>82</v>
      </c>
      <c r="AW320" s="11" t="s">
        <v>35</v>
      </c>
      <c r="AX320" s="11" t="s">
        <v>74</v>
      </c>
      <c r="AY320" s="224" t="s">
        <v>117</v>
      </c>
    </row>
    <row r="321" spans="2:51" s="11" customFormat="1" ht="12">
      <c r="B321" s="214"/>
      <c r="C321" s="215"/>
      <c r="D321" s="216" t="s">
        <v>126</v>
      </c>
      <c r="E321" s="217" t="s">
        <v>28</v>
      </c>
      <c r="F321" s="218" t="s">
        <v>232</v>
      </c>
      <c r="G321" s="215"/>
      <c r="H321" s="217" t="s">
        <v>28</v>
      </c>
      <c r="I321" s="219"/>
      <c r="J321" s="215"/>
      <c r="K321" s="215"/>
      <c r="L321" s="220"/>
      <c r="M321" s="221"/>
      <c r="N321" s="222"/>
      <c r="O321" s="222"/>
      <c r="P321" s="222"/>
      <c r="Q321" s="222"/>
      <c r="R321" s="222"/>
      <c r="S321" s="222"/>
      <c r="T321" s="223"/>
      <c r="AT321" s="224" t="s">
        <v>126</v>
      </c>
      <c r="AU321" s="224" t="s">
        <v>82</v>
      </c>
      <c r="AV321" s="11" t="s">
        <v>82</v>
      </c>
      <c r="AW321" s="11" t="s">
        <v>35</v>
      </c>
      <c r="AX321" s="11" t="s">
        <v>74</v>
      </c>
      <c r="AY321" s="224" t="s">
        <v>117</v>
      </c>
    </row>
    <row r="322" spans="2:51" s="12" customFormat="1" ht="12">
      <c r="B322" s="225"/>
      <c r="C322" s="226"/>
      <c r="D322" s="216" t="s">
        <v>126</v>
      </c>
      <c r="E322" s="227" t="s">
        <v>28</v>
      </c>
      <c r="F322" s="228" t="s">
        <v>82</v>
      </c>
      <c r="G322" s="226"/>
      <c r="H322" s="229">
        <v>1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AT322" s="235" t="s">
        <v>126</v>
      </c>
      <c r="AU322" s="235" t="s">
        <v>82</v>
      </c>
      <c r="AV322" s="12" t="s">
        <v>84</v>
      </c>
      <c r="AW322" s="12" t="s">
        <v>35</v>
      </c>
      <c r="AX322" s="12" t="s">
        <v>82</v>
      </c>
      <c r="AY322" s="235" t="s">
        <v>117</v>
      </c>
    </row>
    <row r="323" spans="2:65" s="1" customFormat="1" ht="16.5" customHeight="1">
      <c r="B323" s="36"/>
      <c r="C323" s="202" t="s">
        <v>337</v>
      </c>
      <c r="D323" s="202" t="s">
        <v>119</v>
      </c>
      <c r="E323" s="203" t="s">
        <v>338</v>
      </c>
      <c r="F323" s="204" t="s">
        <v>339</v>
      </c>
      <c r="G323" s="205" t="s">
        <v>228</v>
      </c>
      <c r="H323" s="206">
        <v>1</v>
      </c>
      <c r="I323" s="207"/>
      <c r="J323" s="208">
        <f>ROUND(I323*H323,2)</f>
        <v>0</v>
      </c>
      <c r="K323" s="204" t="s">
        <v>28</v>
      </c>
      <c r="L323" s="41"/>
      <c r="M323" s="209" t="s">
        <v>28</v>
      </c>
      <c r="N323" s="210" t="s">
        <v>45</v>
      </c>
      <c r="O323" s="77"/>
      <c r="P323" s="211">
        <f>O323*H323</f>
        <v>0</v>
      </c>
      <c r="Q323" s="211">
        <v>0</v>
      </c>
      <c r="R323" s="211">
        <f>Q323*H323</f>
        <v>0</v>
      </c>
      <c r="S323" s="211">
        <v>0</v>
      </c>
      <c r="T323" s="212">
        <f>S323*H323</f>
        <v>0</v>
      </c>
      <c r="AR323" s="15" t="s">
        <v>229</v>
      </c>
      <c r="AT323" s="15" t="s">
        <v>119</v>
      </c>
      <c r="AU323" s="15" t="s">
        <v>82</v>
      </c>
      <c r="AY323" s="15" t="s">
        <v>117</v>
      </c>
      <c r="BE323" s="213">
        <f>IF(N323="základní",J323,0)</f>
        <v>0</v>
      </c>
      <c r="BF323" s="213">
        <f>IF(N323="snížená",J323,0)</f>
        <v>0</v>
      </c>
      <c r="BG323" s="213">
        <f>IF(N323="zákl. přenesená",J323,0)</f>
        <v>0</v>
      </c>
      <c r="BH323" s="213">
        <f>IF(N323="sníž. přenesená",J323,0)</f>
        <v>0</v>
      </c>
      <c r="BI323" s="213">
        <f>IF(N323="nulová",J323,0)</f>
        <v>0</v>
      </c>
      <c r="BJ323" s="15" t="s">
        <v>82</v>
      </c>
      <c r="BK323" s="213">
        <f>ROUND(I323*H323,2)</f>
        <v>0</v>
      </c>
      <c r="BL323" s="15" t="s">
        <v>229</v>
      </c>
      <c r="BM323" s="15" t="s">
        <v>340</v>
      </c>
    </row>
    <row r="324" spans="2:51" s="11" customFormat="1" ht="12">
      <c r="B324" s="214"/>
      <c r="C324" s="215"/>
      <c r="D324" s="216" t="s">
        <v>126</v>
      </c>
      <c r="E324" s="217" t="s">
        <v>28</v>
      </c>
      <c r="F324" s="218" t="s">
        <v>231</v>
      </c>
      <c r="G324" s="215"/>
      <c r="H324" s="217" t="s">
        <v>28</v>
      </c>
      <c r="I324" s="219"/>
      <c r="J324" s="215"/>
      <c r="K324" s="215"/>
      <c r="L324" s="220"/>
      <c r="M324" s="221"/>
      <c r="N324" s="222"/>
      <c r="O324" s="222"/>
      <c r="P324" s="222"/>
      <c r="Q324" s="222"/>
      <c r="R324" s="222"/>
      <c r="S324" s="222"/>
      <c r="T324" s="223"/>
      <c r="AT324" s="224" t="s">
        <v>126</v>
      </c>
      <c r="AU324" s="224" t="s">
        <v>82</v>
      </c>
      <c r="AV324" s="11" t="s">
        <v>82</v>
      </c>
      <c r="AW324" s="11" t="s">
        <v>35</v>
      </c>
      <c r="AX324" s="11" t="s">
        <v>74</v>
      </c>
      <c r="AY324" s="224" t="s">
        <v>117</v>
      </c>
    </row>
    <row r="325" spans="2:51" s="11" customFormat="1" ht="12">
      <c r="B325" s="214"/>
      <c r="C325" s="215"/>
      <c r="D325" s="216" t="s">
        <v>126</v>
      </c>
      <c r="E325" s="217" t="s">
        <v>28</v>
      </c>
      <c r="F325" s="218" t="s">
        <v>232</v>
      </c>
      <c r="G325" s="215"/>
      <c r="H325" s="217" t="s">
        <v>28</v>
      </c>
      <c r="I325" s="219"/>
      <c r="J325" s="215"/>
      <c r="K325" s="215"/>
      <c r="L325" s="220"/>
      <c r="M325" s="221"/>
      <c r="N325" s="222"/>
      <c r="O325" s="222"/>
      <c r="P325" s="222"/>
      <c r="Q325" s="222"/>
      <c r="R325" s="222"/>
      <c r="S325" s="222"/>
      <c r="T325" s="223"/>
      <c r="AT325" s="224" t="s">
        <v>126</v>
      </c>
      <c r="AU325" s="224" t="s">
        <v>82</v>
      </c>
      <c r="AV325" s="11" t="s">
        <v>82</v>
      </c>
      <c r="AW325" s="11" t="s">
        <v>35</v>
      </c>
      <c r="AX325" s="11" t="s">
        <v>74</v>
      </c>
      <c r="AY325" s="224" t="s">
        <v>117</v>
      </c>
    </row>
    <row r="326" spans="2:51" s="12" customFormat="1" ht="12">
      <c r="B326" s="225"/>
      <c r="C326" s="226"/>
      <c r="D326" s="216" t="s">
        <v>126</v>
      </c>
      <c r="E326" s="227" t="s">
        <v>28</v>
      </c>
      <c r="F326" s="228" t="s">
        <v>82</v>
      </c>
      <c r="G326" s="226"/>
      <c r="H326" s="229">
        <v>1</v>
      </c>
      <c r="I326" s="230"/>
      <c r="J326" s="226"/>
      <c r="K326" s="226"/>
      <c r="L326" s="231"/>
      <c r="M326" s="232"/>
      <c r="N326" s="233"/>
      <c r="O326" s="233"/>
      <c r="P326" s="233"/>
      <c r="Q326" s="233"/>
      <c r="R326" s="233"/>
      <c r="S326" s="233"/>
      <c r="T326" s="234"/>
      <c r="AT326" s="235" t="s">
        <v>126</v>
      </c>
      <c r="AU326" s="235" t="s">
        <v>82</v>
      </c>
      <c r="AV326" s="12" t="s">
        <v>84</v>
      </c>
      <c r="AW326" s="12" t="s">
        <v>35</v>
      </c>
      <c r="AX326" s="12" t="s">
        <v>82</v>
      </c>
      <c r="AY326" s="235" t="s">
        <v>117</v>
      </c>
    </row>
    <row r="327" spans="2:51" s="11" customFormat="1" ht="12">
      <c r="B327" s="214"/>
      <c r="C327" s="215"/>
      <c r="D327" s="216" t="s">
        <v>126</v>
      </c>
      <c r="E327" s="217" t="s">
        <v>28</v>
      </c>
      <c r="F327" s="218" t="s">
        <v>169</v>
      </c>
      <c r="G327" s="215"/>
      <c r="H327" s="217" t="s">
        <v>28</v>
      </c>
      <c r="I327" s="219"/>
      <c r="J327" s="215"/>
      <c r="K327" s="215"/>
      <c r="L327" s="220"/>
      <c r="M327" s="221"/>
      <c r="N327" s="222"/>
      <c r="O327" s="222"/>
      <c r="P327" s="222"/>
      <c r="Q327" s="222"/>
      <c r="R327" s="222"/>
      <c r="S327" s="222"/>
      <c r="T327" s="223"/>
      <c r="AT327" s="224" t="s">
        <v>126</v>
      </c>
      <c r="AU327" s="224" t="s">
        <v>82</v>
      </c>
      <c r="AV327" s="11" t="s">
        <v>82</v>
      </c>
      <c r="AW327" s="11" t="s">
        <v>35</v>
      </c>
      <c r="AX327" s="11" t="s">
        <v>74</v>
      </c>
      <c r="AY327" s="224" t="s">
        <v>117</v>
      </c>
    </row>
    <row r="328" spans="2:51" s="11" customFormat="1" ht="12">
      <c r="B328" s="214"/>
      <c r="C328" s="215"/>
      <c r="D328" s="216" t="s">
        <v>126</v>
      </c>
      <c r="E328" s="217" t="s">
        <v>28</v>
      </c>
      <c r="F328" s="218" t="s">
        <v>237</v>
      </c>
      <c r="G328" s="215"/>
      <c r="H328" s="217" t="s">
        <v>28</v>
      </c>
      <c r="I328" s="219"/>
      <c r="J328" s="215"/>
      <c r="K328" s="215"/>
      <c r="L328" s="220"/>
      <c r="M328" s="221"/>
      <c r="N328" s="222"/>
      <c r="O328" s="222"/>
      <c r="P328" s="222"/>
      <c r="Q328" s="222"/>
      <c r="R328" s="222"/>
      <c r="S328" s="222"/>
      <c r="T328" s="223"/>
      <c r="AT328" s="224" t="s">
        <v>126</v>
      </c>
      <c r="AU328" s="224" t="s">
        <v>82</v>
      </c>
      <c r="AV328" s="11" t="s">
        <v>82</v>
      </c>
      <c r="AW328" s="11" t="s">
        <v>35</v>
      </c>
      <c r="AX328" s="11" t="s">
        <v>74</v>
      </c>
      <c r="AY328" s="224" t="s">
        <v>117</v>
      </c>
    </row>
    <row r="329" spans="2:51" s="11" customFormat="1" ht="12">
      <c r="B329" s="214"/>
      <c r="C329" s="215"/>
      <c r="D329" s="216" t="s">
        <v>126</v>
      </c>
      <c r="E329" s="217" t="s">
        <v>28</v>
      </c>
      <c r="F329" s="218" t="s">
        <v>238</v>
      </c>
      <c r="G329" s="215"/>
      <c r="H329" s="217" t="s">
        <v>28</v>
      </c>
      <c r="I329" s="219"/>
      <c r="J329" s="215"/>
      <c r="K329" s="215"/>
      <c r="L329" s="220"/>
      <c r="M329" s="221"/>
      <c r="N329" s="222"/>
      <c r="O329" s="222"/>
      <c r="P329" s="222"/>
      <c r="Q329" s="222"/>
      <c r="R329" s="222"/>
      <c r="S329" s="222"/>
      <c r="T329" s="223"/>
      <c r="AT329" s="224" t="s">
        <v>126</v>
      </c>
      <c r="AU329" s="224" t="s">
        <v>82</v>
      </c>
      <c r="AV329" s="11" t="s">
        <v>82</v>
      </c>
      <c r="AW329" s="11" t="s">
        <v>35</v>
      </c>
      <c r="AX329" s="11" t="s">
        <v>74</v>
      </c>
      <c r="AY329" s="224" t="s">
        <v>117</v>
      </c>
    </row>
    <row r="330" spans="2:51" s="11" customFormat="1" ht="12">
      <c r="B330" s="214"/>
      <c r="C330" s="215"/>
      <c r="D330" s="216" t="s">
        <v>126</v>
      </c>
      <c r="E330" s="217" t="s">
        <v>28</v>
      </c>
      <c r="F330" s="218" t="s">
        <v>239</v>
      </c>
      <c r="G330" s="215"/>
      <c r="H330" s="217" t="s">
        <v>28</v>
      </c>
      <c r="I330" s="219"/>
      <c r="J330" s="215"/>
      <c r="K330" s="215"/>
      <c r="L330" s="220"/>
      <c r="M330" s="221"/>
      <c r="N330" s="222"/>
      <c r="O330" s="222"/>
      <c r="P330" s="222"/>
      <c r="Q330" s="222"/>
      <c r="R330" s="222"/>
      <c r="S330" s="222"/>
      <c r="T330" s="223"/>
      <c r="AT330" s="224" t="s">
        <v>126</v>
      </c>
      <c r="AU330" s="224" t="s">
        <v>82</v>
      </c>
      <c r="AV330" s="11" t="s">
        <v>82</v>
      </c>
      <c r="AW330" s="11" t="s">
        <v>35</v>
      </c>
      <c r="AX330" s="11" t="s">
        <v>74</v>
      </c>
      <c r="AY330" s="224" t="s">
        <v>117</v>
      </c>
    </row>
    <row r="331" spans="2:51" s="11" customFormat="1" ht="12">
      <c r="B331" s="214"/>
      <c r="C331" s="215"/>
      <c r="D331" s="216" t="s">
        <v>126</v>
      </c>
      <c r="E331" s="217" t="s">
        <v>28</v>
      </c>
      <c r="F331" s="218" t="s">
        <v>240</v>
      </c>
      <c r="G331" s="215"/>
      <c r="H331" s="217" t="s">
        <v>28</v>
      </c>
      <c r="I331" s="219"/>
      <c r="J331" s="215"/>
      <c r="K331" s="215"/>
      <c r="L331" s="220"/>
      <c r="M331" s="221"/>
      <c r="N331" s="222"/>
      <c r="O331" s="222"/>
      <c r="P331" s="222"/>
      <c r="Q331" s="222"/>
      <c r="R331" s="222"/>
      <c r="S331" s="222"/>
      <c r="T331" s="223"/>
      <c r="AT331" s="224" t="s">
        <v>126</v>
      </c>
      <c r="AU331" s="224" t="s">
        <v>82</v>
      </c>
      <c r="AV331" s="11" t="s">
        <v>82</v>
      </c>
      <c r="AW331" s="11" t="s">
        <v>35</v>
      </c>
      <c r="AX331" s="11" t="s">
        <v>74</v>
      </c>
      <c r="AY331" s="224" t="s">
        <v>117</v>
      </c>
    </row>
    <row r="332" spans="2:51" s="11" customFormat="1" ht="12">
      <c r="B332" s="214"/>
      <c r="C332" s="215"/>
      <c r="D332" s="216" t="s">
        <v>126</v>
      </c>
      <c r="E332" s="217" t="s">
        <v>28</v>
      </c>
      <c r="F332" s="218" t="s">
        <v>241</v>
      </c>
      <c r="G332" s="215"/>
      <c r="H332" s="217" t="s">
        <v>28</v>
      </c>
      <c r="I332" s="219"/>
      <c r="J332" s="215"/>
      <c r="K332" s="215"/>
      <c r="L332" s="220"/>
      <c r="M332" s="221"/>
      <c r="N332" s="222"/>
      <c r="O332" s="222"/>
      <c r="P332" s="222"/>
      <c r="Q332" s="222"/>
      <c r="R332" s="222"/>
      <c r="S332" s="222"/>
      <c r="T332" s="223"/>
      <c r="AT332" s="224" t="s">
        <v>126</v>
      </c>
      <c r="AU332" s="224" t="s">
        <v>82</v>
      </c>
      <c r="AV332" s="11" t="s">
        <v>82</v>
      </c>
      <c r="AW332" s="11" t="s">
        <v>35</v>
      </c>
      <c r="AX332" s="11" t="s">
        <v>74</v>
      </c>
      <c r="AY332" s="224" t="s">
        <v>117</v>
      </c>
    </row>
    <row r="333" spans="2:51" s="11" customFormat="1" ht="12">
      <c r="B333" s="214"/>
      <c r="C333" s="215"/>
      <c r="D333" s="216" t="s">
        <v>126</v>
      </c>
      <c r="E333" s="217" t="s">
        <v>28</v>
      </c>
      <c r="F333" s="218" t="s">
        <v>242</v>
      </c>
      <c r="G333" s="215"/>
      <c r="H333" s="217" t="s">
        <v>28</v>
      </c>
      <c r="I333" s="219"/>
      <c r="J333" s="215"/>
      <c r="K333" s="215"/>
      <c r="L333" s="220"/>
      <c r="M333" s="221"/>
      <c r="N333" s="222"/>
      <c r="O333" s="222"/>
      <c r="P333" s="222"/>
      <c r="Q333" s="222"/>
      <c r="R333" s="222"/>
      <c r="S333" s="222"/>
      <c r="T333" s="223"/>
      <c r="AT333" s="224" t="s">
        <v>126</v>
      </c>
      <c r="AU333" s="224" t="s">
        <v>82</v>
      </c>
      <c r="AV333" s="11" t="s">
        <v>82</v>
      </c>
      <c r="AW333" s="11" t="s">
        <v>35</v>
      </c>
      <c r="AX333" s="11" t="s">
        <v>74</v>
      </c>
      <c r="AY333" s="224" t="s">
        <v>117</v>
      </c>
    </row>
    <row r="334" spans="2:65" s="1" customFormat="1" ht="16.5" customHeight="1">
      <c r="B334" s="36"/>
      <c r="C334" s="236" t="s">
        <v>341</v>
      </c>
      <c r="D334" s="236" t="s">
        <v>154</v>
      </c>
      <c r="E334" s="237" t="s">
        <v>342</v>
      </c>
      <c r="F334" s="238" t="s">
        <v>343</v>
      </c>
      <c r="G334" s="239" t="s">
        <v>228</v>
      </c>
      <c r="H334" s="240">
        <v>1</v>
      </c>
      <c r="I334" s="241"/>
      <c r="J334" s="242">
        <f>ROUND(I334*H334,2)</f>
        <v>0</v>
      </c>
      <c r="K334" s="238" t="s">
        <v>28</v>
      </c>
      <c r="L334" s="243"/>
      <c r="M334" s="244" t="s">
        <v>28</v>
      </c>
      <c r="N334" s="245" t="s">
        <v>45</v>
      </c>
      <c r="O334" s="77"/>
      <c r="P334" s="211">
        <f>O334*H334</f>
        <v>0</v>
      </c>
      <c r="Q334" s="211">
        <v>0</v>
      </c>
      <c r="R334" s="211">
        <f>Q334*H334</f>
        <v>0</v>
      </c>
      <c r="S334" s="211">
        <v>0</v>
      </c>
      <c r="T334" s="212">
        <f>S334*H334</f>
        <v>0</v>
      </c>
      <c r="AR334" s="15" t="s">
        <v>229</v>
      </c>
      <c r="AT334" s="15" t="s">
        <v>154</v>
      </c>
      <c r="AU334" s="15" t="s">
        <v>82</v>
      </c>
      <c r="AY334" s="15" t="s">
        <v>117</v>
      </c>
      <c r="BE334" s="213">
        <f>IF(N334="základní",J334,0)</f>
        <v>0</v>
      </c>
      <c r="BF334" s="213">
        <f>IF(N334="snížená",J334,0)</f>
        <v>0</v>
      </c>
      <c r="BG334" s="213">
        <f>IF(N334="zákl. přenesená",J334,0)</f>
        <v>0</v>
      </c>
      <c r="BH334" s="213">
        <f>IF(N334="sníž. přenesená",J334,0)</f>
        <v>0</v>
      </c>
      <c r="BI334" s="213">
        <f>IF(N334="nulová",J334,0)</f>
        <v>0</v>
      </c>
      <c r="BJ334" s="15" t="s">
        <v>82</v>
      </c>
      <c r="BK334" s="213">
        <f>ROUND(I334*H334,2)</f>
        <v>0</v>
      </c>
      <c r="BL334" s="15" t="s">
        <v>229</v>
      </c>
      <c r="BM334" s="15" t="s">
        <v>344</v>
      </c>
    </row>
    <row r="335" spans="2:51" s="11" customFormat="1" ht="12">
      <c r="B335" s="214"/>
      <c r="C335" s="215"/>
      <c r="D335" s="216" t="s">
        <v>126</v>
      </c>
      <c r="E335" s="217" t="s">
        <v>28</v>
      </c>
      <c r="F335" s="218" t="s">
        <v>231</v>
      </c>
      <c r="G335" s="215"/>
      <c r="H335" s="217" t="s">
        <v>28</v>
      </c>
      <c r="I335" s="219"/>
      <c r="J335" s="215"/>
      <c r="K335" s="215"/>
      <c r="L335" s="220"/>
      <c r="M335" s="221"/>
      <c r="N335" s="222"/>
      <c r="O335" s="222"/>
      <c r="P335" s="222"/>
      <c r="Q335" s="222"/>
      <c r="R335" s="222"/>
      <c r="S335" s="222"/>
      <c r="T335" s="223"/>
      <c r="AT335" s="224" t="s">
        <v>126</v>
      </c>
      <c r="AU335" s="224" t="s">
        <v>82</v>
      </c>
      <c r="AV335" s="11" t="s">
        <v>82</v>
      </c>
      <c r="AW335" s="11" t="s">
        <v>35</v>
      </c>
      <c r="AX335" s="11" t="s">
        <v>74</v>
      </c>
      <c r="AY335" s="224" t="s">
        <v>117</v>
      </c>
    </row>
    <row r="336" spans="2:51" s="11" customFormat="1" ht="12">
      <c r="B336" s="214"/>
      <c r="C336" s="215"/>
      <c r="D336" s="216" t="s">
        <v>126</v>
      </c>
      <c r="E336" s="217" t="s">
        <v>28</v>
      </c>
      <c r="F336" s="218" t="s">
        <v>232</v>
      </c>
      <c r="G336" s="215"/>
      <c r="H336" s="217" t="s">
        <v>28</v>
      </c>
      <c r="I336" s="219"/>
      <c r="J336" s="215"/>
      <c r="K336" s="215"/>
      <c r="L336" s="220"/>
      <c r="M336" s="221"/>
      <c r="N336" s="222"/>
      <c r="O336" s="222"/>
      <c r="P336" s="222"/>
      <c r="Q336" s="222"/>
      <c r="R336" s="222"/>
      <c r="S336" s="222"/>
      <c r="T336" s="223"/>
      <c r="AT336" s="224" t="s">
        <v>126</v>
      </c>
      <c r="AU336" s="224" t="s">
        <v>82</v>
      </c>
      <c r="AV336" s="11" t="s">
        <v>82</v>
      </c>
      <c r="AW336" s="11" t="s">
        <v>35</v>
      </c>
      <c r="AX336" s="11" t="s">
        <v>74</v>
      </c>
      <c r="AY336" s="224" t="s">
        <v>117</v>
      </c>
    </row>
    <row r="337" spans="2:51" s="12" customFormat="1" ht="12">
      <c r="B337" s="225"/>
      <c r="C337" s="226"/>
      <c r="D337" s="216" t="s">
        <v>126</v>
      </c>
      <c r="E337" s="227" t="s">
        <v>28</v>
      </c>
      <c r="F337" s="228" t="s">
        <v>82</v>
      </c>
      <c r="G337" s="226"/>
      <c r="H337" s="229">
        <v>1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AT337" s="235" t="s">
        <v>126</v>
      </c>
      <c r="AU337" s="235" t="s">
        <v>82</v>
      </c>
      <c r="AV337" s="12" t="s">
        <v>84</v>
      </c>
      <c r="AW337" s="12" t="s">
        <v>35</v>
      </c>
      <c r="AX337" s="12" t="s">
        <v>82</v>
      </c>
      <c r="AY337" s="235" t="s">
        <v>117</v>
      </c>
    </row>
    <row r="338" spans="2:65" s="1" customFormat="1" ht="16.5" customHeight="1">
      <c r="B338" s="36"/>
      <c r="C338" s="202" t="s">
        <v>345</v>
      </c>
      <c r="D338" s="202" t="s">
        <v>119</v>
      </c>
      <c r="E338" s="203" t="s">
        <v>346</v>
      </c>
      <c r="F338" s="204" t="s">
        <v>347</v>
      </c>
      <c r="G338" s="205" t="s">
        <v>228</v>
      </c>
      <c r="H338" s="206">
        <v>1</v>
      </c>
      <c r="I338" s="207"/>
      <c r="J338" s="208">
        <f>ROUND(I338*H338,2)</f>
        <v>0</v>
      </c>
      <c r="K338" s="204" t="s">
        <v>28</v>
      </c>
      <c r="L338" s="41"/>
      <c r="M338" s="209" t="s">
        <v>28</v>
      </c>
      <c r="N338" s="210" t="s">
        <v>45</v>
      </c>
      <c r="O338" s="77"/>
      <c r="P338" s="211">
        <f>O338*H338</f>
        <v>0</v>
      </c>
      <c r="Q338" s="211">
        <v>0</v>
      </c>
      <c r="R338" s="211">
        <f>Q338*H338</f>
        <v>0</v>
      </c>
      <c r="S338" s="211">
        <v>0</v>
      </c>
      <c r="T338" s="212">
        <f>S338*H338</f>
        <v>0</v>
      </c>
      <c r="AR338" s="15" t="s">
        <v>229</v>
      </c>
      <c r="AT338" s="15" t="s">
        <v>119</v>
      </c>
      <c r="AU338" s="15" t="s">
        <v>82</v>
      </c>
      <c r="AY338" s="15" t="s">
        <v>117</v>
      </c>
      <c r="BE338" s="213">
        <f>IF(N338="základní",J338,0)</f>
        <v>0</v>
      </c>
      <c r="BF338" s="213">
        <f>IF(N338="snížená",J338,0)</f>
        <v>0</v>
      </c>
      <c r="BG338" s="213">
        <f>IF(N338="zákl. přenesená",J338,0)</f>
        <v>0</v>
      </c>
      <c r="BH338" s="213">
        <f>IF(N338="sníž. přenesená",J338,0)</f>
        <v>0</v>
      </c>
      <c r="BI338" s="213">
        <f>IF(N338="nulová",J338,0)</f>
        <v>0</v>
      </c>
      <c r="BJ338" s="15" t="s">
        <v>82</v>
      </c>
      <c r="BK338" s="213">
        <f>ROUND(I338*H338,2)</f>
        <v>0</v>
      </c>
      <c r="BL338" s="15" t="s">
        <v>229</v>
      </c>
      <c r="BM338" s="15" t="s">
        <v>348</v>
      </c>
    </row>
    <row r="339" spans="2:51" s="11" customFormat="1" ht="12">
      <c r="B339" s="214"/>
      <c r="C339" s="215"/>
      <c r="D339" s="216" t="s">
        <v>126</v>
      </c>
      <c r="E339" s="217" t="s">
        <v>28</v>
      </c>
      <c r="F339" s="218" t="s">
        <v>231</v>
      </c>
      <c r="G339" s="215"/>
      <c r="H339" s="217" t="s">
        <v>28</v>
      </c>
      <c r="I339" s="219"/>
      <c r="J339" s="215"/>
      <c r="K339" s="215"/>
      <c r="L339" s="220"/>
      <c r="M339" s="221"/>
      <c r="N339" s="222"/>
      <c r="O339" s="222"/>
      <c r="P339" s="222"/>
      <c r="Q339" s="222"/>
      <c r="R339" s="222"/>
      <c r="S339" s="222"/>
      <c r="T339" s="223"/>
      <c r="AT339" s="224" t="s">
        <v>126</v>
      </c>
      <c r="AU339" s="224" t="s">
        <v>82</v>
      </c>
      <c r="AV339" s="11" t="s">
        <v>82</v>
      </c>
      <c r="AW339" s="11" t="s">
        <v>35</v>
      </c>
      <c r="AX339" s="11" t="s">
        <v>74</v>
      </c>
      <c r="AY339" s="224" t="s">
        <v>117</v>
      </c>
    </row>
    <row r="340" spans="2:51" s="11" customFormat="1" ht="12">
      <c r="B340" s="214"/>
      <c r="C340" s="215"/>
      <c r="D340" s="216" t="s">
        <v>126</v>
      </c>
      <c r="E340" s="217" t="s">
        <v>28</v>
      </c>
      <c r="F340" s="218" t="s">
        <v>232</v>
      </c>
      <c r="G340" s="215"/>
      <c r="H340" s="217" t="s">
        <v>28</v>
      </c>
      <c r="I340" s="219"/>
      <c r="J340" s="215"/>
      <c r="K340" s="215"/>
      <c r="L340" s="220"/>
      <c r="M340" s="221"/>
      <c r="N340" s="222"/>
      <c r="O340" s="222"/>
      <c r="P340" s="222"/>
      <c r="Q340" s="222"/>
      <c r="R340" s="222"/>
      <c r="S340" s="222"/>
      <c r="T340" s="223"/>
      <c r="AT340" s="224" t="s">
        <v>126</v>
      </c>
      <c r="AU340" s="224" t="s">
        <v>82</v>
      </c>
      <c r="AV340" s="11" t="s">
        <v>82</v>
      </c>
      <c r="AW340" s="11" t="s">
        <v>35</v>
      </c>
      <c r="AX340" s="11" t="s">
        <v>74</v>
      </c>
      <c r="AY340" s="224" t="s">
        <v>117</v>
      </c>
    </row>
    <row r="341" spans="2:51" s="12" customFormat="1" ht="12">
      <c r="B341" s="225"/>
      <c r="C341" s="226"/>
      <c r="D341" s="216" t="s">
        <v>126</v>
      </c>
      <c r="E341" s="227" t="s">
        <v>28</v>
      </c>
      <c r="F341" s="228" t="s">
        <v>82</v>
      </c>
      <c r="G341" s="226"/>
      <c r="H341" s="229">
        <v>1</v>
      </c>
      <c r="I341" s="230"/>
      <c r="J341" s="226"/>
      <c r="K341" s="226"/>
      <c r="L341" s="231"/>
      <c r="M341" s="232"/>
      <c r="N341" s="233"/>
      <c r="O341" s="233"/>
      <c r="P341" s="233"/>
      <c r="Q341" s="233"/>
      <c r="R341" s="233"/>
      <c r="S341" s="233"/>
      <c r="T341" s="234"/>
      <c r="AT341" s="235" t="s">
        <v>126</v>
      </c>
      <c r="AU341" s="235" t="s">
        <v>82</v>
      </c>
      <c r="AV341" s="12" t="s">
        <v>84</v>
      </c>
      <c r="AW341" s="12" t="s">
        <v>35</v>
      </c>
      <c r="AX341" s="12" t="s">
        <v>82</v>
      </c>
      <c r="AY341" s="235" t="s">
        <v>117</v>
      </c>
    </row>
    <row r="342" spans="2:51" s="11" customFormat="1" ht="12">
      <c r="B342" s="214"/>
      <c r="C342" s="215"/>
      <c r="D342" s="216" t="s">
        <v>126</v>
      </c>
      <c r="E342" s="217" t="s">
        <v>28</v>
      </c>
      <c r="F342" s="218" t="s">
        <v>169</v>
      </c>
      <c r="G342" s="215"/>
      <c r="H342" s="217" t="s">
        <v>28</v>
      </c>
      <c r="I342" s="219"/>
      <c r="J342" s="215"/>
      <c r="K342" s="215"/>
      <c r="L342" s="220"/>
      <c r="M342" s="221"/>
      <c r="N342" s="222"/>
      <c r="O342" s="222"/>
      <c r="P342" s="222"/>
      <c r="Q342" s="222"/>
      <c r="R342" s="222"/>
      <c r="S342" s="222"/>
      <c r="T342" s="223"/>
      <c r="AT342" s="224" t="s">
        <v>126</v>
      </c>
      <c r="AU342" s="224" t="s">
        <v>82</v>
      </c>
      <c r="AV342" s="11" t="s">
        <v>82</v>
      </c>
      <c r="AW342" s="11" t="s">
        <v>35</v>
      </c>
      <c r="AX342" s="11" t="s">
        <v>74</v>
      </c>
      <c r="AY342" s="224" t="s">
        <v>117</v>
      </c>
    </row>
    <row r="343" spans="2:51" s="11" customFormat="1" ht="12">
      <c r="B343" s="214"/>
      <c r="C343" s="215"/>
      <c r="D343" s="216" t="s">
        <v>126</v>
      </c>
      <c r="E343" s="217" t="s">
        <v>28</v>
      </c>
      <c r="F343" s="218" t="s">
        <v>237</v>
      </c>
      <c r="G343" s="215"/>
      <c r="H343" s="217" t="s">
        <v>28</v>
      </c>
      <c r="I343" s="219"/>
      <c r="J343" s="215"/>
      <c r="K343" s="215"/>
      <c r="L343" s="220"/>
      <c r="M343" s="221"/>
      <c r="N343" s="222"/>
      <c r="O343" s="222"/>
      <c r="P343" s="222"/>
      <c r="Q343" s="222"/>
      <c r="R343" s="222"/>
      <c r="S343" s="222"/>
      <c r="T343" s="223"/>
      <c r="AT343" s="224" t="s">
        <v>126</v>
      </c>
      <c r="AU343" s="224" t="s">
        <v>82</v>
      </c>
      <c r="AV343" s="11" t="s">
        <v>82</v>
      </c>
      <c r="AW343" s="11" t="s">
        <v>35</v>
      </c>
      <c r="AX343" s="11" t="s">
        <v>74</v>
      </c>
      <c r="AY343" s="224" t="s">
        <v>117</v>
      </c>
    </row>
    <row r="344" spans="2:51" s="11" customFormat="1" ht="12">
      <c r="B344" s="214"/>
      <c r="C344" s="215"/>
      <c r="D344" s="216" t="s">
        <v>126</v>
      </c>
      <c r="E344" s="217" t="s">
        <v>28</v>
      </c>
      <c r="F344" s="218" t="s">
        <v>238</v>
      </c>
      <c r="G344" s="215"/>
      <c r="H344" s="217" t="s">
        <v>28</v>
      </c>
      <c r="I344" s="219"/>
      <c r="J344" s="215"/>
      <c r="K344" s="215"/>
      <c r="L344" s="220"/>
      <c r="M344" s="221"/>
      <c r="N344" s="222"/>
      <c r="O344" s="222"/>
      <c r="P344" s="222"/>
      <c r="Q344" s="222"/>
      <c r="R344" s="222"/>
      <c r="S344" s="222"/>
      <c r="T344" s="223"/>
      <c r="AT344" s="224" t="s">
        <v>126</v>
      </c>
      <c r="AU344" s="224" t="s">
        <v>82</v>
      </c>
      <c r="AV344" s="11" t="s">
        <v>82</v>
      </c>
      <c r="AW344" s="11" t="s">
        <v>35</v>
      </c>
      <c r="AX344" s="11" t="s">
        <v>74</v>
      </c>
      <c r="AY344" s="224" t="s">
        <v>117</v>
      </c>
    </row>
    <row r="345" spans="2:51" s="11" customFormat="1" ht="12">
      <c r="B345" s="214"/>
      <c r="C345" s="215"/>
      <c r="D345" s="216" t="s">
        <v>126</v>
      </c>
      <c r="E345" s="217" t="s">
        <v>28</v>
      </c>
      <c r="F345" s="218" t="s">
        <v>239</v>
      </c>
      <c r="G345" s="215"/>
      <c r="H345" s="217" t="s">
        <v>28</v>
      </c>
      <c r="I345" s="219"/>
      <c r="J345" s="215"/>
      <c r="K345" s="215"/>
      <c r="L345" s="220"/>
      <c r="M345" s="221"/>
      <c r="N345" s="222"/>
      <c r="O345" s="222"/>
      <c r="P345" s="222"/>
      <c r="Q345" s="222"/>
      <c r="R345" s="222"/>
      <c r="S345" s="222"/>
      <c r="T345" s="223"/>
      <c r="AT345" s="224" t="s">
        <v>126</v>
      </c>
      <c r="AU345" s="224" t="s">
        <v>82</v>
      </c>
      <c r="AV345" s="11" t="s">
        <v>82</v>
      </c>
      <c r="AW345" s="11" t="s">
        <v>35</v>
      </c>
      <c r="AX345" s="11" t="s">
        <v>74</v>
      </c>
      <c r="AY345" s="224" t="s">
        <v>117</v>
      </c>
    </row>
    <row r="346" spans="2:51" s="11" customFormat="1" ht="12">
      <c r="B346" s="214"/>
      <c r="C346" s="215"/>
      <c r="D346" s="216" t="s">
        <v>126</v>
      </c>
      <c r="E346" s="217" t="s">
        <v>28</v>
      </c>
      <c r="F346" s="218" t="s">
        <v>240</v>
      </c>
      <c r="G346" s="215"/>
      <c r="H346" s="217" t="s">
        <v>28</v>
      </c>
      <c r="I346" s="219"/>
      <c r="J346" s="215"/>
      <c r="K346" s="215"/>
      <c r="L346" s="220"/>
      <c r="M346" s="221"/>
      <c r="N346" s="222"/>
      <c r="O346" s="222"/>
      <c r="P346" s="222"/>
      <c r="Q346" s="222"/>
      <c r="R346" s="222"/>
      <c r="S346" s="222"/>
      <c r="T346" s="223"/>
      <c r="AT346" s="224" t="s">
        <v>126</v>
      </c>
      <c r="AU346" s="224" t="s">
        <v>82</v>
      </c>
      <c r="AV346" s="11" t="s">
        <v>82</v>
      </c>
      <c r="AW346" s="11" t="s">
        <v>35</v>
      </c>
      <c r="AX346" s="11" t="s">
        <v>74</v>
      </c>
      <c r="AY346" s="224" t="s">
        <v>117</v>
      </c>
    </row>
    <row r="347" spans="2:51" s="11" customFormat="1" ht="12">
      <c r="B347" s="214"/>
      <c r="C347" s="215"/>
      <c r="D347" s="216" t="s">
        <v>126</v>
      </c>
      <c r="E347" s="217" t="s">
        <v>28</v>
      </c>
      <c r="F347" s="218" t="s">
        <v>241</v>
      </c>
      <c r="G347" s="215"/>
      <c r="H347" s="217" t="s">
        <v>28</v>
      </c>
      <c r="I347" s="219"/>
      <c r="J347" s="215"/>
      <c r="K347" s="215"/>
      <c r="L347" s="220"/>
      <c r="M347" s="221"/>
      <c r="N347" s="222"/>
      <c r="O347" s="222"/>
      <c r="P347" s="222"/>
      <c r="Q347" s="222"/>
      <c r="R347" s="222"/>
      <c r="S347" s="222"/>
      <c r="T347" s="223"/>
      <c r="AT347" s="224" t="s">
        <v>126</v>
      </c>
      <c r="AU347" s="224" t="s">
        <v>82</v>
      </c>
      <c r="AV347" s="11" t="s">
        <v>82</v>
      </c>
      <c r="AW347" s="11" t="s">
        <v>35</v>
      </c>
      <c r="AX347" s="11" t="s">
        <v>74</v>
      </c>
      <c r="AY347" s="224" t="s">
        <v>117</v>
      </c>
    </row>
    <row r="348" spans="2:51" s="11" customFormat="1" ht="12">
      <c r="B348" s="214"/>
      <c r="C348" s="215"/>
      <c r="D348" s="216" t="s">
        <v>126</v>
      </c>
      <c r="E348" s="217" t="s">
        <v>28</v>
      </c>
      <c r="F348" s="218" t="s">
        <v>242</v>
      </c>
      <c r="G348" s="215"/>
      <c r="H348" s="217" t="s">
        <v>28</v>
      </c>
      <c r="I348" s="219"/>
      <c r="J348" s="215"/>
      <c r="K348" s="215"/>
      <c r="L348" s="220"/>
      <c r="M348" s="221"/>
      <c r="N348" s="222"/>
      <c r="O348" s="222"/>
      <c r="P348" s="222"/>
      <c r="Q348" s="222"/>
      <c r="R348" s="222"/>
      <c r="S348" s="222"/>
      <c r="T348" s="223"/>
      <c r="AT348" s="224" t="s">
        <v>126</v>
      </c>
      <c r="AU348" s="224" t="s">
        <v>82</v>
      </c>
      <c r="AV348" s="11" t="s">
        <v>82</v>
      </c>
      <c r="AW348" s="11" t="s">
        <v>35</v>
      </c>
      <c r="AX348" s="11" t="s">
        <v>74</v>
      </c>
      <c r="AY348" s="224" t="s">
        <v>117</v>
      </c>
    </row>
    <row r="349" spans="2:65" s="1" customFormat="1" ht="16.5" customHeight="1">
      <c r="B349" s="36"/>
      <c r="C349" s="236" t="s">
        <v>349</v>
      </c>
      <c r="D349" s="236" t="s">
        <v>154</v>
      </c>
      <c r="E349" s="237" t="s">
        <v>350</v>
      </c>
      <c r="F349" s="238" t="s">
        <v>351</v>
      </c>
      <c r="G349" s="239" t="s">
        <v>228</v>
      </c>
      <c r="H349" s="240">
        <v>1</v>
      </c>
      <c r="I349" s="241"/>
      <c r="J349" s="242">
        <f>ROUND(I349*H349,2)</f>
        <v>0</v>
      </c>
      <c r="K349" s="238" t="s">
        <v>28</v>
      </c>
      <c r="L349" s="243"/>
      <c r="M349" s="244" t="s">
        <v>28</v>
      </c>
      <c r="N349" s="245" t="s">
        <v>45</v>
      </c>
      <c r="O349" s="77"/>
      <c r="P349" s="211">
        <f>O349*H349</f>
        <v>0</v>
      </c>
      <c r="Q349" s="211">
        <v>0</v>
      </c>
      <c r="R349" s="211">
        <f>Q349*H349</f>
        <v>0</v>
      </c>
      <c r="S349" s="211">
        <v>0</v>
      </c>
      <c r="T349" s="212">
        <f>S349*H349</f>
        <v>0</v>
      </c>
      <c r="AR349" s="15" t="s">
        <v>229</v>
      </c>
      <c r="AT349" s="15" t="s">
        <v>154</v>
      </c>
      <c r="AU349" s="15" t="s">
        <v>82</v>
      </c>
      <c r="AY349" s="15" t="s">
        <v>117</v>
      </c>
      <c r="BE349" s="213">
        <f>IF(N349="základní",J349,0)</f>
        <v>0</v>
      </c>
      <c r="BF349" s="213">
        <f>IF(N349="snížená",J349,0)</f>
        <v>0</v>
      </c>
      <c r="BG349" s="213">
        <f>IF(N349="zákl. přenesená",J349,0)</f>
        <v>0</v>
      </c>
      <c r="BH349" s="213">
        <f>IF(N349="sníž. přenesená",J349,0)</f>
        <v>0</v>
      </c>
      <c r="BI349" s="213">
        <f>IF(N349="nulová",J349,0)</f>
        <v>0</v>
      </c>
      <c r="BJ349" s="15" t="s">
        <v>82</v>
      </c>
      <c r="BK349" s="213">
        <f>ROUND(I349*H349,2)</f>
        <v>0</v>
      </c>
      <c r="BL349" s="15" t="s">
        <v>229</v>
      </c>
      <c r="BM349" s="15" t="s">
        <v>352</v>
      </c>
    </row>
    <row r="350" spans="2:51" s="11" customFormat="1" ht="12">
      <c r="B350" s="214"/>
      <c r="C350" s="215"/>
      <c r="D350" s="216" t="s">
        <v>126</v>
      </c>
      <c r="E350" s="217" t="s">
        <v>28</v>
      </c>
      <c r="F350" s="218" t="s">
        <v>231</v>
      </c>
      <c r="G350" s="215"/>
      <c r="H350" s="217" t="s">
        <v>28</v>
      </c>
      <c r="I350" s="219"/>
      <c r="J350" s="215"/>
      <c r="K350" s="215"/>
      <c r="L350" s="220"/>
      <c r="M350" s="221"/>
      <c r="N350" s="222"/>
      <c r="O350" s="222"/>
      <c r="P350" s="222"/>
      <c r="Q350" s="222"/>
      <c r="R350" s="222"/>
      <c r="S350" s="222"/>
      <c r="T350" s="223"/>
      <c r="AT350" s="224" t="s">
        <v>126</v>
      </c>
      <c r="AU350" s="224" t="s">
        <v>82</v>
      </c>
      <c r="AV350" s="11" t="s">
        <v>82</v>
      </c>
      <c r="AW350" s="11" t="s">
        <v>35</v>
      </c>
      <c r="AX350" s="11" t="s">
        <v>74</v>
      </c>
      <c r="AY350" s="224" t="s">
        <v>117</v>
      </c>
    </row>
    <row r="351" spans="2:51" s="11" customFormat="1" ht="12">
      <c r="B351" s="214"/>
      <c r="C351" s="215"/>
      <c r="D351" s="216" t="s">
        <v>126</v>
      </c>
      <c r="E351" s="217" t="s">
        <v>28</v>
      </c>
      <c r="F351" s="218" t="s">
        <v>232</v>
      </c>
      <c r="G351" s="215"/>
      <c r="H351" s="217" t="s">
        <v>28</v>
      </c>
      <c r="I351" s="219"/>
      <c r="J351" s="215"/>
      <c r="K351" s="215"/>
      <c r="L351" s="220"/>
      <c r="M351" s="221"/>
      <c r="N351" s="222"/>
      <c r="O351" s="222"/>
      <c r="P351" s="222"/>
      <c r="Q351" s="222"/>
      <c r="R351" s="222"/>
      <c r="S351" s="222"/>
      <c r="T351" s="223"/>
      <c r="AT351" s="224" t="s">
        <v>126</v>
      </c>
      <c r="AU351" s="224" t="s">
        <v>82</v>
      </c>
      <c r="AV351" s="11" t="s">
        <v>82</v>
      </c>
      <c r="AW351" s="11" t="s">
        <v>35</v>
      </c>
      <c r="AX351" s="11" t="s">
        <v>74</v>
      </c>
      <c r="AY351" s="224" t="s">
        <v>117</v>
      </c>
    </row>
    <row r="352" spans="2:51" s="12" customFormat="1" ht="12">
      <c r="B352" s="225"/>
      <c r="C352" s="226"/>
      <c r="D352" s="216" t="s">
        <v>126</v>
      </c>
      <c r="E352" s="227" t="s">
        <v>28</v>
      </c>
      <c r="F352" s="228" t="s">
        <v>82</v>
      </c>
      <c r="G352" s="226"/>
      <c r="H352" s="229">
        <v>1</v>
      </c>
      <c r="I352" s="230"/>
      <c r="J352" s="226"/>
      <c r="K352" s="226"/>
      <c r="L352" s="231"/>
      <c r="M352" s="232"/>
      <c r="N352" s="233"/>
      <c r="O352" s="233"/>
      <c r="P352" s="233"/>
      <c r="Q352" s="233"/>
      <c r="R352" s="233"/>
      <c r="S352" s="233"/>
      <c r="T352" s="234"/>
      <c r="AT352" s="235" t="s">
        <v>126</v>
      </c>
      <c r="AU352" s="235" t="s">
        <v>82</v>
      </c>
      <c r="AV352" s="12" t="s">
        <v>84</v>
      </c>
      <c r="AW352" s="12" t="s">
        <v>35</v>
      </c>
      <c r="AX352" s="12" t="s">
        <v>82</v>
      </c>
      <c r="AY352" s="235" t="s">
        <v>117</v>
      </c>
    </row>
    <row r="353" spans="2:65" s="1" customFormat="1" ht="16.5" customHeight="1">
      <c r="B353" s="36"/>
      <c r="C353" s="202" t="s">
        <v>353</v>
      </c>
      <c r="D353" s="202" t="s">
        <v>119</v>
      </c>
      <c r="E353" s="203" t="s">
        <v>354</v>
      </c>
      <c r="F353" s="204" t="s">
        <v>355</v>
      </c>
      <c r="G353" s="205" t="s">
        <v>228</v>
      </c>
      <c r="H353" s="206">
        <v>1</v>
      </c>
      <c r="I353" s="207"/>
      <c r="J353" s="208">
        <f>ROUND(I353*H353,2)</f>
        <v>0</v>
      </c>
      <c r="K353" s="204" t="s">
        <v>28</v>
      </c>
      <c r="L353" s="41"/>
      <c r="M353" s="209" t="s">
        <v>28</v>
      </c>
      <c r="N353" s="210" t="s">
        <v>45</v>
      </c>
      <c r="O353" s="77"/>
      <c r="P353" s="211">
        <f>O353*H353</f>
        <v>0</v>
      </c>
      <c r="Q353" s="211">
        <v>0</v>
      </c>
      <c r="R353" s="211">
        <f>Q353*H353</f>
        <v>0</v>
      </c>
      <c r="S353" s="211">
        <v>0</v>
      </c>
      <c r="T353" s="212">
        <f>S353*H353</f>
        <v>0</v>
      </c>
      <c r="AR353" s="15" t="s">
        <v>229</v>
      </c>
      <c r="AT353" s="15" t="s">
        <v>119</v>
      </c>
      <c r="AU353" s="15" t="s">
        <v>82</v>
      </c>
      <c r="AY353" s="15" t="s">
        <v>117</v>
      </c>
      <c r="BE353" s="213">
        <f>IF(N353="základní",J353,0)</f>
        <v>0</v>
      </c>
      <c r="BF353" s="213">
        <f>IF(N353="snížená",J353,0)</f>
        <v>0</v>
      </c>
      <c r="BG353" s="213">
        <f>IF(N353="zákl. přenesená",J353,0)</f>
        <v>0</v>
      </c>
      <c r="BH353" s="213">
        <f>IF(N353="sníž. přenesená",J353,0)</f>
        <v>0</v>
      </c>
      <c r="BI353" s="213">
        <f>IF(N353="nulová",J353,0)</f>
        <v>0</v>
      </c>
      <c r="BJ353" s="15" t="s">
        <v>82</v>
      </c>
      <c r="BK353" s="213">
        <f>ROUND(I353*H353,2)</f>
        <v>0</v>
      </c>
      <c r="BL353" s="15" t="s">
        <v>229</v>
      </c>
      <c r="BM353" s="15" t="s">
        <v>356</v>
      </c>
    </row>
    <row r="354" spans="2:51" s="11" customFormat="1" ht="12">
      <c r="B354" s="214"/>
      <c r="C354" s="215"/>
      <c r="D354" s="216" t="s">
        <v>126</v>
      </c>
      <c r="E354" s="217" t="s">
        <v>28</v>
      </c>
      <c r="F354" s="218" t="s">
        <v>231</v>
      </c>
      <c r="G354" s="215"/>
      <c r="H354" s="217" t="s">
        <v>28</v>
      </c>
      <c r="I354" s="219"/>
      <c r="J354" s="215"/>
      <c r="K354" s="215"/>
      <c r="L354" s="220"/>
      <c r="M354" s="221"/>
      <c r="N354" s="222"/>
      <c r="O354" s="222"/>
      <c r="P354" s="222"/>
      <c r="Q354" s="222"/>
      <c r="R354" s="222"/>
      <c r="S354" s="222"/>
      <c r="T354" s="223"/>
      <c r="AT354" s="224" t="s">
        <v>126</v>
      </c>
      <c r="AU354" s="224" t="s">
        <v>82</v>
      </c>
      <c r="AV354" s="11" t="s">
        <v>82</v>
      </c>
      <c r="AW354" s="11" t="s">
        <v>35</v>
      </c>
      <c r="AX354" s="11" t="s">
        <v>74</v>
      </c>
      <c r="AY354" s="224" t="s">
        <v>117</v>
      </c>
    </row>
    <row r="355" spans="2:51" s="11" customFormat="1" ht="12">
      <c r="B355" s="214"/>
      <c r="C355" s="215"/>
      <c r="D355" s="216" t="s">
        <v>126</v>
      </c>
      <c r="E355" s="217" t="s">
        <v>28</v>
      </c>
      <c r="F355" s="218" t="s">
        <v>232</v>
      </c>
      <c r="G355" s="215"/>
      <c r="H355" s="217" t="s">
        <v>28</v>
      </c>
      <c r="I355" s="219"/>
      <c r="J355" s="215"/>
      <c r="K355" s="215"/>
      <c r="L355" s="220"/>
      <c r="M355" s="221"/>
      <c r="N355" s="222"/>
      <c r="O355" s="222"/>
      <c r="P355" s="222"/>
      <c r="Q355" s="222"/>
      <c r="R355" s="222"/>
      <c r="S355" s="222"/>
      <c r="T355" s="223"/>
      <c r="AT355" s="224" t="s">
        <v>126</v>
      </c>
      <c r="AU355" s="224" t="s">
        <v>82</v>
      </c>
      <c r="AV355" s="11" t="s">
        <v>82</v>
      </c>
      <c r="AW355" s="11" t="s">
        <v>35</v>
      </c>
      <c r="AX355" s="11" t="s">
        <v>74</v>
      </c>
      <c r="AY355" s="224" t="s">
        <v>117</v>
      </c>
    </row>
    <row r="356" spans="2:51" s="12" customFormat="1" ht="12">
      <c r="B356" s="225"/>
      <c r="C356" s="226"/>
      <c r="D356" s="216" t="s">
        <v>126</v>
      </c>
      <c r="E356" s="227" t="s">
        <v>28</v>
      </c>
      <c r="F356" s="228" t="s">
        <v>82</v>
      </c>
      <c r="G356" s="226"/>
      <c r="H356" s="229">
        <v>1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AT356" s="235" t="s">
        <v>126</v>
      </c>
      <c r="AU356" s="235" t="s">
        <v>82</v>
      </c>
      <c r="AV356" s="12" t="s">
        <v>84</v>
      </c>
      <c r="AW356" s="12" t="s">
        <v>35</v>
      </c>
      <c r="AX356" s="12" t="s">
        <v>82</v>
      </c>
      <c r="AY356" s="235" t="s">
        <v>117</v>
      </c>
    </row>
    <row r="357" spans="2:51" s="11" customFormat="1" ht="12">
      <c r="B357" s="214"/>
      <c r="C357" s="215"/>
      <c r="D357" s="216" t="s">
        <v>126</v>
      </c>
      <c r="E357" s="217" t="s">
        <v>28</v>
      </c>
      <c r="F357" s="218" t="s">
        <v>169</v>
      </c>
      <c r="G357" s="215"/>
      <c r="H357" s="217" t="s">
        <v>28</v>
      </c>
      <c r="I357" s="219"/>
      <c r="J357" s="215"/>
      <c r="K357" s="215"/>
      <c r="L357" s="220"/>
      <c r="M357" s="221"/>
      <c r="N357" s="222"/>
      <c r="O357" s="222"/>
      <c r="P357" s="222"/>
      <c r="Q357" s="222"/>
      <c r="R357" s="222"/>
      <c r="S357" s="222"/>
      <c r="T357" s="223"/>
      <c r="AT357" s="224" t="s">
        <v>126</v>
      </c>
      <c r="AU357" s="224" t="s">
        <v>82</v>
      </c>
      <c r="AV357" s="11" t="s">
        <v>82</v>
      </c>
      <c r="AW357" s="11" t="s">
        <v>35</v>
      </c>
      <c r="AX357" s="11" t="s">
        <v>74</v>
      </c>
      <c r="AY357" s="224" t="s">
        <v>117</v>
      </c>
    </row>
    <row r="358" spans="2:51" s="11" customFormat="1" ht="12">
      <c r="B358" s="214"/>
      <c r="C358" s="215"/>
      <c r="D358" s="216" t="s">
        <v>126</v>
      </c>
      <c r="E358" s="217" t="s">
        <v>28</v>
      </c>
      <c r="F358" s="218" t="s">
        <v>237</v>
      </c>
      <c r="G358" s="215"/>
      <c r="H358" s="217" t="s">
        <v>28</v>
      </c>
      <c r="I358" s="219"/>
      <c r="J358" s="215"/>
      <c r="K358" s="215"/>
      <c r="L358" s="220"/>
      <c r="M358" s="221"/>
      <c r="N358" s="222"/>
      <c r="O358" s="222"/>
      <c r="P358" s="222"/>
      <c r="Q358" s="222"/>
      <c r="R358" s="222"/>
      <c r="S358" s="222"/>
      <c r="T358" s="223"/>
      <c r="AT358" s="224" t="s">
        <v>126</v>
      </c>
      <c r="AU358" s="224" t="s">
        <v>82</v>
      </c>
      <c r="AV358" s="11" t="s">
        <v>82</v>
      </c>
      <c r="AW358" s="11" t="s">
        <v>35</v>
      </c>
      <c r="AX358" s="11" t="s">
        <v>74</v>
      </c>
      <c r="AY358" s="224" t="s">
        <v>117</v>
      </c>
    </row>
    <row r="359" spans="2:51" s="11" customFormat="1" ht="12">
      <c r="B359" s="214"/>
      <c r="C359" s="215"/>
      <c r="D359" s="216" t="s">
        <v>126</v>
      </c>
      <c r="E359" s="217" t="s">
        <v>28</v>
      </c>
      <c r="F359" s="218" t="s">
        <v>238</v>
      </c>
      <c r="G359" s="215"/>
      <c r="H359" s="217" t="s">
        <v>28</v>
      </c>
      <c r="I359" s="219"/>
      <c r="J359" s="215"/>
      <c r="K359" s="215"/>
      <c r="L359" s="220"/>
      <c r="M359" s="221"/>
      <c r="N359" s="222"/>
      <c r="O359" s="222"/>
      <c r="P359" s="222"/>
      <c r="Q359" s="222"/>
      <c r="R359" s="222"/>
      <c r="S359" s="222"/>
      <c r="T359" s="223"/>
      <c r="AT359" s="224" t="s">
        <v>126</v>
      </c>
      <c r="AU359" s="224" t="s">
        <v>82</v>
      </c>
      <c r="AV359" s="11" t="s">
        <v>82</v>
      </c>
      <c r="AW359" s="11" t="s">
        <v>35</v>
      </c>
      <c r="AX359" s="11" t="s">
        <v>74</v>
      </c>
      <c r="AY359" s="224" t="s">
        <v>117</v>
      </c>
    </row>
    <row r="360" spans="2:51" s="11" customFormat="1" ht="12">
      <c r="B360" s="214"/>
      <c r="C360" s="215"/>
      <c r="D360" s="216" t="s">
        <v>126</v>
      </c>
      <c r="E360" s="217" t="s">
        <v>28</v>
      </c>
      <c r="F360" s="218" t="s">
        <v>239</v>
      </c>
      <c r="G360" s="215"/>
      <c r="H360" s="217" t="s">
        <v>28</v>
      </c>
      <c r="I360" s="219"/>
      <c r="J360" s="215"/>
      <c r="K360" s="215"/>
      <c r="L360" s="220"/>
      <c r="M360" s="221"/>
      <c r="N360" s="222"/>
      <c r="O360" s="222"/>
      <c r="P360" s="222"/>
      <c r="Q360" s="222"/>
      <c r="R360" s="222"/>
      <c r="S360" s="222"/>
      <c r="T360" s="223"/>
      <c r="AT360" s="224" t="s">
        <v>126</v>
      </c>
      <c r="AU360" s="224" t="s">
        <v>82</v>
      </c>
      <c r="AV360" s="11" t="s">
        <v>82</v>
      </c>
      <c r="AW360" s="11" t="s">
        <v>35</v>
      </c>
      <c r="AX360" s="11" t="s">
        <v>74</v>
      </c>
      <c r="AY360" s="224" t="s">
        <v>117</v>
      </c>
    </row>
    <row r="361" spans="2:51" s="11" customFormat="1" ht="12">
      <c r="B361" s="214"/>
      <c r="C361" s="215"/>
      <c r="D361" s="216" t="s">
        <v>126</v>
      </c>
      <c r="E361" s="217" t="s">
        <v>28</v>
      </c>
      <c r="F361" s="218" t="s">
        <v>240</v>
      </c>
      <c r="G361" s="215"/>
      <c r="H361" s="217" t="s">
        <v>28</v>
      </c>
      <c r="I361" s="219"/>
      <c r="J361" s="215"/>
      <c r="K361" s="215"/>
      <c r="L361" s="220"/>
      <c r="M361" s="221"/>
      <c r="N361" s="222"/>
      <c r="O361" s="222"/>
      <c r="P361" s="222"/>
      <c r="Q361" s="222"/>
      <c r="R361" s="222"/>
      <c r="S361" s="222"/>
      <c r="T361" s="223"/>
      <c r="AT361" s="224" t="s">
        <v>126</v>
      </c>
      <c r="AU361" s="224" t="s">
        <v>82</v>
      </c>
      <c r="AV361" s="11" t="s">
        <v>82</v>
      </c>
      <c r="AW361" s="11" t="s">
        <v>35</v>
      </c>
      <c r="AX361" s="11" t="s">
        <v>74</v>
      </c>
      <c r="AY361" s="224" t="s">
        <v>117</v>
      </c>
    </row>
    <row r="362" spans="2:51" s="11" customFormat="1" ht="12">
      <c r="B362" s="214"/>
      <c r="C362" s="215"/>
      <c r="D362" s="216" t="s">
        <v>126</v>
      </c>
      <c r="E362" s="217" t="s">
        <v>28</v>
      </c>
      <c r="F362" s="218" t="s">
        <v>241</v>
      </c>
      <c r="G362" s="215"/>
      <c r="H362" s="217" t="s">
        <v>28</v>
      </c>
      <c r="I362" s="219"/>
      <c r="J362" s="215"/>
      <c r="K362" s="215"/>
      <c r="L362" s="220"/>
      <c r="M362" s="221"/>
      <c r="N362" s="222"/>
      <c r="O362" s="222"/>
      <c r="P362" s="222"/>
      <c r="Q362" s="222"/>
      <c r="R362" s="222"/>
      <c r="S362" s="222"/>
      <c r="T362" s="223"/>
      <c r="AT362" s="224" t="s">
        <v>126</v>
      </c>
      <c r="AU362" s="224" t="s">
        <v>82</v>
      </c>
      <c r="AV362" s="11" t="s">
        <v>82</v>
      </c>
      <c r="AW362" s="11" t="s">
        <v>35</v>
      </c>
      <c r="AX362" s="11" t="s">
        <v>74</v>
      </c>
      <c r="AY362" s="224" t="s">
        <v>117</v>
      </c>
    </row>
    <row r="363" spans="2:51" s="11" customFormat="1" ht="12">
      <c r="B363" s="214"/>
      <c r="C363" s="215"/>
      <c r="D363" s="216" t="s">
        <v>126</v>
      </c>
      <c r="E363" s="217" t="s">
        <v>28</v>
      </c>
      <c r="F363" s="218" t="s">
        <v>242</v>
      </c>
      <c r="G363" s="215"/>
      <c r="H363" s="217" t="s">
        <v>28</v>
      </c>
      <c r="I363" s="219"/>
      <c r="J363" s="215"/>
      <c r="K363" s="215"/>
      <c r="L363" s="220"/>
      <c r="M363" s="221"/>
      <c r="N363" s="222"/>
      <c r="O363" s="222"/>
      <c r="P363" s="222"/>
      <c r="Q363" s="222"/>
      <c r="R363" s="222"/>
      <c r="S363" s="222"/>
      <c r="T363" s="223"/>
      <c r="AT363" s="224" t="s">
        <v>126</v>
      </c>
      <c r="AU363" s="224" t="s">
        <v>82</v>
      </c>
      <c r="AV363" s="11" t="s">
        <v>82</v>
      </c>
      <c r="AW363" s="11" t="s">
        <v>35</v>
      </c>
      <c r="AX363" s="11" t="s">
        <v>74</v>
      </c>
      <c r="AY363" s="224" t="s">
        <v>117</v>
      </c>
    </row>
    <row r="364" spans="2:65" s="1" customFormat="1" ht="16.5" customHeight="1">
      <c r="B364" s="36"/>
      <c r="C364" s="236" t="s">
        <v>357</v>
      </c>
      <c r="D364" s="236" t="s">
        <v>154</v>
      </c>
      <c r="E364" s="237" t="s">
        <v>358</v>
      </c>
      <c r="F364" s="238" t="s">
        <v>359</v>
      </c>
      <c r="G364" s="239" t="s">
        <v>228</v>
      </c>
      <c r="H364" s="240">
        <v>1</v>
      </c>
      <c r="I364" s="241"/>
      <c r="J364" s="242">
        <f>ROUND(I364*H364,2)</f>
        <v>0</v>
      </c>
      <c r="K364" s="238" t="s">
        <v>28</v>
      </c>
      <c r="L364" s="243"/>
      <c r="M364" s="244" t="s">
        <v>28</v>
      </c>
      <c r="N364" s="245" t="s">
        <v>45</v>
      </c>
      <c r="O364" s="77"/>
      <c r="P364" s="211">
        <f>O364*H364</f>
        <v>0</v>
      </c>
      <c r="Q364" s="211">
        <v>0</v>
      </c>
      <c r="R364" s="211">
        <f>Q364*H364</f>
        <v>0</v>
      </c>
      <c r="S364" s="211">
        <v>0</v>
      </c>
      <c r="T364" s="212">
        <f>S364*H364</f>
        <v>0</v>
      </c>
      <c r="AR364" s="15" t="s">
        <v>229</v>
      </c>
      <c r="AT364" s="15" t="s">
        <v>154</v>
      </c>
      <c r="AU364" s="15" t="s">
        <v>82</v>
      </c>
      <c r="AY364" s="15" t="s">
        <v>117</v>
      </c>
      <c r="BE364" s="213">
        <f>IF(N364="základní",J364,0)</f>
        <v>0</v>
      </c>
      <c r="BF364" s="213">
        <f>IF(N364="snížená",J364,0)</f>
        <v>0</v>
      </c>
      <c r="BG364" s="213">
        <f>IF(N364="zákl. přenesená",J364,0)</f>
        <v>0</v>
      </c>
      <c r="BH364" s="213">
        <f>IF(N364="sníž. přenesená",J364,0)</f>
        <v>0</v>
      </c>
      <c r="BI364" s="213">
        <f>IF(N364="nulová",J364,0)</f>
        <v>0</v>
      </c>
      <c r="BJ364" s="15" t="s">
        <v>82</v>
      </c>
      <c r="BK364" s="213">
        <f>ROUND(I364*H364,2)</f>
        <v>0</v>
      </c>
      <c r="BL364" s="15" t="s">
        <v>229</v>
      </c>
      <c r="BM364" s="15" t="s">
        <v>360</v>
      </c>
    </row>
    <row r="365" spans="2:51" s="11" customFormat="1" ht="12">
      <c r="B365" s="214"/>
      <c r="C365" s="215"/>
      <c r="D365" s="216" t="s">
        <v>126</v>
      </c>
      <c r="E365" s="217" t="s">
        <v>28</v>
      </c>
      <c r="F365" s="218" t="s">
        <v>231</v>
      </c>
      <c r="G365" s="215"/>
      <c r="H365" s="217" t="s">
        <v>28</v>
      </c>
      <c r="I365" s="219"/>
      <c r="J365" s="215"/>
      <c r="K365" s="215"/>
      <c r="L365" s="220"/>
      <c r="M365" s="221"/>
      <c r="N365" s="222"/>
      <c r="O365" s="222"/>
      <c r="P365" s="222"/>
      <c r="Q365" s="222"/>
      <c r="R365" s="222"/>
      <c r="S365" s="222"/>
      <c r="T365" s="223"/>
      <c r="AT365" s="224" t="s">
        <v>126</v>
      </c>
      <c r="AU365" s="224" t="s">
        <v>82</v>
      </c>
      <c r="AV365" s="11" t="s">
        <v>82</v>
      </c>
      <c r="AW365" s="11" t="s">
        <v>35</v>
      </c>
      <c r="AX365" s="11" t="s">
        <v>74</v>
      </c>
      <c r="AY365" s="224" t="s">
        <v>117</v>
      </c>
    </row>
    <row r="366" spans="2:51" s="11" customFormat="1" ht="12">
      <c r="B366" s="214"/>
      <c r="C366" s="215"/>
      <c r="D366" s="216" t="s">
        <v>126</v>
      </c>
      <c r="E366" s="217" t="s">
        <v>28</v>
      </c>
      <c r="F366" s="218" t="s">
        <v>232</v>
      </c>
      <c r="G366" s="215"/>
      <c r="H366" s="217" t="s">
        <v>28</v>
      </c>
      <c r="I366" s="219"/>
      <c r="J366" s="215"/>
      <c r="K366" s="215"/>
      <c r="L366" s="220"/>
      <c r="M366" s="221"/>
      <c r="N366" s="222"/>
      <c r="O366" s="222"/>
      <c r="P366" s="222"/>
      <c r="Q366" s="222"/>
      <c r="R366" s="222"/>
      <c r="S366" s="222"/>
      <c r="T366" s="223"/>
      <c r="AT366" s="224" t="s">
        <v>126</v>
      </c>
      <c r="AU366" s="224" t="s">
        <v>82</v>
      </c>
      <c r="AV366" s="11" t="s">
        <v>82</v>
      </c>
      <c r="AW366" s="11" t="s">
        <v>35</v>
      </c>
      <c r="AX366" s="11" t="s">
        <v>74</v>
      </c>
      <c r="AY366" s="224" t="s">
        <v>117</v>
      </c>
    </row>
    <row r="367" spans="2:51" s="12" customFormat="1" ht="12">
      <c r="B367" s="225"/>
      <c r="C367" s="226"/>
      <c r="D367" s="216" t="s">
        <v>126</v>
      </c>
      <c r="E367" s="227" t="s">
        <v>28</v>
      </c>
      <c r="F367" s="228" t="s">
        <v>82</v>
      </c>
      <c r="G367" s="226"/>
      <c r="H367" s="229">
        <v>1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AT367" s="235" t="s">
        <v>126</v>
      </c>
      <c r="AU367" s="235" t="s">
        <v>82</v>
      </c>
      <c r="AV367" s="12" t="s">
        <v>84</v>
      </c>
      <c r="AW367" s="12" t="s">
        <v>35</v>
      </c>
      <c r="AX367" s="12" t="s">
        <v>82</v>
      </c>
      <c r="AY367" s="235" t="s">
        <v>117</v>
      </c>
    </row>
    <row r="368" spans="2:65" s="1" customFormat="1" ht="16.5" customHeight="1">
      <c r="B368" s="36"/>
      <c r="C368" s="202" t="s">
        <v>361</v>
      </c>
      <c r="D368" s="202" t="s">
        <v>119</v>
      </c>
      <c r="E368" s="203" t="s">
        <v>362</v>
      </c>
      <c r="F368" s="204" t="s">
        <v>363</v>
      </c>
      <c r="G368" s="205" t="s">
        <v>228</v>
      </c>
      <c r="H368" s="206">
        <v>1</v>
      </c>
      <c r="I368" s="207"/>
      <c r="J368" s="208">
        <f>ROUND(I368*H368,2)</f>
        <v>0</v>
      </c>
      <c r="K368" s="204" t="s">
        <v>28</v>
      </c>
      <c r="L368" s="41"/>
      <c r="M368" s="209" t="s">
        <v>28</v>
      </c>
      <c r="N368" s="210" t="s">
        <v>45</v>
      </c>
      <c r="O368" s="77"/>
      <c r="P368" s="211">
        <f>O368*H368</f>
        <v>0</v>
      </c>
      <c r="Q368" s="211">
        <v>0</v>
      </c>
      <c r="R368" s="211">
        <f>Q368*H368</f>
        <v>0</v>
      </c>
      <c r="S368" s="211">
        <v>0</v>
      </c>
      <c r="T368" s="212">
        <f>S368*H368</f>
        <v>0</v>
      </c>
      <c r="AR368" s="15" t="s">
        <v>229</v>
      </c>
      <c r="AT368" s="15" t="s">
        <v>119</v>
      </c>
      <c r="AU368" s="15" t="s">
        <v>82</v>
      </c>
      <c r="AY368" s="15" t="s">
        <v>117</v>
      </c>
      <c r="BE368" s="213">
        <f>IF(N368="základní",J368,0)</f>
        <v>0</v>
      </c>
      <c r="BF368" s="213">
        <f>IF(N368="snížená",J368,0)</f>
        <v>0</v>
      </c>
      <c r="BG368" s="213">
        <f>IF(N368="zákl. přenesená",J368,0)</f>
        <v>0</v>
      </c>
      <c r="BH368" s="213">
        <f>IF(N368="sníž. přenesená",J368,0)</f>
        <v>0</v>
      </c>
      <c r="BI368" s="213">
        <f>IF(N368="nulová",J368,0)</f>
        <v>0</v>
      </c>
      <c r="BJ368" s="15" t="s">
        <v>82</v>
      </c>
      <c r="BK368" s="213">
        <f>ROUND(I368*H368,2)</f>
        <v>0</v>
      </c>
      <c r="BL368" s="15" t="s">
        <v>229</v>
      </c>
      <c r="BM368" s="15" t="s">
        <v>364</v>
      </c>
    </row>
    <row r="369" spans="2:51" s="11" customFormat="1" ht="12">
      <c r="B369" s="214"/>
      <c r="C369" s="215"/>
      <c r="D369" s="216" t="s">
        <v>126</v>
      </c>
      <c r="E369" s="217" t="s">
        <v>28</v>
      </c>
      <c r="F369" s="218" t="s">
        <v>231</v>
      </c>
      <c r="G369" s="215"/>
      <c r="H369" s="217" t="s">
        <v>28</v>
      </c>
      <c r="I369" s="219"/>
      <c r="J369" s="215"/>
      <c r="K369" s="215"/>
      <c r="L369" s="220"/>
      <c r="M369" s="221"/>
      <c r="N369" s="222"/>
      <c r="O369" s="222"/>
      <c r="P369" s="222"/>
      <c r="Q369" s="222"/>
      <c r="R369" s="222"/>
      <c r="S369" s="222"/>
      <c r="T369" s="223"/>
      <c r="AT369" s="224" t="s">
        <v>126</v>
      </c>
      <c r="AU369" s="224" t="s">
        <v>82</v>
      </c>
      <c r="AV369" s="11" t="s">
        <v>82</v>
      </c>
      <c r="AW369" s="11" t="s">
        <v>35</v>
      </c>
      <c r="AX369" s="11" t="s">
        <v>74</v>
      </c>
      <c r="AY369" s="224" t="s">
        <v>117</v>
      </c>
    </row>
    <row r="370" spans="2:51" s="11" customFormat="1" ht="12">
      <c r="B370" s="214"/>
      <c r="C370" s="215"/>
      <c r="D370" s="216" t="s">
        <v>126</v>
      </c>
      <c r="E370" s="217" t="s">
        <v>28</v>
      </c>
      <c r="F370" s="218" t="s">
        <v>232</v>
      </c>
      <c r="G370" s="215"/>
      <c r="H370" s="217" t="s">
        <v>28</v>
      </c>
      <c r="I370" s="219"/>
      <c r="J370" s="215"/>
      <c r="K370" s="215"/>
      <c r="L370" s="220"/>
      <c r="M370" s="221"/>
      <c r="N370" s="222"/>
      <c r="O370" s="222"/>
      <c r="P370" s="222"/>
      <c r="Q370" s="222"/>
      <c r="R370" s="222"/>
      <c r="S370" s="222"/>
      <c r="T370" s="223"/>
      <c r="AT370" s="224" t="s">
        <v>126</v>
      </c>
      <c r="AU370" s="224" t="s">
        <v>82</v>
      </c>
      <c r="AV370" s="11" t="s">
        <v>82</v>
      </c>
      <c r="AW370" s="11" t="s">
        <v>35</v>
      </c>
      <c r="AX370" s="11" t="s">
        <v>74</v>
      </c>
      <c r="AY370" s="224" t="s">
        <v>117</v>
      </c>
    </row>
    <row r="371" spans="2:51" s="12" customFormat="1" ht="12">
      <c r="B371" s="225"/>
      <c r="C371" s="226"/>
      <c r="D371" s="216" t="s">
        <v>126</v>
      </c>
      <c r="E371" s="227" t="s">
        <v>28</v>
      </c>
      <c r="F371" s="228" t="s">
        <v>82</v>
      </c>
      <c r="G371" s="226"/>
      <c r="H371" s="229">
        <v>1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AT371" s="235" t="s">
        <v>126</v>
      </c>
      <c r="AU371" s="235" t="s">
        <v>82</v>
      </c>
      <c r="AV371" s="12" t="s">
        <v>84</v>
      </c>
      <c r="AW371" s="12" t="s">
        <v>35</v>
      </c>
      <c r="AX371" s="12" t="s">
        <v>82</v>
      </c>
      <c r="AY371" s="235" t="s">
        <v>117</v>
      </c>
    </row>
    <row r="372" spans="2:51" s="11" customFormat="1" ht="12">
      <c r="B372" s="214"/>
      <c r="C372" s="215"/>
      <c r="D372" s="216" t="s">
        <v>126</v>
      </c>
      <c r="E372" s="217" t="s">
        <v>28</v>
      </c>
      <c r="F372" s="218" t="s">
        <v>169</v>
      </c>
      <c r="G372" s="215"/>
      <c r="H372" s="217" t="s">
        <v>28</v>
      </c>
      <c r="I372" s="219"/>
      <c r="J372" s="215"/>
      <c r="K372" s="215"/>
      <c r="L372" s="220"/>
      <c r="M372" s="221"/>
      <c r="N372" s="222"/>
      <c r="O372" s="222"/>
      <c r="P372" s="222"/>
      <c r="Q372" s="222"/>
      <c r="R372" s="222"/>
      <c r="S372" s="222"/>
      <c r="T372" s="223"/>
      <c r="AT372" s="224" t="s">
        <v>126</v>
      </c>
      <c r="AU372" s="224" t="s">
        <v>82</v>
      </c>
      <c r="AV372" s="11" t="s">
        <v>82</v>
      </c>
      <c r="AW372" s="11" t="s">
        <v>35</v>
      </c>
      <c r="AX372" s="11" t="s">
        <v>74</v>
      </c>
      <c r="AY372" s="224" t="s">
        <v>117</v>
      </c>
    </row>
    <row r="373" spans="2:51" s="11" customFormat="1" ht="12">
      <c r="B373" s="214"/>
      <c r="C373" s="215"/>
      <c r="D373" s="216" t="s">
        <v>126</v>
      </c>
      <c r="E373" s="217" t="s">
        <v>28</v>
      </c>
      <c r="F373" s="218" t="s">
        <v>237</v>
      </c>
      <c r="G373" s="215"/>
      <c r="H373" s="217" t="s">
        <v>28</v>
      </c>
      <c r="I373" s="219"/>
      <c r="J373" s="215"/>
      <c r="K373" s="215"/>
      <c r="L373" s="220"/>
      <c r="M373" s="221"/>
      <c r="N373" s="222"/>
      <c r="O373" s="222"/>
      <c r="P373" s="222"/>
      <c r="Q373" s="222"/>
      <c r="R373" s="222"/>
      <c r="S373" s="222"/>
      <c r="T373" s="223"/>
      <c r="AT373" s="224" t="s">
        <v>126</v>
      </c>
      <c r="AU373" s="224" t="s">
        <v>82</v>
      </c>
      <c r="AV373" s="11" t="s">
        <v>82</v>
      </c>
      <c r="AW373" s="11" t="s">
        <v>35</v>
      </c>
      <c r="AX373" s="11" t="s">
        <v>74</v>
      </c>
      <c r="AY373" s="224" t="s">
        <v>117</v>
      </c>
    </row>
    <row r="374" spans="2:51" s="11" customFormat="1" ht="12">
      <c r="B374" s="214"/>
      <c r="C374" s="215"/>
      <c r="D374" s="216" t="s">
        <v>126</v>
      </c>
      <c r="E374" s="217" t="s">
        <v>28</v>
      </c>
      <c r="F374" s="218" t="s">
        <v>238</v>
      </c>
      <c r="G374" s="215"/>
      <c r="H374" s="217" t="s">
        <v>28</v>
      </c>
      <c r="I374" s="219"/>
      <c r="J374" s="215"/>
      <c r="K374" s="215"/>
      <c r="L374" s="220"/>
      <c r="M374" s="221"/>
      <c r="N374" s="222"/>
      <c r="O374" s="222"/>
      <c r="P374" s="222"/>
      <c r="Q374" s="222"/>
      <c r="R374" s="222"/>
      <c r="S374" s="222"/>
      <c r="T374" s="223"/>
      <c r="AT374" s="224" t="s">
        <v>126</v>
      </c>
      <c r="AU374" s="224" t="s">
        <v>82</v>
      </c>
      <c r="AV374" s="11" t="s">
        <v>82</v>
      </c>
      <c r="AW374" s="11" t="s">
        <v>35</v>
      </c>
      <c r="AX374" s="11" t="s">
        <v>74</v>
      </c>
      <c r="AY374" s="224" t="s">
        <v>117</v>
      </c>
    </row>
    <row r="375" spans="2:51" s="11" customFormat="1" ht="12">
      <c r="B375" s="214"/>
      <c r="C375" s="215"/>
      <c r="D375" s="216" t="s">
        <v>126</v>
      </c>
      <c r="E375" s="217" t="s">
        <v>28</v>
      </c>
      <c r="F375" s="218" t="s">
        <v>239</v>
      </c>
      <c r="G375" s="215"/>
      <c r="H375" s="217" t="s">
        <v>28</v>
      </c>
      <c r="I375" s="219"/>
      <c r="J375" s="215"/>
      <c r="K375" s="215"/>
      <c r="L375" s="220"/>
      <c r="M375" s="221"/>
      <c r="N375" s="222"/>
      <c r="O375" s="222"/>
      <c r="P375" s="222"/>
      <c r="Q375" s="222"/>
      <c r="R375" s="222"/>
      <c r="S375" s="222"/>
      <c r="T375" s="223"/>
      <c r="AT375" s="224" t="s">
        <v>126</v>
      </c>
      <c r="AU375" s="224" t="s">
        <v>82</v>
      </c>
      <c r="AV375" s="11" t="s">
        <v>82</v>
      </c>
      <c r="AW375" s="11" t="s">
        <v>35</v>
      </c>
      <c r="AX375" s="11" t="s">
        <v>74</v>
      </c>
      <c r="AY375" s="224" t="s">
        <v>117</v>
      </c>
    </row>
    <row r="376" spans="2:51" s="11" customFormat="1" ht="12">
      <c r="B376" s="214"/>
      <c r="C376" s="215"/>
      <c r="D376" s="216" t="s">
        <v>126</v>
      </c>
      <c r="E376" s="217" t="s">
        <v>28</v>
      </c>
      <c r="F376" s="218" t="s">
        <v>240</v>
      </c>
      <c r="G376" s="215"/>
      <c r="H376" s="217" t="s">
        <v>28</v>
      </c>
      <c r="I376" s="219"/>
      <c r="J376" s="215"/>
      <c r="K376" s="215"/>
      <c r="L376" s="220"/>
      <c r="M376" s="221"/>
      <c r="N376" s="222"/>
      <c r="O376" s="222"/>
      <c r="P376" s="222"/>
      <c r="Q376" s="222"/>
      <c r="R376" s="222"/>
      <c r="S376" s="222"/>
      <c r="T376" s="223"/>
      <c r="AT376" s="224" t="s">
        <v>126</v>
      </c>
      <c r="AU376" s="224" t="s">
        <v>82</v>
      </c>
      <c r="AV376" s="11" t="s">
        <v>82</v>
      </c>
      <c r="AW376" s="11" t="s">
        <v>35</v>
      </c>
      <c r="AX376" s="11" t="s">
        <v>74</v>
      </c>
      <c r="AY376" s="224" t="s">
        <v>117</v>
      </c>
    </row>
    <row r="377" spans="2:51" s="11" customFormat="1" ht="12">
      <c r="B377" s="214"/>
      <c r="C377" s="215"/>
      <c r="D377" s="216" t="s">
        <v>126</v>
      </c>
      <c r="E377" s="217" t="s">
        <v>28</v>
      </c>
      <c r="F377" s="218" t="s">
        <v>241</v>
      </c>
      <c r="G377" s="215"/>
      <c r="H377" s="217" t="s">
        <v>28</v>
      </c>
      <c r="I377" s="219"/>
      <c r="J377" s="215"/>
      <c r="K377" s="215"/>
      <c r="L377" s="220"/>
      <c r="M377" s="221"/>
      <c r="N377" s="222"/>
      <c r="O377" s="222"/>
      <c r="P377" s="222"/>
      <c r="Q377" s="222"/>
      <c r="R377" s="222"/>
      <c r="S377" s="222"/>
      <c r="T377" s="223"/>
      <c r="AT377" s="224" t="s">
        <v>126</v>
      </c>
      <c r="AU377" s="224" t="s">
        <v>82</v>
      </c>
      <c r="AV377" s="11" t="s">
        <v>82</v>
      </c>
      <c r="AW377" s="11" t="s">
        <v>35</v>
      </c>
      <c r="AX377" s="11" t="s">
        <v>74</v>
      </c>
      <c r="AY377" s="224" t="s">
        <v>117</v>
      </c>
    </row>
    <row r="378" spans="2:51" s="11" customFormat="1" ht="12">
      <c r="B378" s="214"/>
      <c r="C378" s="215"/>
      <c r="D378" s="216" t="s">
        <v>126</v>
      </c>
      <c r="E378" s="217" t="s">
        <v>28</v>
      </c>
      <c r="F378" s="218" t="s">
        <v>242</v>
      </c>
      <c r="G378" s="215"/>
      <c r="H378" s="217" t="s">
        <v>28</v>
      </c>
      <c r="I378" s="219"/>
      <c r="J378" s="215"/>
      <c r="K378" s="215"/>
      <c r="L378" s="220"/>
      <c r="M378" s="221"/>
      <c r="N378" s="222"/>
      <c r="O378" s="222"/>
      <c r="P378" s="222"/>
      <c r="Q378" s="222"/>
      <c r="R378" s="222"/>
      <c r="S378" s="222"/>
      <c r="T378" s="223"/>
      <c r="AT378" s="224" t="s">
        <v>126</v>
      </c>
      <c r="AU378" s="224" t="s">
        <v>82</v>
      </c>
      <c r="AV378" s="11" t="s">
        <v>82</v>
      </c>
      <c r="AW378" s="11" t="s">
        <v>35</v>
      </c>
      <c r="AX378" s="11" t="s">
        <v>74</v>
      </c>
      <c r="AY378" s="224" t="s">
        <v>117</v>
      </c>
    </row>
    <row r="379" spans="2:65" s="1" customFormat="1" ht="16.5" customHeight="1">
      <c r="B379" s="36"/>
      <c r="C379" s="202" t="s">
        <v>365</v>
      </c>
      <c r="D379" s="202" t="s">
        <v>119</v>
      </c>
      <c r="E379" s="203" t="s">
        <v>366</v>
      </c>
      <c r="F379" s="204" t="s">
        <v>367</v>
      </c>
      <c r="G379" s="205" t="s">
        <v>368</v>
      </c>
      <c r="H379" s="206">
        <v>1</v>
      </c>
      <c r="I379" s="207"/>
      <c r="J379" s="208">
        <f>ROUND(I379*H379,2)</f>
        <v>0</v>
      </c>
      <c r="K379" s="204" t="s">
        <v>28</v>
      </c>
      <c r="L379" s="41"/>
      <c r="M379" s="209" t="s">
        <v>28</v>
      </c>
      <c r="N379" s="210" t="s">
        <v>45</v>
      </c>
      <c r="O379" s="77"/>
      <c r="P379" s="211">
        <f>O379*H379</f>
        <v>0</v>
      </c>
      <c r="Q379" s="211">
        <v>0</v>
      </c>
      <c r="R379" s="211">
        <f>Q379*H379</f>
        <v>0</v>
      </c>
      <c r="S379" s="211">
        <v>0</v>
      </c>
      <c r="T379" s="212">
        <f>S379*H379</f>
        <v>0</v>
      </c>
      <c r="AR379" s="15" t="s">
        <v>229</v>
      </c>
      <c r="AT379" s="15" t="s">
        <v>119</v>
      </c>
      <c r="AU379" s="15" t="s">
        <v>82</v>
      </c>
      <c r="AY379" s="15" t="s">
        <v>117</v>
      </c>
      <c r="BE379" s="213">
        <f>IF(N379="základní",J379,0)</f>
        <v>0</v>
      </c>
      <c r="BF379" s="213">
        <f>IF(N379="snížená",J379,0)</f>
        <v>0</v>
      </c>
      <c r="BG379" s="213">
        <f>IF(N379="zákl. přenesená",J379,0)</f>
        <v>0</v>
      </c>
      <c r="BH379" s="213">
        <f>IF(N379="sníž. přenesená",J379,0)</f>
        <v>0</v>
      </c>
      <c r="BI379" s="213">
        <f>IF(N379="nulová",J379,0)</f>
        <v>0</v>
      </c>
      <c r="BJ379" s="15" t="s">
        <v>82</v>
      </c>
      <c r="BK379" s="213">
        <f>ROUND(I379*H379,2)</f>
        <v>0</v>
      </c>
      <c r="BL379" s="15" t="s">
        <v>229</v>
      </c>
      <c r="BM379" s="15" t="s">
        <v>369</v>
      </c>
    </row>
    <row r="380" spans="2:51" s="11" customFormat="1" ht="12">
      <c r="B380" s="214"/>
      <c r="C380" s="215"/>
      <c r="D380" s="216" t="s">
        <v>126</v>
      </c>
      <c r="E380" s="217" t="s">
        <v>28</v>
      </c>
      <c r="F380" s="218" t="s">
        <v>231</v>
      </c>
      <c r="G380" s="215"/>
      <c r="H380" s="217" t="s">
        <v>28</v>
      </c>
      <c r="I380" s="219"/>
      <c r="J380" s="215"/>
      <c r="K380" s="215"/>
      <c r="L380" s="220"/>
      <c r="M380" s="221"/>
      <c r="N380" s="222"/>
      <c r="O380" s="222"/>
      <c r="P380" s="222"/>
      <c r="Q380" s="222"/>
      <c r="R380" s="222"/>
      <c r="S380" s="222"/>
      <c r="T380" s="223"/>
      <c r="AT380" s="224" t="s">
        <v>126</v>
      </c>
      <c r="AU380" s="224" t="s">
        <v>82</v>
      </c>
      <c r="AV380" s="11" t="s">
        <v>82</v>
      </c>
      <c r="AW380" s="11" t="s">
        <v>35</v>
      </c>
      <c r="AX380" s="11" t="s">
        <v>74</v>
      </c>
      <c r="AY380" s="224" t="s">
        <v>117</v>
      </c>
    </row>
    <row r="381" spans="2:51" s="11" customFormat="1" ht="12">
      <c r="B381" s="214"/>
      <c r="C381" s="215"/>
      <c r="D381" s="216" t="s">
        <v>126</v>
      </c>
      <c r="E381" s="217" t="s">
        <v>28</v>
      </c>
      <c r="F381" s="218" t="s">
        <v>232</v>
      </c>
      <c r="G381" s="215"/>
      <c r="H381" s="217" t="s">
        <v>28</v>
      </c>
      <c r="I381" s="219"/>
      <c r="J381" s="215"/>
      <c r="K381" s="215"/>
      <c r="L381" s="220"/>
      <c r="M381" s="221"/>
      <c r="N381" s="222"/>
      <c r="O381" s="222"/>
      <c r="P381" s="222"/>
      <c r="Q381" s="222"/>
      <c r="R381" s="222"/>
      <c r="S381" s="222"/>
      <c r="T381" s="223"/>
      <c r="AT381" s="224" t="s">
        <v>126</v>
      </c>
      <c r="AU381" s="224" t="s">
        <v>82</v>
      </c>
      <c r="AV381" s="11" t="s">
        <v>82</v>
      </c>
      <c r="AW381" s="11" t="s">
        <v>35</v>
      </c>
      <c r="AX381" s="11" t="s">
        <v>74</v>
      </c>
      <c r="AY381" s="224" t="s">
        <v>117</v>
      </c>
    </row>
    <row r="382" spans="2:51" s="12" customFormat="1" ht="12">
      <c r="B382" s="225"/>
      <c r="C382" s="226"/>
      <c r="D382" s="216" t="s">
        <v>126</v>
      </c>
      <c r="E382" s="227" t="s">
        <v>28</v>
      </c>
      <c r="F382" s="228" t="s">
        <v>82</v>
      </c>
      <c r="G382" s="226"/>
      <c r="H382" s="229">
        <v>1</v>
      </c>
      <c r="I382" s="230"/>
      <c r="J382" s="226"/>
      <c r="K382" s="226"/>
      <c r="L382" s="231"/>
      <c r="M382" s="232"/>
      <c r="N382" s="233"/>
      <c r="O382" s="233"/>
      <c r="P382" s="233"/>
      <c r="Q382" s="233"/>
      <c r="R382" s="233"/>
      <c r="S382" s="233"/>
      <c r="T382" s="234"/>
      <c r="AT382" s="235" t="s">
        <v>126</v>
      </c>
      <c r="AU382" s="235" t="s">
        <v>82</v>
      </c>
      <c r="AV382" s="12" t="s">
        <v>84</v>
      </c>
      <c r="AW382" s="12" t="s">
        <v>35</v>
      </c>
      <c r="AX382" s="12" t="s">
        <v>82</v>
      </c>
      <c r="AY382" s="235" t="s">
        <v>117</v>
      </c>
    </row>
    <row r="383" spans="2:63" s="10" customFormat="1" ht="25.9" customHeight="1">
      <c r="B383" s="186"/>
      <c r="C383" s="187"/>
      <c r="D383" s="188" t="s">
        <v>73</v>
      </c>
      <c r="E383" s="189" t="s">
        <v>370</v>
      </c>
      <c r="F383" s="189" t="s">
        <v>371</v>
      </c>
      <c r="G383" s="187"/>
      <c r="H383" s="187"/>
      <c r="I383" s="190"/>
      <c r="J383" s="191">
        <f>BK383</f>
        <v>0</v>
      </c>
      <c r="K383" s="187"/>
      <c r="L383" s="192"/>
      <c r="M383" s="193"/>
      <c r="N383" s="194"/>
      <c r="O383" s="194"/>
      <c r="P383" s="195">
        <f>SUM(P384:P396)</f>
        <v>0</v>
      </c>
      <c r="Q383" s="194"/>
      <c r="R383" s="195">
        <f>SUM(R384:R396)</f>
        <v>0</v>
      </c>
      <c r="S383" s="194"/>
      <c r="T383" s="196">
        <f>SUM(T384:T396)</f>
        <v>0</v>
      </c>
      <c r="AR383" s="197" t="s">
        <v>82</v>
      </c>
      <c r="AT383" s="198" t="s">
        <v>73</v>
      </c>
      <c r="AU383" s="198" t="s">
        <v>74</v>
      </c>
      <c r="AY383" s="197" t="s">
        <v>117</v>
      </c>
      <c r="BK383" s="199">
        <f>SUM(BK384:BK396)</f>
        <v>0</v>
      </c>
    </row>
    <row r="384" spans="2:65" s="1" customFormat="1" ht="22.5" customHeight="1">
      <c r="B384" s="36"/>
      <c r="C384" s="236" t="s">
        <v>372</v>
      </c>
      <c r="D384" s="236" t="s">
        <v>154</v>
      </c>
      <c r="E384" s="237" t="s">
        <v>373</v>
      </c>
      <c r="F384" s="238" t="s">
        <v>374</v>
      </c>
      <c r="G384" s="239" t="s">
        <v>228</v>
      </c>
      <c r="H384" s="240">
        <v>1</v>
      </c>
      <c r="I384" s="241"/>
      <c r="J384" s="242">
        <f>ROUND(I384*H384,2)</f>
        <v>0</v>
      </c>
      <c r="K384" s="238" t="s">
        <v>28</v>
      </c>
      <c r="L384" s="243"/>
      <c r="M384" s="244" t="s">
        <v>28</v>
      </c>
      <c r="N384" s="245" t="s">
        <v>45</v>
      </c>
      <c r="O384" s="77"/>
      <c r="P384" s="211">
        <f>O384*H384</f>
        <v>0</v>
      </c>
      <c r="Q384" s="211">
        <v>0</v>
      </c>
      <c r="R384" s="211">
        <f>Q384*H384</f>
        <v>0</v>
      </c>
      <c r="S384" s="211">
        <v>0</v>
      </c>
      <c r="T384" s="212">
        <f>S384*H384</f>
        <v>0</v>
      </c>
      <c r="AR384" s="15" t="s">
        <v>158</v>
      </c>
      <c r="AT384" s="15" t="s">
        <v>154</v>
      </c>
      <c r="AU384" s="15" t="s">
        <v>82</v>
      </c>
      <c r="AY384" s="15" t="s">
        <v>117</v>
      </c>
      <c r="BE384" s="213">
        <f>IF(N384="základní",J384,0)</f>
        <v>0</v>
      </c>
      <c r="BF384" s="213">
        <f>IF(N384="snížená",J384,0)</f>
        <v>0</v>
      </c>
      <c r="BG384" s="213">
        <f>IF(N384="zákl. přenesená",J384,0)</f>
        <v>0</v>
      </c>
      <c r="BH384" s="213">
        <f>IF(N384="sníž. přenesená",J384,0)</f>
        <v>0</v>
      </c>
      <c r="BI384" s="213">
        <f>IF(N384="nulová",J384,0)</f>
        <v>0</v>
      </c>
      <c r="BJ384" s="15" t="s">
        <v>82</v>
      </c>
      <c r="BK384" s="213">
        <f>ROUND(I384*H384,2)</f>
        <v>0</v>
      </c>
      <c r="BL384" s="15" t="s">
        <v>124</v>
      </c>
      <c r="BM384" s="15" t="s">
        <v>375</v>
      </c>
    </row>
    <row r="385" spans="2:51" s="11" customFormat="1" ht="12">
      <c r="B385" s="214"/>
      <c r="C385" s="215"/>
      <c r="D385" s="216" t="s">
        <v>126</v>
      </c>
      <c r="E385" s="217" t="s">
        <v>28</v>
      </c>
      <c r="F385" s="218" t="s">
        <v>231</v>
      </c>
      <c r="G385" s="215"/>
      <c r="H385" s="217" t="s">
        <v>28</v>
      </c>
      <c r="I385" s="219"/>
      <c r="J385" s="215"/>
      <c r="K385" s="215"/>
      <c r="L385" s="220"/>
      <c r="M385" s="221"/>
      <c r="N385" s="222"/>
      <c r="O385" s="222"/>
      <c r="P385" s="222"/>
      <c r="Q385" s="222"/>
      <c r="R385" s="222"/>
      <c r="S385" s="222"/>
      <c r="T385" s="223"/>
      <c r="AT385" s="224" t="s">
        <v>126</v>
      </c>
      <c r="AU385" s="224" t="s">
        <v>82</v>
      </c>
      <c r="AV385" s="11" t="s">
        <v>82</v>
      </c>
      <c r="AW385" s="11" t="s">
        <v>35</v>
      </c>
      <c r="AX385" s="11" t="s">
        <v>74</v>
      </c>
      <c r="AY385" s="224" t="s">
        <v>117</v>
      </c>
    </row>
    <row r="386" spans="2:51" s="11" customFormat="1" ht="12">
      <c r="B386" s="214"/>
      <c r="C386" s="215"/>
      <c r="D386" s="216" t="s">
        <v>126</v>
      </c>
      <c r="E386" s="217" t="s">
        <v>28</v>
      </c>
      <c r="F386" s="218" t="s">
        <v>232</v>
      </c>
      <c r="G386" s="215"/>
      <c r="H386" s="217" t="s">
        <v>28</v>
      </c>
      <c r="I386" s="219"/>
      <c r="J386" s="215"/>
      <c r="K386" s="215"/>
      <c r="L386" s="220"/>
      <c r="M386" s="221"/>
      <c r="N386" s="222"/>
      <c r="O386" s="222"/>
      <c r="P386" s="222"/>
      <c r="Q386" s="222"/>
      <c r="R386" s="222"/>
      <c r="S386" s="222"/>
      <c r="T386" s="223"/>
      <c r="AT386" s="224" t="s">
        <v>126</v>
      </c>
      <c r="AU386" s="224" t="s">
        <v>82</v>
      </c>
      <c r="AV386" s="11" t="s">
        <v>82</v>
      </c>
      <c r="AW386" s="11" t="s">
        <v>35</v>
      </c>
      <c r="AX386" s="11" t="s">
        <v>74</v>
      </c>
      <c r="AY386" s="224" t="s">
        <v>117</v>
      </c>
    </row>
    <row r="387" spans="2:51" s="12" customFormat="1" ht="12">
      <c r="B387" s="225"/>
      <c r="C387" s="226"/>
      <c r="D387" s="216" t="s">
        <v>126</v>
      </c>
      <c r="E387" s="227" t="s">
        <v>28</v>
      </c>
      <c r="F387" s="228" t="s">
        <v>82</v>
      </c>
      <c r="G387" s="226"/>
      <c r="H387" s="229">
        <v>1</v>
      </c>
      <c r="I387" s="230"/>
      <c r="J387" s="226"/>
      <c r="K387" s="226"/>
      <c r="L387" s="231"/>
      <c r="M387" s="232"/>
      <c r="N387" s="233"/>
      <c r="O387" s="233"/>
      <c r="P387" s="233"/>
      <c r="Q387" s="233"/>
      <c r="R387" s="233"/>
      <c r="S387" s="233"/>
      <c r="T387" s="234"/>
      <c r="AT387" s="235" t="s">
        <v>126</v>
      </c>
      <c r="AU387" s="235" t="s">
        <v>82</v>
      </c>
      <c r="AV387" s="12" t="s">
        <v>84</v>
      </c>
      <c r="AW387" s="12" t="s">
        <v>35</v>
      </c>
      <c r="AX387" s="12" t="s">
        <v>82</v>
      </c>
      <c r="AY387" s="235" t="s">
        <v>117</v>
      </c>
    </row>
    <row r="388" spans="2:65" s="1" customFormat="1" ht="16.5" customHeight="1">
      <c r="B388" s="36"/>
      <c r="C388" s="202" t="s">
        <v>376</v>
      </c>
      <c r="D388" s="202" t="s">
        <v>119</v>
      </c>
      <c r="E388" s="203" t="s">
        <v>377</v>
      </c>
      <c r="F388" s="204" t="s">
        <v>378</v>
      </c>
      <c r="G388" s="205" t="s">
        <v>228</v>
      </c>
      <c r="H388" s="206">
        <v>1</v>
      </c>
      <c r="I388" s="207"/>
      <c r="J388" s="208">
        <f>ROUND(I388*H388,2)</f>
        <v>0</v>
      </c>
      <c r="K388" s="204" t="s">
        <v>28</v>
      </c>
      <c r="L388" s="41"/>
      <c r="M388" s="209" t="s">
        <v>28</v>
      </c>
      <c r="N388" s="210" t="s">
        <v>45</v>
      </c>
      <c r="O388" s="77"/>
      <c r="P388" s="211">
        <f>O388*H388</f>
        <v>0</v>
      </c>
      <c r="Q388" s="211">
        <v>0</v>
      </c>
      <c r="R388" s="211">
        <f>Q388*H388</f>
        <v>0</v>
      </c>
      <c r="S388" s="211">
        <v>0</v>
      </c>
      <c r="T388" s="212">
        <f>S388*H388</f>
        <v>0</v>
      </c>
      <c r="AR388" s="15" t="s">
        <v>124</v>
      </c>
      <c r="AT388" s="15" t="s">
        <v>119</v>
      </c>
      <c r="AU388" s="15" t="s">
        <v>82</v>
      </c>
      <c r="AY388" s="15" t="s">
        <v>117</v>
      </c>
      <c r="BE388" s="213">
        <f>IF(N388="základní",J388,0)</f>
        <v>0</v>
      </c>
      <c r="BF388" s="213">
        <f>IF(N388="snížená",J388,0)</f>
        <v>0</v>
      </c>
      <c r="BG388" s="213">
        <f>IF(N388="zákl. přenesená",J388,0)</f>
        <v>0</v>
      </c>
      <c r="BH388" s="213">
        <f>IF(N388="sníž. přenesená",J388,0)</f>
        <v>0</v>
      </c>
      <c r="BI388" s="213">
        <f>IF(N388="nulová",J388,0)</f>
        <v>0</v>
      </c>
      <c r="BJ388" s="15" t="s">
        <v>82</v>
      </c>
      <c r="BK388" s="213">
        <f>ROUND(I388*H388,2)</f>
        <v>0</v>
      </c>
      <c r="BL388" s="15" t="s">
        <v>124</v>
      </c>
      <c r="BM388" s="15" t="s">
        <v>379</v>
      </c>
    </row>
    <row r="389" spans="2:51" s="11" customFormat="1" ht="12">
      <c r="B389" s="214"/>
      <c r="C389" s="215"/>
      <c r="D389" s="216" t="s">
        <v>126</v>
      </c>
      <c r="E389" s="217" t="s">
        <v>28</v>
      </c>
      <c r="F389" s="218" t="s">
        <v>231</v>
      </c>
      <c r="G389" s="215"/>
      <c r="H389" s="217" t="s">
        <v>28</v>
      </c>
      <c r="I389" s="219"/>
      <c r="J389" s="215"/>
      <c r="K389" s="215"/>
      <c r="L389" s="220"/>
      <c r="M389" s="221"/>
      <c r="N389" s="222"/>
      <c r="O389" s="222"/>
      <c r="P389" s="222"/>
      <c r="Q389" s="222"/>
      <c r="R389" s="222"/>
      <c r="S389" s="222"/>
      <c r="T389" s="223"/>
      <c r="AT389" s="224" t="s">
        <v>126</v>
      </c>
      <c r="AU389" s="224" t="s">
        <v>82</v>
      </c>
      <c r="AV389" s="11" t="s">
        <v>82</v>
      </c>
      <c r="AW389" s="11" t="s">
        <v>35</v>
      </c>
      <c r="AX389" s="11" t="s">
        <v>74</v>
      </c>
      <c r="AY389" s="224" t="s">
        <v>117</v>
      </c>
    </row>
    <row r="390" spans="2:51" s="11" customFormat="1" ht="12">
      <c r="B390" s="214"/>
      <c r="C390" s="215"/>
      <c r="D390" s="216" t="s">
        <v>126</v>
      </c>
      <c r="E390" s="217" t="s">
        <v>28</v>
      </c>
      <c r="F390" s="218" t="s">
        <v>232</v>
      </c>
      <c r="G390" s="215"/>
      <c r="H390" s="217" t="s">
        <v>28</v>
      </c>
      <c r="I390" s="219"/>
      <c r="J390" s="215"/>
      <c r="K390" s="215"/>
      <c r="L390" s="220"/>
      <c r="M390" s="221"/>
      <c r="N390" s="222"/>
      <c r="O390" s="222"/>
      <c r="P390" s="222"/>
      <c r="Q390" s="222"/>
      <c r="R390" s="222"/>
      <c r="S390" s="222"/>
      <c r="T390" s="223"/>
      <c r="AT390" s="224" t="s">
        <v>126</v>
      </c>
      <c r="AU390" s="224" t="s">
        <v>82</v>
      </c>
      <c r="AV390" s="11" t="s">
        <v>82</v>
      </c>
      <c r="AW390" s="11" t="s">
        <v>35</v>
      </c>
      <c r="AX390" s="11" t="s">
        <v>74</v>
      </c>
      <c r="AY390" s="224" t="s">
        <v>117</v>
      </c>
    </row>
    <row r="391" spans="2:51" s="12" customFormat="1" ht="12">
      <c r="B391" s="225"/>
      <c r="C391" s="226"/>
      <c r="D391" s="216" t="s">
        <v>126</v>
      </c>
      <c r="E391" s="227" t="s">
        <v>28</v>
      </c>
      <c r="F391" s="228" t="s">
        <v>82</v>
      </c>
      <c r="G391" s="226"/>
      <c r="H391" s="229">
        <v>1</v>
      </c>
      <c r="I391" s="230"/>
      <c r="J391" s="226"/>
      <c r="K391" s="226"/>
      <c r="L391" s="231"/>
      <c r="M391" s="232"/>
      <c r="N391" s="233"/>
      <c r="O391" s="233"/>
      <c r="P391" s="233"/>
      <c r="Q391" s="233"/>
      <c r="R391" s="233"/>
      <c r="S391" s="233"/>
      <c r="T391" s="234"/>
      <c r="AT391" s="235" t="s">
        <v>126</v>
      </c>
      <c r="AU391" s="235" t="s">
        <v>82</v>
      </c>
      <c r="AV391" s="12" t="s">
        <v>84</v>
      </c>
      <c r="AW391" s="12" t="s">
        <v>35</v>
      </c>
      <c r="AX391" s="12" t="s">
        <v>82</v>
      </c>
      <c r="AY391" s="235" t="s">
        <v>117</v>
      </c>
    </row>
    <row r="392" spans="2:51" s="11" customFormat="1" ht="12">
      <c r="B392" s="214"/>
      <c r="C392" s="215"/>
      <c r="D392" s="216" t="s">
        <v>126</v>
      </c>
      <c r="E392" s="217" t="s">
        <v>28</v>
      </c>
      <c r="F392" s="218" t="s">
        <v>169</v>
      </c>
      <c r="G392" s="215"/>
      <c r="H392" s="217" t="s">
        <v>28</v>
      </c>
      <c r="I392" s="219"/>
      <c r="J392" s="215"/>
      <c r="K392" s="215"/>
      <c r="L392" s="220"/>
      <c r="M392" s="221"/>
      <c r="N392" s="222"/>
      <c r="O392" s="222"/>
      <c r="P392" s="222"/>
      <c r="Q392" s="222"/>
      <c r="R392" s="222"/>
      <c r="S392" s="222"/>
      <c r="T392" s="223"/>
      <c r="AT392" s="224" t="s">
        <v>126</v>
      </c>
      <c r="AU392" s="224" t="s">
        <v>82</v>
      </c>
      <c r="AV392" s="11" t="s">
        <v>82</v>
      </c>
      <c r="AW392" s="11" t="s">
        <v>35</v>
      </c>
      <c r="AX392" s="11" t="s">
        <v>74</v>
      </c>
      <c r="AY392" s="224" t="s">
        <v>117</v>
      </c>
    </row>
    <row r="393" spans="2:51" s="11" customFormat="1" ht="12">
      <c r="B393" s="214"/>
      <c r="C393" s="215"/>
      <c r="D393" s="216" t="s">
        <v>126</v>
      </c>
      <c r="E393" s="217" t="s">
        <v>28</v>
      </c>
      <c r="F393" s="218" t="s">
        <v>380</v>
      </c>
      <c r="G393" s="215"/>
      <c r="H393" s="217" t="s">
        <v>28</v>
      </c>
      <c r="I393" s="219"/>
      <c r="J393" s="215"/>
      <c r="K393" s="215"/>
      <c r="L393" s="220"/>
      <c r="M393" s="221"/>
      <c r="N393" s="222"/>
      <c r="O393" s="222"/>
      <c r="P393" s="222"/>
      <c r="Q393" s="222"/>
      <c r="R393" s="222"/>
      <c r="S393" s="222"/>
      <c r="T393" s="223"/>
      <c r="AT393" s="224" t="s">
        <v>126</v>
      </c>
      <c r="AU393" s="224" t="s">
        <v>82</v>
      </c>
      <c r="AV393" s="11" t="s">
        <v>82</v>
      </c>
      <c r="AW393" s="11" t="s">
        <v>35</v>
      </c>
      <c r="AX393" s="11" t="s">
        <v>74</v>
      </c>
      <c r="AY393" s="224" t="s">
        <v>117</v>
      </c>
    </row>
    <row r="394" spans="2:51" s="11" customFormat="1" ht="12">
      <c r="B394" s="214"/>
      <c r="C394" s="215"/>
      <c r="D394" s="216" t="s">
        <v>126</v>
      </c>
      <c r="E394" s="217" t="s">
        <v>28</v>
      </c>
      <c r="F394" s="218" t="s">
        <v>238</v>
      </c>
      <c r="G394" s="215"/>
      <c r="H394" s="217" t="s">
        <v>28</v>
      </c>
      <c r="I394" s="219"/>
      <c r="J394" s="215"/>
      <c r="K394" s="215"/>
      <c r="L394" s="220"/>
      <c r="M394" s="221"/>
      <c r="N394" s="222"/>
      <c r="O394" s="222"/>
      <c r="P394" s="222"/>
      <c r="Q394" s="222"/>
      <c r="R394" s="222"/>
      <c r="S394" s="222"/>
      <c r="T394" s="223"/>
      <c r="AT394" s="224" t="s">
        <v>126</v>
      </c>
      <c r="AU394" s="224" t="s">
        <v>82</v>
      </c>
      <c r="AV394" s="11" t="s">
        <v>82</v>
      </c>
      <c r="AW394" s="11" t="s">
        <v>35</v>
      </c>
      <c r="AX394" s="11" t="s">
        <v>74</v>
      </c>
      <c r="AY394" s="224" t="s">
        <v>117</v>
      </c>
    </row>
    <row r="395" spans="2:51" s="11" customFormat="1" ht="12">
      <c r="B395" s="214"/>
      <c r="C395" s="215"/>
      <c r="D395" s="216" t="s">
        <v>126</v>
      </c>
      <c r="E395" s="217" t="s">
        <v>28</v>
      </c>
      <c r="F395" s="218" t="s">
        <v>381</v>
      </c>
      <c r="G395" s="215"/>
      <c r="H395" s="217" t="s">
        <v>28</v>
      </c>
      <c r="I395" s="219"/>
      <c r="J395" s="215"/>
      <c r="K395" s="215"/>
      <c r="L395" s="220"/>
      <c r="M395" s="221"/>
      <c r="N395" s="222"/>
      <c r="O395" s="222"/>
      <c r="P395" s="222"/>
      <c r="Q395" s="222"/>
      <c r="R395" s="222"/>
      <c r="S395" s="222"/>
      <c r="T395" s="223"/>
      <c r="AT395" s="224" t="s">
        <v>126</v>
      </c>
      <c r="AU395" s="224" t="s">
        <v>82</v>
      </c>
      <c r="AV395" s="11" t="s">
        <v>82</v>
      </c>
      <c r="AW395" s="11" t="s">
        <v>35</v>
      </c>
      <c r="AX395" s="11" t="s">
        <v>74</v>
      </c>
      <c r="AY395" s="224" t="s">
        <v>117</v>
      </c>
    </row>
    <row r="396" spans="2:51" s="11" customFormat="1" ht="12">
      <c r="B396" s="214"/>
      <c r="C396" s="215"/>
      <c r="D396" s="216" t="s">
        <v>126</v>
      </c>
      <c r="E396" s="217" t="s">
        <v>28</v>
      </c>
      <c r="F396" s="218" t="s">
        <v>382</v>
      </c>
      <c r="G396" s="215"/>
      <c r="H396" s="217" t="s">
        <v>28</v>
      </c>
      <c r="I396" s="219"/>
      <c r="J396" s="215"/>
      <c r="K396" s="215"/>
      <c r="L396" s="220"/>
      <c r="M396" s="221"/>
      <c r="N396" s="222"/>
      <c r="O396" s="222"/>
      <c r="P396" s="222"/>
      <c r="Q396" s="222"/>
      <c r="R396" s="222"/>
      <c r="S396" s="222"/>
      <c r="T396" s="223"/>
      <c r="AT396" s="224" t="s">
        <v>126</v>
      </c>
      <c r="AU396" s="224" t="s">
        <v>82</v>
      </c>
      <c r="AV396" s="11" t="s">
        <v>82</v>
      </c>
      <c r="AW396" s="11" t="s">
        <v>35</v>
      </c>
      <c r="AX396" s="11" t="s">
        <v>74</v>
      </c>
      <c r="AY396" s="224" t="s">
        <v>117</v>
      </c>
    </row>
    <row r="397" spans="2:63" s="10" customFormat="1" ht="25.9" customHeight="1">
      <c r="B397" s="186"/>
      <c r="C397" s="187"/>
      <c r="D397" s="188" t="s">
        <v>73</v>
      </c>
      <c r="E397" s="189" t="s">
        <v>383</v>
      </c>
      <c r="F397" s="189" t="s">
        <v>384</v>
      </c>
      <c r="G397" s="187"/>
      <c r="H397" s="187"/>
      <c r="I397" s="190"/>
      <c r="J397" s="191">
        <f>BK397</f>
        <v>0</v>
      </c>
      <c r="K397" s="187"/>
      <c r="L397" s="192"/>
      <c r="M397" s="193"/>
      <c r="N397" s="194"/>
      <c r="O397" s="194"/>
      <c r="P397" s="195">
        <f>SUM(P398:P413)</f>
        <v>0</v>
      </c>
      <c r="Q397" s="194"/>
      <c r="R397" s="195">
        <f>SUM(R398:R413)</f>
        <v>0</v>
      </c>
      <c r="S397" s="194"/>
      <c r="T397" s="196">
        <f>SUM(T398:T413)</f>
        <v>0</v>
      </c>
      <c r="AR397" s="197" t="s">
        <v>82</v>
      </c>
      <c r="AT397" s="198" t="s">
        <v>73</v>
      </c>
      <c r="AU397" s="198" t="s">
        <v>74</v>
      </c>
      <c r="AY397" s="197" t="s">
        <v>117</v>
      </c>
      <c r="BK397" s="199">
        <f>SUM(BK398:BK413)</f>
        <v>0</v>
      </c>
    </row>
    <row r="398" spans="2:65" s="1" customFormat="1" ht="22.5" customHeight="1">
      <c r="B398" s="36"/>
      <c r="C398" s="236" t="s">
        <v>385</v>
      </c>
      <c r="D398" s="236" t="s">
        <v>154</v>
      </c>
      <c r="E398" s="237" t="s">
        <v>386</v>
      </c>
      <c r="F398" s="238" t="s">
        <v>387</v>
      </c>
      <c r="G398" s="239" t="s">
        <v>228</v>
      </c>
      <c r="H398" s="240">
        <v>1</v>
      </c>
      <c r="I398" s="241"/>
      <c r="J398" s="242">
        <f>ROUND(I398*H398,2)</f>
        <v>0</v>
      </c>
      <c r="K398" s="238" t="s">
        <v>28</v>
      </c>
      <c r="L398" s="243"/>
      <c r="M398" s="244" t="s">
        <v>28</v>
      </c>
      <c r="N398" s="245" t="s">
        <v>45</v>
      </c>
      <c r="O398" s="77"/>
      <c r="P398" s="211">
        <f>O398*H398</f>
        <v>0</v>
      </c>
      <c r="Q398" s="211">
        <v>0</v>
      </c>
      <c r="R398" s="211">
        <f>Q398*H398</f>
        <v>0</v>
      </c>
      <c r="S398" s="211">
        <v>0</v>
      </c>
      <c r="T398" s="212">
        <f>S398*H398</f>
        <v>0</v>
      </c>
      <c r="AR398" s="15" t="s">
        <v>158</v>
      </c>
      <c r="AT398" s="15" t="s">
        <v>154</v>
      </c>
      <c r="AU398" s="15" t="s">
        <v>82</v>
      </c>
      <c r="AY398" s="15" t="s">
        <v>117</v>
      </c>
      <c r="BE398" s="213">
        <f>IF(N398="základní",J398,0)</f>
        <v>0</v>
      </c>
      <c r="BF398" s="213">
        <f>IF(N398="snížená",J398,0)</f>
        <v>0</v>
      </c>
      <c r="BG398" s="213">
        <f>IF(N398="zákl. přenesená",J398,0)</f>
        <v>0</v>
      </c>
      <c r="BH398" s="213">
        <f>IF(N398="sníž. přenesená",J398,0)</f>
        <v>0</v>
      </c>
      <c r="BI398" s="213">
        <f>IF(N398="nulová",J398,0)</f>
        <v>0</v>
      </c>
      <c r="BJ398" s="15" t="s">
        <v>82</v>
      </c>
      <c r="BK398" s="213">
        <f>ROUND(I398*H398,2)</f>
        <v>0</v>
      </c>
      <c r="BL398" s="15" t="s">
        <v>124</v>
      </c>
      <c r="BM398" s="15" t="s">
        <v>388</v>
      </c>
    </row>
    <row r="399" spans="2:51" s="12" customFormat="1" ht="12">
      <c r="B399" s="225"/>
      <c r="C399" s="226"/>
      <c r="D399" s="216" t="s">
        <v>126</v>
      </c>
      <c r="E399" s="227" t="s">
        <v>28</v>
      </c>
      <c r="F399" s="228" t="s">
        <v>82</v>
      </c>
      <c r="G399" s="226"/>
      <c r="H399" s="229">
        <v>1</v>
      </c>
      <c r="I399" s="230"/>
      <c r="J399" s="226"/>
      <c r="K399" s="226"/>
      <c r="L399" s="231"/>
      <c r="M399" s="232"/>
      <c r="N399" s="233"/>
      <c r="O399" s="233"/>
      <c r="P399" s="233"/>
      <c r="Q399" s="233"/>
      <c r="R399" s="233"/>
      <c r="S399" s="233"/>
      <c r="T399" s="234"/>
      <c r="AT399" s="235" t="s">
        <v>126</v>
      </c>
      <c r="AU399" s="235" t="s">
        <v>82</v>
      </c>
      <c r="AV399" s="12" t="s">
        <v>84</v>
      </c>
      <c r="AW399" s="12" t="s">
        <v>35</v>
      </c>
      <c r="AX399" s="12" t="s">
        <v>82</v>
      </c>
      <c r="AY399" s="235" t="s">
        <v>117</v>
      </c>
    </row>
    <row r="400" spans="2:51" s="11" customFormat="1" ht="12">
      <c r="B400" s="214"/>
      <c r="C400" s="215"/>
      <c r="D400" s="216" t="s">
        <v>126</v>
      </c>
      <c r="E400" s="217" t="s">
        <v>28</v>
      </c>
      <c r="F400" s="218" t="s">
        <v>389</v>
      </c>
      <c r="G400" s="215"/>
      <c r="H400" s="217" t="s">
        <v>28</v>
      </c>
      <c r="I400" s="219"/>
      <c r="J400" s="215"/>
      <c r="K400" s="215"/>
      <c r="L400" s="220"/>
      <c r="M400" s="221"/>
      <c r="N400" s="222"/>
      <c r="O400" s="222"/>
      <c r="P400" s="222"/>
      <c r="Q400" s="222"/>
      <c r="R400" s="222"/>
      <c r="S400" s="222"/>
      <c r="T400" s="223"/>
      <c r="AT400" s="224" t="s">
        <v>126</v>
      </c>
      <c r="AU400" s="224" t="s">
        <v>82</v>
      </c>
      <c r="AV400" s="11" t="s">
        <v>82</v>
      </c>
      <c r="AW400" s="11" t="s">
        <v>35</v>
      </c>
      <c r="AX400" s="11" t="s">
        <v>74</v>
      </c>
      <c r="AY400" s="224" t="s">
        <v>117</v>
      </c>
    </row>
    <row r="401" spans="2:51" s="11" customFormat="1" ht="12">
      <c r="B401" s="214"/>
      <c r="C401" s="215"/>
      <c r="D401" s="216" t="s">
        <v>126</v>
      </c>
      <c r="E401" s="217" t="s">
        <v>28</v>
      </c>
      <c r="F401" s="218" t="s">
        <v>390</v>
      </c>
      <c r="G401" s="215"/>
      <c r="H401" s="217" t="s">
        <v>28</v>
      </c>
      <c r="I401" s="219"/>
      <c r="J401" s="215"/>
      <c r="K401" s="215"/>
      <c r="L401" s="220"/>
      <c r="M401" s="221"/>
      <c r="N401" s="222"/>
      <c r="O401" s="222"/>
      <c r="P401" s="222"/>
      <c r="Q401" s="222"/>
      <c r="R401" s="222"/>
      <c r="S401" s="222"/>
      <c r="T401" s="223"/>
      <c r="AT401" s="224" t="s">
        <v>126</v>
      </c>
      <c r="AU401" s="224" t="s">
        <v>82</v>
      </c>
      <c r="AV401" s="11" t="s">
        <v>82</v>
      </c>
      <c r="AW401" s="11" t="s">
        <v>35</v>
      </c>
      <c r="AX401" s="11" t="s">
        <v>74</v>
      </c>
      <c r="AY401" s="224" t="s">
        <v>117</v>
      </c>
    </row>
    <row r="402" spans="2:51" s="11" customFormat="1" ht="12">
      <c r="B402" s="214"/>
      <c r="C402" s="215"/>
      <c r="D402" s="216" t="s">
        <v>126</v>
      </c>
      <c r="E402" s="217" t="s">
        <v>28</v>
      </c>
      <c r="F402" s="218" t="s">
        <v>231</v>
      </c>
      <c r="G402" s="215"/>
      <c r="H402" s="217" t="s">
        <v>28</v>
      </c>
      <c r="I402" s="219"/>
      <c r="J402" s="215"/>
      <c r="K402" s="215"/>
      <c r="L402" s="220"/>
      <c r="M402" s="221"/>
      <c r="N402" s="222"/>
      <c r="O402" s="222"/>
      <c r="P402" s="222"/>
      <c r="Q402" s="222"/>
      <c r="R402" s="222"/>
      <c r="S402" s="222"/>
      <c r="T402" s="223"/>
      <c r="AT402" s="224" t="s">
        <v>126</v>
      </c>
      <c r="AU402" s="224" t="s">
        <v>82</v>
      </c>
      <c r="AV402" s="11" t="s">
        <v>82</v>
      </c>
      <c r="AW402" s="11" t="s">
        <v>35</v>
      </c>
      <c r="AX402" s="11" t="s">
        <v>74</v>
      </c>
      <c r="AY402" s="224" t="s">
        <v>117</v>
      </c>
    </row>
    <row r="403" spans="2:51" s="11" customFormat="1" ht="12">
      <c r="B403" s="214"/>
      <c r="C403" s="215"/>
      <c r="D403" s="216" t="s">
        <v>126</v>
      </c>
      <c r="E403" s="217" t="s">
        <v>28</v>
      </c>
      <c r="F403" s="218" t="s">
        <v>232</v>
      </c>
      <c r="G403" s="215"/>
      <c r="H403" s="217" t="s">
        <v>28</v>
      </c>
      <c r="I403" s="219"/>
      <c r="J403" s="215"/>
      <c r="K403" s="215"/>
      <c r="L403" s="220"/>
      <c r="M403" s="221"/>
      <c r="N403" s="222"/>
      <c r="O403" s="222"/>
      <c r="P403" s="222"/>
      <c r="Q403" s="222"/>
      <c r="R403" s="222"/>
      <c r="S403" s="222"/>
      <c r="T403" s="223"/>
      <c r="AT403" s="224" t="s">
        <v>126</v>
      </c>
      <c r="AU403" s="224" t="s">
        <v>82</v>
      </c>
      <c r="AV403" s="11" t="s">
        <v>82</v>
      </c>
      <c r="AW403" s="11" t="s">
        <v>35</v>
      </c>
      <c r="AX403" s="11" t="s">
        <v>74</v>
      </c>
      <c r="AY403" s="224" t="s">
        <v>117</v>
      </c>
    </row>
    <row r="404" spans="2:65" s="1" customFormat="1" ht="16.5" customHeight="1">
      <c r="B404" s="36"/>
      <c r="C404" s="202" t="s">
        <v>391</v>
      </c>
      <c r="D404" s="202" t="s">
        <v>119</v>
      </c>
      <c r="E404" s="203" t="s">
        <v>392</v>
      </c>
      <c r="F404" s="204" t="s">
        <v>393</v>
      </c>
      <c r="G404" s="205" t="s">
        <v>228</v>
      </c>
      <c r="H404" s="206">
        <v>1</v>
      </c>
      <c r="I404" s="207"/>
      <c r="J404" s="208">
        <f>ROUND(I404*H404,2)</f>
        <v>0</v>
      </c>
      <c r="K404" s="204" t="s">
        <v>28</v>
      </c>
      <c r="L404" s="41"/>
      <c r="M404" s="209" t="s">
        <v>28</v>
      </c>
      <c r="N404" s="210" t="s">
        <v>45</v>
      </c>
      <c r="O404" s="77"/>
      <c r="P404" s="211">
        <f>O404*H404</f>
        <v>0</v>
      </c>
      <c r="Q404" s="211">
        <v>0</v>
      </c>
      <c r="R404" s="211">
        <f>Q404*H404</f>
        <v>0</v>
      </c>
      <c r="S404" s="211">
        <v>0</v>
      </c>
      <c r="T404" s="212">
        <f>S404*H404</f>
        <v>0</v>
      </c>
      <c r="AR404" s="15" t="s">
        <v>124</v>
      </c>
      <c r="AT404" s="15" t="s">
        <v>119</v>
      </c>
      <c r="AU404" s="15" t="s">
        <v>82</v>
      </c>
      <c r="AY404" s="15" t="s">
        <v>117</v>
      </c>
      <c r="BE404" s="213">
        <f>IF(N404="základní",J404,0)</f>
        <v>0</v>
      </c>
      <c r="BF404" s="213">
        <f>IF(N404="snížená",J404,0)</f>
        <v>0</v>
      </c>
      <c r="BG404" s="213">
        <f>IF(N404="zákl. přenesená",J404,0)</f>
        <v>0</v>
      </c>
      <c r="BH404" s="213">
        <f>IF(N404="sníž. přenesená",J404,0)</f>
        <v>0</v>
      </c>
      <c r="BI404" s="213">
        <f>IF(N404="nulová",J404,0)</f>
        <v>0</v>
      </c>
      <c r="BJ404" s="15" t="s">
        <v>82</v>
      </c>
      <c r="BK404" s="213">
        <f>ROUND(I404*H404,2)</f>
        <v>0</v>
      </c>
      <c r="BL404" s="15" t="s">
        <v>124</v>
      </c>
      <c r="BM404" s="15" t="s">
        <v>394</v>
      </c>
    </row>
    <row r="405" spans="2:51" s="11" customFormat="1" ht="12">
      <c r="B405" s="214"/>
      <c r="C405" s="215"/>
      <c r="D405" s="216" t="s">
        <v>126</v>
      </c>
      <c r="E405" s="217" t="s">
        <v>28</v>
      </c>
      <c r="F405" s="218" t="s">
        <v>231</v>
      </c>
      <c r="G405" s="215"/>
      <c r="H405" s="217" t="s">
        <v>28</v>
      </c>
      <c r="I405" s="219"/>
      <c r="J405" s="215"/>
      <c r="K405" s="215"/>
      <c r="L405" s="220"/>
      <c r="M405" s="221"/>
      <c r="N405" s="222"/>
      <c r="O405" s="222"/>
      <c r="P405" s="222"/>
      <c r="Q405" s="222"/>
      <c r="R405" s="222"/>
      <c r="S405" s="222"/>
      <c r="T405" s="223"/>
      <c r="AT405" s="224" t="s">
        <v>126</v>
      </c>
      <c r="AU405" s="224" t="s">
        <v>82</v>
      </c>
      <c r="AV405" s="11" t="s">
        <v>82</v>
      </c>
      <c r="AW405" s="11" t="s">
        <v>35</v>
      </c>
      <c r="AX405" s="11" t="s">
        <v>74</v>
      </c>
      <c r="AY405" s="224" t="s">
        <v>117</v>
      </c>
    </row>
    <row r="406" spans="2:51" s="11" customFormat="1" ht="12">
      <c r="B406" s="214"/>
      <c r="C406" s="215"/>
      <c r="D406" s="216" t="s">
        <v>126</v>
      </c>
      <c r="E406" s="217" t="s">
        <v>28</v>
      </c>
      <c r="F406" s="218" t="s">
        <v>232</v>
      </c>
      <c r="G406" s="215"/>
      <c r="H406" s="217" t="s">
        <v>28</v>
      </c>
      <c r="I406" s="219"/>
      <c r="J406" s="215"/>
      <c r="K406" s="215"/>
      <c r="L406" s="220"/>
      <c r="M406" s="221"/>
      <c r="N406" s="222"/>
      <c r="O406" s="222"/>
      <c r="P406" s="222"/>
      <c r="Q406" s="222"/>
      <c r="R406" s="222"/>
      <c r="S406" s="222"/>
      <c r="T406" s="223"/>
      <c r="AT406" s="224" t="s">
        <v>126</v>
      </c>
      <c r="AU406" s="224" t="s">
        <v>82</v>
      </c>
      <c r="AV406" s="11" t="s">
        <v>82</v>
      </c>
      <c r="AW406" s="11" t="s">
        <v>35</v>
      </c>
      <c r="AX406" s="11" t="s">
        <v>74</v>
      </c>
      <c r="AY406" s="224" t="s">
        <v>117</v>
      </c>
    </row>
    <row r="407" spans="2:51" s="12" customFormat="1" ht="12">
      <c r="B407" s="225"/>
      <c r="C407" s="226"/>
      <c r="D407" s="216" t="s">
        <v>126</v>
      </c>
      <c r="E407" s="227" t="s">
        <v>28</v>
      </c>
      <c r="F407" s="228" t="s">
        <v>82</v>
      </c>
      <c r="G407" s="226"/>
      <c r="H407" s="229">
        <v>1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AT407" s="235" t="s">
        <v>126</v>
      </c>
      <c r="AU407" s="235" t="s">
        <v>82</v>
      </c>
      <c r="AV407" s="12" t="s">
        <v>84</v>
      </c>
      <c r="AW407" s="12" t="s">
        <v>35</v>
      </c>
      <c r="AX407" s="12" t="s">
        <v>82</v>
      </c>
      <c r="AY407" s="235" t="s">
        <v>117</v>
      </c>
    </row>
    <row r="408" spans="2:51" s="11" customFormat="1" ht="12">
      <c r="B408" s="214"/>
      <c r="C408" s="215"/>
      <c r="D408" s="216" t="s">
        <v>126</v>
      </c>
      <c r="E408" s="217" t="s">
        <v>28</v>
      </c>
      <c r="F408" s="218" t="s">
        <v>169</v>
      </c>
      <c r="G408" s="215"/>
      <c r="H408" s="217" t="s">
        <v>28</v>
      </c>
      <c r="I408" s="219"/>
      <c r="J408" s="215"/>
      <c r="K408" s="215"/>
      <c r="L408" s="220"/>
      <c r="M408" s="221"/>
      <c r="N408" s="222"/>
      <c r="O408" s="222"/>
      <c r="P408" s="222"/>
      <c r="Q408" s="222"/>
      <c r="R408" s="222"/>
      <c r="S408" s="222"/>
      <c r="T408" s="223"/>
      <c r="AT408" s="224" t="s">
        <v>126</v>
      </c>
      <c r="AU408" s="224" t="s">
        <v>82</v>
      </c>
      <c r="AV408" s="11" t="s">
        <v>82</v>
      </c>
      <c r="AW408" s="11" t="s">
        <v>35</v>
      </c>
      <c r="AX408" s="11" t="s">
        <v>74</v>
      </c>
      <c r="AY408" s="224" t="s">
        <v>117</v>
      </c>
    </row>
    <row r="409" spans="2:51" s="11" customFormat="1" ht="12">
      <c r="B409" s="214"/>
      <c r="C409" s="215"/>
      <c r="D409" s="216" t="s">
        <v>126</v>
      </c>
      <c r="E409" s="217" t="s">
        <v>28</v>
      </c>
      <c r="F409" s="218" t="s">
        <v>395</v>
      </c>
      <c r="G409" s="215"/>
      <c r="H409" s="217" t="s">
        <v>28</v>
      </c>
      <c r="I409" s="219"/>
      <c r="J409" s="215"/>
      <c r="K409" s="215"/>
      <c r="L409" s="220"/>
      <c r="M409" s="221"/>
      <c r="N409" s="222"/>
      <c r="O409" s="222"/>
      <c r="P409" s="222"/>
      <c r="Q409" s="222"/>
      <c r="R409" s="222"/>
      <c r="S409" s="222"/>
      <c r="T409" s="223"/>
      <c r="AT409" s="224" t="s">
        <v>126</v>
      </c>
      <c r="AU409" s="224" t="s">
        <v>82</v>
      </c>
      <c r="AV409" s="11" t="s">
        <v>82</v>
      </c>
      <c r="AW409" s="11" t="s">
        <v>35</v>
      </c>
      <c r="AX409" s="11" t="s">
        <v>74</v>
      </c>
      <c r="AY409" s="224" t="s">
        <v>117</v>
      </c>
    </row>
    <row r="410" spans="2:51" s="11" customFormat="1" ht="12">
      <c r="B410" s="214"/>
      <c r="C410" s="215"/>
      <c r="D410" s="216" t="s">
        <v>126</v>
      </c>
      <c r="E410" s="217" t="s">
        <v>28</v>
      </c>
      <c r="F410" s="218" t="s">
        <v>238</v>
      </c>
      <c r="G410" s="215"/>
      <c r="H410" s="217" t="s">
        <v>28</v>
      </c>
      <c r="I410" s="219"/>
      <c r="J410" s="215"/>
      <c r="K410" s="215"/>
      <c r="L410" s="220"/>
      <c r="M410" s="221"/>
      <c r="N410" s="222"/>
      <c r="O410" s="222"/>
      <c r="P410" s="222"/>
      <c r="Q410" s="222"/>
      <c r="R410" s="222"/>
      <c r="S410" s="222"/>
      <c r="T410" s="223"/>
      <c r="AT410" s="224" t="s">
        <v>126</v>
      </c>
      <c r="AU410" s="224" t="s">
        <v>82</v>
      </c>
      <c r="AV410" s="11" t="s">
        <v>82</v>
      </c>
      <c r="AW410" s="11" t="s">
        <v>35</v>
      </c>
      <c r="AX410" s="11" t="s">
        <v>74</v>
      </c>
      <c r="AY410" s="224" t="s">
        <v>117</v>
      </c>
    </row>
    <row r="411" spans="2:51" s="11" customFormat="1" ht="12">
      <c r="B411" s="214"/>
      <c r="C411" s="215"/>
      <c r="D411" s="216" t="s">
        <v>126</v>
      </c>
      <c r="E411" s="217" t="s">
        <v>28</v>
      </c>
      <c r="F411" s="218" t="s">
        <v>239</v>
      </c>
      <c r="G411" s="215"/>
      <c r="H411" s="217" t="s">
        <v>28</v>
      </c>
      <c r="I411" s="219"/>
      <c r="J411" s="215"/>
      <c r="K411" s="215"/>
      <c r="L411" s="220"/>
      <c r="M411" s="221"/>
      <c r="N411" s="222"/>
      <c r="O411" s="222"/>
      <c r="P411" s="222"/>
      <c r="Q411" s="222"/>
      <c r="R411" s="222"/>
      <c r="S411" s="222"/>
      <c r="T411" s="223"/>
      <c r="AT411" s="224" t="s">
        <v>126</v>
      </c>
      <c r="AU411" s="224" t="s">
        <v>82</v>
      </c>
      <c r="AV411" s="11" t="s">
        <v>82</v>
      </c>
      <c r="AW411" s="11" t="s">
        <v>35</v>
      </c>
      <c r="AX411" s="11" t="s">
        <v>74</v>
      </c>
      <c r="AY411" s="224" t="s">
        <v>117</v>
      </c>
    </row>
    <row r="412" spans="2:51" s="11" customFormat="1" ht="12">
      <c r="B412" s="214"/>
      <c r="C412" s="215"/>
      <c r="D412" s="216" t="s">
        <v>126</v>
      </c>
      <c r="E412" s="217" t="s">
        <v>28</v>
      </c>
      <c r="F412" s="218" t="s">
        <v>396</v>
      </c>
      <c r="G412" s="215"/>
      <c r="H412" s="217" t="s">
        <v>28</v>
      </c>
      <c r="I412" s="219"/>
      <c r="J412" s="215"/>
      <c r="K412" s="215"/>
      <c r="L412" s="220"/>
      <c r="M412" s="221"/>
      <c r="N412" s="222"/>
      <c r="O412" s="222"/>
      <c r="P412" s="222"/>
      <c r="Q412" s="222"/>
      <c r="R412" s="222"/>
      <c r="S412" s="222"/>
      <c r="T412" s="223"/>
      <c r="AT412" s="224" t="s">
        <v>126</v>
      </c>
      <c r="AU412" s="224" t="s">
        <v>82</v>
      </c>
      <c r="AV412" s="11" t="s">
        <v>82</v>
      </c>
      <c r="AW412" s="11" t="s">
        <v>35</v>
      </c>
      <c r="AX412" s="11" t="s">
        <v>74</v>
      </c>
      <c r="AY412" s="224" t="s">
        <v>117</v>
      </c>
    </row>
    <row r="413" spans="2:51" s="11" customFormat="1" ht="12">
      <c r="B413" s="214"/>
      <c r="C413" s="215"/>
      <c r="D413" s="216" t="s">
        <v>126</v>
      </c>
      <c r="E413" s="217" t="s">
        <v>28</v>
      </c>
      <c r="F413" s="218" t="s">
        <v>397</v>
      </c>
      <c r="G413" s="215"/>
      <c r="H413" s="217" t="s">
        <v>28</v>
      </c>
      <c r="I413" s="219"/>
      <c r="J413" s="215"/>
      <c r="K413" s="215"/>
      <c r="L413" s="220"/>
      <c r="M413" s="257"/>
      <c r="N413" s="258"/>
      <c r="O413" s="258"/>
      <c r="P413" s="258"/>
      <c r="Q413" s="258"/>
      <c r="R413" s="258"/>
      <c r="S413" s="258"/>
      <c r="T413" s="259"/>
      <c r="AT413" s="224" t="s">
        <v>126</v>
      </c>
      <c r="AU413" s="224" t="s">
        <v>82</v>
      </c>
      <c r="AV413" s="11" t="s">
        <v>82</v>
      </c>
      <c r="AW413" s="11" t="s">
        <v>35</v>
      </c>
      <c r="AX413" s="11" t="s">
        <v>74</v>
      </c>
      <c r="AY413" s="224" t="s">
        <v>117</v>
      </c>
    </row>
    <row r="414" spans="2:12" s="1" customFormat="1" ht="6.95" customHeight="1">
      <c r="B414" s="55"/>
      <c r="C414" s="56"/>
      <c r="D414" s="56"/>
      <c r="E414" s="56"/>
      <c r="F414" s="56"/>
      <c r="G414" s="56"/>
      <c r="H414" s="56"/>
      <c r="I414" s="152"/>
      <c r="J414" s="56"/>
      <c r="K414" s="56"/>
      <c r="L414" s="41"/>
    </row>
  </sheetData>
  <sheetProtection password="CC35" sheet="1" objects="1" scenarios="1" formatColumns="0" formatRows="0" autoFilter="0"/>
  <autoFilter ref="C85:K41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1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5" t="s">
        <v>87</v>
      </c>
    </row>
    <row r="3" spans="2:46" ht="6.95" customHeight="1" hidden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84</v>
      </c>
    </row>
    <row r="4" spans="2:46" ht="24.95" customHeight="1" hidden="1">
      <c r="B4" s="18"/>
      <c r="D4" s="125" t="s">
        <v>88</v>
      </c>
      <c r="L4" s="18"/>
      <c r="M4" s="22" t="s">
        <v>10</v>
      </c>
      <c r="AT4" s="15" t="s">
        <v>4</v>
      </c>
    </row>
    <row r="5" spans="2:12" ht="6.95" customHeight="1" hidden="1">
      <c r="B5" s="18"/>
      <c r="L5" s="18"/>
    </row>
    <row r="6" spans="2:12" ht="12" customHeight="1" hidden="1">
      <c r="B6" s="18"/>
      <c r="D6" s="126" t="s">
        <v>16</v>
      </c>
      <c r="L6" s="18"/>
    </row>
    <row r="7" spans="2:12" ht="16.5" customHeight="1" hidden="1">
      <c r="B7" s="18"/>
      <c r="E7" s="127" t="str">
        <f>'Rekapitulace stavby'!K6</f>
        <v>ZŠ Ostrov - Řešení bezbariérovosti venk. a výuk. prostor a keramické dílny - VENKOVNÍ PRVKY</v>
      </c>
      <c r="F7" s="126"/>
      <c r="G7" s="126"/>
      <c r="H7" s="126"/>
      <c r="L7" s="18"/>
    </row>
    <row r="8" spans="2:12" s="1" customFormat="1" ht="12" customHeight="1" hidden="1">
      <c r="B8" s="41"/>
      <c r="D8" s="126" t="s">
        <v>89</v>
      </c>
      <c r="I8" s="128"/>
      <c r="L8" s="41"/>
    </row>
    <row r="9" spans="2:12" s="1" customFormat="1" ht="36.95" customHeight="1" hidden="1">
      <c r="B9" s="41"/>
      <c r="E9" s="129" t="s">
        <v>398</v>
      </c>
      <c r="F9" s="1"/>
      <c r="G9" s="1"/>
      <c r="H9" s="1"/>
      <c r="I9" s="128"/>
      <c r="L9" s="41"/>
    </row>
    <row r="10" spans="2:12" s="1" customFormat="1" ht="12" hidden="1">
      <c r="B10" s="41"/>
      <c r="I10" s="128"/>
      <c r="L10" s="41"/>
    </row>
    <row r="11" spans="2:12" s="1" customFormat="1" ht="12" customHeight="1" hidden="1">
      <c r="B11" s="41"/>
      <c r="D11" s="126" t="s">
        <v>18</v>
      </c>
      <c r="F11" s="15" t="s">
        <v>19</v>
      </c>
      <c r="I11" s="130" t="s">
        <v>20</v>
      </c>
      <c r="J11" s="15" t="s">
        <v>28</v>
      </c>
      <c r="L11" s="41"/>
    </row>
    <row r="12" spans="2:12" s="1" customFormat="1" ht="12" customHeight="1" hidden="1">
      <c r="B12" s="41"/>
      <c r="D12" s="126" t="s">
        <v>22</v>
      </c>
      <c r="F12" s="15" t="s">
        <v>23</v>
      </c>
      <c r="I12" s="130" t="s">
        <v>24</v>
      </c>
      <c r="J12" s="131" t="str">
        <f>'Rekapitulace stavby'!AN8</f>
        <v>15. 11. 2018</v>
      </c>
      <c r="L12" s="41"/>
    </row>
    <row r="13" spans="2:12" s="1" customFormat="1" ht="10.8" customHeight="1" hidden="1">
      <c r="B13" s="41"/>
      <c r="I13" s="128"/>
      <c r="L13" s="41"/>
    </row>
    <row r="14" spans="2:12" s="1" customFormat="1" ht="12" customHeight="1" hidden="1">
      <c r="B14" s="41"/>
      <c r="D14" s="126" t="s">
        <v>26</v>
      </c>
      <c r="I14" s="130" t="s">
        <v>27</v>
      </c>
      <c r="J14" s="15" t="s">
        <v>28</v>
      </c>
      <c r="L14" s="41"/>
    </row>
    <row r="15" spans="2:12" s="1" customFormat="1" ht="18" customHeight="1" hidden="1">
      <c r="B15" s="41"/>
      <c r="E15" s="15" t="s">
        <v>29</v>
      </c>
      <c r="I15" s="130" t="s">
        <v>30</v>
      </c>
      <c r="J15" s="15" t="s">
        <v>28</v>
      </c>
      <c r="L15" s="41"/>
    </row>
    <row r="16" spans="2:12" s="1" customFormat="1" ht="6.95" customHeight="1" hidden="1">
      <c r="B16" s="41"/>
      <c r="I16" s="128"/>
      <c r="L16" s="41"/>
    </row>
    <row r="17" spans="2:12" s="1" customFormat="1" ht="12" customHeight="1" hidden="1">
      <c r="B17" s="41"/>
      <c r="D17" s="126" t="s">
        <v>31</v>
      </c>
      <c r="I17" s="130" t="s">
        <v>27</v>
      </c>
      <c r="J17" s="31" t="str">
        <f>'Rekapitulace stavby'!AN13</f>
        <v>Vyplň údaj</v>
      </c>
      <c r="L17" s="41"/>
    </row>
    <row r="18" spans="2:12" s="1" customFormat="1" ht="18" customHeight="1" hidden="1">
      <c r="B18" s="41"/>
      <c r="E18" s="31" t="str">
        <f>'Rekapitulace stavby'!E14</f>
        <v>Vyplň údaj</v>
      </c>
      <c r="F18" s="15"/>
      <c r="G18" s="15"/>
      <c r="H18" s="15"/>
      <c r="I18" s="130" t="s">
        <v>30</v>
      </c>
      <c r="J18" s="31" t="str">
        <f>'Rekapitulace stavby'!AN14</f>
        <v>Vyplň údaj</v>
      </c>
      <c r="L18" s="41"/>
    </row>
    <row r="19" spans="2:12" s="1" customFormat="1" ht="6.95" customHeight="1" hidden="1">
      <c r="B19" s="41"/>
      <c r="I19" s="128"/>
      <c r="L19" s="41"/>
    </row>
    <row r="20" spans="2:12" s="1" customFormat="1" ht="12" customHeight="1" hidden="1">
      <c r="B20" s="41"/>
      <c r="D20" s="126" t="s">
        <v>33</v>
      </c>
      <c r="I20" s="130" t="s">
        <v>27</v>
      </c>
      <c r="J20" s="15" t="s">
        <v>28</v>
      </c>
      <c r="L20" s="41"/>
    </row>
    <row r="21" spans="2:12" s="1" customFormat="1" ht="18" customHeight="1" hidden="1">
      <c r="B21" s="41"/>
      <c r="E21" s="15" t="s">
        <v>34</v>
      </c>
      <c r="I21" s="130" t="s">
        <v>30</v>
      </c>
      <c r="J21" s="15" t="s">
        <v>28</v>
      </c>
      <c r="L21" s="41"/>
    </row>
    <row r="22" spans="2:12" s="1" customFormat="1" ht="6.95" customHeight="1" hidden="1">
      <c r="B22" s="41"/>
      <c r="I22" s="128"/>
      <c r="L22" s="41"/>
    </row>
    <row r="23" spans="2:12" s="1" customFormat="1" ht="12" customHeight="1" hidden="1">
      <c r="B23" s="41"/>
      <c r="D23" s="126" t="s">
        <v>36</v>
      </c>
      <c r="I23" s="130" t="s">
        <v>27</v>
      </c>
      <c r="J23" s="15" t="s">
        <v>28</v>
      </c>
      <c r="L23" s="41"/>
    </row>
    <row r="24" spans="2:12" s="1" customFormat="1" ht="18" customHeight="1" hidden="1">
      <c r="B24" s="41"/>
      <c r="E24" s="15" t="s">
        <v>37</v>
      </c>
      <c r="I24" s="130" t="s">
        <v>30</v>
      </c>
      <c r="J24" s="15" t="s">
        <v>28</v>
      </c>
      <c r="L24" s="41"/>
    </row>
    <row r="25" spans="2:12" s="1" customFormat="1" ht="6.95" customHeight="1" hidden="1">
      <c r="B25" s="41"/>
      <c r="I25" s="128"/>
      <c r="L25" s="41"/>
    </row>
    <row r="26" spans="2:12" s="1" customFormat="1" ht="12" customHeight="1" hidden="1">
      <c r="B26" s="41"/>
      <c r="D26" s="126" t="s">
        <v>38</v>
      </c>
      <c r="I26" s="128"/>
      <c r="L26" s="41"/>
    </row>
    <row r="27" spans="2:12" s="6" customFormat="1" ht="16.5" customHeight="1" hidden="1">
      <c r="B27" s="132"/>
      <c r="E27" s="133" t="s">
        <v>28</v>
      </c>
      <c r="F27" s="133"/>
      <c r="G27" s="133"/>
      <c r="H27" s="133"/>
      <c r="I27" s="134"/>
      <c r="L27" s="132"/>
    </row>
    <row r="28" spans="2:12" s="1" customFormat="1" ht="6.95" customHeight="1" hidden="1">
      <c r="B28" s="41"/>
      <c r="I28" s="128"/>
      <c r="L28" s="41"/>
    </row>
    <row r="29" spans="2:12" s="1" customFormat="1" ht="6.95" customHeight="1" hidden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pans="2:12" s="1" customFormat="1" ht="25.4" customHeight="1" hidden="1">
      <c r="B30" s="41"/>
      <c r="D30" s="136" t="s">
        <v>40</v>
      </c>
      <c r="I30" s="128"/>
      <c r="J30" s="137">
        <f>ROUND(J81,2)</f>
        <v>0</v>
      </c>
      <c r="L30" s="41"/>
    </row>
    <row r="31" spans="2:12" s="1" customFormat="1" ht="6.95" customHeight="1" hidden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pans="2:12" s="1" customFormat="1" ht="14.4" customHeight="1" hidden="1">
      <c r="B32" s="41"/>
      <c r="F32" s="138" t="s">
        <v>42</v>
      </c>
      <c r="I32" s="139" t="s">
        <v>41</v>
      </c>
      <c r="J32" s="138" t="s">
        <v>43</v>
      </c>
      <c r="L32" s="41"/>
    </row>
    <row r="33" spans="2:12" s="1" customFormat="1" ht="14.4" customHeight="1" hidden="1">
      <c r="B33" s="41"/>
      <c r="D33" s="126" t="s">
        <v>44</v>
      </c>
      <c r="E33" s="126" t="s">
        <v>45</v>
      </c>
      <c r="F33" s="140">
        <f>ROUND((SUM(BE81:BE118)),2)</f>
        <v>0</v>
      </c>
      <c r="I33" s="141">
        <v>0.21</v>
      </c>
      <c r="J33" s="140">
        <f>ROUND(((SUM(BE81:BE118))*I33),2)</f>
        <v>0</v>
      </c>
      <c r="L33" s="41"/>
    </row>
    <row r="34" spans="2:12" s="1" customFormat="1" ht="14.4" customHeight="1" hidden="1">
      <c r="B34" s="41"/>
      <c r="E34" s="126" t="s">
        <v>46</v>
      </c>
      <c r="F34" s="140">
        <f>ROUND((SUM(BF81:BF118)),2)</f>
        <v>0</v>
      </c>
      <c r="I34" s="141">
        <v>0.15</v>
      </c>
      <c r="J34" s="140">
        <f>ROUND(((SUM(BF81:BF118))*I34),2)</f>
        <v>0</v>
      </c>
      <c r="L34" s="41"/>
    </row>
    <row r="35" spans="2:12" s="1" customFormat="1" ht="14.4" customHeight="1" hidden="1">
      <c r="B35" s="41"/>
      <c r="E35" s="126" t="s">
        <v>47</v>
      </c>
      <c r="F35" s="140">
        <f>ROUND((SUM(BG81:BG118)),2)</f>
        <v>0</v>
      </c>
      <c r="I35" s="141">
        <v>0.21</v>
      </c>
      <c r="J35" s="140">
        <f>0</f>
        <v>0</v>
      </c>
      <c r="L35" s="41"/>
    </row>
    <row r="36" spans="2:12" s="1" customFormat="1" ht="14.4" customHeight="1" hidden="1">
      <c r="B36" s="41"/>
      <c r="E36" s="126" t="s">
        <v>48</v>
      </c>
      <c r="F36" s="140">
        <f>ROUND((SUM(BH81:BH118)),2)</f>
        <v>0</v>
      </c>
      <c r="I36" s="141">
        <v>0.15</v>
      </c>
      <c r="J36" s="140">
        <f>0</f>
        <v>0</v>
      </c>
      <c r="L36" s="41"/>
    </row>
    <row r="37" spans="2:12" s="1" customFormat="1" ht="14.4" customHeight="1" hidden="1">
      <c r="B37" s="41"/>
      <c r="E37" s="126" t="s">
        <v>49</v>
      </c>
      <c r="F37" s="140">
        <f>ROUND((SUM(BI81:BI118)),2)</f>
        <v>0</v>
      </c>
      <c r="I37" s="141">
        <v>0</v>
      </c>
      <c r="J37" s="140">
        <f>0</f>
        <v>0</v>
      </c>
      <c r="L37" s="41"/>
    </row>
    <row r="38" spans="2:12" s="1" customFormat="1" ht="6.95" customHeight="1" hidden="1">
      <c r="B38" s="41"/>
      <c r="I38" s="128"/>
      <c r="L38" s="41"/>
    </row>
    <row r="39" spans="2:12" s="1" customFormat="1" ht="25.4" customHeight="1" hidden="1">
      <c r="B39" s="41"/>
      <c r="C39" s="142"/>
      <c r="D39" s="143" t="s">
        <v>50</v>
      </c>
      <c r="E39" s="144"/>
      <c r="F39" s="144"/>
      <c r="G39" s="145" t="s">
        <v>51</v>
      </c>
      <c r="H39" s="146" t="s">
        <v>52</v>
      </c>
      <c r="I39" s="147"/>
      <c r="J39" s="148">
        <f>SUM(J30:J37)</f>
        <v>0</v>
      </c>
      <c r="K39" s="149"/>
      <c r="L39" s="41"/>
    </row>
    <row r="40" spans="2:12" s="1" customFormat="1" ht="14.4" customHeight="1" hidden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1" ht="12" hidden="1"/>
    <row r="42" ht="12" hidden="1"/>
    <row r="43" ht="12" hidden="1"/>
    <row r="44" spans="2:12" s="1" customFormat="1" ht="6.95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pans="2:12" s="1" customFormat="1" ht="24.95" customHeight="1">
      <c r="B45" s="36"/>
      <c r="C45" s="21" t="s">
        <v>91</v>
      </c>
      <c r="D45" s="37"/>
      <c r="E45" s="37"/>
      <c r="F45" s="37"/>
      <c r="G45" s="37"/>
      <c r="H45" s="37"/>
      <c r="I45" s="128"/>
      <c r="J45" s="37"/>
      <c r="K45" s="37"/>
      <c r="L45" s="41"/>
    </row>
    <row r="46" spans="2:12" s="1" customFormat="1" ht="6.95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pans="2:12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pans="2:12" s="1" customFormat="1" ht="16.5" customHeight="1">
      <c r="B48" s="36"/>
      <c r="C48" s="37"/>
      <c r="D48" s="37"/>
      <c r="E48" s="156" t="str">
        <f>E7</f>
        <v>ZŠ Ostrov - Řešení bezbariérovosti venk. a výuk. prostor a keramické dílny - VENKOVNÍ PRVKY</v>
      </c>
      <c r="F48" s="30"/>
      <c r="G48" s="30"/>
      <c r="H48" s="30"/>
      <c r="I48" s="128"/>
      <c r="J48" s="37"/>
      <c r="K48" s="37"/>
      <c r="L48" s="41"/>
    </row>
    <row r="49" spans="2:12" s="1" customFormat="1" ht="12" customHeight="1">
      <c r="B49" s="36"/>
      <c r="C49" s="30" t="s">
        <v>89</v>
      </c>
      <c r="D49" s="37"/>
      <c r="E49" s="37"/>
      <c r="F49" s="37"/>
      <c r="G49" s="37"/>
      <c r="H49" s="37"/>
      <c r="I49" s="128"/>
      <c r="J49" s="37"/>
      <c r="K49" s="37"/>
      <c r="L49" s="41"/>
    </row>
    <row r="50" spans="2:12" s="1" customFormat="1" ht="16.5" customHeight="1">
      <c r="B50" s="36"/>
      <c r="C50" s="37"/>
      <c r="D50" s="37"/>
      <c r="E50" s="62" t="str">
        <f>E9</f>
        <v>B - VRN + VON</v>
      </c>
      <c r="F50" s="37"/>
      <c r="G50" s="37"/>
      <c r="H50" s="37"/>
      <c r="I50" s="128"/>
      <c r="J50" s="37"/>
      <c r="K50" s="37"/>
      <c r="L50" s="41"/>
    </row>
    <row r="51" spans="2:12" s="1" customFormat="1" ht="6.95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pans="2:12" s="1" customFormat="1" ht="12" customHeight="1">
      <c r="B52" s="36"/>
      <c r="C52" s="30" t="s">
        <v>22</v>
      </c>
      <c r="D52" s="37"/>
      <c r="E52" s="37"/>
      <c r="F52" s="25" t="str">
        <f>F12</f>
        <v xml:space="preserve"> </v>
      </c>
      <c r="G52" s="37"/>
      <c r="H52" s="37"/>
      <c r="I52" s="130" t="s">
        <v>24</v>
      </c>
      <c r="J52" s="65" t="str">
        <f>IF(J12="","",J12)</f>
        <v>15. 11. 2018</v>
      </c>
      <c r="K52" s="37"/>
      <c r="L52" s="41"/>
    </row>
    <row r="53" spans="2:12" s="1" customFormat="1" ht="6.95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pans="2:12" s="1" customFormat="1" ht="24.9" customHeight="1">
      <c r="B54" s="36"/>
      <c r="C54" s="30" t="s">
        <v>26</v>
      </c>
      <c r="D54" s="37"/>
      <c r="E54" s="37"/>
      <c r="F54" s="25" t="str">
        <f>E15</f>
        <v>ZŠ Ostrov, příspěvková organizace</v>
      </c>
      <c r="G54" s="37"/>
      <c r="H54" s="37"/>
      <c r="I54" s="130" t="s">
        <v>33</v>
      </c>
      <c r="J54" s="34" t="str">
        <f>E21</f>
        <v>BPO spol. s r.o.,Lidická 1239,36317 OSTROV</v>
      </c>
      <c r="K54" s="37"/>
      <c r="L54" s="41"/>
    </row>
    <row r="55" spans="2:12" s="1" customFormat="1" ht="13.65" customHeight="1">
      <c r="B55" s="36"/>
      <c r="C55" s="30" t="s">
        <v>31</v>
      </c>
      <c r="D55" s="37"/>
      <c r="E55" s="37"/>
      <c r="F55" s="25" t="str">
        <f>IF(E18="","",E18)</f>
        <v>Vyplň údaj</v>
      </c>
      <c r="G55" s="37"/>
      <c r="H55" s="37"/>
      <c r="I55" s="130" t="s">
        <v>36</v>
      </c>
      <c r="J55" s="34" t="str">
        <f>E24</f>
        <v>Tomanová ing.</v>
      </c>
      <c r="K55" s="37"/>
      <c r="L55" s="41"/>
    </row>
    <row r="56" spans="2:12" s="1" customFormat="1" ht="10.3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pans="2:12" s="1" customFormat="1" ht="29.25" customHeight="1">
      <c r="B57" s="36"/>
      <c r="C57" s="157" t="s">
        <v>92</v>
      </c>
      <c r="D57" s="158"/>
      <c r="E57" s="158"/>
      <c r="F57" s="158"/>
      <c r="G57" s="158"/>
      <c r="H57" s="158"/>
      <c r="I57" s="159"/>
      <c r="J57" s="160" t="s">
        <v>93</v>
      </c>
      <c r="K57" s="158"/>
      <c r="L57" s="41"/>
    </row>
    <row r="58" spans="2:12" s="1" customFormat="1" ht="10.3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pans="2:47" s="1" customFormat="1" ht="22.8" customHeight="1">
      <c r="B59" s="36"/>
      <c r="C59" s="161" t="s">
        <v>72</v>
      </c>
      <c r="D59" s="37"/>
      <c r="E59" s="37"/>
      <c r="F59" s="37"/>
      <c r="G59" s="37"/>
      <c r="H59" s="37"/>
      <c r="I59" s="128"/>
      <c r="J59" s="95">
        <f>J81</f>
        <v>0</v>
      </c>
      <c r="K59" s="37"/>
      <c r="L59" s="41"/>
      <c r="AU59" s="15" t="s">
        <v>94</v>
      </c>
    </row>
    <row r="60" spans="2:12" s="7" customFormat="1" ht="24.95" customHeight="1">
      <c r="B60" s="162"/>
      <c r="C60" s="163"/>
      <c r="D60" s="164" t="s">
        <v>399</v>
      </c>
      <c r="E60" s="165"/>
      <c r="F60" s="165"/>
      <c r="G60" s="165"/>
      <c r="H60" s="165"/>
      <c r="I60" s="166"/>
      <c r="J60" s="167">
        <f>J82</f>
        <v>0</v>
      </c>
      <c r="K60" s="163"/>
      <c r="L60" s="168"/>
    </row>
    <row r="61" spans="2:12" s="7" customFormat="1" ht="24.95" customHeight="1">
      <c r="B61" s="162"/>
      <c r="C61" s="163"/>
      <c r="D61" s="164" t="s">
        <v>400</v>
      </c>
      <c r="E61" s="165"/>
      <c r="F61" s="165"/>
      <c r="G61" s="165"/>
      <c r="H61" s="165"/>
      <c r="I61" s="166"/>
      <c r="J61" s="167">
        <f>J103</f>
        <v>0</v>
      </c>
      <c r="K61" s="163"/>
      <c r="L61" s="168"/>
    </row>
    <row r="62" spans="2:12" s="1" customFormat="1" ht="21.8" customHeight="1">
      <c r="B62" s="36"/>
      <c r="C62" s="37"/>
      <c r="D62" s="37"/>
      <c r="E62" s="37"/>
      <c r="F62" s="37"/>
      <c r="G62" s="37"/>
      <c r="H62" s="37"/>
      <c r="I62" s="128"/>
      <c r="J62" s="37"/>
      <c r="K62" s="37"/>
      <c r="L62" s="41"/>
    </row>
    <row r="63" spans="2:12" s="1" customFormat="1" ht="6.95" customHeight="1">
      <c r="B63" s="55"/>
      <c r="C63" s="56"/>
      <c r="D63" s="56"/>
      <c r="E63" s="56"/>
      <c r="F63" s="56"/>
      <c r="G63" s="56"/>
      <c r="H63" s="56"/>
      <c r="I63" s="152"/>
      <c r="J63" s="56"/>
      <c r="K63" s="56"/>
      <c r="L63" s="41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5"/>
      <c r="J67" s="58"/>
      <c r="K67" s="58"/>
      <c r="L67" s="41"/>
    </row>
    <row r="68" spans="2:12" s="1" customFormat="1" ht="24.95" customHeight="1">
      <c r="B68" s="36"/>
      <c r="C68" s="21" t="s">
        <v>102</v>
      </c>
      <c r="D68" s="37"/>
      <c r="E68" s="37"/>
      <c r="F68" s="37"/>
      <c r="G68" s="37"/>
      <c r="H68" s="37"/>
      <c r="I68" s="128"/>
      <c r="J68" s="37"/>
      <c r="K68" s="37"/>
      <c r="L68" s="41"/>
    </row>
    <row r="69" spans="2:12" s="1" customFormat="1" ht="6.95" customHeight="1">
      <c r="B69" s="36"/>
      <c r="C69" s="37"/>
      <c r="D69" s="37"/>
      <c r="E69" s="37"/>
      <c r="F69" s="37"/>
      <c r="G69" s="37"/>
      <c r="H69" s="37"/>
      <c r="I69" s="128"/>
      <c r="J69" s="37"/>
      <c r="K69" s="37"/>
      <c r="L69" s="41"/>
    </row>
    <row r="70" spans="2:12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8"/>
      <c r="J70" s="37"/>
      <c r="K70" s="37"/>
      <c r="L70" s="41"/>
    </row>
    <row r="71" spans="2:12" s="1" customFormat="1" ht="16.5" customHeight="1">
      <c r="B71" s="36"/>
      <c r="C71" s="37"/>
      <c r="D71" s="37"/>
      <c r="E71" s="156" t="str">
        <f>E7</f>
        <v>ZŠ Ostrov - Řešení bezbariérovosti venk. a výuk. prostor a keramické dílny - VENKOVNÍ PRVKY</v>
      </c>
      <c r="F71" s="30"/>
      <c r="G71" s="30"/>
      <c r="H71" s="30"/>
      <c r="I71" s="128"/>
      <c r="J71" s="37"/>
      <c r="K71" s="37"/>
      <c r="L71" s="41"/>
    </row>
    <row r="72" spans="2:12" s="1" customFormat="1" ht="12" customHeight="1">
      <c r="B72" s="36"/>
      <c r="C72" s="30" t="s">
        <v>89</v>
      </c>
      <c r="D72" s="37"/>
      <c r="E72" s="37"/>
      <c r="F72" s="37"/>
      <c r="G72" s="37"/>
      <c r="H72" s="37"/>
      <c r="I72" s="128"/>
      <c r="J72" s="37"/>
      <c r="K72" s="37"/>
      <c r="L72" s="41"/>
    </row>
    <row r="73" spans="2:12" s="1" customFormat="1" ht="16.5" customHeight="1">
      <c r="B73" s="36"/>
      <c r="C73" s="37"/>
      <c r="D73" s="37"/>
      <c r="E73" s="62" t="str">
        <f>E9</f>
        <v>B - VRN + VON</v>
      </c>
      <c r="F73" s="37"/>
      <c r="G73" s="37"/>
      <c r="H73" s="37"/>
      <c r="I73" s="128"/>
      <c r="J73" s="37"/>
      <c r="K73" s="37"/>
      <c r="L73" s="41"/>
    </row>
    <row r="74" spans="2:12" s="1" customFormat="1" ht="6.95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pans="2:12" s="1" customFormat="1" ht="12" customHeight="1">
      <c r="B75" s="36"/>
      <c r="C75" s="30" t="s">
        <v>22</v>
      </c>
      <c r="D75" s="37"/>
      <c r="E75" s="37"/>
      <c r="F75" s="25" t="str">
        <f>F12</f>
        <v xml:space="preserve"> </v>
      </c>
      <c r="G75" s="37"/>
      <c r="H75" s="37"/>
      <c r="I75" s="130" t="s">
        <v>24</v>
      </c>
      <c r="J75" s="65" t="str">
        <f>IF(J12="","",J12)</f>
        <v>15. 11. 2018</v>
      </c>
      <c r="K75" s="37"/>
      <c r="L75" s="41"/>
    </row>
    <row r="76" spans="2:12" s="1" customFormat="1" ht="6.95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pans="2:12" s="1" customFormat="1" ht="24.9" customHeight="1">
      <c r="B77" s="36"/>
      <c r="C77" s="30" t="s">
        <v>26</v>
      </c>
      <c r="D77" s="37"/>
      <c r="E77" s="37"/>
      <c r="F77" s="25" t="str">
        <f>E15</f>
        <v>ZŠ Ostrov, příspěvková organizace</v>
      </c>
      <c r="G77" s="37"/>
      <c r="H77" s="37"/>
      <c r="I77" s="130" t="s">
        <v>33</v>
      </c>
      <c r="J77" s="34" t="str">
        <f>E21</f>
        <v>BPO spol. s r.o.,Lidická 1239,36317 OSTROV</v>
      </c>
      <c r="K77" s="37"/>
      <c r="L77" s="41"/>
    </row>
    <row r="78" spans="2:12" s="1" customFormat="1" ht="13.65" customHeight="1">
      <c r="B78" s="36"/>
      <c r="C78" s="30" t="s">
        <v>31</v>
      </c>
      <c r="D78" s="37"/>
      <c r="E78" s="37"/>
      <c r="F78" s="25" t="str">
        <f>IF(E18="","",E18)</f>
        <v>Vyplň údaj</v>
      </c>
      <c r="G78" s="37"/>
      <c r="H78" s="37"/>
      <c r="I78" s="130" t="s">
        <v>36</v>
      </c>
      <c r="J78" s="34" t="str">
        <f>E24</f>
        <v>Tomanová ing.</v>
      </c>
      <c r="K78" s="37"/>
      <c r="L78" s="41"/>
    </row>
    <row r="79" spans="2:12" s="1" customFormat="1" ht="10.3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pans="2:20" s="9" customFormat="1" ht="29.25" customHeight="1">
      <c r="B80" s="176"/>
      <c r="C80" s="177" t="s">
        <v>103</v>
      </c>
      <c r="D80" s="178" t="s">
        <v>59</v>
      </c>
      <c r="E80" s="178" t="s">
        <v>55</v>
      </c>
      <c r="F80" s="178" t="s">
        <v>56</v>
      </c>
      <c r="G80" s="178" t="s">
        <v>104</v>
      </c>
      <c r="H80" s="178" t="s">
        <v>105</v>
      </c>
      <c r="I80" s="179" t="s">
        <v>106</v>
      </c>
      <c r="J80" s="178" t="s">
        <v>93</v>
      </c>
      <c r="K80" s="180" t="s">
        <v>107</v>
      </c>
      <c r="L80" s="181"/>
      <c r="M80" s="85" t="s">
        <v>28</v>
      </c>
      <c r="N80" s="86" t="s">
        <v>44</v>
      </c>
      <c r="O80" s="86" t="s">
        <v>108</v>
      </c>
      <c r="P80" s="86" t="s">
        <v>109</v>
      </c>
      <c r="Q80" s="86" t="s">
        <v>110</v>
      </c>
      <c r="R80" s="86" t="s">
        <v>111</v>
      </c>
      <c r="S80" s="86" t="s">
        <v>112</v>
      </c>
      <c r="T80" s="87" t="s">
        <v>113</v>
      </c>
    </row>
    <row r="81" spans="2:63" s="1" customFormat="1" ht="22.8" customHeight="1">
      <c r="B81" s="36"/>
      <c r="C81" s="92" t="s">
        <v>114</v>
      </c>
      <c r="D81" s="37"/>
      <c r="E81" s="37"/>
      <c r="F81" s="37"/>
      <c r="G81" s="37"/>
      <c r="H81" s="37"/>
      <c r="I81" s="128"/>
      <c r="J81" s="182">
        <f>BK81</f>
        <v>0</v>
      </c>
      <c r="K81" s="37"/>
      <c r="L81" s="41"/>
      <c r="M81" s="88"/>
      <c r="N81" s="89"/>
      <c r="O81" s="89"/>
      <c r="P81" s="183">
        <f>P82+P103</f>
        <v>0</v>
      </c>
      <c r="Q81" s="89"/>
      <c r="R81" s="183">
        <f>R82+R103</f>
        <v>0</v>
      </c>
      <c r="S81" s="89"/>
      <c r="T81" s="184">
        <f>T82+T103</f>
        <v>0</v>
      </c>
      <c r="AT81" s="15" t="s">
        <v>73</v>
      </c>
      <c r="AU81" s="15" t="s">
        <v>94</v>
      </c>
      <c r="BK81" s="185">
        <f>BK82+BK103</f>
        <v>0</v>
      </c>
    </row>
    <row r="82" spans="2:63" s="10" customFormat="1" ht="25.9" customHeight="1">
      <c r="B82" s="186"/>
      <c r="C82" s="187"/>
      <c r="D82" s="188" t="s">
        <v>73</v>
      </c>
      <c r="E82" s="189" t="s">
        <v>401</v>
      </c>
      <c r="F82" s="189" t="s">
        <v>402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SUM(P83:P102)</f>
        <v>0</v>
      </c>
      <c r="Q82" s="194"/>
      <c r="R82" s="195">
        <f>SUM(R83:R102)</f>
        <v>0</v>
      </c>
      <c r="S82" s="194"/>
      <c r="T82" s="196">
        <f>SUM(T83:T102)</f>
        <v>0</v>
      </c>
      <c r="AR82" s="197" t="s">
        <v>148</v>
      </c>
      <c r="AT82" s="198" t="s">
        <v>73</v>
      </c>
      <c r="AU82" s="198" t="s">
        <v>74</v>
      </c>
      <c r="AY82" s="197" t="s">
        <v>117</v>
      </c>
      <c r="BK82" s="199">
        <f>SUM(BK83:BK102)</f>
        <v>0</v>
      </c>
    </row>
    <row r="83" spans="2:65" s="1" customFormat="1" ht="16.5" customHeight="1">
      <c r="B83" s="36"/>
      <c r="C83" s="202" t="s">
        <v>82</v>
      </c>
      <c r="D83" s="202" t="s">
        <v>119</v>
      </c>
      <c r="E83" s="203" t="s">
        <v>403</v>
      </c>
      <c r="F83" s="204" t="s">
        <v>404</v>
      </c>
      <c r="G83" s="205" t="s">
        <v>368</v>
      </c>
      <c r="H83" s="206">
        <v>1</v>
      </c>
      <c r="I83" s="207"/>
      <c r="J83" s="208">
        <f>ROUND(I83*H83,2)</f>
        <v>0</v>
      </c>
      <c r="K83" s="204" t="s">
        <v>123</v>
      </c>
      <c r="L83" s="41"/>
      <c r="M83" s="209" t="s">
        <v>28</v>
      </c>
      <c r="N83" s="210" t="s">
        <v>45</v>
      </c>
      <c r="O83" s="77"/>
      <c r="P83" s="211">
        <f>O83*H83</f>
        <v>0</v>
      </c>
      <c r="Q83" s="211">
        <v>0</v>
      </c>
      <c r="R83" s="211">
        <f>Q83*H83</f>
        <v>0</v>
      </c>
      <c r="S83" s="211">
        <v>0</v>
      </c>
      <c r="T83" s="212">
        <f>S83*H83</f>
        <v>0</v>
      </c>
      <c r="AR83" s="15" t="s">
        <v>405</v>
      </c>
      <c r="AT83" s="15" t="s">
        <v>119</v>
      </c>
      <c r="AU83" s="15" t="s">
        <v>82</v>
      </c>
      <c r="AY83" s="15" t="s">
        <v>117</v>
      </c>
      <c r="BE83" s="213">
        <f>IF(N83="základní",J83,0)</f>
        <v>0</v>
      </c>
      <c r="BF83" s="213">
        <f>IF(N83="snížená",J83,0)</f>
        <v>0</v>
      </c>
      <c r="BG83" s="213">
        <f>IF(N83="zákl. přenesená",J83,0)</f>
        <v>0</v>
      </c>
      <c r="BH83" s="213">
        <f>IF(N83="sníž. přenesená",J83,0)</f>
        <v>0</v>
      </c>
      <c r="BI83" s="213">
        <f>IF(N83="nulová",J83,0)</f>
        <v>0</v>
      </c>
      <c r="BJ83" s="15" t="s">
        <v>82</v>
      </c>
      <c r="BK83" s="213">
        <f>ROUND(I83*H83,2)</f>
        <v>0</v>
      </c>
      <c r="BL83" s="15" t="s">
        <v>405</v>
      </c>
      <c r="BM83" s="15" t="s">
        <v>406</v>
      </c>
    </row>
    <row r="84" spans="2:51" s="11" customFormat="1" ht="12">
      <c r="B84" s="214"/>
      <c r="C84" s="215"/>
      <c r="D84" s="216" t="s">
        <v>126</v>
      </c>
      <c r="E84" s="217" t="s">
        <v>28</v>
      </c>
      <c r="F84" s="218" t="s">
        <v>407</v>
      </c>
      <c r="G84" s="215"/>
      <c r="H84" s="217" t="s">
        <v>28</v>
      </c>
      <c r="I84" s="219"/>
      <c r="J84" s="215"/>
      <c r="K84" s="215"/>
      <c r="L84" s="220"/>
      <c r="M84" s="221"/>
      <c r="N84" s="222"/>
      <c r="O84" s="222"/>
      <c r="P84" s="222"/>
      <c r="Q84" s="222"/>
      <c r="R84" s="222"/>
      <c r="S84" s="222"/>
      <c r="T84" s="223"/>
      <c r="AT84" s="224" t="s">
        <v>126</v>
      </c>
      <c r="AU84" s="224" t="s">
        <v>82</v>
      </c>
      <c r="AV84" s="11" t="s">
        <v>82</v>
      </c>
      <c r="AW84" s="11" t="s">
        <v>35</v>
      </c>
      <c r="AX84" s="11" t="s">
        <v>74</v>
      </c>
      <c r="AY84" s="224" t="s">
        <v>117</v>
      </c>
    </row>
    <row r="85" spans="2:51" s="11" customFormat="1" ht="12">
      <c r="B85" s="214"/>
      <c r="C85" s="215"/>
      <c r="D85" s="216" t="s">
        <v>126</v>
      </c>
      <c r="E85" s="217" t="s">
        <v>28</v>
      </c>
      <c r="F85" s="218" t="s">
        <v>408</v>
      </c>
      <c r="G85" s="215"/>
      <c r="H85" s="217" t="s">
        <v>28</v>
      </c>
      <c r="I85" s="219"/>
      <c r="J85" s="215"/>
      <c r="K85" s="215"/>
      <c r="L85" s="220"/>
      <c r="M85" s="221"/>
      <c r="N85" s="222"/>
      <c r="O85" s="222"/>
      <c r="P85" s="222"/>
      <c r="Q85" s="222"/>
      <c r="R85" s="222"/>
      <c r="S85" s="222"/>
      <c r="T85" s="223"/>
      <c r="AT85" s="224" t="s">
        <v>126</v>
      </c>
      <c r="AU85" s="224" t="s">
        <v>82</v>
      </c>
      <c r="AV85" s="11" t="s">
        <v>82</v>
      </c>
      <c r="AW85" s="11" t="s">
        <v>35</v>
      </c>
      <c r="AX85" s="11" t="s">
        <v>74</v>
      </c>
      <c r="AY85" s="224" t="s">
        <v>117</v>
      </c>
    </row>
    <row r="86" spans="2:51" s="12" customFormat="1" ht="12">
      <c r="B86" s="225"/>
      <c r="C86" s="226"/>
      <c r="D86" s="216" t="s">
        <v>126</v>
      </c>
      <c r="E86" s="227" t="s">
        <v>28</v>
      </c>
      <c r="F86" s="228" t="s">
        <v>82</v>
      </c>
      <c r="G86" s="226"/>
      <c r="H86" s="229">
        <v>1</v>
      </c>
      <c r="I86" s="230"/>
      <c r="J86" s="226"/>
      <c r="K86" s="226"/>
      <c r="L86" s="231"/>
      <c r="M86" s="232"/>
      <c r="N86" s="233"/>
      <c r="O86" s="233"/>
      <c r="P86" s="233"/>
      <c r="Q86" s="233"/>
      <c r="R86" s="233"/>
      <c r="S86" s="233"/>
      <c r="T86" s="234"/>
      <c r="AT86" s="235" t="s">
        <v>126</v>
      </c>
      <c r="AU86" s="235" t="s">
        <v>82</v>
      </c>
      <c r="AV86" s="12" t="s">
        <v>84</v>
      </c>
      <c r="AW86" s="12" t="s">
        <v>35</v>
      </c>
      <c r="AX86" s="12" t="s">
        <v>82</v>
      </c>
      <c r="AY86" s="235" t="s">
        <v>117</v>
      </c>
    </row>
    <row r="87" spans="2:65" s="1" customFormat="1" ht="16.5" customHeight="1">
      <c r="B87" s="36"/>
      <c r="C87" s="202" t="s">
        <v>84</v>
      </c>
      <c r="D87" s="202" t="s">
        <v>119</v>
      </c>
      <c r="E87" s="203" t="s">
        <v>409</v>
      </c>
      <c r="F87" s="204" t="s">
        <v>410</v>
      </c>
      <c r="G87" s="205" t="s">
        <v>368</v>
      </c>
      <c r="H87" s="206">
        <v>1</v>
      </c>
      <c r="I87" s="207"/>
      <c r="J87" s="208">
        <f>ROUND(I87*H87,2)</f>
        <v>0</v>
      </c>
      <c r="K87" s="204" t="s">
        <v>123</v>
      </c>
      <c r="L87" s="41"/>
      <c r="M87" s="209" t="s">
        <v>28</v>
      </c>
      <c r="N87" s="210" t="s">
        <v>45</v>
      </c>
      <c r="O87" s="77"/>
      <c r="P87" s="211">
        <f>O87*H87</f>
        <v>0</v>
      </c>
      <c r="Q87" s="211">
        <v>0</v>
      </c>
      <c r="R87" s="211">
        <f>Q87*H87</f>
        <v>0</v>
      </c>
      <c r="S87" s="211">
        <v>0</v>
      </c>
      <c r="T87" s="212">
        <f>S87*H87</f>
        <v>0</v>
      </c>
      <c r="AR87" s="15" t="s">
        <v>405</v>
      </c>
      <c r="AT87" s="15" t="s">
        <v>119</v>
      </c>
      <c r="AU87" s="15" t="s">
        <v>82</v>
      </c>
      <c r="AY87" s="15" t="s">
        <v>117</v>
      </c>
      <c r="BE87" s="213">
        <f>IF(N87="základní",J87,0)</f>
        <v>0</v>
      </c>
      <c r="BF87" s="213">
        <f>IF(N87="snížená",J87,0)</f>
        <v>0</v>
      </c>
      <c r="BG87" s="213">
        <f>IF(N87="zákl. přenesená",J87,0)</f>
        <v>0</v>
      </c>
      <c r="BH87" s="213">
        <f>IF(N87="sníž. přenesená",J87,0)</f>
        <v>0</v>
      </c>
      <c r="BI87" s="213">
        <f>IF(N87="nulová",J87,0)</f>
        <v>0</v>
      </c>
      <c r="BJ87" s="15" t="s">
        <v>82</v>
      </c>
      <c r="BK87" s="213">
        <f>ROUND(I87*H87,2)</f>
        <v>0</v>
      </c>
      <c r="BL87" s="15" t="s">
        <v>405</v>
      </c>
      <c r="BM87" s="15" t="s">
        <v>411</v>
      </c>
    </row>
    <row r="88" spans="2:51" s="11" customFormat="1" ht="12">
      <c r="B88" s="214"/>
      <c r="C88" s="215"/>
      <c r="D88" s="216" t="s">
        <v>126</v>
      </c>
      <c r="E88" s="217" t="s">
        <v>28</v>
      </c>
      <c r="F88" s="218" t="s">
        <v>231</v>
      </c>
      <c r="G88" s="215"/>
      <c r="H88" s="217" t="s">
        <v>28</v>
      </c>
      <c r="I88" s="219"/>
      <c r="J88" s="215"/>
      <c r="K88" s="215"/>
      <c r="L88" s="220"/>
      <c r="M88" s="221"/>
      <c r="N88" s="222"/>
      <c r="O88" s="222"/>
      <c r="P88" s="222"/>
      <c r="Q88" s="222"/>
      <c r="R88" s="222"/>
      <c r="S88" s="222"/>
      <c r="T88" s="223"/>
      <c r="AT88" s="224" t="s">
        <v>126</v>
      </c>
      <c r="AU88" s="224" t="s">
        <v>82</v>
      </c>
      <c r="AV88" s="11" t="s">
        <v>82</v>
      </c>
      <c r="AW88" s="11" t="s">
        <v>35</v>
      </c>
      <c r="AX88" s="11" t="s">
        <v>74</v>
      </c>
      <c r="AY88" s="224" t="s">
        <v>117</v>
      </c>
    </row>
    <row r="89" spans="2:51" s="11" customFormat="1" ht="12">
      <c r="B89" s="214"/>
      <c r="C89" s="215"/>
      <c r="D89" s="216" t="s">
        <v>126</v>
      </c>
      <c r="E89" s="217" t="s">
        <v>28</v>
      </c>
      <c r="F89" s="218" t="s">
        <v>412</v>
      </c>
      <c r="G89" s="215"/>
      <c r="H89" s="217" t="s">
        <v>28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126</v>
      </c>
      <c r="AU89" s="224" t="s">
        <v>82</v>
      </c>
      <c r="AV89" s="11" t="s">
        <v>82</v>
      </c>
      <c r="AW89" s="11" t="s">
        <v>35</v>
      </c>
      <c r="AX89" s="11" t="s">
        <v>74</v>
      </c>
      <c r="AY89" s="224" t="s">
        <v>117</v>
      </c>
    </row>
    <row r="90" spans="2:51" s="11" customFormat="1" ht="12">
      <c r="B90" s="214"/>
      <c r="C90" s="215"/>
      <c r="D90" s="216" t="s">
        <v>126</v>
      </c>
      <c r="E90" s="217" t="s">
        <v>28</v>
      </c>
      <c r="F90" s="218" t="s">
        <v>413</v>
      </c>
      <c r="G90" s="215"/>
      <c r="H90" s="217" t="s">
        <v>28</v>
      </c>
      <c r="I90" s="219"/>
      <c r="J90" s="215"/>
      <c r="K90" s="215"/>
      <c r="L90" s="220"/>
      <c r="M90" s="221"/>
      <c r="N90" s="222"/>
      <c r="O90" s="222"/>
      <c r="P90" s="222"/>
      <c r="Q90" s="222"/>
      <c r="R90" s="222"/>
      <c r="S90" s="222"/>
      <c r="T90" s="223"/>
      <c r="AT90" s="224" t="s">
        <v>126</v>
      </c>
      <c r="AU90" s="224" t="s">
        <v>82</v>
      </c>
      <c r="AV90" s="11" t="s">
        <v>82</v>
      </c>
      <c r="AW90" s="11" t="s">
        <v>35</v>
      </c>
      <c r="AX90" s="11" t="s">
        <v>74</v>
      </c>
      <c r="AY90" s="224" t="s">
        <v>117</v>
      </c>
    </row>
    <row r="91" spans="2:51" s="12" customFormat="1" ht="12">
      <c r="B91" s="225"/>
      <c r="C91" s="226"/>
      <c r="D91" s="216" t="s">
        <v>126</v>
      </c>
      <c r="E91" s="227" t="s">
        <v>28</v>
      </c>
      <c r="F91" s="228" t="s">
        <v>82</v>
      </c>
      <c r="G91" s="226"/>
      <c r="H91" s="229">
        <v>1</v>
      </c>
      <c r="I91" s="230"/>
      <c r="J91" s="226"/>
      <c r="K91" s="226"/>
      <c r="L91" s="231"/>
      <c r="M91" s="232"/>
      <c r="N91" s="233"/>
      <c r="O91" s="233"/>
      <c r="P91" s="233"/>
      <c r="Q91" s="233"/>
      <c r="R91" s="233"/>
      <c r="S91" s="233"/>
      <c r="T91" s="234"/>
      <c r="AT91" s="235" t="s">
        <v>126</v>
      </c>
      <c r="AU91" s="235" t="s">
        <v>82</v>
      </c>
      <c r="AV91" s="12" t="s">
        <v>84</v>
      </c>
      <c r="AW91" s="12" t="s">
        <v>35</v>
      </c>
      <c r="AX91" s="12" t="s">
        <v>82</v>
      </c>
      <c r="AY91" s="235" t="s">
        <v>117</v>
      </c>
    </row>
    <row r="92" spans="2:65" s="1" customFormat="1" ht="16.5" customHeight="1">
      <c r="B92" s="36"/>
      <c r="C92" s="202" t="s">
        <v>135</v>
      </c>
      <c r="D92" s="202" t="s">
        <v>119</v>
      </c>
      <c r="E92" s="203" t="s">
        <v>414</v>
      </c>
      <c r="F92" s="204" t="s">
        <v>415</v>
      </c>
      <c r="G92" s="205" t="s">
        <v>416</v>
      </c>
      <c r="H92" s="206">
        <v>1</v>
      </c>
      <c r="I92" s="207"/>
      <c r="J92" s="208">
        <f>ROUND(I92*H92,2)</f>
        <v>0</v>
      </c>
      <c r="K92" s="204" t="s">
        <v>123</v>
      </c>
      <c r="L92" s="41"/>
      <c r="M92" s="209" t="s">
        <v>28</v>
      </c>
      <c r="N92" s="210" t="s">
        <v>45</v>
      </c>
      <c r="O92" s="77"/>
      <c r="P92" s="211">
        <f>O92*H92</f>
        <v>0</v>
      </c>
      <c r="Q92" s="211">
        <v>0</v>
      </c>
      <c r="R92" s="211">
        <f>Q92*H92</f>
        <v>0</v>
      </c>
      <c r="S92" s="211">
        <v>0</v>
      </c>
      <c r="T92" s="212">
        <f>S92*H92</f>
        <v>0</v>
      </c>
      <c r="AR92" s="15" t="s">
        <v>405</v>
      </c>
      <c r="AT92" s="15" t="s">
        <v>119</v>
      </c>
      <c r="AU92" s="15" t="s">
        <v>82</v>
      </c>
      <c r="AY92" s="15" t="s">
        <v>117</v>
      </c>
      <c r="BE92" s="213">
        <f>IF(N92="základní",J92,0)</f>
        <v>0</v>
      </c>
      <c r="BF92" s="213">
        <f>IF(N92="snížená",J92,0)</f>
        <v>0</v>
      </c>
      <c r="BG92" s="213">
        <f>IF(N92="zákl. přenesená",J92,0)</f>
        <v>0</v>
      </c>
      <c r="BH92" s="213">
        <f>IF(N92="sníž. přenesená",J92,0)</f>
        <v>0</v>
      </c>
      <c r="BI92" s="213">
        <f>IF(N92="nulová",J92,0)</f>
        <v>0</v>
      </c>
      <c r="BJ92" s="15" t="s">
        <v>82</v>
      </c>
      <c r="BK92" s="213">
        <f>ROUND(I92*H92,2)</f>
        <v>0</v>
      </c>
      <c r="BL92" s="15" t="s">
        <v>405</v>
      </c>
      <c r="BM92" s="15" t="s">
        <v>417</v>
      </c>
    </row>
    <row r="93" spans="2:51" s="11" customFormat="1" ht="12">
      <c r="B93" s="214"/>
      <c r="C93" s="215"/>
      <c r="D93" s="216" t="s">
        <v>126</v>
      </c>
      <c r="E93" s="217" t="s">
        <v>28</v>
      </c>
      <c r="F93" s="218" t="s">
        <v>418</v>
      </c>
      <c r="G93" s="215"/>
      <c r="H93" s="217" t="s">
        <v>28</v>
      </c>
      <c r="I93" s="219"/>
      <c r="J93" s="215"/>
      <c r="K93" s="215"/>
      <c r="L93" s="220"/>
      <c r="M93" s="221"/>
      <c r="N93" s="222"/>
      <c r="O93" s="222"/>
      <c r="P93" s="222"/>
      <c r="Q93" s="222"/>
      <c r="R93" s="222"/>
      <c r="S93" s="222"/>
      <c r="T93" s="223"/>
      <c r="AT93" s="224" t="s">
        <v>126</v>
      </c>
      <c r="AU93" s="224" t="s">
        <v>82</v>
      </c>
      <c r="AV93" s="11" t="s">
        <v>82</v>
      </c>
      <c r="AW93" s="11" t="s">
        <v>35</v>
      </c>
      <c r="AX93" s="11" t="s">
        <v>74</v>
      </c>
      <c r="AY93" s="224" t="s">
        <v>117</v>
      </c>
    </row>
    <row r="94" spans="2:51" s="11" customFormat="1" ht="12">
      <c r="B94" s="214"/>
      <c r="C94" s="215"/>
      <c r="D94" s="216" t="s">
        <v>126</v>
      </c>
      <c r="E94" s="217" t="s">
        <v>28</v>
      </c>
      <c r="F94" s="218" t="s">
        <v>419</v>
      </c>
      <c r="G94" s="215"/>
      <c r="H94" s="217" t="s">
        <v>28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126</v>
      </c>
      <c r="AU94" s="224" t="s">
        <v>82</v>
      </c>
      <c r="AV94" s="11" t="s">
        <v>82</v>
      </c>
      <c r="AW94" s="11" t="s">
        <v>35</v>
      </c>
      <c r="AX94" s="11" t="s">
        <v>74</v>
      </c>
      <c r="AY94" s="224" t="s">
        <v>117</v>
      </c>
    </row>
    <row r="95" spans="2:51" s="11" customFormat="1" ht="12">
      <c r="B95" s="214"/>
      <c r="C95" s="215"/>
      <c r="D95" s="216" t="s">
        <v>126</v>
      </c>
      <c r="E95" s="217" t="s">
        <v>28</v>
      </c>
      <c r="F95" s="218" t="s">
        <v>420</v>
      </c>
      <c r="G95" s="215"/>
      <c r="H95" s="217" t="s">
        <v>28</v>
      </c>
      <c r="I95" s="219"/>
      <c r="J95" s="215"/>
      <c r="K95" s="215"/>
      <c r="L95" s="220"/>
      <c r="M95" s="221"/>
      <c r="N95" s="222"/>
      <c r="O95" s="222"/>
      <c r="P95" s="222"/>
      <c r="Q95" s="222"/>
      <c r="R95" s="222"/>
      <c r="S95" s="222"/>
      <c r="T95" s="223"/>
      <c r="AT95" s="224" t="s">
        <v>126</v>
      </c>
      <c r="AU95" s="224" t="s">
        <v>82</v>
      </c>
      <c r="AV95" s="11" t="s">
        <v>82</v>
      </c>
      <c r="AW95" s="11" t="s">
        <v>35</v>
      </c>
      <c r="AX95" s="11" t="s">
        <v>74</v>
      </c>
      <c r="AY95" s="224" t="s">
        <v>117</v>
      </c>
    </row>
    <row r="96" spans="2:51" s="11" customFormat="1" ht="12">
      <c r="B96" s="214"/>
      <c r="C96" s="215"/>
      <c r="D96" s="216" t="s">
        <v>126</v>
      </c>
      <c r="E96" s="217" t="s">
        <v>28</v>
      </c>
      <c r="F96" s="218" t="s">
        <v>421</v>
      </c>
      <c r="G96" s="215"/>
      <c r="H96" s="217" t="s">
        <v>28</v>
      </c>
      <c r="I96" s="219"/>
      <c r="J96" s="215"/>
      <c r="K96" s="215"/>
      <c r="L96" s="220"/>
      <c r="M96" s="221"/>
      <c r="N96" s="222"/>
      <c r="O96" s="222"/>
      <c r="P96" s="222"/>
      <c r="Q96" s="222"/>
      <c r="R96" s="222"/>
      <c r="S96" s="222"/>
      <c r="T96" s="223"/>
      <c r="AT96" s="224" t="s">
        <v>126</v>
      </c>
      <c r="AU96" s="224" t="s">
        <v>82</v>
      </c>
      <c r="AV96" s="11" t="s">
        <v>82</v>
      </c>
      <c r="AW96" s="11" t="s">
        <v>35</v>
      </c>
      <c r="AX96" s="11" t="s">
        <v>74</v>
      </c>
      <c r="AY96" s="224" t="s">
        <v>117</v>
      </c>
    </row>
    <row r="97" spans="2:51" s="11" customFormat="1" ht="12">
      <c r="B97" s="214"/>
      <c r="C97" s="215"/>
      <c r="D97" s="216" t="s">
        <v>126</v>
      </c>
      <c r="E97" s="217" t="s">
        <v>28</v>
      </c>
      <c r="F97" s="218" t="s">
        <v>413</v>
      </c>
      <c r="G97" s="215"/>
      <c r="H97" s="217" t="s">
        <v>28</v>
      </c>
      <c r="I97" s="219"/>
      <c r="J97" s="215"/>
      <c r="K97" s="215"/>
      <c r="L97" s="220"/>
      <c r="M97" s="221"/>
      <c r="N97" s="222"/>
      <c r="O97" s="222"/>
      <c r="P97" s="222"/>
      <c r="Q97" s="222"/>
      <c r="R97" s="222"/>
      <c r="S97" s="222"/>
      <c r="T97" s="223"/>
      <c r="AT97" s="224" t="s">
        <v>126</v>
      </c>
      <c r="AU97" s="224" t="s">
        <v>82</v>
      </c>
      <c r="AV97" s="11" t="s">
        <v>82</v>
      </c>
      <c r="AW97" s="11" t="s">
        <v>35</v>
      </c>
      <c r="AX97" s="11" t="s">
        <v>74</v>
      </c>
      <c r="AY97" s="224" t="s">
        <v>117</v>
      </c>
    </row>
    <row r="98" spans="2:51" s="12" customFormat="1" ht="12">
      <c r="B98" s="225"/>
      <c r="C98" s="226"/>
      <c r="D98" s="216" t="s">
        <v>126</v>
      </c>
      <c r="E98" s="227" t="s">
        <v>28</v>
      </c>
      <c r="F98" s="228" t="s">
        <v>82</v>
      </c>
      <c r="G98" s="226"/>
      <c r="H98" s="229">
        <v>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AT98" s="235" t="s">
        <v>126</v>
      </c>
      <c r="AU98" s="235" t="s">
        <v>82</v>
      </c>
      <c r="AV98" s="12" t="s">
        <v>84</v>
      </c>
      <c r="AW98" s="12" t="s">
        <v>35</v>
      </c>
      <c r="AX98" s="12" t="s">
        <v>82</v>
      </c>
      <c r="AY98" s="235" t="s">
        <v>117</v>
      </c>
    </row>
    <row r="99" spans="2:65" s="1" customFormat="1" ht="16.5" customHeight="1">
      <c r="B99" s="36"/>
      <c r="C99" s="202" t="s">
        <v>124</v>
      </c>
      <c r="D99" s="202" t="s">
        <v>119</v>
      </c>
      <c r="E99" s="203" t="s">
        <v>422</v>
      </c>
      <c r="F99" s="204" t="s">
        <v>423</v>
      </c>
      <c r="G99" s="205" t="s">
        <v>368</v>
      </c>
      <c r="H99" s="206">
        <v>1</v>
      </c>
      <c r="I99" s="207"/>
      <c r="J99" s="208">
        <f>ROUND(I99*H99,2)</f>
        <v>0</v>
      </c>
      <c r="K99" s="204" t="s">
        <v>123</v>
      </c>
      <c r="L99" s="41"/>
      <c r="M99" s="209" t="s">
        <v>28</v>
      </c>
      <c r="N99" s="210" t="s">
        <v>45</v>
      </c>
      <c r="O99" s="77"/>
      <c r="P99" s="211">
        <f>O99*H99</f>
        <v>0</v>
      </c>
      <c r="Q99" s="211">
        <v>0</v>
      </c>
      <c r="R99" s="211">
        <f>Q99*H99</f>
        <v>0</v>
      </c>
      <c r="S99" s="211">
        <v>0</v>
      </c>
      <c r="T99" s="212">
        <f>S99*H99</f>
        <v>0</v>
      </c>
      <c r="AR99" s="15" t="s">
        <v>405</v>
      </c>
      <c r="AT99" s="15" t="s">
        <v>119</v>
      </c>
      <c r="AU99" s="15" t="s">
        <v>82</v>
      </c>
      <c r="AY99" s="15" t="s">
        <v>117</v>
      </c>
      <c r="BE99" s="213">
        <f>IF(N99="základní",J99,0)</f>
        <v>0</v>
      </c>
      <c r="BF99" s="213">
        <f>IF(N99="snížená",J99,0)</f>
        <v>0</v>
      </c>
      <c r="BG99" s="213">
        <f>IF(N99="zákl. přenesená",J99,0)</f>
        <v>0</v>
      </c>
      <c r="BH99" s="213">
        <f>IF(N99="sníž. přenesená",J99,0)</f>
        <v>0</v>
      </c>
      <c r="BI99" s="213">
        <f>IF(N99="nulová",J99,0)</f>
        <v>0</v>
      </c>
      <c r="BJ99" s="15" t="s">
        <v>82</v>
      </c>
      <c r="BK99" s="213">
        <f>ROUND(I99*H99,2)</f>
        <v>0</v>
      </c>
      <c r="BL99" s="15" t="s">
        <v>405</v>
      </c>
      <c r="BM99" s="15" t="s">
        <v>424</v>
      </c>
    </row>
    <row r="100" spans="2:51" s="11" customFormat="1" ht="12">
      <c r="B100" s="214"/>
      <c r="C100" s="215"/>
      <c r="D100" s="216" t="s">
        <v>126</v>
      </c>
      <c r="E100" s="217" t="s">
        <v>28</v>
      </c>
      <c r="F100" s="218" t="s">
        <v>407</v>
      </c>
      <c r="G100" s="215"/>
      <c r="H100" s="217" t="s">
        <v>28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126</v>
      </c>
      <c r="AU100" s="224" t="s">
        <v>82</v>
      </c>
      <c r="AV100" s="11" t="s">
        <v>82</v>
      </c>
      <c r="AW100" s="11" t="s">
        <v>35</v>
      </c>
      <c r="AX100" s="11" t="s">
        <v>74</v>
      </c>
      <c r="AY100" s="224" t="s">
        <v>117</v>
      </c>
    </row>
    <row r="101" spans="2:51" s="11" customFormat="1" ht="12">
      <c r="B101" s="214"/>
      <c r="C101" s="215"/>
      <c r="D101" s="216" t="s">
        <v>126</v>
      </c>
      <c r="E101" s="217" t="s">
        <v>28</v>
      </c>
      <c r="F101" s="218" t="s">
        <v>408</v>
      </c>
      <c r="G101" s="215"/>
      <c r="H101" s="217" t="s">
        <v>28</v>
      </c>
      <c r="I101" s="219"/>
      <c r="J101" s="215"/>
      <c r="K101" s="215"/>
      <c r="L101" s="220"/>
      <c r="M101" s="221"/>
      <c r="N101" s="222"/>
      <c r="O101" s="222"/>
      <c r="P101" s="222"/>
      <c r="Q101" s="222"/>
      <c r="R101" s="222"/>
      <c r="S101" s="222"/>
      <c r="T101" s="223"/>
      <c r="AT101" s="224" t="s">
        <v>126</v>
      </c>
      <c r="AU101" s="224" t="s">
        <v>82</v>
      </c>
      <c r="AV101" s="11" t="s">
        <v>82</v>
      </c>
      <c r="AW101" s="11" t="s">
        <v>35</v>
      </c>
      <c r="AX101" s="11" t="s">
        <v>74</v>
      </c>
      <c r="AY101" s="224" t="s">
        <v>117</v>
      </c>
    </row>
    <row r="102" spans="2:51" s="12" customFormat="1" ht="12">
      <c r="B102" s="225"/>
      <c r="C102" s="226"/>
      <c r="D102" s="216" t="s">
        <v>126</v>
      </c>
      <c r="E102" s="227" t="s">
        <v>28</v>
      </c>
      <c r="F102" s="228" t="s">
        <v>82</v>
      </c>
      <c r="G102" s="226"/>
      <c r="H102" s="229">
        <v>1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AT102" s="235" t="s">
        <v>126</v>
      </c>
      <c r="AU102" s="235" t="s">
        <v>82</v>
      </c>
      <c r="AV102" s="12" t="s">
        <v>84</v>
      </c>
      <c r="AW102" s="12" t="s">
        <v>35</v>
      </c>
      <c r="AX102" s="12" t="s">
        <v>82</v>
      </c>
      <c r="AY102" s="235" t="s">
        <v>117</v>
      </c>
    </row>
    <row r="103" spans="2:63" s="10" customFormat="1" ht="25.9" customHeight="1">
      <c r="B103" s="186"/>
      <c r="C103" s="187"/>
      <c r="D103" s="188" t="s">
        <v>73</v>
      </c>
      <c r="E103" s="189" t="s">
        <v>425</v>
      </c>
      <c r="F103" s="189" t="s">
        <v>426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SUM(P104:P118)</f>
        <v>0</v>
      </c>
      <c r="Q103" s="194"/>
      <c r="R103" s="195">
        <f>SUM(R104:R118)</f>
        <v>0</v>
      </c>
      <c r="S103" s="194"/>
      <c r="T103" s="196">
        <f>SUM(T104:T118)</f>
        <v>0</v>
      </c>
      <c r="AR103" s="197" t="s">
        <v>124</v>
      </c>
      <c r="AT103" s="198" t="s">
        <v>73</v>
      </c>
      <c r="AU103" s="198" t="s">
        <v>74</v>
      </c>
      <c r="AY103" s="197" t="s">
        <v>117</v>
      </c>
      <c r="BK103" s="199">
        <f>SUM(BK104:BK118)</f>
        <v>0</v>
      </c>
    </row>
    <row r="104" spans="2:65" s="1" customFormat="1" ht="16.5" customHeight="1">
      <c r="B104" s="36"/>
      <c r="C104" s="202" t="s">
        <v>148</v>
      </c>
      <c r="D104" s="202" t="s">
        <v>119</v>
      </c>
      <c r="E104" s="203" t="s">
        <v>427</v>
      </c>
      <c r="F104" s="204" t="s">
        <v>428</v>
      </c>
      <c r="G104" s="205" t="s">
        <v>368</v>
      </c>
      <c r="H104" s="206">
        <v>1</v>
      </c>
      <c r="I104" s="207"/>
      <c r="J104" s="208">
        <f>ROUND(I104*H104,2)</f>
        <v>0</v>
      </c>
      <c r="K104" s="204" t="s">
        <v>123</v>
      </c>
      <c r="L104" s="41"/>
      <c r="M104" s="209" t="s">
        <v>28</v>
      </c>
      <c r="N104" s="210" t="s">
        <v>45</v>
      </c>
      <c r="O104" s="77"/>
      <c r="P104" s="211">
        <f>O104*H104</f>
        <v>0</v>
      </c>
      <c r="Q104" s="211">
        <v>0</v>
      </c>
      <c r="R104" s="211">
        <f>Q104*H104</f>
        <v>0</v>
      </c>
      <c r="S104" s="211">
        <v>0</v>
      </c>
      <c r="T104" s="212">
        <f>S104*H104</f>
        <v>0</v>
      </c>
      <c r="AR104" s="15" t="s">
        <v>405</v>
      </c>
      <c r="AT104" s="15" t="s">
        <v>119</v>
      </c>
      <c r="AU104" s="15" t="s">
        <v>82</v>
      </c>
      <c r="AY104" s="15" t="s">
        <v>117</v>
      </c>
      <c r="BE104" s="213">
        <f>IF(N104="základní",J104,0)</f>
        <v>0</v>
      </c>
      <c r="BF104" s="213">
        <f>IF(N104="snížená",J104,0)</f>
        <v>0</v>
      </c>
      <c r="BG104" s="213">
        <f>IF(N104="zákl. přenesená",J104,0)</f>
        <v>0</v>
      </c>
      <c r="BH104" s="213">
        <f>IF(N104="sníž. přenesená",J104,0)</f>
        <v>0</v>
      </c>
      <c r="BI104" s="213">
        <f>IF(N104="nulová",J104,0)</f>
        <v>0</v>
      </c>
      <c r="BJ104" s="15" t="s">
        <v>82</v>
      </c>
      <c r="BK104" s="213">
        <f>ROUND(I104*H104,2)</f>
        <v>0</v>
      </c>
      <c r="BL104" s="15" t="s">
        <v>405</v>
      </c>
      <c r="BM104" s="15" t="s">
        <v>429</v>
      </c>
    </row>
    <row r="105" spans="2:65" s="1" customFormat="1" ht="16.5" customHeight="1">
      <c r="B105" s="36"/>
      <c r="C105" s="202" t="s">
        <v>153</v>
      </c>
      <c r="D105" s="202" t="s">
        <v>119</v>
      </c>
      <c r="E105" s="203" t="s">
        <v>430</v>
      </c>
      <c r="F105" s="204" t="s">
        <v>431</v>
      </c>
      <c r="G105" s="205" t="s">
        <v>368</v>
      </c>
      <c r="H105" s="206">
        <v>1</v>
      </c>
      <c r="I105" s="207"/>
      <c r="J105" s="208">
        <f>ROUND(I105*H105,2)</f>
        <v>0</v>
      </c>
      <c r="K105" s="204" t="s">
        <v>28</v>
      </c>
      <c r="L105" s="41"/>
      <c r="M105" s="209" t="s">
        <v>28</v>
      </c>
      <c r="N105" s="210" t="s">
        <v>45</v>
      </c>
      <c r="O105" s="77"/>
      <c r="P105" s="211">
        <f>O105*H105</f>
        <v>0</v>
      </c>
      <c r="Q105" s="211">
        <v>0</v>
      </c>
      <c r="R105" s="211">
        <f>Q105*H105</f>
        <v>0</v>
      </c>
      <c r="S105" s="211">
        <v>0</v>
      </c>
      <c r="T105" s="212">
        <f>S105*H105</f>
        <v>0</v>
      </c>
      <c r="AR105" s="15" t="s">
        <v>405</v>
      </c>
      <c r="AT105" s="15" t="s">
        <v>119</v>
      </c>
      <c r="AU105" s="15" t="s">
        <v>82</v>
      </c>
      <c r="AY105" s="15" t="s">
        <v>117</v>
      </c>
      <c r="BE105" s="213">
        <f>IF(N105="základní",J105,0)</f>
        <v>0</v>
      </c>
      <c r="BF105" s="213">
        <f>IF(N105="snížená",J105,0)</f>
        <v>0</v>
      </c>
      <c r="BG105" s="213">
        <f>IF(N105="zákl. přenesená",J105,0)</f>
        <v>0</v>
      </c>
      <c r="BH105" s="213">
        <f>IF(N105="sníž. přenesená",J105,0)</f>
        <v>0</v>
      </c>
      <c r="BI105" s="213">
        <f>IF(N105="nulová",J105,0)</f>
        <v>0</v>
      </c>
      <c r="BJ105" s="15" t="s">
        <v>82</v>
      </c>
      <c r="BK105" s="213">
        <f>ROUND(I105*H105,2)</f>
        <v>0</v>
      </c>
      <c r="BL105" s="15" t="s">
        <v>405</v>
      </c>
      <c r="BM105" s="15" t="s">
        <v>432</v>
      </c>
    </row>
    <row r="106" spans="2:65" s="1" customFormat="1" ht="22.5" customHeight="1">
      <c r="B106" s="36"/>
      <c r="C106" s="202" t="s">
        <v>163</v>
      </c>
      <c r="D106" s="202" t="s">
        <v>119</v>
      </c>
      <c r="E106" s="203" t="s">
        <v>433</v>
      </c>
      <c r="F106" s="204" t="s">
        <v>434</v>
      </c>
      <c r="G106" s="205" t="s">
        <v>368</v>
      </c>
      <c r="H106" s="206">
        <v>1</v>
      </c>
      <c r="I106" s="207"/>
      <c r="J106" s="208">
        <f>ROUND(I106*H106,2)</f>
        <v>0</v>
      </c>
      <c r="K106" s="204" t="s">
        <v>28</v>
      </c>
      <c r="L106" s="41"/>
      <c r="M106" s="209" t="s">
        <v>28</v>
      </c>
      <c r="N106" s="210" t="s">
        <v>45</v>
      </c>
      <c r="O106" s="77"/>
      <c r="P106" s="211">
        <f>O106*H106</f>
        <v>0</v>
      </c>
      <c r="Q106" s="211">
        <v>0</v>
      </c>
      <c r="R106" s="211">
        <f>Q106*H106</f>
        <v>0</v>
      </c>
      <c r="S106" s="211">
        <v>0</v>
      </c>
      <c r="T106" s="212">
        <f>S106*H106</f>
        <v>0</v>
      </c>
      <c r="AR106" s="15" t="s">
        <v>405</v>
      </c>
      <c r="AT106" s="15" t="s">
        <v>119</v>
      </c>
      <c r="AU106" s="15" t="s">
        <v>82</v>
      </c>
      <c r="AY106" s="15" t="s">
        <v>117</v>
      </c>
      <c r="BE106" s="213">
        <f>IF(N106="základní",J106,0)</f>
        <v>0</v>
      </c>
      <c r="BF106" s="213">
        <f>IF(N106="snížená",J106,0)</f>
        <v>0</v>
      </c>
      <c r="BG106" s="213">
        <f>IF(N106="zákl. přenesená",J106,0)</f>
        <v>0</v>
      </c>
      <c r="BH106" s="213">
        <f>IF(N106="sníž. přenesená",J106,0)</f>
        <v>0</v>
      </c>
      <c r="BI106" s="213">
        <f>IF(N106="nulová",J106,0)</f>
        <v>0</v>
      </c>
      <c r="BJ106" s="15" t="s">
        <v>82</v>
      </c>
      <c r="BK106" s="213">
        <f>ROUND(I106*H106,2)</f>
        <v>0</v>
      </c>
      <c r="BL106" s="15" t="s">
        <v>405</v>
      </c>
      <c r="BM106" s="15" t="s">
        <v>435</v>
      </c>
    </row>
    <row r="107" spans="2:65" s="1" customFormat="1" ht="16.5" customHeight="1">
      <c r="B107" s="36"/>
      <c r="C107" s="202" t="s">
        <v>158</v>
      </c>
      <c r="D107" s="202" t="s">
        <v>119</v>
      </c>
      <c r="E107" s="203" t="s">
        <v>436</v>
      </c>
      <c r="F107" s="204" t="s">
        <v>437</v>
      </c>
      <c r="G107" s="205" t="s">
        <v>368</v>
      </c>
      <c r="H107" s="206">
        <v>1</v>
      </c>
      <c r="I107" s="207"/>
      <c r="J107" s="208">
        <f>ROUND(I107*H107,2)</f>
        <v>0</v>
      </c>
      <c r="K107" s="204" t="s">
        <v>123</v>
      </c>
      <c r="L107" s="41"/>
      <c r="M107" s="209" t="s">
        <v>28</v>
      </c>
      <c r="N107" s="210" t="s">
        <v>45</v>
      </c>
      <c r="O107" s="77"/>
      <c r="P107" s="211">
        <f>O107*H107</f>
        <v>0</v>
      </c>
      <c r="Q107" s="211">
        <v>0</v>
      </c>
      <c r="R107" s="211">
        <f>Q107*H107</f>
        <v>0</v>
      </c>
      <c r="S107" s="211">
        <v>0</v>
      </c>
      <c r="T107" s="212">
        <f>S107*H107</f>
        <v>0</v>
      </c>
      <c r="AR107" s="15" t="s">
        <v>405</v>
      </c>
      <c r="AT107" s="15" t="s">
        <v>119</v>
      </c>
      <c r="AU107" s="15" t="s">
        <v>82</v>
      </c>
      <c r="AY107" s="15" t="s">
        <v>117</v>
      </c>
      <c r="BE107" s="213">
        <f>IF(N107="základní",J107,0)</f>
        <v>0</v>
      </c>
      <c r="BF107" s="213">
        <f>IF(N107="snížená",J107,0)</f>
        <v>0</v>
      </c>
      <c r="BG107" s="213">
        <f>IF(N107="zákl. přenesená",J107,0)</f>
        <v>0</v>
      </c>
      <c r="BH107" s="213">
        <f>IF(N107="sníž. přenesená",J107,0)</f>
        <v>0</v>
      </c>
      <c r="BI107" s="213">
        <f>IF(N107="nulová",J107,0)</f>
        <v>0</v>
      </c>
      <c r="BJ107" s="15" t="s">
        <v>82</v>
      </c>
      <c r="BK107" s="213">
        <f>ROUND(I107*H107,2)</f>
        <v>0</v>
      </c>
      <c r="BL107" s="15" t="s">
        <v>405</v>
      </c>
      <c r="BM107" s="15" t="s">
        <v>438</v>
      </c>
    </row>
    <row r="108" spans="2:65" s="1" customFormat="1" ht="16.5" customHeight="1">
      <c r="B108" s="36"/>
      <c r="C108" s="202" t="s">
        <v>174</v>
      </c>
      <c r="D108" s="202" t="s">
        <v>119</v>
      </c>
      <c r="E108" s="203" t="s">
        <v>439</v>
      </c>
      <c r="F108" s="204" t="s">
        <v>440</v>
      </c>
      <c r="G108" s="205" t="s">
        <v>368</v>
      </c>
      <c r="H108" s="206">
        <v>1</v>
      </c>
      <c r="I108" s="207"/>
      <c r="J108" s="208">
        <f>ROUND(I108*H108,2)</f>
        <v>0</v>
      </c>
      <c r="K108" s="204" t="s">
        <v>28</v>
      </c>
      <c r="L108" s="41"/>
      <c r="M108" s="209" t="s">
        <v>28</v>
      </c>
      <c r="N108" s="210" t="s">
        <v>45</v>
      </c>
      <c r="O108" s="77"/>
      <c r="P108" s="211">
        <f>O108*H108</f>
        <v>0</v>
      </c>
      <c r="Q108" s="211">
        <v>0</v>
      </c>
      <c r="R108" s="211">
        <f>Q108*H108</f>
        <v>0</v>
      </c>
      <c r="S108" s="211">
        <v>0</v>
      </c>
      <c r="T108" s="212">
        <f>S108*H108</f>
        <v>0</v>
      </c>
      <c r="AR108" s="15" t="s">
        <v>405</v>
      </c>
      <c r="AT108" s="15" t="s">
        <v>119</v>
      </c>
      <c r="AU108" s="15" t="s">
        <v>82</v>
      </c>
      <c r="AY108" s="15" t="s">
        <v>117</v>
      </c>
      <c r="BE108" s="213">
        <f>IF(N108="základní",J108,0)</f>
        <v>0</v>
      </c>
      <c r="BF108" s="213">
        <f>IF(N108="snížená",J108,0)</f>
        <v>0</v>
      </c>
      <c r="BG108" s="213">
        <f>IF(N108="zákl. přenesená",J108,0)</f>
        <v>0</v>
      </c>
      <c r="BH108" s="213">
        <f>IF(N108="sníž. přenesená",J108,0)</f>
        <v>0</v>
      </c>
      <c r="BI108" s="213">
        <f>IF(N108="nulová",J108,0)</f>
        <v>0</v>
      </c>
      <c r="BJ108" s="15" t="s">
        <v>82</v>
      </c>
      <c r="BK108" s="213">
        <f>ROUND(I108*H108,2)</f>
        <v>0</v>
      </c>
      <c r="BL108" s="15" t="s">
        <v>405</v>
      </c>
      <c r="BM108" s="15" t="s">
        <v>441</v>
      </c>
    </row>
    <row r="109" spans="2:65" s="1" customFormat="1" ht="16.5" customHeight="1">
      <c r="B109" s="36"/>
      <c r="C109" s="202" t="s">
        <v>180</v>
      </c>
      <c r="D109" s="202" t="s">
        <v>119</v>
      </c>
      <c r="E109" s="203" t="s">
        <v>442</v>
      </c>
      <c r="F109" s="204" t="s">
        <v>443</v>
      </c>
      <c r="G109" s="205" t="s">
        <v>368</v>
      </c>
      <c r="H109" s="206">
        <v>1</v>
      </c>
      <c r="I109" s="207"/>
      <c r="J109" s="208">
        <f>ROUND(I109*H109,2)</f>
        <v>0</v>
      </c>
      <c r="K109" s="204" t="s">
        <v>123</v>
      </c>
      <c r="L109" s="41"/>
      <c r="M109" s="209" t="s">
        <v>28</v>
      </c>
      <c r="N109" s="210" t="s">
        <v>45</v>
      </c>
      <c r="O109" s="77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AR109" s="15" t="s">
        <v>405</v>
      </c>
      <c r="AT109" s="15" t="s">
        <v>119</v>
      </c>
      <c r="AU109" s="15" t="s">
        <v>82</v>
      </c>
      <c r="AY109" s="15" t="s">
        <v>117</v>
      </c>
      <c r="BE109" s="213">
        <f>IF(N109="základní",J109,0)</f>
        <v>0</v>
      </c>
      <c r="BF109" s="213">
        <f>IF(N109="snížená",J109,0)</f>
        <v>0</v>
      </c>
      <c r="BG109" s="213">
        <f>IF(N109="zákl. přenesená",J109,0)</f>
        <v>0</v>
      </c>
      <c r="BH109" s="213">
        <f>IF(N109="sníž. přenesená",J109,0)</f>
        <v>0</v>
      </c>
      <c r="BI109" s="213">
        <f>IF(N109="nulová",J109,0)</f>
        <v>0</v>
      </c>
      <c r="BJ109" s="15" t="s">
        <v>82</v>
      </c>
      <c r="BK109" s="213">
        <f>ROUND(I109*H109,2)</f>
        <v>0</v>
      </c>
      <c r="BL109" s="15" t="s">
        <v>405</v>
      </c>
      <c r="BM109" s="15" t="s">
        <v>444</v>
      </c>
    </row>
    <row r="110" spans="2:51" s="11" customFormat="1" ht="12">
      <c r="B110" s="214"/>
      <c r="C110" s="215"/>
      <c r="D110" s="216" t="s">
        <v>126</v>
      </c>
      <c r="E110" s="217" t="s">
        <v>28</v>
      </c>
      <c r="F110" s="218" t="s">
        <v>445</v>
      </c>
      <c r="G110" s="215"/>
      <c r="H110" s="217" t="s">
        <v>28</v>
      </c>
      <c r="I110" s="219"/>
      <c r="J110" s="215"/>
      <c r="K110" s="215"/>
      <c r="L110" s="220"/>
      <c r="M110" s="221"/>
      <c r="N110" s="222"/>
      <c r="O110" s="222"/>
      <c r="P110" s="222"/>
      <c r="Q110" s="222"/>
      <c r="R110" s="222"/>
      <c r="S110" s="222"/>
      <c r="T110" s="223"/>
      <c r="AT110" s="224" t="s">
        <v>126</v>
      </c>
      <c r="AU110" s="224" t="s">
        <v>82</v>
      </c>
      <c r="AV110" s="11" t="s">
        <v>82</v>
      </c>
      <c r="AW110" s="11" t="s">
        <v>35</v>
      </c>
      <c r="AX110" s="11" t="s">
        <v>74</v>
      </c>
      <c r="AY110" s="224" t="s">
        <v>117</v>
      </c>
    </row>
    <row r="111" spans="2:51" s="12" customFormat="1" ht="12">
      <c r="B111" s="225"/>
      <c r="C111" s="226"/>
      <c r="D111" s="216" t="s">
        <v>126</v>
      </c>
      <c r="E111" s="227" t="s">
        <v>28</v>
      </c>
      <c r="F111" s="228" t="s">
        <v>446</v>
      </c>
      <c r="G111" s="226"/>
      <c r="H111" s="229">
        <v>1</v>
      </c>
      <c r="I111" s="230"/>
      <c r="J111" s="226"/>
      <c r="K111" s="226"/>
      <c r="L111" s="231"/>
      <c r="M111" s="232"/>
      <c r="N111" s="233"/>
      <c r="O111" s="233"/>
      <c r="P111" s="233"/>
      <c r="Q111" s="233"/>
      <c r="R111" s="233"/>
      <c r="S111" s="233"/>
      <c r="T111" s="234"/>
      <c r="AT111" s="235" t="s">
        <v>126</v>
      </c>
      <c r="AU111" s="235" t="s">
        <v>82</v>
      </c>
      <c r="AV111" s="12" t="s">
        <v>84</v>
      </c>
      <c r="AW111" s="12" t="s">
        <v>35</v>
      </c>
      <c r="AX111" s="12" t="s">
        <v>82</v>
      </c>
      <c r="AY111" s="235" t="s">
        <v>117</v>
      </c>
    </row>
    <row r="112" spans="2:65" s="1" customFormat="1" ht="22.5" customHeight="1">
      <c r="B112" s="36"/>
      <c r="C112" s="202" t="s">
        <v>193</v>
      </c>
      <c r="D112" s="202" t="s">
        <v>119</v>
      </c>
      <c r="E112" s="203" t="s">
        <v>447</v>
      </c>
      <c r="F112" s="204" t="s">
        <v>448</v>
      </c>
      <c r="G112" s="205" t="s">
        <v>368</v>
      </c>
      <c r="H112" s="206">
        <v>1</v>
      </c>
      <c r="I112" s="207"/>
      <c r="J112" s="208">
        <f>ROUND(I112*H112,2)</f>
        <v>0</v>
      </c>
      <c r="K112" s="204" t="s">
        <v>28</v>
      </c>
      <c r="L112" s="41"/>
      <c r="M112" s="209" t="s">
        <v>28</v>
      </c>
      <c r="N112" s="210" t="s">
        <v>45</v>
      </c>
      <c r="O112" s="77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AR112" s="15" t="s">
        <v>405</v>
      </c>
      <c r="AT112" s="15" t="s">
        <v>119</v>
      </c>
      <c r="AU112" s="15" t="s">
        <v>82</v>
      </c>
      <c r="AY112" s="15" t="s">
        <v>117</v>
      </c>
      <c r="BE112" s="213">
        <f>IF(N112="základní",J112,0)</f>
        <v>0</v>
      </c>
      <c r="BF112" s="213">
        <f>IF(N112="snížená",J112,0)</f>
        <v>0</v>
      </c>
      <c r="BG112" s="213">
        <f>IF(N112="zákl. přenesená",J112,0)</f>
        <v>0</v>
      </c>
      <c r="BH112" s="213">
        <f>IF(N112="sníž. přenesená",J112,0)</f>
        <v>0</v>
      </c>
      <c r="BI112" s="213">
        <f>IF(N112="nulová",J112,0)</f>
        <v>0</v>
      </c>
      <c r="BJ112" s="15" t="s">
        <v>82</v>
      </c>
      <c r="BK112" s="213">
        <f>ROUND(I112*H112,2)</f>
        <v>0</v>
      </c>
      <c r="BL112" s="15" t="s">
        <v>405</v>
      </c>
      <c r="BM112" s="15" t="s">
        <v>449</v>
      </c>
    </row>
    <row r="113" spans="2:65" s="1" customFormat="1" ht="16.5" customHeight="1">
      <c r="B113" s="36"/>
      <c r="C113" s="202" t="s">
        <v>199</v>
      </c>
      <c r="D113" s="202" t="s">
        <v>119</v>
      </c>
      <c r="E113" s="203" t="s">
        <v>450</v>
      </c>
      <c r="F113" s="204" t="s">
        <v>451</v>
      </c>
      <c r="G113" s="205" t="s">
        <v>368</v>
      </c>
      <c r="H113" s="206">
        <v>1</v>
      </c>
      <c r="I113" s="207"/>
      <c r="J113" s="208">
        <f>ROUND(I113*H113,2)</f>
        <v>0</v>
      </c>
      <c r="K113" s="204" t="s">
        <v>123</v>
      </c>
      <c r="L113" s="41"/>
      <c r="M113" s="209" t="s">
        <v>28</v>
      </c>
      <c r="N113" s="210" t="s">
        <v>45</v>
      </c>
      <c r="O113" s="77"/>
      <c r="P113" s="211">
        <f>O113*H113</f>
        <v>0</v>
      </c>
      <c r="Q113" s="211">
        <v>0</v>
      </c>
      <c r="R113" s="211">
        <f>Q113*H113</f>
        <v>0</v>
      </c>
      <c r="S113" s="211">
        <v>0</v>
      </c>
      <c r="T113" s="212">
        <f>S113*H113</f>
        <v>0</v>
      </c>
      <c r="AR113" s="15" t="s">
        <v>405</v>
      </c>
      <c r="AT113" s="15" t="s">
        <v>119</v>
      </c>
      <c r="AU113" s="15" t="s">
        <v>82</v>
      </c>
      <c r="AY113" s="15" t="s">
        <v>117</v>
      </c>
      <c r="BE113" s="213">
        <f>IF(N113="základní",J113,0)</f>
        <v>0</v>
      </c>
      <c r="BF113" s="213">
        <f>IF(N113="snížená",J113,0)</f>
        <v>0</v>
      </c>
      <c r="BG113" s="213">
        <f>IF(N113="zákl. přenesená",J113,0)</f>
        <v>0</v>
      </c>
      <c r="BH113" s="213">
        <f>IF(N113="sníž. přenesená",J113,0)</f>
        <v>0</v>
      </c>
      <c r="BI113" s="213">
        <f>IF(N113="nulová",J113,0)</f>
        <v>0</v>
      </c>
      <c r="BJ113" s="15" t="s">
        <v>82</v>
      </c>
      <c r="BK113" s="213">
        <f>ROUND(I113*H113,2)</f>
        <v>0</v>
      </c>
      <c r="BL113" s="15" t="s">
        <v>405</v>
      </c>
      <c r="BM113" s="15" t="s">
        <v>452</v>
      </c>
    </row>
    <row r="114" spans="2:51" s="11" customFormat="1" ht="12">
      <c r="B114" s="214"/>
      <c r="C114" s="215"/>
      <c r="D114" s="216" t="s">
        <v>126</v>
      </c>
      <c r="E114" s="217" t="s">
        <v>28</v>
      </c>
      <c r="F114" s="218" t="s">
        <v>453</v>
      </c>
      <c r="G114" s="215"/>
      <c r="H114" s="217" t="s">
        <v>28</v>
      </c>
      <c r="I114" s="219"/>
      <c r="J114" s="215"/>
      <c r="K114" s="215"/>
      <c r="L114" s="220"/>
      <c r="M114" s="221"/>
      <c r="N114" s="222"/>
      <c r="O114" s="222"/>
      <c r="P114" s="222"/>
      <c r="Q114" s="222"/>
      <c r="R114" s="222"/>
      <c r="S114" s="222"/>
      <c r="T114" s="223"/>
      <c r="AT114" s="224" t="s">
        <v>126</v>
      </c>
      <c r="AU114" s="224" t="s">
        <v>82</v>
      </c>
      <c r="AV114" s="11" t="s">
        <v>82</v>
      </c>
      <c r="AW114" s="11" t="s">
        <v>35</v>
      </c>
      <c r="AX114" s="11" t="s">
        <v>74</v>
      </c>
      <c r="AY114" s="224" t="s">
        <v>117</v>
      </c>
    </row>
    <row r="115" spans="2:51" s="12" customFormat="1" ht="12">
      <c r="B115" s="225"/>
      <c r="C115" s="226"/>
      <c r="D115" s="216" t="s">
        <v>126</v>
      </c>
      <c r="E115" s="227" t="s">
        <v>28</v>
      </c>
      <c r="F115" s="228" t="s">
        <v>446</v>
      </c>
      <c r="G115" s="226"/>
      <c r="H115" s="229">
        <v>1</v>
      </c>
      <c r="I115" s="230"/>
      <c r="J115" s="226"/>
      <c r="K115" s="226"/>
      <c r="L115" s="231"/>
      <c r="M115" s="232"/>
      <c r="N115" s="233"/>
      <c r="O115" s="233"/>
      <c r="P115" s="233"/>
      <c r="Q115" s="233"/>
      <c r="R115" s="233"/>
      <c r="S115" s="233"/>
      <c r="T115" s="234"/>
      <c r="AT115" s="235" t="s">
        <v>126</v>
      </c>
      <c r="AU115" s="235" t="s">
        <v>82</v>
      </c>
      <c r="AV115" s="12" t="s">
        <v>84</v>
      </c>
      <c r="AW115" s="12" t="s">
        <v>35</v>
      </c>
      <c r="AX115" s="12" t="s">
        <v>82</v>
      </c>
      <c r="AY115" s="235" t="s">
        <v>117</v>
      </c>
    </row>
    <row r="116" spans="2:65" s="1" customFormat="1" ht="16.5" customHeight="1">
      <c r="B116" s="36"/>
      <c r="C116" s="202" t="s">
        <v>203</v>
      </c>
      <c r="D116" s="202" t="s">
        <v>119</v>
      </c>
      <c r="E116" s="203" t="s">
        <v>454</v>
      </c>
      <c r="F116" s="204" t="s">
        <v>455</v>
      </c>
      <c r="G116" s="205" t="s">
        <v>368</v>
      </c>
      <c r="H116" s="206">
        <v>1</v>
      </c>
      <c r="I116" s="207"/>
      <c r="J116" s="208">
        <f>ROUND(I116*H116,2)</f>
        <v>0</v>
      </c>
      <c r="K116" s="204" t="s">
        <v>28</v>
      </c>
      <c r="L116" s="41"/>
      <c r="M116" s="209" t="s">
        <v>28</v>
      </c>
      <c r="N116" s="210" t="s">
        <v>45</v>
      </c>
      <c r="O116" s="77"/>
      <c r="P116" s="211">
        <f>O116*H116</f>
        <v>0</v>
      </c>
      <c r="Q116" s="211">
        <v>0</v>
      </c>
      <c r="R116" s="211">
        <f>Q116*H116</f>
        <v>0</v>
      </c>
      <c r="S116" s="211">
        <v>0</v>
      </c>
      <c r="T116" s="212">
        <f>S116*H116</f>
        <v>0</v>
      </c>
      <c r="AR116" s="15" t="s">
        <v>405</v>
      </c>
      <c r="AT116" s="15" t="s">
        <v>119</v>
      </c>
      <c r="AU116" s="15" t="s">
        <v>82</v>
      </c>
      <c r="AY116" s="15" t="s">
        <v>117</v>
      </c>
      <c r="BE116" s="213">
        <f>IF(N116="základní",J116,0)</f>
        <v>0</v>
      </c>
      <c r="BF116" s="213">
        <f>IF(N116="snížená",J116,0)</f>
        <v>0</v>
      </c>
      <c r="BG116" s="213">
        <f>IF(N116="zákl. přenesená",J116,0)</f>
        <v>0</v>
      </c>
      <c r="BH116" s="213">
        <f>IF(N116="sníž. přenesená",J116,0)</f>
        <v>0</v>
      </c>
      <c r="BI116" s="213">
        <f>IF(N116="nulová",J116,0)</f>
        <v>0</v>
      </c>
      <c r="BJ116" s="15" t="s">
        <v>82</v>
      </c>
      <c r="BK116" s="213">
        <f>ROUND(I116*H116,2)</f>
        <v>0</v>
      </c>
      <c r="BL116" s="15" t="s">
        <v>405</v>
      </c>
      <c r="BM116" s="15" t="s">
        <v>456</v>
      </c>
    </row>
    <row r="117" spans="2:65" s="1" customFormat="1" ht="16.5" customHeight="1">
      <c r="B117" s="36"/>
      <c r="C117" s="202" t="s">
        <v>210</v>
      </c>
      <c r="D117" s="202" t="s">
        <v>119</v>
      </c>
      <c r="E117" s="203" t="s">
        <v>457</v>
      </c>
      <c r="F117" s="204" t="s">
        <v>458</v>
      </c>
      <c r="G117" s="205" t="s">
        <v>368</v>
      </c>
      <c r="H117" s="206">
        <v>1</v>
      </c>
      <c r="I117" s="207"/>
      <c r="J117" s="208">
        <f>ROUND(I117*H117,2)</f>
        <v>0</v>
      </c>
      <c r="K117" s="204" t="s">
        <v>28</v>
      </c>
      <c r="L117" s="41"/>
      <c r="M117" s="209" t="s">
        <v>28</v>
      </c>
      <c r="N117" s="210" t="s">
        <v>45</v>
      </c>
      <c r="O117" s="77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AR117" s="15" t="s">
        <v>405</v>
      </c>
      <c r="AT117" s="15" t="s">
        <v>119</v>
      </c>
      <c r="AU117" s="15" t="s">
        <v>82</v>
      </c>
      <c r="AY117" s="15" t="s">
        <v>117</v>
      </c>
      <c r="BE117" s="213">
        <f>IF(N117="základní",J117,0)</f>
        <v>0</v>
      </c>
      <c r="BF117" s="213">
        <f>IF(N117="snížená",J117,0)</f>
        <v>0</v>
      </c>
      <c r="BG117" s="213">
        <f>IF(N117="zákl. přenesená",J117,0)</f>
        <v>0</v>
      </c>
      <c r="BH117" s="213">
        <f>IF(N117="sníž. přenesená",J117,0)</f>
        <v>0</v>
      </c>
      <c r="BI117" s="213">
        <f>IF(N117="nulová",J117,0)</f>
        <v>0</v>
      </c>
      <c r="BJ117" s="15" t="s">
        <v>82</v>
      </c>
      <c r="BK117" s="213">
        <f>ROUND(I117*H117,2)</f>
        <v>0</v>
      </c>
      <c r="BL117" s="15" t="s">
        <v>405</v>
      </c>
      <c r="BM117" s="15" t="s">
        <v>459</v>
      </c>
    </row>
    <row r="118" spans="2:65" s="1" customFormat="1" ht="16.5" customHeight="1">
      <c r="B118" s="36"/>
      <c r="C118" s="202" t="s">
        <v>8</v>
      </c>
      <c r="D118" s="202" t="s">
        <v>119</v>
      </c>
      <c r="E118" s="203" t="s">
        <v>460</v>
      </c>
      <c r="F118" s="204" t="s">
        <v>461</v>
      </c>
      <c r="G118" s="205" t="s">
        <v>228</v>
      </c>
      <c r="H118" s="206">
        <v>1</v>
      </c>
      <c r="I118" s="207"/>
      <c r="J118" s="208">
        <f>ROUND(I118*H118,2)</f>
        <v>0</v>
      </c>
      <c r="K118" s="204" t="s">
        <v>28</v>
      </c>
      <c r="L118" s="41"/>
      <c r="M118" s="260" t="s">
        <v>28</v>
      </c>
      <c r="N118" s="261" t="s">
        <v>45</v>
      </c>
      <c r="O118" s="262"/>
      <c r="P118" s="263">
        <f>O118*H118</f>
        <v>0</v>
      </c>
      <c r="Q118" s="263">
        <v>0</v>
      </c>
      <c r="R118" s="263">
        <f>Q118*H118</f>
        <v>0</v>
      </c>
      <c r="S118" s="263">
        <v>0</v>
      </c>
      <c r="T118" s="264">
        <f>S118*H118</f>
        <v>0</v>
      </c>
      <c r="AR118" s="15" t="s">
        <v>405</v>
      </c>
      <c r="AT118" s="15" t="s">
        <v>119</v>
      </c>
      <c r="AU118" s="15" t="s">
        <v>82</v>
      </c>
      <c r="AY118" s="15" t="s">
        <v>117</v>
      </c>
      <c r="BE118" s="213">
        <f>IF(N118="základní",J118,0)</f>
        <v>0</v>
      </c>
      <c r="BF118" s="213">
        <f>IF(N118="snížená",J118,0)</f>
        <v>0</v>
      </c>
      <c r="BG118" s="213">
        <f>IF(N118="zákl. přenesená",J118,0)</f>
        <v>0</v>
      </c>
      <c r="BH118" s="213">
        <f>IF(N118="sníž. přenesená",J118,0)</f>
        <v>0</v>
      </c>
      <c r="BI118" s="213">
        <f>IF(N118="nulová",J118,0)</f>
        <v>0</v>
      </c>
      <c r="BJ118" s="15" t="s">
        <v>82</v>
      </c>
      <c r="BK118" s="213">
        <f>ROUND(I118*H118,2)</f>
        <v>0</v>
      </c>
      <c r="BL118" s="15" t="s">
        <v>405</v>
      </c>
      <c r="BM118" s="15" t="s">
        <v>462</v>
      </c>
    </row>
    <row r="119" spans="2:12" s="1" customFormat="1" ht="6.95" customHeight="1">
      <c r="B119" s="55"/>
      <c r="C119" s="56"/>
      <c r="D119" s="56"/>
      <c r="E119" s="56"/>
      <c r="F119" s="56"/>
      <c r="G119" s="56"/>
      <c r="H119" s="56"/>
      <c r="I119" s="152"/>
      <c r="J119" s="56"/>
      <c r="K119" s="56"/>
      <c r="L119" s="41"/>
    </row>
  </sheetData>
  <sheetProtection password="CC35" sheet="1" objects="1" scenarios="1" formatColumns="0" formatRows="0" autoFilter="0"/>
  <autoFilter ref="C80:K11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Tomanová Vlasta</dc:creator>
  <cp:keywords/>
  <dc:description/>
  <cp:lastModifiedBy>Tomanová Vlasta</cp:lastModifiedBy>
  <dcterms:created xsi:type="dcterms:W3CDTF">2019-05-22T11:37:35Z</dcterms:created>
  <dcterms:modified xsi:type="dcterms:W3CDTF">2019-05-22T11:37:38Z</dcterms:modified>
  <cp:category/>
  <cp:version/>
  <cp:contentType/>
  <cp:contentStatus/>
</cp:coreProperties>
</file>