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1 - Revitalizace chod..." sheetId="2" r:id="rId2"/>
    <sheet name="SO 02 - Revitalizace chod..." sheetId="3" r:id="rId3"/>
    <sheet name="SO 03 - Revitalizace chod..." sheetId="4" r:id="rId4"/>
    <sheet name="SO 04 - Revitalizace chod..." sheetId="5" r:id="rId5"/>
    <sheet name="SO 05 - Revitalizace chod..." sheetId="6" r:id="rId6"/>
    <sheet name="SO 06 - Revitalizace chod..." sheetId="7" r:id="rId7"/>
    <sheet name="SO 07 - Revitalizace chod..." sheetId="8" r:id="rId8"/>
    <sheet name="SO 08 - Revitalizace chod..." sheetId="9" r:id="rId9"/>
    <sheet name="VON - Vedlejší a ostatní ..." sheetId="10" r:id="rId10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'SO 01 - Revitalizace chod...'!$C$85:$K$157</definedName>
    <definedName name="_xlnm.Print_Area" localSheetId="1">'SO 01 - Revitalizace chod...'!$C$4:$J$39,'SO 01 - Revitalizace chod...'!$C$45:$J$67,'SO 01 - Revitalizace chod...'!$C$73:$K$157</definedName>
    <definedName name="_xlnm.Print_Titles" localSheetId="1">'SO 01 - Revitalizace chod...'!$85:$85</definedName>
    <definedName name="_xlnm._FilterDatabase" localSheetId="2" hidden="1">'SO 02 - Revitalizace chod...'!$C$84:$K$134</definedName>
    <definedName name="_xlnm.Print_Area" localSheetId="2">'SO 02 - Revitalizace chod...'!$C$4:$J$39,'SO 02 - Revitalizace chod...'!$C$45:$J$66,'SO 02 - Revitalizace chod...'!$C$72:$K$134</definedName>
    <definedName name="_xlnm.Print_Titles" localSheetId="2">'SO 02 - Revitalizace chod...'!$84:$84</definedName>
    <definedName name="_xlnm._FilterDatabase" localSheetId="3" hidden="1">'SO 03 - Revitalizace chod...'!$C$83:$K$119</definedName>
    <definedName name="_xlnm.Print_Area" localSheetId="3">'SO 03 - Revitalizace chod...'!$C$4:$J$39,'SO 03 - Revitalizace chod...'!$C$45:$J$65,'SO 03 - Revitalizace chod...'!$C$71:$K$119</definedName>
    <definedName name="_xlnm.Print_Titles" localSheetId="3">'SO 03 - Revitalizace chod...'!$83:$83</definedName>
    <definedName name="_xlnm._FilterDatabase" localSheetId="4" hidden="1">'SO 04 - Revitalizace chod...'!$C$83:$K$119</definedName>
    <definedName name="_xlnm.Print_Area" localSheetId="4">'SO 04 - Revitalizace chod...'!$C$4:$J$39,'SO 04 - Revitalizace chod...'!$C$45:$J$65,'SO 04 - Revitalizace chod...'!$C$71:$K$119</definedName>
    <definedName name="_xlnm.Print_Titles" localSheetId="4">'SO 04 - Revitalizace chod...'!$83:$83</definedName>
    <definedName name="_xlnm._FilterDatabase" localSheetId="5" hidden="1">'SO 05 - Revitalizace chod...'!$C$83:$K$119</definedName>
    <definedName name="_xlnm.Print_Area" localSheetId="5">'SO 05 - Revitalizace chod...'!$C$4:$J$39,'SO 05 - Revitalizace chod...'!$C$45:$J$65,'SO 05 - Revitalizace chod...'!$C$71:$K$119</definedName>
    <definedName name="_xlnm.Print_Titles" localSheetId="5">'SO 05 - Revitalizace chod...'!$83:$83</definedName>
    <definedName name="_xlnm._FilterDatabase" localSheetId="6" hidden="1">'SO 06 - Revitalizace chod...'!$C$83:$K$119</definedName>
    <definedName name="_xlnm.Print_Area" localSheetId="6">'SO 06 - Revitalizace chod...'!$C$4:$J$39,'SO 06 - Revitalizace chod...'!$C$45:$J$65,'SO 06 - Revitalizace chod...'!$C$71:$K$119</definedName>
    <definedName name="_xlnm.Print_Titles" localSheetId="6">'SO 06 - Revitalizace chod...'!$83:$83</definedName>
    <definedName name="_xlnm._FilterDatabase" localSheetId="7" hidden="1">'SO 07 - Revitalizace chod...'!$C$83:$K$119</definedName>
    <definedName name="_xlnm.Print_Area" localSheetId="7">'SO 07 - Revitalizace chod...'!$C$4:$J$39,'SO 07 - Revitalizace chod...'!$C$45:$J$65,'SO 07 - Revitalizace chod...'!$C$71:$K$119</definedName>
    <definedName name="_xlnm.Print_Titles" localSheetId="7">'SO 07 - Revitalizace chod...'!$83:$83</definedName>
    <definedName name="_xlnm._FilterDatabase" localSheetId="8" hidden="1">'SO 08 - Revitalizace chod...'!$C$83:$K$119</definedName>
    <definedName name="_xlnm.Print_Area" localSheetId="8">'SO 08 - Revitalizace chod...'!$C$4:$J$39,'SO 08 - Revitalizace chod...'!$C$45:$J$65,'SO 08 - Revitalizace chod...'!$C$71:$K$119</definedName>
    <definedName name="_xlnm.Print_Titles" localSheetId="8">'SO 08 - Revitalizace chod...'!$83:$83</definedName>
    <definedName name="_xlnm._FilterDatabase" localSheetId="9" hidden="1">'VON - Vedlejší a ostatní ...'!$C$80:$K$84</definedName>
    <definedName name="_xlnm.Print_Area" localSheetId="9">'VON - Vedlejší a ostatní ...'!$C$4:$J$39,'VON - Vedlejší a ostatní ...'!$C$45:$J$62,'VON - Vedlejší a ostatní ...'!$C$68:$K$84</definedName>
    <definedName name="_xlnm.Print_Titles" localSheetId="9">'VON - Vedlejší a ostatní ...'!$80:$80</definedName>
  </definedNames>
  <calcPr/>
</workbook>
</file>

<file path=xl/calcChain.xml><?xml version="1.0" encoding="utf-8"?>
<calcChain xmlns="http://schemas.openxmlformats.org/spreadsheetml/2006/main">
  <c i="10" r="J37"/>
  <c r="J36"/>
  <c i="1" r="AY63"/>
  <c i="10" r="J35"/>
  <c i="1" r="AX63"/>
  <c i="10" r="BI84"/>
  <c r="F37"/>
  <c i="1" r="BD63"/>
  <c i="10" r="BH84"/>
  <c r="F36"/>
  <c i="1" r="BC63"/>
  <c i="10" r="BG84"/>
  <c r="F35"/>
  <c i="1" r="BB63"/>
  <c i="10" r="BE84"/>
  <c r="J33"/>
  <c i="1" r="AV63"/>
  <c i="10" r="F33"/>
  <c i="1" r="AZ63"/>
  <c i="10" r="T84"/>
  <c r="T83"/>
  <c r="T82"/>
  <c r="T81"/>
  <c r="R84"/>
  <c r="R83"/>
  <c r="R82"/>
  <c r="R81"/>
  <c r="P84"/>
  <c r="P83"/>
  <c r="P82"/>
  <c r="P81"/>
  <c i="1" r="AU63"/>
  <c i="10" r="BK84"/>
  <c r="BK83"/>
  <c r="J83"/>
  <c r="BK82"/>
  <c r="J82"/>
  <c r="BK81"/>
  <c r="J81"/>
  <c r="J59"/>
  <c r="J30"/>
  <c i="1" r="AG63"/>
  <c i="10" r="J84"/>
  <c r="BF84"/>
  <c r="J34"/>
  <c i="1" r="AW63"/>
  <c i="10" r="F34"/>
  <c i="1" r="BA63"/>
  <c i="10" r="J61"/>
  <c r="J60"/>
  <c r="F75"/>
  <c r="E73"/>
  <c r="F52"/>
  <c r="E50"/>
  <c r="J39"/>
  <c r="J24"/>
  <c r="E24"/>
  <c r="J78"/>
  <c r="J55"/>
  <c r="J23"/>
  <c r="J21"/>
  <c r="E21"/>
  <c r="J77"/>
  <c r="J54"/>
  <c r="J20"/>
  <c r="J18"/>
  <c r="E18"/>
  <c r="F78"/>
  <c r="F55"/>
  <c r="J17"/>
  <c r="J15"/>
  <c r="E15"/>
  <c r="F77"/>
  <c r="F54"/>
  <c r="J14"/>
  <c r="J12"/>
  <c r="J75"/>
  <c r="J52"/>
  <c r="E7"/>
  <c r="E71"/>
  <c r="E48"/>
  <c i="9" r="J37"/>
  <c r="J36"/>
  <c i="1" r="AY62"/>
  <c i="9" r="J35"/>
  <c i="1" r="AX62"/>
  <c i="9" r="BI117"/>
  <c r="BH117"/>
  <c r="BG117"/>
  <c r="BE117"/>
  <c r="T117"/>
  <c r="R117"/>
  <c r="P117"/>
  <c r="BK117"/>
  <c r="J117"/>
  <c r="BF117"/>
  <c r="BI114"/>
  <c r="BH114"/>
  <c r="BG114"/>
  <c r="BE114"/>
  <c r="T114"/>
  <c r="R114"/>
  <c r="P114"/>
  <c r="BK114"/>
  <c r="J114"/>
  <c r="BF114"/>
  <c r="BI111"/>
  <c r="BH111"/>
  <c r="BG111"/>
  <c r="BE111"/>
  <c r="T111"/>
  <c r="R111"/>
  <c r="P111"/>
  <c r="BK111"/>
  <c r="J111"/>
  <c r="BF111"/>
  <c r="BI108"/>
  <c r="BH108"/>
  <c r="BG108"/>
  <c r="BE108"/>
  <c r="T108"/>
  <c r="R108"/>
  <c r="P108"/>
  <c r="BK108"/>
  <c r="J108"/>
  <c r="BF108"/>
  <c r="BI105"/>
  <c r="BH105"/>
  <c r="BG105"/>
  <c r="BE105"/>
  <c r="T105"/>
  <c r="R105"/>
  <c r="P105"/>
  <c r="BK105"/>
  <c r="J105"/>
  <c r="BF105"/>
  <c r="BI102"/>
  <c r="BH102"/>
  <c r="BG102"/>
  <c r="BE102"/>
  <c r="T102"/>
  <c r="R102"/>
  <c r="P102"/>
  <c r="BK102"/>
  <c r="J102"/>
  <c r="BF102"/>
  <c r="BI99"/>
  <c r="BH99"/>
  <c r="BG99"/>
  <c r="BE99"/>
  <c r="T99"/>
  <c r="T98"/>
  <c r="R99"/>
  <c r="R98"/>
  <c r="P99"/>
  <c r="P98"/>
  <c r="BK99"/>
  <c r="BK98"/>
  <c r="J98"/>
  <c r="J99"/>
  <c r="BF99"/>
  <c r="J64"/>
  <c r="BI95"/>
  <c r="BH95"/>
  <c r="BG95"/>
  <c r="BE95"/>
  <c r="T95"/>
  <c r="R95"/>
  <c r="P95"/>
  <c r="BK95"/>
  <c r="J95"/>
  <c r="BF95"/>
  <c r="BI94"/>
  <c r="BH94"/>
  <c r="BG94"/>
  <c r="BE94"/>
  <c r="T94"/>
  <c r="R94"/>
  <c r="P94"/>
  <c r="BK94"/>
  <c r="J94"/>
  <c r="BF94"/>
  <c r="BI93"/>
  <c r="BH93"/>
  <c r="BG93"/>
  <c r="BE93"/>
  <c r="T93"/>
  <c r="R93"/>
  <c r="P93"/>
  <c r="BK93"/>
  <c r="J93"/>
  <c r="BF93"/>
  <c r="BI92"/>
  <c r="BH92"/>
  <c r="BG92"/>
  <c r="BE92"/>
  <c r="T92"/>
  <c r="T91"/>
  <c r="T90"/>
  <c r="R92"/>
  <c r="R91"/>
  <c r="R90"/>
  <c r="P92"/>
  <c r="P91"/>
  <c r="P90"/>
  <c r="BK92"/>
  <c r="BK91"/>
  <c r="J91"/>
  <c r="BK90"/>
  <c r="J90"/>
  <c r="J92"/>
  <c r="BF92"/>
  <c r="J63"/>
  <c r="J62"/>
  <c r="BI88"/>
  <c r="BH88"/>
  <c r="BG88"/>
  <c r="BE88"/>
  <c r="T88"/>
  <c r="R88"/>
  <c r="P88"/>
  <c r="BK88"/>
  <c r="J88"/>
  <c r="BF88"/>
  <c r="BI87"/>
  <c r="F37"/>
  <c i="1" r="BD62"/>
  <c i="9" r="BH87"/>
  <c r="F36"/>
  <c i="1" r="BC62"/>
  <c i="9" r="BG87"/>
  <c r="F35"/>
  <c i="1" r="BB62"/>
  <c i="9" r="BE87"/>
  <c r="J33"/>
  <c i="1" r="AV62"/>
  <c i="9" r="F33"/>
  <c i="1" r="AZ62"/>
  <c i="9" r="T87"/>
  <c r="T86"/>
  <c r="T85"/>
  <c r="T84"/>
  <c r="R87"/>
  <c r="R86"/>
  <c r="R85"/>
  <c r="R84"/>
  <c r="P87"/>
  <c r="P86"/>
  <c r="P85"/>
  <c r="P84"/>
  <c i="1" r="AU62"/>
  <c i="9" r="BK87"/>
  <c r="BK86"/>
  <c r="J86"/>
  <c r="BK85"/>
  <c r="J85"/>
  <c r="BK84"/>
  <c r="J84"/>
  <c r="J59"/>
  <c r="J30"/>
  <c i="1" r="AG62"/>
  <c i="9" r="J87"/>
  <c r="BF87"/>
  <c r="J34"/>
  <c i="1" r="AW62"/>
  <c i="9" r="F34"/>
  <c i="1" r="BA62"/>
  <c i="9" r="J61"/>
  <c r="J60"/>
  <c r="F78"/>
  <c r="E76"/>
  <c r="F52"/>
  <c r="E50"/>
  <c r="J39"/>
  <c r="J24"/>
  <c r="E24"/>
  <c r="J81"/>
  <c r="J55"/>
  <c r="J23"/>
  <c r="J21"/>
  <c r="E21"/>
  <c r="J80"/>
  <c r="J54"/>
  <c r="J20"/>
  <c r="J18"/>
  <c r="E18"/>
  <c r="F81"/>
  <c r="F55"/>
  <c r="J17"/>
  <c r="J15"/>
  <c r="E15"/>
  <c r="F80"/>
  <c r="F54"/>
  <c r="J14"/>
  <c r="J12"/>
  <c r="J78"/>
  <c r="J52"/>
  <c r="E7"/>
  <c r="E74"/>
  <c r="E48"/>
  <c i="8" r="J37"/>
  <c r="J36"/>
  <c i="1" r="AY61"/>
  <c i="8" r="J35"/>
  <c i="1" r="AX61"/>
  <c i="8" r="BI117"/>
  <c r="BH117"/>
  <c r="BG117"/>
  <c r="BE117"/>
  <c r="T117"/>
  <c r="R117"/>
  <c r="P117"/>
  <c r="BK117"/>
  <c r="J117"/>
  <c r="BF117"/>
  <c r="BI114"/>
  <c r="BH114"/>
  <c r="BG114"/>
  <c r="BE114"/>
  <c r="T114"/>
  <c r="R114"/>
  <c r="P114"/>
  <c r="BK114"/>
  <c r="J114"/>
  <c r="BF114"/>
  <c r="BI111"/>
  <c r="BH111"/>
  <c r="BG111"/>
  <c r="BE111"/>
  <c r="T111"/>
  <c r="R111"/>
  <c r="P111"/>
  <c r="BK111"/>
  <c r="J111"/>
  <c r="BF111"/>
  <c r="BI108"/>
  <c r="BH108"/>
  <c r="BG108"/>
  <c r="BE108"/>
  <c r="T108"/>
  <c r="R108"/>
  <c r="P108"/>
  <c r="BK108"/>
  <c r="J108"/>
  <c r="BF108"/>
  <c r="BI105"/>
  <c r="BH105"/>
  <c r="BG105"/>
  <c r="BE105"/>
  <c r="T105"/>
  <c r="R105"/>
  <c r="P105"/>
  <c r="BK105"/>
  <c r="J105"/>
  <c r="BF105"/>
  <c r="BI102"/>
  <c r="BH102"/>
  <c r="BG102"/>
  <c r="BE102"/>
  <c r="T102"/>
  <c r="R102"/>
  <c r="P102"/>
  <c r="BK102"/>
  <c r="J102"/>
  <c r="BF102"/>
  <c r="BI99"/>
  <c r="BH99"/>
  <c r="BG99"/>
  <c r="BE99"/>
  <c r="T99"/>
  <c r="T98"/>
  <c r="R99"/>
  <c r="R98"/>
  <c r="P99"/>
  <c r="P98"/>
  <c r="BK99"/>
  <c r="BK98"/>
  <c r="J98"/>
  <c r="J99"/>
  <c r="BF99"/>
  <c r="J64"/>
  <c r="BI95"/>
  <c r="BH95"/>
  <c r="BG95"/>
  <c r="BE95"/>
  <c r="T95"/>
  <c r="R95"/>
  <c r="P95"/>
  <c r="BK95"/>
  <c r="J95"/>
  <c r="BF95"/>
  <c r="BI94"/>
  <c r="BH94"/>
  <c r="BG94"/>
  <c r="BE94"/>
  <c r="T94"/>
  <c r="R94"/>
  <c r="P94"/>
  <c r="BK94"/>
  <c r="J94"/>
  <c r="BF94"/>
  <c r="BI93"/>
  <c r="BH93"/>
  <c r="BG93"/>
  <c r="BE93"/>
  <c r="T93"/>
  <c r="R93"/>
  <c r="P93"/>
  <c r="BK93"/>
  <c r="J93"/>
  <c r="BF93"/>
  <c r="BI92"/>
  <c r="BH92"/>
  <c r="BG92"/>
  <c r="BE92"/>
  <c r="T92"/>
  <c r="T91"/>
  <c r="T90"/>
  <c r="R92"/>
  <c r="R91"/>
  <c r="R90"/>
  <c r="P92"/>
  <c r="P91"/>
  <c r="P90"/>
  <c r="BK92"/>
  <c r="BK91"/>
  <c r="J91"/>
  <c r="BK90"/>
  <c r="J90"/>
  <c r="J92"/>
  <c r="BF92"/>
  <c r="J63"/>
  <c r="J62"/>
  <c r="BI88"/>
  <c r="BH88"/>
  <c r="BG88"/>
  <c r="BE88"/>
  <c r="T88"/>
  <c r="R88"/>
  <c r="P88"/>
  <c r="BK88"/>
  <c r="J88"/>
  <c r="BF88"/>
  <c r="BI87"/>
  <c r="F37"/>
  <c i="1" r="BD61"/>
  <c i="8" r="BH87"/>
  <c r="F36"/>
  <c i="1" r="BC61"/>
  <c i="8" r="BG87"/>
  <c r="F35"/>
  <c i="1" r="BB61"/>
  <c i="8" r="BE87"/>
  <c r="J33"/>
  <c i="1" r="AV61"/>
  <c i="8" r="F33"/>
  <c i="1" r="AZ61"/>
  <c i="8" r="T87"/>
  <c r="T86"/>
  <c r="T85"/>
  <c r="T84"/>
  <c r="R87"/>
  <c r="R86"/>
  <c r="R85"/>
  <c r="R84"/>
  <c r="P87"/>
  <c r="P86"/>
  <c r="P85"/>
  <c r="P84"/>
  <c i="1" r="AU61"/>
  <c i="8" r="BK87"/>
  <c r="BK86"/>
  <c r="J86"/>
  <c r="BK85"/>
  <c r="J85"/>
  <c r="BK84"/>
  <c r="J84"/>
  <c r="J59"/>
  <c r="J30"/>
  <c i="1" r="AG61"/>
  <c i="8" r="J87"/>
  <c r="BF87"/>
  <c r="J34"/>
  <c i="1" r="AW61"/>
  <c i="8" r="F34"/>
  <c i="1" r="BA61"/>
  <c i="8" r="J61"/>
  <c r="J60"/>
  <c r="F78"/>
  <c r="E76"/>
  <c r="F52"/>
  <c r="E50"/>
  <c r="J39"/>
  <c r="J24"/>
  <c r="E24"/>
  <c r="J81"/>
  <c r="J55"/>
  <c r="J23"/>
  <c r="J21"/>
  <c r="E21"/>
  <c r="J80"/>
  <c r="J54"/>
  <c r="J20"/>
  <c r="J18"/>
  <c r="E18"/>
  <c r="F81"/>
  <c r="F55"/>
  <c r="J17"/>
  <c r="J15"/>
  <c r="E15"/>
  <c r="F80"/>
  <c r="F54"/>
  <c r="J14"/>
  <c r="J12"/>
  <c r="J78"/>
  <c r="J52"/>
  <c r="E7"/>
  <c r="E74"/>
  <c r="E48"/>
  <c i="7" r="J37"/>
  <c r="J36"/>
  <c i="1" r="AY60"/>
  <c i="7" r="J35"/>
  <c i="1" r="AX60"/>
  <c i="7" r="BI117"/>
  <c r="BH117"/>
  <c r="BG117"/>
  <c r="BE117"/>
  <c r="T117"/>
  <c r="R117"/>
  <c r="P117"/>
  <c r="BK117"/>
  <c r="J117"/>
  <c r="BF117"/>
  <c r="BI114"/>
  <c r="BH114"/>
  <c r="BG114"/>
  <c r="BE114"/>
  <c r="T114"/>
  <c r="R114"/>
  <c r="P114"/>
  <c r="BK114"/>
  <c r="J114"/>
  <c r="BF114"/>
  <c r="BI111"/>
  <c r="BH111"/>
  <c r="BG111"/>
  <c r="BE111"/>
  <c r="T111"/>
  <c r="R111"/>
  <c r="P111"/>
  <c r="BK111"/>
  <c r="J111"/>
  <c r="BF111"/>
  <c r="BI108"/>
  <c r="BH108"/>
  <c r="BG108"/>
  <c r="BE108"/>
  <c r="T108"/>
  <c r="R108"/>
  <c r="P108"/>
  <c r="BK108"/>
  <c r="J108"/>
  <c r="BF108"/>
  <c r="BI105"/>
  <c r="BH105"/>
  <c r="BG105"/>
  <c r="BE105"/>
  <c r="T105"/>
  <c r="R105"/>
  <c r="P105"/>
  <c r="BK105"/>
  <c r="J105"/>
  <c r="BF105"/>
  <c r="BI102"/>
  <c r="BH102"/>
  <c r="BG102"/>
  <c r="BE102"/>
  <c r="T102"/>
  <c r="R102"/>
  <c r="P102"/>
  <c r="BK102"/>
  <c r="J102"/>
  <c r="BF102"/>
  <c r="BI99"/>
  <c r="BH99"/>
  <c r="BG99"/>
  <c r="BE99"/>
  <c r="T99"/>
  <c r="T98"/>
  <c r="R99"/>
  <c r="R98"/>
  <c r="P99"/>
  <c r="P98"/>
  <c r="BK99"/>
  <c r="BK98"/>
  <c r="J98"/>
  <c r="J99"/>
  <c r="BF99"/>
  <c r="J64"/>
  <c r="BI95"/>
  <c r="BH95"/>
  <c r="BG95"/>
  <c r="BE95"/>
  <c r="T95"/>
  <c r="R95"/>
  <c r="P95"/>
  <c r="BK95"/>
  <c r="J95"/>
  <c r="BF95"/>
  <c r="BI94"/>
  <c r="BH94"/>
  <c r="BG94"/>
  <c r="BE94"/>
  <c r="T94"/>
  <c r="R94"/>
  <c r="P94"/>
  <c r="BK94"/>
  <c r="J94"/>
  <c r="BF94"/>
  <c r="BI93"/>
  <c r="BH93"/>
  <c r="BG93"/>
  <c r="BE93"/>
  <c r="T93"/>
  <c r="R93"/>
  <c r="P93"/>
  <c r="BK93"/>
  <c r="J93"/>
  <c r="BF93"/>
  <c r="BI92"/>
  <c r="BH92"/>
  <c r="BG92"/>
  <c r="BE92"/>
  <c r="T92"/>
  <c r="T91"/>
  <c r="T90"/>
  <c r="R92"/>
  <c r="R91"/>
  <c r="R90"/>
  <c r="P92"/>
  <c r="P91"/>
  <c r="P90"/>
  <c r="BK92"/>
  <c r="BK91"/>
  <c r="J91"/>
  <c r="BK90"/>
  <c r="J90"/>
  <c r="J92"/>
  <c r="BF92"/>
  <c r="J63"/>
  <c r="J62"/>
  <c r="BI88"/>
  <c r="BH88"/>
  <c r="BG88"/>
  <c r="BE88"/>
  <c r="T88"/>
  <c r="R88"/>
  <c r="P88"/>
  <c r="BK88"/>
  <c r="J88"/>
  <c r="BF88"/>
  <c r="BI87"/>
  <c r="F37"/>
  <c i="1" r="BD60"/>
  <c i="7" r="BH87"/>
  <c r="F36"/>
  <c i="1" r="BC60"/>
  <c i="7" r="BG87"/>
  <c r="F35"/>
  <c i="1" r="BB60"/>
  <c i="7" r="BE87"/>
  <c r="J33"/>
  <c i="1" r="AV60"/>
  <c i="7" r="F33"/>
  <c i="1" r="AZ60"/>
  <c i="7" r="T87"/>
  <c r="T86"/>
  <c r="T85"/>
  <c r="T84"/>
  <c r="R87"/>
  <c r="R86"/>
  <c r="R85"/>
  <c r="R84"/>
  <c r="P87"/>
  <c r="P86"/>
  <c r="P85"/>
  <c r="P84"/>
  <c i="1" r="AU60"/>
  <c i="7" r="BK87"/>
  <c r="BK86"/>
  <c r="J86"/>
  <c r="BK85"/>
  <c r="J85"/>
  <c r="BK84"/>
  <c r="J84"/>
  <c r="J59"/>
  <c r="J30"/>
  <c i="1" r="AG60"/>
  <c i="7" r="J87"/>
  <c r="BF87"/>
  <c r="J34"/>
  <c i="1" r="AW60"/>
  <c i="7" r="F34"/>
  <c i="1" r="BA60"/>
  <c i="7" r="J61"/>
  <c r="J60"/>
  <c r="F78"/>
  <c r="E76"/>
  <c r="F52"/>
  <c r="E50"/>
  <c r="J39"/>
  <c r="J24"/>
  <c r="E24"/>
  <c r="J81"/>
  <c r="J55"/>
  <c r="J23"/>
  <c r="J21"/>
  <c r="E21"/>
  <c r="J80"/>
  <c r="J54"/>
  <c r="J20"/>
  <c r="J18"/>
  <c r="E18"/>
  <c r="F81"/>
  <c r="F55"/>
  <c r="J17"/>
  <c r="J15"/>
  <c r="E15"/>
  <c r="F80"/>
  <c r="F54"/>
  <c r="J14"/>
  <c r="J12"/>
  <c r="J78"/>
  <c r="J52"/>
  <c r="E7"/>
  <c r="E74"/>
  <c r="E48"/>
  <c i="6" r="J37"/>
  <c r="J36"/>
  <c i="1" r="AY59"/>
  <c i="6" r="J35"/>
  <c i="1" r="AX59"/>
  <c i="6" r="BI117"/>
  <c r="BH117"/>
  <c r="BG117"/>
  <c r="BE117"/>
  <c r="T117"/>
  <c r="R117"/>
  <c r="P117"/>
  <c r="BK117"/>
  <c r="J117"/>
  <c r="BF117"/>
  <c r="BI114"/>
  <c r="BH114"/>
  <c r="BG114"/>
  <c r="BE114"/>
  <c r="T114"/>
  <c r="R114"/>
  <c r="P114"/>
  <c r="BK114"/>
  <c r="J114"/>
  <c r="BF114"/>
  <c r="BI111"/>
  <c r="BH111"/>
  <c r="BG111"/>
  <c r="BE111"/>
  <c r="T111"/>
  <c r="R111"/>
  <c r="P111"/>
  <c r="BK111"/>
  <c r="J111"/>
  <c r="BF111"/>
  <c r="BI108"/>
  <c r="BH108"/>
  <c r="BG108"/>
  <c r="BE108"/>
  <c r="T108"/>
  <c r="R108"/>
  <c r="P108"/>
  <c r="BK108"/>
  <c r="J108"/>
  <c r="BF108"/>
  <c r="BI105"/>
  <c r="BH105"/>
  <c r="BG105"/>
  <c r="BE105"/>
  <c r="T105"/>
  <c r="R105"/>
  <c r="P105"/>
  <c r="BK105"/>
  <c r="J105"/>
  <c r="BF105"/>
  <c r="BI102"/>
  <c r="BH102"/>
  <c r="BG102"/>
  <c r="BE102"/>
  <c r="T102"/>
  <c r="R102"/>
  <c r="P102"/>
  <c r="BK102"/>
  <c r="J102"/>
  <c r="BF102"/>
  <c r="BI99"/>
  <c r="BH99"/>
  <c r="BG99"/>
  <c r="BE99"/>
  <c r="T99"/>
  <c r="T98"/>
  <c r="R99"/>
  <c r="R98"/>
  <c r="P99"/>
  <c r="P98"/>
  <c r="BK99"/>
  <c r="BK98"/>
  <c r="J98"/>
  <c r="J99"/>
  <c r="BF99"/>
  <c r="J64"/>
  <c r="BI95"/>
  <c r="BH95"/>
  <c r="BG95"/>
  <c r="BE95"/>
  <c r="T95"/>
  <c r="R95"/>
  <c r="P95"/>
  <c r="BK95"/>
  <c r="J95"/>
  <c r="BF95"/>
  <c r="BI94"/>
  <c r="BH94"/>
  <c r="BG94"/>
  <c r="BE94"/>
  <c r="T94"/>
  <c r="R94"/>
  <c r="P94"/>
  <c r="BK94"/>
  <c r="J94"/>
  <c r="BF94"/>
  <c r="BI93"/>
  <c r="BH93"/>
  <c r="BG93"/>
  <c r="BE93"/>
  <c r="T93"/>
  <c r="R93"/>
  <c r="P93"/>
  <c r="BK93"/>
  <c r="J93"/>
  <c r="BF93"/>
  <c r="BI92"/>
  <c r="BH92"/>
  <c r="BG92"/>
  <c r="BE92"/>
  <c r="T92"/>
  <c r="T91"/>
  <c r="T90"/>
  <c r="R92"/>
  <c r="R91"/>
  <c r="R90"/>
  <c r="P92"/>
  <c r="P91"/>
  <c r="P90"/>
  <c r="BK92"/>
  <c r="BK91"/>
  <c r="J91"/>
  <c r="BK90"/>
  <c r="J90"/>
  <c r="J92"/>
  <c r="BF92"/>
  <c r="J63"/>
  <c r="J62"/>
  <c r="BI88"/>
  <c r="BH88"/>
  <c r="BG88"/>
  <c r="BE88"/>
  <c r="T88"/>
  <c r="R88"/>
  <c r="P88"/>
  <c r="BK88"/>
  <c r="J88"/>
  <c r="BF88"/>
  <c r="BI87"/>
  <c r="F37"/>
  <c i="1" r="BD59"/>
  <c i="6" r="BH87"/>
  <c r="F36"/>
  <c i="1" r="BC59"/>
  <c i="6" r="BG87"/>
  <c r="F35"/>
  <c i="1" r="BB59"/>
  <c i="6" r="BE87"/>
  <c r="J33"/>
  <c i="1" r="AV59"/>
  <c i="6" r="F33"/>
  <c i="1" r="AZ59"/>
  <c i="6" r="T87"/>
  <c r="T86"/>
  <c r="T85"/>
  <c r="T84"/>
  <c r="R87"/>
  <c r="R86"/>
  <c r="R85"/>
  <c r="R84"/>
  <c r="P87"/>
  <c r="P86"/>
  <c r="P85"/>
  <c r="P84"/>
  <c i="1" r="AU59"/>
  <c i="6" r="BK87"/>
  <c r="BK86"/>
  <c r="J86"/>
  <c r="BK85"/>
  <c r="J85"/>
  <c r="BK84"/>
  <c r="J84"/>
  <c r="J59"/>
  <c r="J30"/>
  <c i="1" r="AG59"/>
  <c i="6" r="J87"/>
  <c r="BF87"/>
  <c r="J34"/>
  <c i="1" r="AW59"/>
  <c i="6" r="F34"/>
  <c i="1" r="BA59"/>
  <c i="6" r="J61"/>
  <c r="J60"/>
  <c r="F78"/>
  <c r="E76"/>
  <c r="F52"/>
  <c r="E50"/>
  <c r="J39"/>
  <c r="J24"/>
  <c r="E24"/>
  <c r="J81"/>
  <c r="J55"/>
  <c r="J23"/>
  <c r="J21"/>
  <c r="E21"/>
  <c r="J80"/>
  <c r="J54"/>
  <c r="J20"/>
  <c r="J18"/>
  <c r="E18"/>
  <c r="F81"/>
  <c r="F55"/>
  <c r="J17"/>
  <c r="J15"/>
  <c r="E15"/>
  <c r="F80"/>
  <c r="F54"/>
  <c r="J14"/>
  <c r="J12"/>
  <c r="J78"/>
  <c r="J52"/>
  <c r="E7"/>
  <c r="E74"/>
  <c r="E48"/>
  <c i="5" r="J37"/>
  <c r="J36"/>
  <c i="1" r="AY58"/>
  <c i="5" r="J35"/>
  <c i="1" r="AX58"/>
  <c i="5" r="BI117"/>
  <c r="BH117"/>
  <c r="BG117"/>
  <c r="BE117"/>
  <c r="T117"/>
  <c r="R117"/>
  <c r="P117"/>
  <c r="BK117"/>
  <c r="J117"/>
  <c r="BF117"/>
  <c r="BI114"/>
  <c r="BH114"/>
  <c r="BG114"/>
  <c r="BE114"/>
  <c r="T114"/>
  <c r="R114"/>
  <c r="P114"/>
  <c r="BK114"/>
  <c r="J114"/>
  <c r="BF114"/>
  <c r="BI111"/>
  <c r="BH111"/>
  <c r="BG111"/>
  <c r="BE111"/>
  <c r="T111"/>
  <c r="R111"/>
  <c r="P111"/>
  <c r="BK111"/>
  <c r="J111"/>
  <c r="BF111"/>
  <c r="BI108"/>
  <c r="BH108"/>
  <c r="BG108"/>
  <c r="BE108"/>
  <c r="T108"/>
  <c r="R108"/>
  <c r="P108"/>
  <c r="BK108"/>
  <c r="J108"/>
  <c r="BF108"/>
  <c r="BI105"/>
  <c r="BH105"/>
  <c r="BG105"/>
  <c r="BE105"/>
  <c r="T105"/>
  <c r="R105"/>
  <c r="P105"/>
  <c r="BK105"/>
  <c r="J105"/>
  <c r="BF105"/>
  <c r="BI102"/>
  <c r="BH102"/>
  <c r="BG102"/>
  <c r="BE102"/>
  <c r="T102"/>
  <c r="R102"/>
  <c r="P102"/>
  <c r="BK102"/>
  <c r="J102"/>
  <c r="BF102"/>
  <c r="BI99"/>
  <c r="BH99"/>
  <c r="BG99"/>
  <c r="BE99"/>
  <c r="T99"/>
  <c r="T98"/>
  <c r="R99"/>
  <c r="R98"/>
  <c r="P99"/>
  <c r="P98"/>
  <c r="BK99"/>
  <c r="BK98"/>
  <c r="J98"/>
  <c r="J99"/>
  <c r="BF99"/>
  <c r="J64"/>
  <c r="BI95"/>
  <c r="BH95"/>
  <c r="BG95"/>
  <c r="BE95"/>
  <c r="T95"/>
  <c r="R95"/>
  <c r="P95"/>
  <c r="BK95"/>
  <c r="J95"/>
  <c r="BF95"/>
  <c r="BI94"/>
  <c r="BH94"/>
  <c r="BG94"/>
  <c r="BE94"/>
  <c r="T94"/>
  <c r="R94"/>
  <c r="P94"/>
  <c r="BK94"/>
  <c r="J94"/>
  <c r="BF94"/>
  <c r="BI93"/>
  <c r="BH93"/>
  <c r="BG93"/>
  <c r="BE93"/>
  <c r="T93"/>
  <c r="R93"/>
  <c r="P93"/>
  <c r="BK93"/>
  <c r="J93"/>
  <c r="BF93"/>
  <c r="BI92"/>
  <c r="BH92"/>
  <c r="BG92"/>
  <c r="BE92"/>
  <c r="T92"/>
  <c r="T91"/>
  <c r="T90"/>
  <c r="R92"/>
  <c r="R91"/>
  <c r="R90"/>
  <c r="P92"/>
  <c r="P91"/>
  <c r="P90"/>
  <c r="BK92"/>
  <c r="BK91"/>
  <c r="J91"/>
  <c r="BK90"/>
  <c r="J90"/>
  <c r="J92"/>
  <c r="BF92"/>
  <c r="J63"/>
  <c r="J62"/>
  <c r="BI88"/>
  <c r="BH88"/>
  <c r="BG88"/>
  <c r="BE88"/>
  <c r="T88"/>
  <c r="R88"/>
  <c r="P88"/>
  <c r="BK88"/>
  <c r="J88"/>
  <c r="BF88"/>
  <c r="BI87"/>
  <c r="F37"/>
  <c i="1" r="BD58"/>
  <c i="5" r="BH87"/>
  <c r="F36"/>
  <c i="1" r="BC58"/>
  <c i="5" r="BG87"/>
  <c r="F35"/>
  <c i="1" r="BB58"/>
  <c i="5" r="BE87"/>
  <c r="J33"/>
  <c i="1" r="AV58"/>
  <c i="5" r="F33"/>
  <c i="1" r="AZ58"/>
  <c i="5" r="T87"/>
  <c r="T86"/>
  <c r="T85"/>
  <c r="T84"/>
  <c r="R87"/>
  <c r="R86"/>
  <c r="R85"/>
  <c r="R84"/>
  <c r="P87"/>
  <c r="P86"/>
  <c r="P85"/>
  <c r="P84"/>
  <c i="1" r="AU58"/>
  <c i="5" r="BK87"/>
  <c r="BK86"/>
  <c r="J86"/>
  <c r="BK85"/>
  <c r="J85"/>
  <c r="BK84"/>
  <c r="J84"/>
  <c r="J59"/>
  <c r="J30"/>
  <c i="1" r="AG58"/>
  <c i="5" r="J87"/>
  <c r="BF87"/>
  <c r="J34"/>
  <c i="1" r="AW58"/>
  <c i="5" r="F34"/>
  <c i="1" r="BA58"/>
  <c i="5" r="J61"/>
  <c r="J60"/>
  <c r="F78"/>
  <c r="E76"/>
  <c r="F52"/>
  <c r="E50"/>
  <c r="J39"/>
  <c r="J24"/>
  <c r="E24"/>
  <c r="J81"/>
  <c r="J55"/>
  <c r="J23"/>
  <c r="J21"/>
  <c r="E21"/>
  <c r="J80"/>
  <c r="J54"/>
  <c r="J20"/>
  <c r="J18"/>
  <c r="E18"/>
  <c r="F81"/>
  <c r="F55"/>
  <c r="J17"/>
  <c r="J15"/>
  <c r="E15"/>
  <c r="F80"/>
  <c r="F54"/>
  <c r="J14"/>
  <c r="J12"/>
  <c r="J78"/>
  <c r="J52"/>
  <c r="E7"/>
  <c r="E74"/>
  <c r="E48"/>
  <c i="4" r="J37"/>
  <c r="J36"/>
  <c i="1" r="AY57"/>
  <c i="4" r="J35"/>
  <c i="1" r="AX57"/>
  <c i="4" r="BI117"/>
  <c r="BH117"/>
  <c r="BG117"/>
  <c r="BE117"/>
  <c r="T117"/>
  <c r="R117"/>
  <c r="P117"/>
  <c r="BK117"/>
  <c r="J117"/>
  <c r="BF117"/>
  <c r="BI114"/>
  <c r="BH114"/>
  <c r="BG114"/>
  <c r="BE114"/>
  <c r="T114"/>
  <c r="R114"/>
  <c r="P114"/>
  <c r="BK114"/>
  <c r="J114"/>
  <c r="BF114"/>
  <c r="BI111"/>
  <c r="BH111"/>
  <c r="BG111"/>
  <c r="BE111"/>
  <c r="T111"/>
  <c r="R111"/>
  <c r="P111"/>
  <c r="BK111"/>
  <c r="J111"/>
  <c r="BF111"/>
  <c r="BI108"/>
  <c r="BH108"/>
  <c r="BG108"/>
  <c r="BE108"/>
  <c r="T108"/>
  <c r="R108"/>
  <c r="P108"/>
  <c r="BK108"/>
  <c r="J108"/>
  <c r="BF108"/>
  <c r="BI105"/>
  <c r="BH105"/>
  <c r="BG105"/>
  <c r="BE105"/>
  <c r="T105"/>
  <c r="R105"/>
  <c r="P105"/>
  <c r="BK105"/>
  <c r="J105"/>
  <c r="BF105"/>
  <c r="BI102"/>
  <c r="BH102"/>
  <c r="BG102"/>
  <c r="BE102"/>
  <c r="T102"/>
  <c r="R102"/>
  <c r="P102"/>
  <c r="BK102"/>
  <c r="J102"/>
  <c r="BF102"/>
  <c r="BI99"/>
  <c r="BH99"/>
  <c r="BG99"/>
  <c r="BE99"/>
  <c r="T99"/>
  <c r="T98"/>
  <c r="R99"/>
  <c r="R98"/>
  <c r="P99"/>
  <c r="P98"/>
  <c r="BK99"/>
  <c r="BK98"/>
  <c r="J98"/>
  <c r="J99"/>
  <c r="BF99"/>
  <c r="J64"/>
  <c r="BI95"/>
  <c r="BH95"/>
  <c r="BG95"/>
  <c r="BE95"/>
  <c r="T95"/>
  <c r="R95"/>
  <c r="P95"/>
  <c r="BK95"/>
  <c r="J95"/>
  <c r="BF95"/>
  <c r="BI94"/>
  <c r="BH94"/>
  <c r="BG94"/>
  <c r="BE94"/>
  <c r="T94"/>
  <c r="R94"/>
  <c r="P94"/>
  <c r="BK94"/>
  <c r="J94"/>
  <c r="BF94"/>
  <c r="BI93"/>
  <c r="BH93"/>
  <c r="BG93"/>
  <c r="BE93"/>
  <c r="T93"/>
  <c r="R93"/>
  <c r="P93"/>
  <c r="BK93"/>
  <c r="J93"/>
  <c r="BF93"/>
  <c r="BI92"/>
  <c r="BH92"/>
  <c r="BG92"/>
  <c r="BE92"/>
  <c r="T92"/>
  <c r="T91"/>
  <c r="T90"/>
  <c r="R92"/>
  <c r="R91"/>
  <c r="R90"/>
  <c r="P92"/>
  <c r="P91"/>
  <c r="P90"/>
  <c r="BK92"/>
  <c r="BK91"/>
  <c r="J91"/>
  <c r="BK90"/>
  <c r="J90"/>
  <c r="J92"/>
  <c r="BF92"/>
  <c r="J63"/>
  <c r="J62"/>
  <c r="BI88"/>
  <c r="BH88"/>
  <c r="BG88"/>
  <c r="BE88"/>
  <c r="T88"/>
  <c r="R88"/>
  <c r="P88"/>
  <c r="BK88"/>
  <c r="J88"/>
  <c r="BF88"/>
  <c r="BI87"/>
  <c r="F37"/>
  <c i="1" r="BD57"/>
  <c i="4" r="BH87"/>
  <c r="F36"/>
  <c i="1" r="BC57"/>
  <c i="4" r="BG87"/>
  <c r="F35"/>
  <c i="1" r="BB57"/>
  <c i="4" r="BE87"/>
  <c r="J33"/>
  <c i="1" r="AV57"/>
  <c i="4" r="F33"/>
  <c i="1" r="AZ57"/>
  <c i="4" r="T87"/>
  <c r="T86"/>
  <c r="T85"/>
  <c r="T84"/>
  <c r="R87"/>
  <c r="R86"/>
  <c r="R85"/>
  <c r="R84"/>
  <c r="P87"/>
  <c r="P86"/>
  <c r="P85"/>
  <c r="P84"/>
  <c i="1" r="AU57"/>
  <c i="4" r="BK87"/>
  <c r="BK86"/>
  <c r="J86"/>
  <c r="BK85"/>
  <c r="J85"/>
  <c r="BK84"/>
  <c r="J84"/>
  <c r="J59"/>
  <c r="J30"/>
  <c i="1" r="AG57"/>
  <c i="4" r="J87"/>
  <c r="BF87"/>
  <c r="J34"/>
  <c i="1" r="AW57"/>
  <c i="4" r="F34"/>
  <c i="1" r="BA57"/>
  <c i="4" r="J61"/>
  <c r="J60"/>
  <c r="F78"/>
  <c r="E76"/>
  <c r="F52"/>
  <c r="E50"/>
  <c r="J39"/>
  <c r="J24"/>
  <c r="E24"/>
  <c r="J81"/>
  <c r="J55"/>
  <c r="J23"/>
  <c r="J21"/>
  <c r="E21"/>
  <c r="J80"/>
  <c r="J54"/>
  <c r="J20"/>
  <c r="J18"/>
  <c r="E18"/>
  <c r="F81"/>
  <c r="F55"/>
  <c r="J17"/>
  <c r="J15"/>
  <c r="E15"/>
  <c r="F80"/>
  <c r="F54"/>
  <c r="J14"/>
  <c r="J12"/>
  <c r="J78"/>
  <c r="J52"/>
  <c r="E7"/>
  <c r="E74"/>
  <c r="E48"/>
  <c i="3" r="J37"/>
  <c r="J36"/>
  <c i="1" r="AY56"/>
  <c i="3" r="J35"/>
  <c i="1" r="AX56"/>
  <c i="3" r="BI132"/>
  <c r="BH132"/>
  <c r="BG132"/>
  <c r="BE132"/>
  <c r="T132"/>
  <c r="R132"/>
  <c r="P132"/>
  <c r="BK132"/>
  <c r="J132"/>
  <c r="BF132"/>
  <c r="BI129"/>
  <c r="BH129"/>
  <c r="BG129"/>
  <c r="BE129"/>
  <c r="T129"/>
  <c r="R129"/>
  <c r="P129"/>
  <c r="BK129"/>
  <c r="J129"/>
  <c r="BF129"/>
  <c r="BI126"/>
  <c r="BH126"/>
  <c r="BG126"/>
  <c r="BE126"/>
  <c r="T126"/>
  <c r="R126"/>
  <c r="P126"/>
  <c r="BK126"/>
  <c r="J126"/>
  <c r="BF126"/>
  <c r="BI123"/>
  <c r="BH123"/>
  <c r="BG123"/>
  <c r="BE123"/>
  <c r="T123"/>
  <c r="R123"/>
  <c r="P123"/>
  <c r="BK123"/>
  <c r="J123"/>
  <c r="BF123"/>
  <c r="BI120"/>
  <c r="BH120"/>
  <c r="BG120"/>
  <c r="BE120"/>
  <c r="T120"/>
  <c r="R120"/>
  <c r="P120"/>
  <c r="BK120"/>
  <c r="J120"/>
  <c r="BF120"/>
  <c r="BI117"/>
  <c r="BH117"/>
  <c r="BG117"/>
  <c r="BE117"/>
  <c r="T117"/>
  <c r="R117"/>
  <c r="P117"/>
  <c r="BK117"/>
  <c r="J117"/>
  <c r="BF117"/>
  <c r="BI114"/>
  <c r="BH114"/>
  <c r="BG114"/>
  <c r="BE114"/>
  <c r="T114"/>
  <c r="T113"/>
  <c r="R114"/>
  <c r="R113"/>
  <c r="P114"/>
  <c r="P113"/>
  <c r="BK114"/>
  <c r="BK113"/>
  <c r="J113"/>
  <c r="J114"/>
  <c r="BF114"/>
  <c r="J65"/>
  <c r="BI110"/>
  <c r="BH110"/>
  <c r="BG110"/>
  <c r="BE110"/>
  <c r="T110"/>
  <c r="R110"/>
  <c r="P110"/>
  <c r="BK110"/>
  <c r="J110"/>
  <c r="BF110"/>
  <c r="BI109"/>
  <c r="BH109"/>
  <c r="BG109"/>
  <c r="BE109"/>
  <c r="T109"/>
  <c r="R109"/>
  <c r="P109"/>
  <c r="BK109"/>
  <c r="J109"/>
  <c r="BF109"/>
  <c r="BI108"/>
  <c r="BH108"/>
  <c r="BG108"/>
  <c r="BE108"/>
  <c r="T108"/>
  <c r="R108"/>
  <c r="P108"/>
  <c r="BK108"/>
  <c r="J108"/>
  <c r="BF108"/>
  <c r="BI107"/>
  <c r="BH107"/>
  <c r="BG107"/>
  <c r="BE107"/>
  <c r="T107"/>
  <c r="T106"/>
  <c r="R107"/>
  <c r="R106"/>
  <c r="P107"/>
  <c r="P106"/>
  <c r="BK107"/>
  <c r="BK106"/>
  <c r="J106"/>
  <c r="J107"/>
  <c r="BF107"/>
  <c r="J64"/>
  <c r="BI105"/>
  <c r="BH105"/>
  <c r="BG105"/>
  <c r="BE105"/>
  <c r="T105"/>
  <c r="R105"/>
  <c r="P105"/>
  <c r="BK105"/>
  <c r="J105"/>
  <c r="BF105"/>
  <c r="BI104"/>
  <c r="BH104"/>
  <c r="BG104"/>
  <c r="BE104"/>
  <c r="T104"/>
  <c r="R104"/>
  <c r="P104"/>
  <c r="BK104"/>
  <c r="J104"/>
  <c r="BF104"/>
  <c r="BI102"/>
  <c r="BH102"/>
  <c r="BG102"/>
  <c r="BE102"/>
  <c r="T102"/>
  <c r="R102"/>
  <c r="P102"/>
  <c r="BK102"/>
  <c r="J102"/>
  <c r="BF102"/>
  <c r="BI101"/>
  <c r="BH101"/>
  <c r="BG101"/>
  <c r="BE101"/>
  <c r="T101"/>
  <c r="R101"/>
  <c r="P101"/>
  <c r="BK101"/>
  <c r="J101"/>
  <c r="BF101"/>
  <c r="BI99"/>
  <c r="BH99"/>
  <c r="BG99"/>
  <c r="BE99"/>
  <c r="T99"/>
  <c r="R99"/>
  <c r="P99"/>
  <c r="BK99"/>
  <c r="J99"/>
  <c r="BF99"/>
  <c r="BI98"/>
  <c r="BH98"/>
  <c r="BG98"/>
  <c r="BE98"/>
  <c r="T98"/>
  <c r="R98"/>
  <c r="P98"/>
  <c r="BK98"/>
  <c r="J98"/>
  <c r="BF98"/>
  <c r="BI97"/>
  <c r="BH97"/>
  <c r="BG97"/>
  <c r="BE97"/>
  <c r="T97"/>
  <c r="R97"/>
  <c r="P97"/>
  <c r="BK97"/>
  <c r="J97"/>
  <c r="BF97"/>
  <c r="BI96"/>
  <c r="BH96"/>
  <c r="BG96"/>
  <c r="BE96"/>
  <c r="T96"/>
  <c r="R96"/>
  <c r="P96"/>
  <c r="BK96"/>
  <c r="J96"/>
  <c r="BF96"/>
  <c r="BI95"/>
  <c r="BH95"/>
  <c r="BG95"/>
  <c r="BE95"/>
  <c r="T95"/>
  <c r="R95"/>
  <c r="P95"/>
  <c r="BK95"/>
  <c r="J95"/>
  <c r="BF95"/>
  <c r="BI93"/>
  <c r="BH93"/>
  <c r="BG93"/>
  <c r="BE93"/>
  <c r="T93"/>
  <c r="T92"/>
  <c r="T91"/>
  <c r="R93"/>
  <c r="R92"/>
  <c r="R91"/>
  <c r="P93"/>
  <c r="P92"/>
  <c r="P91"/>
  <c r="BK93"/>
  <c r="BK92"/>
  <c r="J92"/>
  <c r="BK91"/>
  <c r="J91"/>
  <c r="J93"/>
  <c r="BF93"/>
  <c r="J63"/>
  <c r="J62"/>
  <c r="BI89"/>
  <c r="BH89"/>
  <c r="BG89"/>
  <c r="BE89"/>
  <c r="T89"/>
  <c r="R89"/>
  <c r="P89"/>
  <c r="BK89"/>
  <c r="J89"/>
  <c r="BF89"/>
  <c r="BI88"/>
  <c r="F37"/>
  <c i="1" r="BD56"/>
  <c i="3" r="BH88"/>
  <c r="F36"/>
  <c i="1" r="BC56"/>
  <c i="3" r="BG88"/>
  <c r="F35"/>
  <c i="1" r="BB56"/>
  <c i="3" r="BE88"/>
  <c r="J33"/>
  <c i="1" r="AV56"/>
  <c i="3" r="F33"/>
  <c i="1" r="AZ56"/>
  <c i="3" r="T88"/>
  <c r="T87"/>
  <c r="T86"/>
  <c r="T85"/>
  <c r="R88"/>
  <c r="R87"/>
  <c r="R86"/>
  <c r="R85"/>
  <c r="P88"/>
  <c r="P87"/>
  <c r="P86"/>
  <c r="P85"/>
  <c i="1" r="AU56"/>
  <c i="3" r="BK88"/>
  <c r="BK87"/>
  <c r="J87"/>
  <c r="BK86"/>
  <c r="J86"/>
  <c r="BK85"/>
  <c r="J85"/>
  <c r="J59"/>
  <c r="J30"/>
  <c i="1" r="AG56"/>
  <c i="3" r="J88"/>
  <c r="BF88"/>
  <c r="J34"/>
  <c i="1" r="AW56"/>
  <c i="3" r="F34"/>
  <c i="1" r="BA56"/>
  <c i="3" r="J61"/>
  <c r="J60"/>
  <c r="F79"/>
  <c r="E77"/>
  <c r="F52"/>
  <c r="E50"/>
  <c r="J39"/>
  <c r="J24"/>
  <c r="E24"/>
  <c r="J82"/>
  <c r="J55"/>
  <c r="J23"/>
  <c r="J21"/>
  <c r="E21"/>
  <c r="J81"/>
  <c r="J54"/>
  <c r="J20"/>
  <c r="J18"/>
  <c r="E18"/>
  <c r="F82"/>
  <c r="F55"/>
  <c r="J17"/>
  <c r="J15"/>
  <c r="E15"/>
  <c r="F81"/>
  <c r="F54"/>
  <c r="J14"/>
  <c r="J12"/>
  <c r="J79"/>
  <c r="J52"/>
  <c r="E7"/>
  <c r="E75"/>
  <c r="E48"/>
  <c i="2" r="J37"/>
  <c r="J36"/>
  <c i="1" r="AY55"/>
  <c i="2" r="J35"/>
  <c i="1" r="AX55"/>
  <c i="2" r="BI155"/>
  <c r="BH155"/>
  <c r="BG155"/>
  <c r="BE155"/>
  <c r="T155"/>
  <c r="R155"/>
  <c r="P155"/>
  <c r="BK155"/>
  <c r="J155"/>
  <c r="BF155"/>
  <c r="BI152"/>
  <c r="BH152"/>
  <c r="BG152"/>
  <c r="BE152"/>
  <c r="T152"/>
  <c r="R152"/>
  <c r="P152"/>
  <c r="BK152"/>
  <c r="J152"/>
  <c r="BF152"/>
  <c r="BI149"/>
  <c r="BH149"/>
  <c r="BG149"/>
  <c r="BE149"/>
  <c r="T149"/>
  <c r="R149"/>
  <c r="P149"/>
  <c r="BK149"/>
  <c r="J149"/>
  <c r="BF149"/>
  <c r="BI146"/>
  <c r="BH146"/>
  <c r="BG146"/>
  <c r="BE146"/>
  <c r="T146"/>
  <c r="R146"/>
  <c r="P146"/>
  <c r="BK146"/>
  <c r="J146"/>
  <c r="BF146"/>
  <c r="BI143"/>
  <c r="BH143"/>
  <c r="BG143"/>
  <c r="BE143"/>
  <c r="T143"/>
  <c r="R143"/>
  <c r="P143"/>
  <c r="BK143"/>
  <c r="J143"/>
  <c r="BF143"/>
  <c r="BI140"/>
  <c r="BH140"/>
  <c r="BG140"/>
  <c r="BE140"/>
  <c r="T140"/>
  <c r="R140"/>
  <c r="P140"/>
  <c r="BK140"/>
  <c r="J140"/>
  <c r="BF140"/>
  <c r="BI137"/>
  <c r="BH137"/>
  <c r="BG137"/>
  <c r="BE137"/>
  <c r="T137"/>
  <c r="T136"/>
  <c r="R137"/>
  <c r="R136"/>
  <c r="P137"/>
  <c r="P136"/>
  <c r="BK137"/>
  <c r="BK136"/>
  <c r="J136"/>
  <c r="J137"/>
  <c r="BF137"/>
  <c r="J66"/>
  <c r="BI133"/>
  <c r="BH133"/>
  <c r="BG133"/>
  <c r="BE133"/>
  <c r="T133"/>
  <c r="R133"/>
  <c r="P133"/>
  <c r="BK133"/>
  <c r="J133"/>
  <c r="BF133"/>
  <c r="BI132"/>
  <c r="BH132"/>
  <c r="BG132"/>
  <c r="BE132"/>
  <c r="T132"/>
  <c r="R132"/>
  <c r="P132"/>
  <c r="BK132"/>
  <c r="J132"/>
  <c r="BF132"/>
  <c r="BI131"/>
  <c r="BH131"/>
  <c r="BG131"/>
  <c r="BE131"/>
  <c r="T131"/>
  <c r="R131"/>
  <c r="P131"/>
  <c r="BK131"/>
  <c r="J131"/>
  <c r="BF131"/>
  <c r="BI130"/>
  <c r="BH130"/>
  <c r="BG130"/>
  <c r="BE130"/>
  <c r="T130"/>
  <c r="R130"/>
  <c r="P130"/>
  <c r="BK130"/>
  <c r="J130"/>
  <c r="BF130"/>
  <c r="BI129"/>
  <c r="BH129"/>
  <c r="BG129"/>
  <c r="BE129"/>
  <c r="T129"/>
  <c r="R129"/>
  <c r="P129"/>
  <c r="BK129"/>
  <c r="J129"/>
  <c r="BF129"/>
  <c r="BI128"/>
  <c r="BH128"/>
  <c r="BG128"/>
  <c r="BE128"/>
  <c r="T128"/>
  <c r="R128"/>
  <c r="P128"/>
  <c r="BK128"/>
  <c r="J128"/>
  <c r="BF128"/>
  <c r="BI127"/>
  <c r="BH127"/>
  <c r="BG127"/>
  <c r="BE127"/>
  <c r="T127"/>
  <c r="R127"/>
  <c r="P127"/>
  <c r="BK127"/>
  <c r="J127"/>
  <c r="BF127"/>
  <c r="BI125"/>
  <c r="BH125"/>
  <c r="BG125"/>
  <c r="BE125"/>
  <c r="T125"/>
  <c r="T124"/>
  <c r="R125"/>
  <c r="R124"/>
  <c r="P125"/>
  <c r="P124"/>
  <c r="BK125"/>
  <c r="BK124"/>
  <c r="J124"/>
  <c r="J125"/>
  <c r="BF125"/>
  <c r="J65"/>
  <c r="BI123"/>
  <c r="BH123"/>
  <c r="BG123"/>
  <c r="BE123"/>
  <c r="T123"/>
  <c r="R123"/>
  <c r="P123"/>
  <c r="BK123"/>
  <c r="J123"/>
  <c r="BF123"/>
  <c r="BI120"/>
  <c r="BH120"/>
  <c r="BG120"/>
  <c r="BE120"/>
  <c r="T120"/>
  <c r="R120"/>
  <c r="P120"/>
  <c r="BK120"/>
  <c r="J120"/>
  <c r="BF120"/>
  <c r="BI118"/>
  <c r="BH118"/>
  <c r="BG118"/>
  <c r="BE118"/>
  <c r="T118"/>
  <c r="R118"/>
  <c r="P118"/>
  <c r="BK118"/>
  <c r="J118"/>
  <c r="BF118"/>
  <c r="BI117"/>
  <c r="BH117"/>
  <c r="BG117"/>
  <c r="BE117"/>
  <c r="T117"/>
  <c r="R117"/>
  <c r="P117"/>
  <c r="BK117"/>
  <c r="J117"/>
  <c r="BF117"/>
  <c r="BI116"/>
  <c r="BH116"/>
  <c r="BG116"/>
  <c r="BE116"/>
  <c r="T116"/>
  <c r="R116"/>
  <c r="P116"/>
  <c r="BK116"/>
  <c r="J116"/>
  <c r="BF116"/>
  <c r="BI115"/>
  <c r="BH115"/>
  <c r="BG115"/>
  <c r="BE115"/>
  <c r="T115"/>
  <c r="R115"/>
  <c r="P115"/>
  <c r="BK115"/>
  <c r="J115"/>
  <c r="BF115"/>
  <c r="BI113"/>
  <c r="BH113"/>
  <c r="BG113"/>
  <c r="BE113"/>
  <c r="T113"/>
  <c r="R113"/>
  <c r="P113"/>
  <c r="BK113"/>
  <c r="J113"/>
  <c r="BF113"/>
  <c r="BI112"/>
  <c r="BH112"/>
  <c r="BG112"/>
  <c r="BE112"/>
  <c r="T112"/>
  <c r="R112"/>
  <c r="P112"/>
  <c r="BK112"/>
  <c r="J112"/>
  <c r="BF112"/>
  <c r="BI110"/>
  <c r="BH110"/>
  <c r="BG110"/>
  <c r="BE110"/>
  <c r="T110"/>
  <c r="R110"/>
  <c r="P110"/>
  <c r="BK110"/>
  <c r="J110"/>
  <c r="BF110"/>
  <c r="BI109"/>
  <c r="BH109"/>
  <c r="BG109"/>
  <c r="BE109"/>
  <c r="T109"/>
  <c r="R109"/>
  <c r="P109"/>
  <c r="BK109"/>
  <c r="J109"/>
  <c r="BF109"/>
  <c r="BI106"/>
  <c r="BH106"/>
  <c r="BG106"/>
  <c r="BE106"/>
  <c r="T106"/>
  <c r="R106"/>
  <c r="P106"/>
  <c r="BK106"/>
  <c r="J106"/>
  <c r="BF106"/>
  <c r="BI104"/>
  <c r="BH104"/>
  <c r="BG104"/>
  <c r="BE104"/>
  <c r="T104"/>
  <c r="R104"/>
  <c r="P104"/>
  <c r="BK104"/>
  <c r="J104"/>
  <c r="BF104"/>
  <c r="BI103"/>
  <c r="BH103"/>
  <c r="BG103"/>
  <c r="BE103"/>
  <c r="T103"/>
  <c r="R103"/>
  <c r="P103"/>
  <c r="BK103"/>
  <c r="J103"/>
  <c r="BF103"/>
  <c r="BI102"/>
  <c r="BH102"/>
  <c r="BG102"/>
  <c r="BE102"/>
  <c r="T102"/>
  <c r="R102"/>
  <c r="P102"/>
  <c r="BK102"/>
  <c r="J102"/>
  <c r="BF102"/>
  <c r="BI101"/>
  <c r="BH101"/>
  <c r="BG101"/>
  <c r="BE101"/>
  <c r="T101"/>
  <c r="R101"/>
  <c r="P101"/>
  <c r="BK101"/>
  <c r="J101"/>
  <c r="BF101"/>
  <c r="BI100"/>
  <c r="BH100"/>
  <c r="BG100"/>
  <c r="BE100"/>
  <c r="T100"/>
  <c r="T99"/>
  <c r="R100"/>
  <c r="R99"/>
  <c r="P100"/>
  <c r="P99"/>
  <c r="BK100"/>
  <c r="BK99"/>
  <c r="J99"/>
  <c r="J100"/>
  <c r="BF100"/>
  <c r="J64"/>
  <c r="BI96"/>
  <c r="BH96"/>
  <c r="BG96"/>
  <c r="BE96"/>
  <c r="T96"/>
  <c r="T95"/>
  <c r="T94"/>
  <c r="R96"/>
  <c r="R95"/>
  <c r="R94"/>
  <c r="P96"/>
  <c r="P95"/>
  <c r="P94"/>
  <c r="BK96"/>
  <c r="BK95"/>
  <c r="J95"/>
  <c r="BK94"/>
  <c r="J94"/>
  <c r="J96"/>
  <c r="BF96"/>
  <c r="J63"/>
  <c r="J62"/>
  <c r="BI92"/>
  <c r="BH92"/>
  <c r="BG92"/>
  <c r="BE92"/>
  <c r="T92"/>
  <c r="R92"/>
  <c r="P92"/>
  <c r="BK92"/>
  <c r="J92"/>
  <c r="BF92"/>
  <c r="BI89"/>
  <c r="F37"/>
  <c i="1" r="BD55"/>
  <c i="2" r="BH89"/>
  <c r="F36"/>
  <c i="1" r="BC55"/>
  <c i="2" r="BG89"/>
  <c r="F35"/>
  <c i="1" r="BB55"/>
  <c i="2" r="BE89"/>
  <c r="J33"/>
  <c i="1" r="AV55"/>
  <c i="2" r="F33"/>
  <c i="1" r="AZ55"/>
  <c i="2" r="T89"/>
  <c r="T88"/>
  <c r="T87"/>
  <c r="T86"/>
  <c r="R89"/>
  <c r="R88"/>
  <c r="R87"/>
  <c r="R86"/>
  <c r="P89"/>
  <c r="P88"/>
  <c r="P87"/>
  <c r="P86"/>
  <c i="1" r="AU55"/>
  <c i="2" r="BK89"/>
  <c r="BK88"/>
  <c r="J88"/>
  <c r="BK87"/>
  <c r="J87"/>
  <c r="BK86"/>
  <c r="J86"/>
  <c r="J59"/>
  <c r="J30"/>
  <c i="1" r="AG55"/>
  <c i="2" r="J89"/>
  <c r="BF89"/>
  <c r="J34"/>
  <c i="1" r="AW55"/>
  <c i="2" r="F34"/>
  <c i="1" r="BA55"/>
  <c i="2" r="J61"/>
  <c r="J60"/>
  <c r="F80"/>
  <c r="E78"/>
  <c r="F52"/>
  <c r="E50"/>
  <c r="J39"/>
  <c r="J24"/>
  <c r="E24"/>
  <c r="J83"/>
  <c r="J55"/>
  <c r="J23"/>
  <c r="J21"/>
  <c r="E21"/>
  <c r="J82"/>
  <c r="J54"/>
  <c r="J20"/>
  <c r="J18"/>
  <c r="E18"/>
  <c r="F83"/>
  <c r="F55"/>
  <c r="J17"/>
  <c r="J15"/>
  <c r="E15"/>
  <c r="F82"/>
  <c r="F54"/>
  <c r="J14"/>
  <c r="J12"/>
  <c r="J80"/>
  <c r="J52"/>
  <c r="E7"/>
  <c r="E76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3"/>
  <c r="AN63"/>
  <c r="AT62"/>
  <c r="AN62"/>
  <c r="AT61"/>
  <c r="AN61"/>
  <c r="AT60"/>
  <c r="AN60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<sst xmlns="http://schemas.openxmlformats.org/spreadsheetml/2006/main">
  <si>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</si>
  <si>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</si>
  <si>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</si>
  <si>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</si>
  <si>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</si>
  <si>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{973df5a8-14de-4d62-a175-300eac7a5e01}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</si>
  <si>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</si>
  <si>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</si>
  <si>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</si>
  <si>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</si>
  <si>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</si>
  <si>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</si>
  <si>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</si>
  <si>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</si>
  <si>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2018J-104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</si>
  <si>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</si>
  <si>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</si>
  <si>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Domov pro seniory Skalka v Chebu, Americká 2176/52</t>
  </si>
  <si>
    <t>KSO:</t>
  </si>
  <si>
    <t>CC-CZ:</t>
  </si>
  <si>
    <t>Místo:</t>
  </si>
  <si>
    <t xml:space="preserve">Cheb </t>
  </si>
  <si>
    <t>Datum:</t>
  </si>
  <si>
    <t>18. 1. 2019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</si>
  <si>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</si>
  <si>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</si>
  <si>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</si>
  <si>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</si>
  <si>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</si>
  <si>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</si>
  <si>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</si>
  <si>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</si>
  <si>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</si>
  <si>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</si>
  <si>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nepocházá z Cenové soustavy ÚRS._x000d_
Nedílnou součástí Rozpočtu a Výkazu výměr je projektová dokumentace. Nabídkové ceny mohou být vytvářeny dle Výkazu výměr pouze s projektem a jeho Výkazem výměr.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</si>
  <si>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</si>
  <si>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</si>
  <si>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</si>
  <si>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</si>
  <si>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</si>
  <si>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</si>
  <si>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</si>
  <si>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</si>
  <si>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</si>
  <si>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</si>
  <si>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</si>
  <si>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</si>
  <si>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</si>
  <si>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</si>
  <si>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</si>
  <si>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</si>
  <si>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</si>
  <si>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</si>
  <si>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</si>
  <si>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</si>
  <si>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</si>
  <si>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</si>
  <si>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</si>
  <si>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</si>
  <si>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</si>
  <si>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</si>
  <si>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</si>
  <si>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</si>
  <si>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</si>
  <si>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</si>
  <si>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</si>
  <si>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</si>
  <si>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</si>
  <si>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</si>
  <si>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</si>
  <si>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</si>
  <si>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</si>
  <si>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</si>
  <si>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</si>
  <si>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</si>
  <si>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Revitalizace chodeb v 1.np</t>
  </si>
  <si>
    <t>STA</t>
  </si>
  <si>
    <t>1</t>
  </si>
  <si>
    <t>{3adbdaa8-b549-4cf6-b8a7-fb6d8e4ed9eb}</t>
  </si>
  <si>
    <t>SO 02</t>
  </si>
  <si>
    <t>Revitalizace chodeb ve 2.np</t>
  </si>
  <si>
    <t>{ebbd99e4-5884-4d58-92c9-34faa5ceb265}</t>
  </si>
  <si>
    <t>SO 03</t>
  </si>
  <si>
    <t>Revitalizace chodeb ve 3.np</t>
  </si>
  <si>
    <t>{2ce43c5e-02cb-4442-8fcd-4212edf2f3ba}</t>
  </si>
  <si>
    <t>SO 04</t>
  </si>
  <si>
    <t>Revitalizace chodeb ve 4.np</t>
  </si>
  <si>
    <t>{7cf9e58f-2fa0-4871-b837-b1f61056f635}</t>
  </si>
  <si>
    <t>SO 05</t>
  </si>
  <si>
    <t>Revitalizace chodeb v 5.np</t>
  </si>
  <si>
    <t>{f50fe446-3d27-4389-9c50-f59d69a03d9d}</t>
  </si>
  <si>
    <t>SO 06</t>
  </si>
  <si>
    <t>Revitalizace chodeb v 6.np</t>
  </si>
  <si>
    <t>{eadfd787-2796-4926-aacc-d8606fe946ce}</t>
  </si>
  <si>
    <t>SO 07</t>
  </si>
  <si>
    <t>Revitalizace chodeb v 7.np</t>
  </si>
  <si>
    <t>{e99cde00-badd-4499-9e1f-7fec9c749f7b}</t>
  </si>
  <si>
    <t>SO 08</t>
  </si>
  <si>
    <t>Revitalizace chodeb v 8.np</t>
  </si>
  <si>
    <t>{7e5652b2-f5bf-43bf-b6d8-807b7298ccdd}</t>
  </si>
  <si>
    <t>VON</t>
  </si>
  <si>
    <t>Vedlejší a ostatní náklady</t>
  </si>
  <si>
    <t>{54f40ad8-28e6-4851-852e-eb1539eb7a41}</t>
  </si>
  <si>
    <t>KRYCÍ LIST SOUPISU PRACÍ</t>
  </si>
  <si>
    <t>Objekt:</t>
  </si>
  <si>
    <t>SO 01 - Revitalizace chodeb v 1.np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</si>
  <si>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</si>
  <si>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</si>
  <si>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</si>
  <si>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</si>
  <si>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</si>
  <si>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</si>
  <si>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</si>
  <si>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</si>
  <si>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766 - Konstrukce truhlářské</t>
  </si>
  <si>
    <t xml:space="preserve">    776 - Podlahy povlakové</t>
  </si>
  <si>
    <t xml:space="preserve">    783 - Dokončovací práce - nátěry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</si>
  <si>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</si>
  <si>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</si>
  <si>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</si>
  <si>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</si>
  <si>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</si>
  <si>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</si>
  <si>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</si>
  <si>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</si>
  <si>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</si>
  <si>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</si>
  <si>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</si>
  <si>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</si>
  <si>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</si>
  <si>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</si>
  <si>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</si>
  <si>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</si>
  <si>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</si>
  <si>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</si>
  <si>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</si>
  <si>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</si>
  <si>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953966112</t>
  </si>
  <si>
    <t>Lepení ochranného rohového samolepícího profilu na vyrovnaný podklad na stěnu včetně ukončovacích systémových prvků, antibakteriální úprava.</t>
  </si>
  <si>
    <t>m</t>
  </si>
  <si>
    <t>CS ÚRS 2019 01</t>
  </si>
  <si>
    <t>4</t>
  </si>
  <si>
    <t>2</t>
  </si>
  <si>
    <t>213935735</t>
  </si>
  <si>
    <t>VV</t>
  </si>
  <si>
    <t>" v 1.np " 20</t>
  </si>
  <si>
    <t>" ve vestibulu " 20</t>
  </si>
  <si>
    <t>M</t>
  </si>
  <si>
    <t>59051478R</t>
  </si>
  <si>
    <t>lišta profil ochranný rohový plastový</t>
  </si>
  <si>
    <t>8</t>
  </si>
  <si>
    <t>1574238660</t>
  </si>
  <si>
    <t>40*1,1 'Přepočtené koeficientem množství</t>
  </si>
  <si>
    <t>PSV</t>
  </si>
  <si>
    <t>Práce a dodávky PSV</t>
  </si>
  <si>
    <t>766</t>
  </si>
  <si>
    <t>Konstrukce truhlářské</t>
  </si>
  <si>
    <t>3</t>
  </si>
  <si>
    <t>766960001R</t>
  </si>
  <si>
    <t>Recepční pult u vstupu - mat.lamino/sklo , uzamykatelná vč.vnitřního vybavení a osvětlení</t>
  </si>
  <si>
    <t>ks</t>
  </si>
  <si>
    <t>16</t>
  </si>
  <si>
    <t>-2088078270</t>
  </si>
  <si>
    <t>P</t>
  </si>
  <si>
    <t>Poznámka k položce:_x000d_
viz samostatná výkresová příloha</t>
  </si>
  <si>
    <t xml:space="preserve">" vstupní hala mč.1.01  " 1</t>
  </si>
  <si>
    <t>776</t>
  </si>
  <si>
    <t>Podlahy povlakové</t>
  </si>
  <si>
    <t>776111115</t>
  </si>
  <si>
    <t>Broušení podkladu povlakových podlah před litím stěrky</t>
  </si>
  <si>
    <t>m2</t>
  </si>
  <si>
    <t>469020226</t>
  </si>
  <si>
    <t>5</t>
  </si>
  <si>
    <t>776141111</t>
  </si>
  <si>
    <t>Vyrovnání podkladu povlakových podlah stěrkou pevnosti 20 MPa tl 3 mm</t>
  </si>
  <si>
    <t>1280249559</t>
  </si>
  <si>
    <t>6</t>
  </si>
  <si>
    <t>776223111</t>
  </si>
  <si>
    <t>Spoj povlakových podlahovin z PVC svařováním za tepla</t>
  </si>
  <si>
    <t>-1064680186</t>
  </si>
  <si>
    <t>7</t>
  </si>
  <si>
    <t>60756130</t>
  </si>
  <si>
    <t xml:space="preserve">šňůra svařovací pro podlahy z  přírodního linolea</t>
  </si>
  <si>
    <t>32</t>
  </si>
  <si>
    <t>2103779249</t>
  </si>
  <si>
    <t>776231111</t>
  </si>
  <si>
    <t>Lepení lamel a čtverců z vinylu standardním lepidlem</t>
  </si>
  <si>
    <t>-481560641</t>
  </si>
  <si>
    <t>" podlaha vstupní haly " 32,0</t>
  </si>
  <si>
    <t>28412110</t>
  </si>
  <si>
    <t>PVC vinylová š 2/4m, tl 2,20mm, nášlapná vrstva 0,50mm</t>
  </si>
  <si>
    <t>395897202</t>
  </si>
  <si>
    <t>32*1,25 'Přepočtené koeficientem množství</t>
  </si>
  <si>
    <t>10</t>
  </si>
  <si>
    <t>776411111</t>
  </si>
  <si>
    <t>Montáž obvodových soklíků výšky do 80 mm</t>
  </si>
  <si>
    <t>1824028079</t>
  </si>
  <si>
    <t>11</t>
  </si>
  <si>
    <t>28411009</t>
  </si>
  <si>
    <t>lišta soklová PVC 18x80mm</t>
  </si>
  <si>
    <t>1229910881</t>
  </si>
  <si>
    <t>32*1,02 'Přepočtené koeficientem množství</t>
  </si>
  <si>
    <t>12</t>
  </si>
  <si>
    <t>776421312</t>
  </si>
  <si>
    <t>Montáž přechodových šroubovaných lišt</t>
  </si>
  <si>
    <t>334724235</t>
  </si>
  <si>
    <t>13</t>
  </si>
  <si>
    <t>59054103</t>
  </si>
  <si>
    <t>profil přechodový Al s pohyblivým ramenem 15x30mm</t>
  </si>
  <si>
    <t>-242470157</t>
  </si>
  <si>
    <t>4*1,02 'Přepočtené koeficientem množství</t>
  </si>
  <si>
    <t>14</t>
  </si>
  <si>
    <t>783901451</t>
  </si>
  <si>
    <t>Zametení betonových podlah před provedením nátěru</t>
  </si>
  <si>
    <t>-521567766</t>
  </si>
  <si>
    <t>776111311</t>
  </si>
  <si>
    <t>Vysátí podkladu povlakových podlah</t>
  </si>
  <si>
    <t>-1842401038</t>
  </si>
  <si>
    <t>776121311</t>
  </si>
  <si>
    <t>Vodou ředitelná penetrace savého podkladu povlakových podlah ředěná v poměru 1:1</t>
  </si>
  <si>
    <t>-2046372011</t>
  </si>
  <si>
    <t>17</t>
  </si>
  <si>
    <t>776261111</t>
  </si>
  <si>
    <t>Lepení pásů z pryže standardním lepidlem</t>
  </si>
  <si>
    <t>-1014480278</t>
  </si>
  <si>
    <t>" montáž čistící zóny ve vstupu " 4,0</t>
  </si>
  <si>
    <t>18</t>
  </si>
  <si>
    <t>69752120R</t>
  </si>
  <si>
    <t>čistící zońa Forbo Coral Cllassic Everflort , šíře 2,05 m</t>
  </si>
  <si>
    <t>1372828297</t>
  </si>
  <si>
    <t>Poznámka k položce:_x000d_
bližší specifikace viz. materiálová karta</t>
  </si>
  <si>
    <t>4*1,1 'Přepočtené koeficientem množství</t>
  </si>
  <si>
    <t>19</t>
  </si>
  <si>
    <t>998776101</t>
  </si>
  <si>
    <t>Přesun hmot tonážní pro podlahy povlakové v objektech v do 6 m</t>
  </si>
  <si>
    <t>t</t>
  </si>
  <si>
    <t>322013395</t>
  </si>
  <si>
    <t>783</t>
  </si>
  <si>
    <t>Dokončovací práce - nátěry</t>
  </si>
  <si>
    <t>20</t>
  </si>
  <si>
    <t>783301303</t>
  </si>
  <si>
    <t>Bezoplachové odrezivění zámečnických konstrukcí</t>
  </si>
  <si>
    <t>1457203206</t>
  </si>
  <si>
    <t>" zábradlí ve vstupní hale " 10,0</t>
  </si>
  <si>
    <t>783314201</t>
  </si>
  <si>
    <t>Základní antikorozní jednonásobný syntetický standardní nátěr zámečnických konstrukcí</t>
  </si>
  <si>
    <t>1513953072</t>
  </si>
  <si>
    <t>22</t>
  </si>
  <si>
    <t>783315101</t>
  </si>
  <si>
    <t>Mezinátěr jednonásobný syntetický standardní zámečnických konstrukcí</t>
  </si>
  <si>
    <t>-415630354</t>
  </si>
  <si>
    <t>23</t>
  </si>
  <si>
    <t>783317101</t>
  </si>
  <si>
    <t>Krycí jednonásobný syntetický standardní nátěr zámečnických konstrukcí</t>
  </si>
  <si>
    <t>-1984108816</t>
  </si>
  <si>
    <t>24</t>
  </si>
  <si>
    <t>783801203</t>
  </si>
  <si>
    <t>Okartáčování omítek před provedením nátěru</t>
  </si>
  <si>
    <t>498231343</t>
  </si>
  <si>
    <t>25</t>
  </si>
  <si>
    <t>783801403</t>
  </si>
  <si>
    <t>Oprášení omítek před provedením nátěru</t>
  </si>
  <si>
    <t>1343995400</t>
  </si>
  <si>
    <t>26</t>
  </si>
  <si>
    <t>783813131</t>
  </si>
  <si>
    <t>Penetrační syntetický nátěr hladkých, tenkovrstvých zrnitých a štukových omítek</t>
  </si>
  <si>
    <t>826408604</t>
  </si>
  <si>
    <t>27</t>
  </si>
  <si>
    <t>783817121</t>
  </si>
  <si>
    <t>Krycí jednonásobný syntetický nátěr hladkých, zrnitých tenkovrstvých nebo štukových omítek</t>
  </si>
  <si>
    <t>651205506</t>
  </si>
  <si>
    <t>" 1.np - chodby 116a,115b, 1,01 "</t>
  </si>
  <si>
    <t>" nátěr soklu syntetický včetně základu barva dle RAL - do výšky 120cm " 149,64</t>
  </si>
  <si>
    <t>OST</t>
  </si>
  <si>
    <t>Ostatní</t>
  </si>
  <si>
    <t>28</t>
  </si>
  <si>
    <t>900960001R</t>
  </si>
  <si>
    <t>Samolepící čísla na dveře s texty</t>
  </si>
  <si>
    <t>512</t>
  </si>
  <si>
    <t>-60870768</t>
  </si>
  <si>
    <t>" Chodba 116a,115b,1.01 " 35</t>
  </si>
  <si>
    <t>29</t>
  </si>
  <si>
    <t>900960002R</t>
  </si>
  <si>
    <t>Dekorativní šablony vč. nástřiku</t>
  </si>
  <si>
    <t>326318627</t>
  </si>
  <si>
    <t>" Chodba 116a,115b,1.01 " 8</t>
  </si>
  <si>
    <t>30</t>
  </si>
  <si>
    <t>900960003R</t>
  </si>
  <si>
    <t>Informační vitríny (8 x A4 )</t>
  </si>
  <si>
    <t>195402797</t>
  </si>
  <si>
    <t>" Chodba 116a,115b,1.01 " 6</t>
  </si>
  <si>
    <t>31</t>
  </si>
  <si>
    <t>900960004R</t>
  </si>
  <si>
    <t>Obrazy v AL rámech</t>
  </si>
  <si>
    <t>687334929</t>
  </si>
  <si>
    <t>" Chodba 116a,115b,1.01 " 14</t>
  </si>
  <si>
    <t>900960005R</t>
  </si>
  <si>
    <t>Květiny vč. poliček</t>
  </si>
  <si>
    <t>2113663206</t>
  </si>
  <si>
    <t>" Chodba 116a,115b,1.01 " 2</t>
  </si>
  <si>
    <t>33</t>
  </si>
  <si>
    <t>900960006R</t>
  </si>
  <si>
    <t>Květiny u vstupu</t>
  </si>
  <si>
    <t>-387914258</t>
  </si>
  <si>
    <t>34</t>
  </si>
  <si>
    <t>900960007R</t>
  </si>
  <si>
    <t>Sklopná sedačka 2 dílná</t>
  </si>
  <si>
    <t>1422950453</t>
  </si>
  <si>
    <t xml:space="preserve">" Chodba 116a - sedací nábytek  " 2</t>
  </si>
  <si>
    <t>SO 02 - Revitalizace chodeb ve 2.np</t>
  </si>
  <si>
    <t>CS ÚRS 2019 012</t>
  </si>
  <si>
    <t>-1446148272</t>
  </si>
  <si>
    <t>-1547563809</t>
  </si>
  <si>
    <t>20*1,1 'Přepočtené koeficientem množství</t>
  </si>
  <si>
    <t xml:space="preserve">" podlahy ve 2. np "  88,82</t>
  </si>
  <si>
    <t>-516820708</t>
  </si>
  <si>
    <t>-771028406</t>
  </si>
  <si>
    <t>28411050R</t>
  </si>
  <si>
    <t>Vinylová podlaha Forbo Surestep original - dvě barvy</t>
  </si>
  <si>
    <t>-659929190</t>
  </si>
  <si>
    <t>88,82*1,1 'Přepočtené koeficientem množství</t>
  </si>
  <si>
    <t>776411112</t>
  </si>
  <si>
    <t xml:space="preserve">Montáž obvodových soklíků výšky  do 100 mm</t>
  </si>
  <si>
    <t>2054295843</t>
  </si>
  <si>
    <t>lišta soklová PVC 18 x 80 mm</t>
  </si>
  <si>
    <t>-831893601</t>
  </si>
  <si>
    <t>776223112</t>
  </si>
  <si>
    <t>Spoj povlakových podlahovin z PVC svařováním za studena</t>
  </si>
  <si>
    <t>1752756112</t>
  </si>
  <si>
    <t>857944529</t>
  </si>
  <si>
    <t xml:space="preserve">" 2.np  - chodba 216a a 216b "</t>
  </si>
  <si>
    <t>" nátěr soklu syntetický včetně základu barva dle RAL - do výšky 120cm " 135,73</t>
  </si>
  <si>
    <t xml:space="preserve">" 2.np  - chodba 216a a 216b " 35</t>
  </si>
  <si>
    <t>900960008R</t>
  </si>
  <si>
    <t>Dvěřní tabulky AL - jmenovka</t>
  </si>
  <si>
    <t>900960009R</t>
  </si>
  <si>
    <t>-744694411</t>
  </si>
  <si>
    <t xml:space="preserve">" 2.np  - chodba 216a a 216b " 6</t>
  </si>
  <si>
    <t xml:space="preserve">" 2.np  - chodba 216a a 216b " 2</t>
  </si>
  <si>
    <t xml:space="preserve">" 2.np  - chodba 216a a 216b " 14</t>
  </si>
  <si>
    <t>Poznámka k položce:_x000d_
 bližší specifikace viz. materiálová karta</t>
  </si>
  <si>
    <t>587229466</t>
  </si>
  <si>
    <t xml:space="preserve">" 2.np  - chodba 216a a 216b sedací nábytek  " 2</t>
  </si>
  <si>
    <t>SO 03 - Revitalizace chodeb ve 3.np</t>
  </si>
  <si>
    <t>-1600157834</t>
  </si>
  <si>
    <t>145692905</t>
  </si>
  <si>
    <t>" 3.np - chodba 316a a 316b "</t>
  </si>
  <si>
    <t>" nátěr soklu syntetický včetně základu barva dle RAL - do výšky 120cm " 79,41</t>
  </si>
  <si>
    <t>" 3.np - chodba 316a a 316b " 35</t>
  </si>
  <si>
    <t xml:space="preserve">" 3.np  - chodba 316a a 316b " 35</t>
  </si>
  <si>
    <t>" 3.np - chodba 316a a 316b " 6</t>
  </si>
  <si>
    <t xml:space="preserve">" 3.np  - chodba 316a a 316b " 2</t>
  </si>
  <si>
    <t>" 3.np - chodba 316a a 316b " 10</t>
  </si>
  <si>
    <t>" 3.np - chodba 316a a 316b " 2</t>
  </si>
  <si>
    <t xml:space="preserve">" 3.np - chodba 316a - sedací nábytek  " 2</t>
  </si>
  <si>
    <t>SO 04 - Revitalizace chodeb ve 4.np</t>
  </si>
  <si>
    <t>1003431762</t>
  </si>
  <si>
    <t>-903861592</t>
  </si>
  <si>
    <t>" 4.np - chodba 416a a 416b "</t>
  </si>
  <si>
    <t>" 4.np - chodba 416a a 416b " 35</t>
  </si>
  <si>
    <t>" 4.np - chodba 416a a 416b " 6</t>
  </si>
  <si>
    <t>" 4.np - chodba 416a a 416b " 2</t>
  </si>
  <si>
    <t xml:space="preserve">" 4.np - chodba 416a a 416b  " 10</t>
  </si>
  <si>
    <t xml:space="preserve">" 4.np - chodba 416a a 416b  " 2</t>
  </si>
  <si>
    <t>SO 05 - Revitalizace chodeb v 5.np</t>
  </si>
  <si>
    <t>2041273483</t>
  </si>
  <si>
    <t>1891236460</t>
  </si>
  <si>
    <t>" 5.np - chodba 516a a 516b "</t>
  </si>
  <si>
    <t xml:space="preserve">"  5.np - chodba 516a a 516b " 35</t>
  </si>
  <si>
    <t xml:space="preserve">"  5.np - chodba 516a a 516b " 6</t>
  </si>
  <si>
    <t xml:space="preserve">"  5.np - chodba 516a a 516b " 2</t>
  </si>
  <si>
    <t xml:space="preserve">"  5.np - chodba 516a a 516b  " 10</t>
  </si>
  <si>
    <t>SO 06 - Revitalizace chodeb v 6.np</t>
  </si>
  <si>
    <t>174010095</t>
  </si>
  <si>
    <t>1226090839</t>
  </si>
  <si>
    <t>" 6.np - chodba 616a a 616b "</t>
  </si>
  <si>
    <t xml:space="preserve">"  6.np - chodba 616a a 616b " 35</t>
  </si>
  <si>
    <t xml:space="preserve">"  6.np - chodba 616a a 616b " 6</t>
  </si>
  <si>
    <t xml:space="preserve">"  6.np - chodba 616a a 616b " 2</t>
  </si>
  <si>
    <t xml:space="preserve">"  6.np - chodba 616a a 616b " 10</t>
  </si>
  <si>
    <t>SO 07 - Revitalizace chodeb v 7.np</t>
  </si>
  <si>
    <t>-508715270</t>
  </si>
  <si>
    <t>-1011489908</t>
  </si>
  <si>
    <t>" 7.np - chodba 716a a 716b "</t>
  </si>
  <si>
    <t xml:space="preserve">"  7.np - chodba 716a a 716b " 35</t>
  </si>
  <si>
    <t xml:space="preserve">"  7.np - chodba 716a a 716b " 6</t>
  </si>
  <si>
    <t xml:space="preserve">"  7.np - chodba 716a a 716b " 2</t>
  </si>
  <si>
    <t xml:space="preserve">"  7.np - chodba 716a a 716b " 10</t>
  </si>
  <si>
    <t>" 7.np - chodba 716a a 716b " 2</t>
  </si>
  <si>
    <t>SO 08 - Revitalizace chodeb v 8.np</t>
  </si>
  <si>
    <t>-1774551761</t>
  </si>
  <si>
    <t>785523719</t>
  </si>
  <si>
    <t>" 8.np - chodba 816a a 816b "</t>
  </si>
  <si>
    <t xml:space="preserve">"  8.np - chodba 816a a 816b " 35</t>
  </si>
  <si>
    <t xml:space="preserve">"  8.np - chodba 816a a 816b " 6</t>
  </si>
  <si>
    <t>" 8.np - chodba 816a a 816b " 2</t>
  </si>
  <si>
    <t xml:space="preserve">"  8.np - chodba 816a a 816b " 10</t>
  </si>
  <si>
    <t>VON - Vedlejší a ostatní náklady</t>
  </si>
  <si>
    <t>VRN - Vedlejší rozpočtové náklady</t>
  </si>
  <si>
    <t xml:space="preserve">    VRN9 - Ostatní náklady</t>
  </si>
  <si>
    <t>VRN</t>
  </si>
  <si>
    <t>Vedlejší rozpočtové náklady</t>
  </si>
  <si>
    <t>VRN9</t>
  </si>
  <si>
    <t>Ostatní náklady</t>
  </si>
  <si>
    <t>090001000</t>
  </si>
  <si>
    <t>soubor</t>
  </si>
  <si>
    <t>1024</t>
  </si>
  <si>
    <t>330534242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</si>
</sst>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7" fontId="29" fillId="0" borderId="22" xfId="0" applyNumberFormat="1" applyFont="1" applyBorder="1" applyAlignment="1" applyProtection="1">
      <alignment vertical="center"/>
    </xf>
    <xf numFmtId="4" fontId="29" fillId="2" borderId="22" xfId="0" applyNumberFormat="1" applyFont="1" applyFill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</xf>
    <xf numFmtId="0" fontId="29" fillId="0" borderId="3" xfId="0" applyFont="1" applyBorder="1" applyAlignment="1">
      <alignment vertical="center"/>
    </xf>
    <xf numFmtId="0" fontId="29" fillId="2" borderId="14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14" customWidth="1"/>
    <col min="2" max="2" width="1.43" customWidth="1"/>
    <col min="3" max="3" width="3.57" customWidth="1"/>
    <col min="4" max="4" width="2.29" customWidth="1"/>
    <col min="5" max="5" width="2.29" customWidth="1"/>
    <col min="6" max="6" width="2.29" customWidth="1"/>
    <col min="7" max="7" width="2.29" customWidth="1"/>
    <col min="8" max="8" width="2.29" customWidth="1"/>
    <col min="9" max="9" width="2.29" customWidth="1"/>
    <col min="10" max="10" width="2.29" customWidth="1"/>
    <col min="11" max="11" width="2.29" customWidth="1"/>
    <col min="12" max="12" width="2.29" customWidth="1"/>
    <col min="13" max="13" width="2.29" customWidth="1"/>
    <col min="14" max="14" width="2.29" customWidth="1"/>
    <col min="15" max="15" width="2.29" customWidth="1"/>
    <col min="16" max="16" width="2.29" customWidth="1"/>
    <col min="17" max="17" width="2.29" customWidth="1"/>
    <col min="18" max="18" width="2.29" customWidth="1"/>
    <col min="19" max="19" width="2.29" customWidth="1"/>
    <col min="20" max="20" width="2.29" customWidth="1"/>
    <col min="21" max="21" width="2.29" customWidth="1"/>
    <col min="22" max="22" width="2.29" customWidth="1"/>
    <col min="23" max="23" width="2.29" customWidth="1"/>
    <col min="24" max="24" width="2.29" customWidth="1"/>
    <col min="25" max="25" width="2.29" customWidth="1"/>
    <col min="26" max="26" width="2.29" customWidth="1"/>
    <col min="27" max="27" width="2.29" customWidth="1"/>
    <col min="28" max="28" width="2.29" customWidth="1"/>
    <col min="29" max="29" width="2.29" customWidth="1"/>
    <col min="30" max="30" width="2.29" customWidth="1"/>
    <col min="31" max="31" width="2.29" customWidth="1"/>
    <col min="32" max="32" width="2.29" customWidth="1"/>
    <col min="33" max="33" width="2.29" customWidth="1"/>
    <col min="34" max="34" width="2.86" customWidth="1"/>
    <col min="35" max="35" width="27.14" customWidth="1"/>
    <col min="36" max="36" width="2.14" customWidth="1"/>
    <col min="37" max="37" width="2.14" customWidth="1"/>
    <col min="38" max="38" width="7.14" customWidth="1"/>
    <col min="39" max="39" width="2.86" customWidth="1"/>
    <col min="40" max="40" width="11.43" customWidth="1"/>
    <col min="41" max="41" width="6.43" customWidth="1"/>
    <col min="42" max="42" width="3.57" customWidth="1"/>
    <col min="43" max="43" width="13.43" hidden="1" customWidth="1"/>
    <col min="44" max="44" width="11.71" customWidth="1"/>
    <col min="45" max="45" width="22.14" hidden="1" customWidth="1"/>
    <col min="46" max="46" width="22.14" hidden="1" customWidth="1"/>
    <col min="47" max="47" width="22.14" hidden="1" customWidth="1"/>
    <col min="48" max="48" width="18.57" hidden="1" customWidth="1"/>
    <col min="49" max="49" width="18.57" hidden="1" customWidth="1"/>
    <col min="50" max="50" width="21.43" hidden="1" customWidth="1"/>
    <col min="51" max="51" width="21.43" hidden="1" customWidth="1"/>
    <col min="52" max="52" width="18.57" hidden="1" customWidth="1"/>
    <col min="53" max="53" width="16.43" hidden="1" customWidth="1"/>
    <col min="54" max="54" width="21.43" hidden="1" customWidth="1"/>
    <col min="55" max="55" width="18.57" hidden="1" customWidth="1"/>
    <col min="56" max="56" width="16.43" hidden="1" customWidth="1"/>
    <col min="57" max="57" width="57" customWidth="1"/>
    <col min="71" max="71" width="9.14" hidden="1"/>
    <col min="72" max="72" width="9.14" hidden="1"/>
    <col min="73" max="73" width="9.14" hidden="1"/>
    <col min="74" max="74" width="9.14" hidden="1"/>
    <col min="75" max="75" width="9.14" hidden="1"/>
    <col min="76" max="76" width="9.14" hidden="1"/>
    <col min="77" max="77" width="9.14" hidden="1"/>
    <col min="78" max="78" width="9.14" hidden="1"/>
    <col min="79" max="79" width="9.14" hidden="1"/>
    <col min="80" max="80" width="9.14" hidden="1"/>
    <col min="81" max="81" width="9.14" hidden="1"/>
    <col min="82" max="82" width="9.14" hidden="1"/>
    <col min="83" max="83" width="9.14" hidden="1"/>
    <col min="84" max="84" width="9.14" hidden="1"/>
    <col min="85" max="85" width="9.14" hidden="1"/>
    <col min="86" max="86" width="9.14" hidden="1"/>
    <col min="87" max="87" width="9.14" hidden="1"/>
    <col min="88" max="88" width="9.14" hidden="1"/>
    <col min="89" max="89" width="9.14" hidden="1"/>
    <col min="90" max="90" width="9.14" hidden="1"/>
    <col min="91" max="91" width="9.14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ht="36.96" customHeight="1">
      <c r="AR2"/>
      <c r="BS2" s="14" t="s">
        <v>6</v>
      </c>
      <c r="BT2" s="14" t="s">
        <v>7</v>
      </c>
    </row>
    <row r="3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ht="18.48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ht="18.48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ht="61.2" customHeight="1">
      <c r="B23" s="18"/>
      <c r="C23" s="19"/>
      <c r="D23" s="19"/>
      <c r="E23" s="33" t="s">
        <v>34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25.92" customHeight="1"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ROUND(AG54,2)</f>
        <v>0</v>
      </c>
      <c r="AL26" s="38"/>
      <c r="AM26" s="38"/>
      <c r="AN26" s="38"/>
      <c r="AO26" s="38"/>
      <c r="AP26" s="36"/>
      <c r="AQ26" s="36"/>
      <c r="AR26" s="40"/>
      <c r="BE26" s="28"/>
    </row>
    <row r="27" s="1" customFormat="1" ht="6.96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8"/>
    </row>
    <row r="28" s="1" customForma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36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37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38</v>
      </c>
      <c r="AL28" s="41"/>
      <c r="AM28" s="41"/>
      <c r="AN28" s="41"/>
      <c r="AO28" s="41"/>
      <c r="AP28" s="36"/>
      <c r="AQ28" s="36"/>
      <c r="AR28" s="40"/>
      <c r="BE28" s="28"/>
    </row>
    <row r="29" s="2" customFormat="1" ht="14.4" customHeight="1">
      <c r="B29" s="42"/>
      <c r="C29" s="43"/>
      <c r="D29" s="29" t="s">
        <v>39</v>
      </c>
      <c r="E29" s="43"/>
      <c r="F29" s="29" t="s">
        <v>40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ROUND(AZ54,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ROUND(AV54, 2)</f>
        <v>0</v>
      </c>
      <c r="AL29" s="43"/>
      <c r="AM29" s="43"/>
      <c r="AN29" s="43"/>
      <c r="AO29" s="43"/>
      <c r="AP29" s="43"/>
      <c r="AQ29" s="43"/>
      <c r="AR29" s="46"/>
      <c r="BE29" s="28"/>
    </row>
    <row r="30" s="2" customFormat="1" ht="14.4" customHeight="1">
      <c r="B30" s="42"/>
      <c r="C30" s="43"/>
      <c r="D30" s="43"/>
      <c r="E30" s="43"/>
      <c r="F30" s="29" t="s">
        <v>41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ROUND(BA54,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ROUND(AW54, 2)</f>
        <v>0</v>
      </c>
      <c r="AL30" s="43"/>
      <c r="AM30" s="43"/>
      <c r="AN30" s="43"/>
      <c r="AO30" s="43"/>
      <c r="AP30" s="43"/>
      <c r="AQ30" s="43"/>
      <c r="AR30" s="46"/>
      <c r="BE30" s="28"/>
    </row>
    <row r="31" hidden="1" s="2" customFormat="1" ht="14.4" customHeight="1">
      <c r="B31" s="42"/>
      <c r="C31" s="43"/>
      <c r="D31" s="43"/>
      <c r="E31" s="43"/>
      <c r="F31" s="29" t="s">
        <v>42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ROUND(BB54,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28"/>
    </row>
    <row r="32" hidden="1" s="2" customFormat="1" ht="14.4" customHeight="1">
      <c r="B32" s="42"/>
      <c r="C32" s="43"/>
      <c r="D32" s="43"/>
      <c r="E32" s="43"/>
      <c r="F32" s="29" t="s">
        <v>43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ROUND(BC54,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28"/>
    </row>
    <row r="33" hidden="1" s="2" customFormat="1" ht="14.4" customHeight="1">
      <c r="B33" s="42"/>
      <c r="C33" s="43"/>
      <c r="D33" s="43"/>
      <c r="E33" s="43"/>
      <c r="F33" s="29" t="s">
        <v>44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ROUND(BD54,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28"/>
    </row>
    <row r="34" s="1" customFormat="1" ht="6.96" customHeight="1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8"/>
    </row>
    <row r="35" s="1" customFormat="1" ht="25.92" customHeight="1">
      <c r="B35" s="35"/>
      <c r="C35" s="47"/>
      <c r="D35" s="48" t="s">
        <v>45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46</v>
      </c>
      <c r="U35" s="49"/>
      <c r="V35" s="49"/>
      <c r="W35" s="49"/>
      <c r="X35" s="51" t="s">
        <v>47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40"/>
    </row>
    <row r="36" s="1" customFormat="1" ht="6.96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</row>
    <row r="37" s="1" customFormat="1" ht="6.96" customHeight="1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40"/>
    </row>
    <row r="41" s="1" customFormat="1" ht="6.96" customHeight="1"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40"/>
    </row>
    <row r="42" s="1" customFormat="1" ht="24.96" customHeight="1">
      <c r="B42" s="35"/>
      <c r="C42" s="20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40"/>
    </row>
    <row r="43" s="1" customFormat="1" ht="6.96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40"/>
    </row>
    <row r="44" s="1" customFormat="1" ht="12" customHeight="1">
      <c r="B44" s="35"/>
      <c r="C44" s="29" t="s">
        <v>13</v>
      </c>
      <c r="D44" s="36"/>
      <c r="E44" s="36"/>
      <c r="F44" s="36"/>
      <c r="G44" s="36"/>
      <c r="H44" s="36"/>
      <c r="I44" s="36"/>
      <c r="J44" s="36"/>
      <c r="K44" s="36"/>
      <c r="L44" s="36" t="str">
        <f>K5</f>
        <v>2018J-104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40"/>
    </row>
    <row r="45" s="3" customFormat="1" ht="36.96" customHeight="1">
      <c r="B45" s="58"/>
      <c r="C45" s="59" t="s">
        <v>16</v>
      </c>
      <c r="D45" s="60"/>
      <c r="E45" s="60"/>
      <c r="F45" s="60"/>
      <c r="G45" s="60"/>
      <c r="H45" s="60"/>
      <c r="I45" s="60"/>
      <c r="J45" s="60"/>
      <c r="K45" s="60"/>
      <c r="L45" s="61" t="str">
        <f>K6</f>
        <v>Domov pro seniory Skalka v Chebu, Americká 2176/52</v>
      </c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2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40"/>
    </row>
    <row r="47" s="1" customFormat="1" ht="12" customHeight="1">
      <c r="B47" s="35"/>
      <c r="C47" s="29" t="s">
        <v>20</v>
      </c>
      <c r="D47" s="36"/>
      <c r="E47" s="36"/>
      <c r="F47" s="36"/>
      <c r="G47" s="36"/>
      <c r="H47" s="36"/>
      <c r="I47" s="36"/>
      <c r="J47" s="36"/>
      <c r="K47" s="36"/>
      <c r="L47" s="63" t="str">
        <f>IF(K8="","",K8)</f>
        <v xml:space="preserve">Cheb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22</v>
      </c>
      <c r="AJ47" s="36"/>
      <c r="AK47" s="36"/>
      <c r="AL47" s="36"/>
      <c r="AM47" s="64" t="str">
        <f>IF(AN8= "","",AN8)</f>
        <v>18. 1. 2019</v>
      </c>
      <c r="AN47" s="64"/>
      <c r="AO47" s="36"/>
      <c r="AP47" s="36"/>
      <c r="AQ47" s="36"/>
      <c r="AR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40"/>
    </row>
    <row r="49" s="1" customFormat="1" ht="12.6" customHeight="1"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36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65" t="str">
        <f>IF(E17="","",E17)</f>
        <v xml:space="preserve"> </v>
      </c>
      <c r="AN49" s="36"/>
      <c r="AO49" s="36"/>
      <c r="AP49" s="36"/>
      <c r="AQ49" s="36"/>
      <c r="AR49" s="40"/>
      <c r="AS49" s="66" t="s">
        <v>49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</row>
    <row r="50" s="1" customFormat="1" ht="12.6" customHeight="1"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36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65" t="str">
        <f>IF(E20="","",E20)</f>
        <v xml:space="preserve"> </v>
      </c>
      <c r="AN50" s="36"/>
      <c r="AO50" s="36"/>
      <c r="AP50" s="36"/>
      <c r="AQ50" s="36"/>
      <c r="AR50" s="40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</row>
    <row r="51" s="1" customFormat="1" ht="10.8" customHeight="1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40"/>
      <c r="AS51" s="74"/>
      <c r="AT51" s="75"/>
      <c r="AU51" s="76"/>
      <c r="AV51" s="76"/>
      <c r="AW51" s="76"/>
      <c r="AX51" s="76"/>
      <c r="AY51" s="76"/>
      <c r="AZ51" s="76"/>
      <c r="BA51" s="76"/>
      <c r="BB51" s="76"/>
      <c r="BC51" s="76"/>
      <c r="BD51" s="77"/>
    </row>
    <row r="52" s="1" customFormat="1" ht="29.28" customHeight="1">
      <c r="B52" s="35"/>
      <c r="C52" s="78" t="s">
        <v>50</v>
      </c>
      <c r="D52" s="79"/>
      <c r="E52" s="79"/>
      <c r="F52" s="79"/>
      <c r="G52" s="79"/>
      <c r="H52" s="80"/>
      <c r="I52" s="81" t="s">
        <v>51</v>
      </c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82" t="s">
        <v>52</v>
      </c>
      <c r="AH52" s="79"/>
      <c r="AI52" s="79"/>
      <c r="AJ52" s="79"/>
      <c r="AK52" s="79"/>
      <c r="AL52" s="79"/>
      <c r="AM52" s="79"/>
      <c r="AN52" s="81" t="s">
        <v>53</v>
      </c>
      <c r="AO52" s="79"/>
      <c r="AP52" s="83"/>
      <c r="AQ52" s="84" t="s">
        <v>54</v>
      </c>
      <c r="AR52" s="40"/>
      <c r="AS52" s="85" t="s">
        <v>55</v>
      </c>
      <c r="AT52" s="86" t="s">
        <v>56</v>
      </c>
      <c r="AU52" s="86" t="s">
        <v>57</v>
      </c>
      <c r="AV52" s="86" t="s">
        <v>58</v>
      </c>
      <c r="AW52" s="86" t="s">
        <v>59</v>
      </c>
      <c r="AX52" s="86" t="s">
        <v>60</v>
      </c>
      <c r="AY52" s="86" t="s">
        <v>61</v>
      </c>
      <c r="AZ52" s="86" t="s">
        <v>62</v>
      </c>
      <c r="BA52" s="86" t="s">
        <v>63</v>
      </c>
      <c r="BB52" s="86" t="s">
        <v>64</v>
      </c>
      <c r="BC52" s="86" t="s">
        <v>65</v>
      </c>
      <c r="BD52" s="87" t="s">
        <v>66</v>
      </c>
    </row>
    <row r="53" s="1" customFormat="1" ht="10.8" customHeight="1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40"/>
      <c r="AS53" s="88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90"/>
    </row>
    <row r="54" s="4" customFormat="1" ht="32.4" customHeight="1">
      <c r="B54" s="91"/>
      <c r="C54" s="92" t="s">
        <v>67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4">
        <f>ROUND(SUM(AG55:AG63),2)</f>
        <v>0</v>
      </c>
      <c r="AH54" s="94"/>
      <c r="AI54" s="94"/>
      <c r="AJ54" s="94"/>
      <c r="AK54" s="94"/>
      <c r="AL54" s="94"/>
      <c r="AM54" s="94"/>
      <c r="AN54" s="95">
        <f>SUM(AG54,AT54)</f>
        <v>0</v>
      </c>
      <c r="AO54" s="95"/>
      <c r="AP54" s="95"/>
      <c r="AQ54" s="96" t="s">
        <v>1</v>
      </c>
      <c r="AR54" s="97"/>
      <c r="AS54" s="98">
        <f>ROUND(SUM(AS55:AS63),2)</f>
        <v>0</v>
      </c>
      <c r="AT54" s="99">
        <f>ROUND(SUM(AV54:AW54),2)</f>
        <v>0</v>
      </c>
      <c r="AU54" s="100">
        <f>ROUND(SUM(AU55:AU63),5)</f>
        <v>0</v>
      </c>
      <c r="AV54" s="99">
        <f>ROUND(AZ54*L29,2)</f>
        <v>0</v>
      </c>
      <c r="AW54" s="99">
        <f>ROUND(BA54*L30,2)</f>
        <v>0</v>
      </c>
      <c r="AX54" s="99">
        <f>ROUND(BB54*L29,2)</f>
        <v>0</v>
      </c>
      <c r="AY54" s="99">
        <f>ROUND(BC54*L30,2)</f>
        <v>0</v>
      </c>
      <c r="AZ54" s="99">
        <f>ROUND(SUM(AZ55:AZ63),2)</f>
        <v>0</v>
      </c>
      <c r="BA54" s="99">
        <f>ROUND(SUM(BA55:BA63),2)</f>
        <v>0</v>
      </c>
      <c r="BB54" s="99">
        <f>ROUND(SUM(BB55:BB63),2)</f>
        <v>0</v>
      </c>
      <c r="BC54" s="99">
        <f>ROUND(SUM(BC55:BC63),2)</f>
        <v>0</v>
      </c>
      <c r="BD54" s="101">
        <f>ROUND(SUM(BD55:BD63),2)</f>
        <v>0</v>
      </c>
      <c r="BS54" s="102" t="s">
        <v>68</v>
      </c>
      <c r="BT54" s="102" t="s">
        <v>69</v>
      </c>
      <c r="BU54" s="103" t="s">
        <v>70</v>
      </c>
      <c r="BV54" s="102" t="s">
        <v>71</v>
      </c>
      <c r="BW54" s="102" t="s">
        <v>5</v>
      </c>
      <c r="BX54" s="102" t="s">
        <v>72</v>
      </c>
      <c r="CL54" s="102" t="s">
        <v>1</v>
      </c>
    </row>
    <row r="55" s="5" customFormat="1" ht="26.4" customHeight="1">
      <c r="A55" s="104" t="s">
        <v>73</v>
      </c>
      <c r="B55" s="105"/>
      <c r="C55" s="106"/>
      <c r="D55" s="107" t="s">
        <v>74</v>
      </c>
      <c r="E55" s="107"/>
      <c r="F55" s="107"/>
      <c r="G55" s="107"/>
      <c r="H55" s="107"/>
      <c r="I55" s="108"/>
      <c r="J55" s="107" t="s">
        <v>75</v>
      </c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9">
        <f>'SO 01 - Revitalizace chod...'!J30</f>
        <v>0</v>
      </c>
      <c r="AH55" s="108"/>
      <c r="AI55" s="108"/>
      <c r="AJ55" s="108"/>
      <c r="AK55" s="108"/>
      <c r="AL55" s="108"/>
      <c r="AM55" s="108"/>
      <c r="AN55" s="109">
        <f>SUM(AG55,AT55)</f>
        <v>0</v>
      </c>
      <c r="AO55" s="108"/>
      <c r="AP55" s="108"/>
      <c r="AQ55" s="110" t="s">
        <v>76</v>
      </c>
      <c r="AR55" s="111"/>
      <c r="AS55" s="112">
        <v>0</v>
      </c>
      <c r="AT55" s="113">
        <f>ROUND(SUM(AV55:AW55),2)</f>
        <v>0</v>
      </c>
      <c r="AU55" s="114">
        <f>'SO 01 - Revitalizace chod...'!P86</f>
        <v>0</v>
      </c>
      <c r="AV55" s="113">
        <f>'SO 01 - Revitalizace chod...'!J33</f>
        <v>0</v>
      </c>
      <c r="AW55" s="113">
        <f>'SO 01 - Revitalizace chod...'!J34</f>
        <v>0</v>
      </c>
      <c r="AX55" s="113">
        <f>'SO 01 - Revitalizace chod...'!J35</f>
        <v>0</v>
      </c>
      <c r="AY55" s="113">
        <f>'SO 01 - Revitalizace chod...'!J36</f>
        <v>0</v>
      </c>
      <c r="AZ55" s="113">
        <f>'SO 01 - Revitalizace chod...'!F33</f>
        <v>0</v>
      </c>
      <c r="BA55" s="113">
        <f>'SO 01 - Revitalizace chod...'!F34</f>
        <v>0</v>
      </c>
      <c r="BB55" s="113">
        <f>'SO 01 - Revitalizace chod...'!F35</f>
        <v>0</v>
      </c>
      <c r="BC55" s="113">
        <f>'SO 01 - Revitalizace chod...'!F36</f>
        <v>0</v>
      </c>
      <c r="BD55" s="115">
        <f>'SO 01 - Revitalizace chod...'!F37</f>
        <v>0</v>
      </c>
      <c r="BT55" s="116" t="s">
        <v>77</v>
      </c>
      <c r="BV55" s="116" t="s">
        <v>71</v>
      </c>
      <c r="BW55" s="116" t="s">
        <v>78</v>
      </c>
      <c r="BX55" s="116" t="s">
        <v>5</v>
      </c>
      <c r="CL55" s="116" t="s">
        <v>1</v>
      </c>
      <c r="CM55" s="116" t="s">
        <v>77</v>
      </c>
    </row>
    <row r="56" s="5" customFormat="1" ht="26.4" customHeight="1">
      <c r="A56" s="104" t="s">
        <v>73</v>
      </c>
      <c r="B56" s="105"/>
      <c r="C56" s="106"/>
      <c r="D56" s="107" t="s">
        <v>79</v>
      </c>
      <c r="E56" s="107"/>
      <c r="F56" s="107"/>
      <c r="G56" s="107"/>
      <c r="H56" s="107"/>
      <c r="I56" s="108"/>
      <c r="J56" s="107" t="s">
        <v>80</v>
      </c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9">
        <f>'SO 02 - Revitalizace chod...'!J30</f>
        <v>0</v>
      </c>
      <c r="AH56" s="108"/>
      <c r="AI56" s="108"/>
      <c r="AJ56" s="108"/>
      <c r="AK56" s="108"/>
      <c r="AL56" s="108"/>
      <c r="AM56" s="108"/>
      <c r="AN56" s="109">
        <f>SUM(AG56,AT56)</f>
        <v>0</v>
      </c>
      <c r="AO56" s="108"/>
      <c r="AP56" s="108"/>
      <c r="AQ56" s="110" t="s">
        <v>76</v>
      </c>
      <c r="AR56" s="111"/>
      <c r="AS56" s="112">
        <v>0</v>
      </c>
      <c r="AT56" s="113">
        <f>ROUND(SUM(AV56:AW56),2)</f>
        <v>0</v>
      </c>
      <c r="AU56" s="114">
        <f>'SO 02 - Revitalizace chod...'!P85</f>
        <v>0</v>
      </c>
      <c r="AV56" s="113">
        <f>'SO 02 - Revitalizace chod...'!J33</f>
        <v>0</v>
      </c>
      <c r="AW56" s="113">
        <f>'SO 02 - Revitalizace chod...'!J34</f>
        <v>0</v>
      </c>
      <c r="AX56" s="113">
        <f>'SO 02 - Revitalizace chod...'!J35</f>
        <v>0</v>
      </c>
      <c r="AY56" s="113">
        <f>'SO 02 - Revitalizace chod...'!J36</f>
        <v>0</v>
      </c>
      <c r="AZ56" s="113">
        <f>'SO 02 - Revitalizace chod...'!F33</f>
        <v>0</v>
      </c>
      <c r="BA56" s="113">
        <f>'SO 02 - Revitalizace chod...'!F34</f>
        <v>0</v>
      </c>
      <c r="BB56" s="113">
        <f>'SO 02 - Revitalizace chod...'!F35</f>
        <v>0</v>
      </c>
      <c r="BC56" s="113">
        <f>'SO 02 - Revitalizace chod...'!F36</f>
        <v>0</v>
      </c>
      <c r="BD56" s="115">
        <f>'SO 02 - Revitalizace chod...'!F37</f>
        <v>0</v>
      </c>
      <c r="BT56" s="116" t="s">
        <v>77</v>
      </c>
      <c r="BV56" s="116" t="s">
        <v>71</v>
      </c>
      <c r="BW56" s="116" t="s">
        <v>81</v>
      </c>
      <c r="BX56" s="116" t="s">
        <v>5</v>
      </c>
      <c r="CL56" s="116" t="s">
        <v>1</v>
      </c>
      <c r="CM56" s="116" t="s">
        <v>77</v>
      </c>
    </row>
    <row r="57" s="5" customFormat="1" ht="26.4" customHeight="1">
      <c r="A57" s="104" t="s">
        <v>73</v>
      </c>
      <c r="B57" s="105"/>
      <c r="C57" s="106"/>
      <c r="D57" s="107" t="s">
        <v>82</v>
      </c>
      <c r="E57" s="107"/>
      <c r="F57" s="107"/>
      <c r="G57" s="107"/>
      <c r="H57" s="107"/>
      <c r="I57" s="108"/>
      <c r="J57" s="107" t="s">
        <v>83</v>
      </c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9">
        <f>'SO 03 - Revitalizace chod...'!J30</f>
        <v>0</v>
      </c>
      <c r="AH57" s="108"/>
      <c r="AI57" s="108"/>
      <c r="AJ57" s="108"/>
      <c r="AK57" s="108"/>
      <c r="AL57" s="108"/>
      <c r="AM57" s="108"/>
      <c r="AN57" s="109">
        <f>SUM(AG57,AT57)</f>
        <v>0</v>
      </c>
      <c r="AO57" s="108"/>
      <c r="AP57" s="108"/>
      <c r="AQ57" s="110" t="s">
        <v>76</v>
      </c>
      <c r="AR57" s="111"/>
      <c r="AS57" s="112">
        <v>0</v>
      </c>
      <c r="AT57" s="113">
        <f>ROUND(SUM(AV57:AW57),2)</f>
        <v>0</v>
      </c>
      <c r="AU57" s="114">
        <f>'SO 03 - Revitalizace chod...'!P84</f>
        <v>0</v>
      </c>
      <c r="AV57" s="113">
        <f>'SO 03 - Revitalizace chod...'!J33</f>
        <v>0</v>
      </c>
      <c r="AW57" s="113">
        <f>'SO 03 - Revitalizace chod...'!J34</f>
        <v>0</v>
      </c>
      <c r="AX57" s="113">
        <f>'SO 03 - Revitalizace chod...'!J35</f>
        <v>0</v>
      </c>
      <c r="AY57" s="113">
        <f>'SO 03 - Revitalizace chod...'!J36</f>
        <v>0</v>
      </c>
      <c r="AZ57" s="113">
        <f>'SO 03 - Revitalizace chod...'!F33</f>
        <v>0</v>
      </c>
      <c r="BA57" s="113">
        <f>'SO 03 - Revitalizace chod...'!F34</f>
        <v>0</v>
      </c>
      <c r="BB57" s="113">
        <f>'SO 03 - Revitalizace chod...'!F35</f>
        <v>0</v>
      </c>
      <c r="BC57" s="113">
        <f>'SO 03 - Revitalizace chod...'!F36</f>
        <v>0</v>
      </c>
      <c r="BD57" s="115">
        <f>'SO 03 - Revitalizace chod...'!F37</f>
        <v>0</v>
      </c>
      <c r="BT57" s="116" t="s">
        <v>77</v>
      </c>
      <c r="BV57" s="116" t="s">
        <v>71</v>
      </c>
      <c r="BW57" s="116" t="s">
        <v>84</v>
      </c>
      <c r="BX57" s="116" t="s">
        <v>5</v>
      </c>
      <c r="CL57" s="116" t="s">
        <v>1</v>
      </c>
      <c r="CM57" s="116" t="s">
        <v>77</v>
      </c>
    </row>
    <row r="58" s="5" customFormat="1" ht="26.4" customHeight="1">
      <c r="A58" s="104" t="s">
        <v>73</v>
      </c>
      <c r="B58" s="105"/>
      <c r="C58" s="106"/>
      <c r="D58" s="107" t="s">
        <v>85</v>
      </c>
      <c r="E58" s="107"/>
      <c r="F58" s="107"/>
      <c r="G58" s="107"/>
      <c r="H58" s="107"/>
      <c r="I58" s="108"/>
      <c r="J58" s="107" t="s">
        <v>86</v>
      </c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9">
        <f>'SO 04 - Revitalizace chod...'!J30</f>
        <v>0</v>
      </c>
      <c r="AH58" s="108"/>
      <c r="AI58" s="108"/>
      <c r="AJ58" s="108"/>
      <c r="AK58" s="108"/>
      <c r="AL58" s="108"/>
      <c r="AM58" s="108"/>
      <c r="AN58" s="109">
        <f>SUM(AG58,AT58)</f>
        <v>0</v>
      </c>
      <c r="AO58" s="108"/>
      <c r="AP58" s="108"/>
      <c r="AQ58" s="110" t="s">
        <v>76</v>
      </c>
      <c r="AR58" s="111"/>
      <c r="AS58" s="112">
        <v>0</v>
      </c>
      <c r="AT58" s="113">
        <f>ROUND(SUM(AV58:AW58),2)</f>
        <v>0</v>
      </c>
      <c r="AU58" s="114">
        <f>'SO 04 - Revitalizace chod...'!P84</f>
        <v>0</v>
      </c>
      <c r="AV58" s="113">
        <f>'SO 04 - Revitalizace chod...'!J33</f>
        <v>0</v>
      </c>
      <c r="AW58" s="113">
        <f>'SO 04 - Revitalizace chod...'!J34</f>
        <v>0</v>
      </c>
      <c r="AX58" s="113">
        <f>'SO 04 - Revitalizace chod...'!J35</f>
        <v>0</v>
      </c>
      <c r="AY58" s="113">
        <f>'SO 04 - Revitalizace chod...'!J36</f>
        <v>0</v>
      </c>
      <c r="AZ58" s="113">
        <f>'SO 04 - Revitalizace chod...'!F33</f>
        <v>0</v>
      </c>
      <c r="BA58" s="113">
        <f>'SO 04 - Revitalizace chod...'!F34</f>
        <v>0</v>
      </c>
      <c r="BB58" s="113">
        <f>'SO 04 - Revitalizace chod...'!F35</f>
        <v>0</v>
      </c>
      <c r="BC58" s="113">
        <f>'SO 04 - Revitalizace chod...'!F36</f>
        <v>0</v>
      </c>
      <c r="BD58" s="115">
        <f>'SO 04 - Revitalizace chod...'!F37</f>
        <v>0</v>
      </c>
      <c r="BT58" s="116" t="s">
        <v>77</v>
      </c>
      <c r="BV58" s="116" t="s">
        <v>71</v>
      </c>
      <c r="BW58" s="116" t="s">
        <v>87</v>
      </c>
      <c r="BX58" s="116" t="s">
        <v>5</v>
      </c>
      <c r="CL58" s="116" t="s">
        <v>1</v>
      </c>
      <c r="CM58" s="116" t="s">
        <v>77</v>
      </c>
    </row>
    <row r="59" s="5" customFormat="1" ht="26.4" customHeight="1">
      <c r="A59" s="104" t="s">
        <v>73</v>
      </c>
      <c r="B59" s="105"/>
      <c r="C59" s="106"/>
      <c r="D59" s="107" t="s">
        <v>88</v>
      </c>
      <c r="E59" s="107"/>
      <c r="F59" s="107"/>
      <c r="G59" s="107"/>
      <c r="H59" s="107"/>
      <c r="I59" s="108"/>
      <c r="J59" s="107" t="s">
        <v>89</v>
      </c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9">
        <f>'SO 05 - Revitalizace chod...'!J30</f>
        <v>0</v>
      </c>
      <c r="AH59" s="108"/>
      <c r="AI59" s="108"/>
      <c r="AJ59" s="108"/>
      <c r="AK59" s="108"/>
      <c r="AL59" s="108"/>
      <c r="AM59" s="108"/>
      <c r="AN59" s="109">
        <f>SUM(AG59,AT59)</f>
        <v>0</v>
      </c>
      <c r="AO59" s="108"/>
      <c r="AP59" s="108"/>
      <c r="AQ59" s="110" t="s">
        <v>76</v>
      </c>
      <c r="AR59" s="111"/>
      <c r="AS59" s="112">
        <v>0</v>
      </c>
      <c r="AT59" s="113">
        <f>ROUND(SUM(AV59:AW59),2)</f>
        <v>0</v>
      </c>
      <c r="AU59" s="114">
        <f>'SO 05 - Revitalizace chod...'!P84</f>
        <v>0</v>
      </c>
      <c r="AV59" s="113">
        <f>'SO 05 - Revitalizace chod...'!J33</f>
        <v>0</v>
      </c>
      <c r="AW59" s="113">
        <f>'SO 05 - Revitalizace chod...'!J34</f>
        <v>0</v>
      </c>
      <c r="AX59" s="113">
        <f>'SO 05 - Revitalizace chod...'!J35</f>
        <v>0</v>
      </c>
      <c r="AY59" s="113">
        <f>'SO 05 - Revitalizace chod...'!J36</f>
        <v>0</v>
      </c>
      <c r="AZ59" s="113">
        <f>'SO 05 - Revitalizace chod...'!F33</f>
        <v>0</v>
      </c>
      <c r="BA59" s="113">
        <f>'SO 05 - Revitalizace chod...'!F34</f>
        <v>0</v>
      </c>
      <c r="BB59" s="113">
        <f>'SO 05 - Revitalizace chod...'!F35</f>
        <v>0</v>
      </c>
      <c r="BC59" s="113">
        <f>'SO 05 - Revitalizace chod...'!F36</f>
        <v>0</v>
      </c>
      <c r="BD59" s="115">
        <f>'SO 05 - Revitalizace chod...'!F37</f>
        <v>0</v>
      </c>
      <c r="BT59" s="116" t="s">
        <v>77</v>
      </c>
      <c r="BV59" s="116" t="s">
        <v>71</v>
      </c>
      <c r="BW59" s="116" t="s">
        <v>90</v>
      </c>
      <c r="BX59" s="116" t="s">
        <v>5</v>
      </c>
      <c r="CL59" s="116" t="s">
        <v>1</v>
      </c>
      <c r="CM59" s="116" t="s">
        <v>77</v>
      </c>
    </row>
    <row r="60" s="5" customFormat="1" ht="26.4" customHeight="1">
      <c r="A60" s="104" t="s">
        <v>73</v>
      </c>
      <c r="B60" s="105"/>
      <c r="C60" s="106"/>
      <c r="D60" s="107" t="s">
        <v>91</v>
      </c>
      <c r="E60" s="107"/>
      <c r="F60" s="107"/>
      <c r="G60" s="107"/>
      <c r="H60" s="107"/>
      <c r="I60" s="108"/>
      <c r="J60" s="107" t="s">
        <v>92</v>
      </c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9">
        <f>'SO 06 - Revitalizace chod...'!J30</f>
        <v>0</v>
      </c>
      <c r="AH60" s="108"/>
      <c r="AI60" s="108"/>
      <c r="AJ60" s="108"/>
      <c r="AK60" s="108"/>
      <c r="AL60" s="108"/>
      <c r="AM60" s="108"/>
      <c r="AN60" s="109">
        <f>SUM(AG60,AT60)</f>
        <v>0</v>
      </c>
      <c r="AO60" s="108"/>
      <c r="AP60" s="108"/>
      <c r="AQ60" s="110" t="s">
        <v>76</v>
      </c>
      <c r="AR60" s="111"/>
      <c r="AS60" s="112">
        <v>0</v>
      </c>
      <c r="AT60" s="113">
        <f>ROUND(SUM(AV60:AW60),2)</f>
        <v>0</v>
      </c>
      <c r="AU60" s="114">
        <f>'SO 06 - Revitalizace chod...'!P84</f>
        <v>0</v>
      </c>
      <c r="AV60" s="113">
        <f>'SO 06 - Revitalizace chod...'!J33</f>
        <v>0</v>
      </c>
      <c r="AW60" s="113">
        <f>'SO 06 - Revitalizace chod...'!J34</f>
        <v>0</v>
      </c>
      <c r="AX60" s="113">
        <f>'SO 06 - Revitalizace chod...'!J35</f>
        <v>0</v>
      </c>
      <c r="AY60" s="113">
        <f>'SO 06 - Revitalizace chod...'!J36</f>
        <v>0</v>
      </c>
      <c r="AZ60" s="113">
        <f>'SO 06 - Revitalizace chod...'!F33</f>
        <v>0</v>
      </c>
      <c r="BA60" s="113">
        <f>'SO 06 - Revitalizace chod...'!F34</f>
        <v>0</v>
      </c>
      <c r="BB60" s="113">
        <f>'SO 06 - Revitalizace chod...'!F35</f>
        <v>0</v>
      </c>
      <c r="BC60" s="113">
        <f>'SO 06 - Revitalizace chod...'!F36</f>
        <v>0</v>
      </c>
      <c r="BD60" s="115">
        <f>'SO 06 - Revitalizace chod...'!F37</f>
        <v>0</v>
      </c>
      <c r="BT60" s="116" t="s">
        <v>77</v>
      </c>
      <c r="BV60" s="116" t="s">
        <v>71</v>
      </c>
      <c r="BW60" s="116" t="s">
        <v>93</v>
      </c>
      <c r="BX60" s="116" t="s">
        <v>5</v>
      </c>
      <c r="CL60" s="116" t="s">
        <v>1</v>
      </c>
      <c r="CM60" s="116" t="s">
        <v>77</v>
      </c>
    </row>
    <row r="61" s="5" customFormat="1" ht="26.4" customHeight="1">
      <c r="A61" s="104" t="s">
        <v>73</v>
      </c>
      <c r="B61" s="105"/>
      <c r="C61" s="106"/>
      <c r="D61" s="107" t="s">
        <v>94</v>
      </c>
      <c r="E61" s="107"/>
      <c r="F61" s="107"/>
      <c r="G61" s="107"/>
      <c r="H61" s="107"/>
      <c r="I61" s="108"/>
      <c r="J61" s="107" t="s">
        <v>95</v>
      </c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9">
        <f>'SO 07 - Revitalizace chod...'!J30</f>
        <v>0</v>
      </c>
      <c r="AH61" s="108"/>
      <c r="AI61" s="108"/>
      <c r="AJ61" s="108"/>
      <c r="AK61" s="108"/>
      <c r="AL61" s="108"/>
      <c r="AM61" s="108"/>
      <c r="AN61" s="109">
        <f>SUM(AG61,AT61)</f>
        <v>0</v>
      </c>
      <c r="AO61" s="108"/>
      <c r="AP61" s="108"/>
      <c r="AQ61" s="110" t="s">
        <v>76</v>
      </c>
      <c r="AR61" s="111"/>
      <c r="AS61" s="112">
        <v>0</v>
      </c>
      <c r="AT61" s="113">
        <f>ROUND(SUM(AV61:AW61),2)</f>
        <v>0</v>
      </c>
      <c r="AU61" s="114">
        <f>'SO 07 - Revitalizace chod...'!P84</f>
        <v>0</v>
      </c>
      <c r="AV61" s="113">
        <f>'SO 07 - Revitalizace chod...'!J33</f>
        <v>0</v>
      </c>
      <c r="AW61" s="113">
        <f>'SO 07 - Revitalizace chod...'!J34</f>
        <v>0</v>
      </c>
      <c r="AX61" s="113">
        <f>'SO 07 - Revitalizace chod...'!J35</f>
        <v>0</v>
      </c>
      <c r="AY61" s="113">
        <f>'SO 07 - Revitalizace chod...'!J36</f>
        <v>0</v>
      </c>
      <c r="AZ61" s="113">
        <f>'SO 07 - Revitalizace chod...'!F33</f>
        <v>0</v>
      </c>
      <c r="BA61" s="113">
        <f>'SO 07 - Revitalizace chod...'!F34</f>
        <v>0</v>
      </c>
      <c r="BB61" s="113">
        <f>'SO 07 - Revitalizace chod...'!F35</f>
        <v>0</v>
      </c>
      <c r="BC61" s="113">
        <f>'SO 07 - Revitalizace chod...'!F36</f>
        <v>0</v>
      </c>
      <c r="BD61" s="115">
        <f>'SO 07 - Revitalizace chod...'!F37</f>
        <v>0</v>
      </c>
      <c r="BT61" s="116" t="s">
        <v>77</v>
      </c>
      <c r="BV61" s="116" t="s">
        <v>71</v>
      </c>
      <c r="BW61" s="116" t="s">
        <v>96</v>
      </c>
      <c r="BX61" s="116" t="s">
        <v>5</v>
      </c>
      <c r="CL61" s="116" t="s">
        <v>1</v>
      </c>
      <c r="CM61" s="116" t="s">
        <v>77</v>
      </c>
    </row>
    <row r="62" s="5" customFormat="1" ht="26.4" customHeight="1">
      <c r="A62" s="104" t="s">
        <v>73</v>
      </c>
      <c r="B62" s="105"/>
      <c r="C62" s="106"/>
      <c r="D62" s="107" t="s">
        <v>97</v>
      </c>
      <c r="E62" s="107"/>
      <c r="F62" s="107"/>
      <c r="G62" s="107"/>
      <c r="H62" s="107"/>
      <c r="I62" s="108"/>
      <c r="J62" s="107" t="s">
        <v>98</v>
      </c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9">
        <f>'SO 08 - Revitalizace chod...'!J30</f>
        <v>0</v>
      </c>
      <c r="AH62" s="108"/>
      <c r="AI62" s="108"/>
      <c r="AJ62" s="108"/>
      <c r="AK62" s="108"/>
      <c r="AL62" s="108"/>
      <c r="AM62" s="108"/>
      <c r="AN62" s="109">
        <f>SUM(AG62,AT62)</f>
        <v>0</v>
      </c>
      <c r="AO62" s="108"/>
      <c r="AP62" s="108"/>
      <c r="AQ62" s="110" t="s">
        <v>76</v>
      </c>
      <c r="AR62" s="111"/>
      <c r="AS62" s="112">
        <v>0</v>
      </c>
      <c r="AT62" s="113">
        <f>ROUND(SUM(AV62:AW62),2)</f>
        <v>0</v>
      </c>
      <c r="AU62" s="114">
        <f>'SO 08 - Revitalizace chod...'!P84</f>
        <v>0</v>
      </c>
      <c r="AV62" s="113">
        <f>'SO 08 - Revitalizace chod...'!J33</f>
        <v>0</v>
      </c>
      <c r="AW62" s="113">
        <f>'SO 08 - Revitalizace chod...'!J34</f>
        <v>0</v>
      </c>
      <c r="AX62" s="113">
        <f>'SO 08 - Revitalizace chod...'!J35</f>
        <v>0</v>
      </c>
      <c r="AY62" s="113">
        <f>'SO 08 - Revitalizace chod...'!J36</f>
        <v>0</v>
      </c>
      <c r="AZ62" s="113">
        <f>'SO 08 - Revitalizace chod...'!F33</f>
        <v>0</v>
      </c>
      <c r="BA62" s="113">
        <f>'SO 08 - Revitalizace chod...'!F34</f>
        <v>0</v>
      </c>
      <c r="BB62" s="113">
        <f>'SO 08 - Revitalizace chod...'!F35</f>
        <v>0</v>
      </c>
      <c r="BC62" s="113">
        <f>'SO 08 - Revitalizace chod...'!F36</f>
        <v>0</v>
      </c>
      <c r="BD62" s="115">
        <f>'SO 08 - Revitalizace chod...'!F37</f>
        <v>0</v>
      </c>
      <c r="BT62" s="116" t="s">
        <v>77</v>
      </c>
      <c r="BV62" s="116" t="s">
        <v>71</v>
      </c>
      <c r="BW62" s="116" t="s">
        <v>99</v>
      </c>
      <c r="BX62" s="116" t="s">
        <v>5</v>
      </c>
      <c r="CL62" s="116" t="s">
        <v>1</v>
      </c>
      <c r="CM62" s="116" t="s">
        <v>77</v>
      </c>
    </row>
    <row r="63" s="5" customFormat="1" ht="14.4" customHeight="1">
      <c r="A63" s="104" t="s">
        <v>73</v>
      </c>
      <c r="B63" s="105"/>
      <c r="C63" s="106"/>
      <c r="D63" s="107" t="s">
        <v>100</v>
      </c>
      <c r="E63" s="107"/>
      <c r="F63" s="107"/>
      <c r="G63" s="107"/>
      <c r="H63" s="107"/>
      <c r="I63" s="108"/>
      <c r="J63" s="107" t="s">
        <v>101</v>
      </c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9">
        <f>'VON - Vedlejší a ostatní ...'!J30</f>
        <v>0</v>
      </c>
      <c r="AH63" s="108"/>
      <c r="AI63" s="108"/>
      <c r="AJ63" s="108"/>
      <c r="AK63" s="108"/>
      <c r="AL63" s="108"/>
      <c r="AM63" s="108"/>
      <c r="AN63" s="109">
        <f>SUM(AG63,AT63)</f>
        <v>0</v>
      </c>
      <c r="AO63" s="108"/>
      <c r="AP63" s="108"/>
      <c r="AQ63" s="110" t="s">
        <v>76</v>
      </c>
      <c r="AR63" s="111"/>
      <c r="AS63" s="117">
        <v>0</v>
      </c>
      <c r="AT63" s="118">
        <f>ROUND(SUM(AV63:AW63),2)</f>
        <v>0</v>
      </c>
      <c r="AU63" s="119">
        <f>'VON - Vedlejší a ostatní ...'!P81</f>
        <v>0</v>
      </c>
      <c r="AV63" s="118">
        <f>'VON - Vedlejší a ostatní ...'!J33</f>
        <v>0</v>
      </c>
      <c r="AW63" s="118">
        <f>'VON - Vedlejší a ostatní ...'!J34</f>
        <v>0</v>
      </c>
      <c r="AX63" s="118">
        <f>'VON - Vedlejší a ostatní ...'!J35</f>
        <v>0</v>
      </c>
      <c r="AY63" s="118">
        <f>'VON - Vedlejší a ostatní ...'!J36</f>
        <v>0</v>
      </c>
      <c r="AZ63" s="118">
        <f>'VON - Vedlejší a ostatní ...'!F33</f>
        <v>0</v>
      </c>
      <c r="BA63" s="118">
        <f>'VON - Vedlejší a ostatní ...'!F34</f>
        <v>0</v>
      </c>
      <c r="BB63" s="118">
        <f>'VON - Vedlejší a ostatní ...'!F35</f>
        <v>0</v>
      </c>
      <c r="BC63" s="118">
        <f>'VON - Vedlejší a ostatní ...'!F36</f>
        <v>0</v>
      </c>
      <c r="BD63" s="120">
        <f>'VON - Vedlejší a ostatní ...'!F37</f>
        <v>0</v>
      </c>
      <c r="BT63" s="116" t="s">
        <v>77</v>
      </c>
      <c r="BV63" s="116" t="s">
        <v>71</v>
      </c>
      <c r="BW63" s="116" t="s">
        <v>102</v>
      </c>
      <c r="BX63" s="116" t="s">
        <v>5</v>
      </c>
      <c r="CL63" s="116" t="s">
        <v>1</v>
      </c>
      <c r="CM63" s="116" t="s">
        <v>77</v>
      </c>
    </row>
    <row r="64" s="1" customFormat="1" ht="30" customHeight="1"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40"/>
    </row>
    <row r="65" s="1" customFormat="1" ht="6.96" customHeight="1">
      <c r="B65" s="54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40"/>
    </row>
  </sheetData>
  <sheetProtection sheet="1" formatColumns="0" formatRows="0" objects="1" scenarios="1" spinCount="100000" saltValue="Grk3SSxLQbNb2BjffSV8T5bH5dnj+L08iz+qZwUvlFKKLHDQOiq/cvWdx0ofkIbhaBWCjT/UHsLi8xp06T2BeQ==" hashValue="Pt0oJWk5cVN5B+5X1LxkeT8TflVB4wxvL6JFasx41v8DqcIFL3gkqAu7anvYPkuBLscJ3ofxdfwAgnvdMahHlA==" algorithmName="SHA-512" password="CC35"/>
  <mergeCells count="74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62:AP62"/>
    <mergeCell ref="AN63:AP63"/>
    <mergeCell ref="D62:H62"/>
    <mergeCell ref="D55:H55"/>
    <mergeCell ref="D56:H56"/>
    <mergeCell ref="D57:H57"/>
    <mergeCell ref="D58:H58"/>
    <mergeCell ref="D59:H59"/>
    <mergeCell ref="D60:H60"/>
    <mergeCell ref="D61:H61"/>
    <mergeCell ref="D63:H6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63:AM63"/>
    <mergeCell ref="AG54:AM54"/>
    <mergeCell ref="AN54:AP54"/>
    <mergeCell ref="C52:G52"/>
    <mergeCell ref="I52:AF52"/>
    <mergeCell ref="J55:AF55"/>
    <mergeCell ref="J56:AF56"/>
    <mergeCell ref="J57:AF57"/>
    <mergeCell ref="J58:AF58"/>
    <mergeCell ref="J59:AF59"/>
    <mergeCell ref="J60:AF60"/>
    <mergeCell ref="J61:AF61"/>
    <mergeCell ref="J62:AF62"/>
    <mergeCell ref="J63:AF63"/>
  </mergeCells>
  <hyperlinks>
    <hyperlink ref="A55" location="'SO 01 - Revitalizace chod...'!C2" display="/"/>
    <hyperlink ref="A56" location="'SO 02 - Revitalizace chod...'!C2" display="/"/>
    <hyperlink ref="A57" location="'SO 03 - Revitalizace chod...'!C2" display="/"/>
    <hyperlink ref="A58" location="'SO 04 - Revitalizace chod...'!C2" display="/"/>
    <hyperlink ref="A59" location="'SO 05 - Revitalizace chod...'!C2" display="/"/>
    <hyperlink ref="A60" location="'SO 06 - Revitalizace chod...'!C2" display="/"/>
    <hyperlink ref="A61" location="'SO 07 - Revitalizace chod...'!C2" display="/"/>
    <hyperlink ref="A62" location="'SO 08 - Revitalizace chod...'!C2" display="/"/>
    <hyperlink ref="A63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86.43" customWidth="1"/>
    <col min="7" max="7" width="7.43" customWidth="1"/>
    <col min="8" max="8" width="9.57" customWidth="1"/>
    <col min="9" max="9" width="12.14" style="121" customWidth="1"/>
    <col min="10" max="10" width="20.14" customWidth="1"/>
    <col min="11" max="11" width="13.29" hidden="1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4" t="s">
        <v>78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77</v>
      </c>
    </row>
    <row r="4" ht="24.96" customHeight="1">
      <c r="B4" s="17"/>
      <c r="D4" s="125" t="s">
        <v>103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6" t="s">
        <v>16</v>
      </c>
      <c r="L6" s="17"/>
    </row>
    <row r="7" ht="14.4" customHeight="1">
      <c r="B7" s="17"/>
      <c r="E7" s="127" t="str">
        <f>'Rekapitulace stavby'!K6</f>
        <v>Domov pro seniory Skalka v Chebu, Americká 2176/52</v>
      </c>
      <c r="F7" s="126"/>
      <c r="G7" s="126"/>
      <c r="H7" s="126"/>
      <c r="L7" s="17"/>
    </row>
    <row r="8" s="1" customFormat="1" ht="12" customHeight="1">
      <c r="B8" s="40"/>
      <c r="D8" s="126" t="s">
        <v>104</v>
      </c>
      <c r="I8" s="128"/>
      <c r="L8" s="40"/>
    </row>
    <row r="9" s="1" customFormat="1" ht="36.96" customHeight="1">
      <c r="B9" s="40"/>
      <c r="E9" s="129" t="s">
        <v>105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18. 1. 2019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tr">
        <f>IF('Rekapitulace stavby'!AN10="","",'Rekapitulace stavby'!AN10)</f>
        <v/>
      </c>
      <c r="L14" s="40"/>
    </row>
    <row r="15" s="1" customFormat="1" ht="18" customHeight="1">
      <c r="B15" s="40"/>
      <c r="E15" s="14" t="str">
        <f>IF('Rekapitulace stavby'!E11="","",'Rekapitulace stavby'!E11)</f>
        <v xml:space="preserve"> </v>
      </c>
      <c r="I15" s="130" t="s">
        <v>27</v>
      </c>
      <c r="J15" s="14" t="str">
        <f>IF('Rekapitulace stavby'!AN11="","",'Rekapitulace stavby'!AN11)</f>
        <v/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28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27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30</v>
      </c>
      <c r="I20" s="130" t="s">
        <v>25</v>
      </c>
      <c r="J20" s="14" t="str">
        <f>IF('Rekapitulace stavby'!AN16="","",'Rekapitulace stavby'!AN16)</f>
        <v/>
      </c>
      <c r="L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30" t="s">
        <v>27</v>
      </c>
      <c r="J21" s="14" t="str">
        <f>IF('Rekapitulace stavby'!AN17="","",'Rekapitulace stavby'!AN17)</f>
        <v/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32</v>
      </c>
      <c r="I23" s="130" t="s">
        <v>25</v>
      </c>
      <c r="J23" s="14" t="str">
        <f>IF('Rekapitulace stavby'!AN19="","",'Rekapitulace stavby'!AN19)</f>
        <v/>
      </c>
      <c r="L23" s="40"/>
    </row>
    <row r="24" s="1" customFormat="1" ht="18" customHeight="1">
      <c r="B24" s="40"/>
      <c r="E24" s="14" t="str">
        <f>IF('Rekapitulace stavby'!E20="","",'Rekapitulace stavby'!E20)</f>
        <v xml:space="preserve"> </v>
      </c>
      <c r="I24" s="130" t="s">
        <v>27</v>
      </c>
      <c r="J24" s="14" t="str">
        <f>IF('Rekapitulace stavby'!AN20="","",'Rekapitulace stavby'!AN20)</f>
        <v/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33</v>
      </c>
      <c r="I26" s="128"/>
      <c r="L26" s="40"/>
    </row>
    <row r="27" s="6" customFormat="1" ht="14.4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25.44" customHeight="1">
      <c r="B30" s="40"/>
      <c r="D30" s="136" t="s">
        <v>35</v>
      </c>
      <c r="I30" s="128"/>
      <c r="J30" s="137">
        <f>ROUND(J86,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5"/>
      <c r="J31" s="68"/>
      <c r="K31" s="68"/>
      <c r="L31" s="40"/>
    </row>
    <row r="32" s="1" customFormat="1" ht="14.4" customHeight="1">
      <c r="B32" s="40"/>
      <c r="F32" s="138" t="s">
        <v>37</v>
      </c>
      <c r="I32" s="139" t="s">
        <v>36</v>
      </c>
      <c r="J32" s="138" t="s">
        <v>38</v>
      </c>
      <c r="L32" s="40"/>
    </row>
    <row r="33" s="1" customFormat="1" ht="14.4" customHeight="1">
      <c r="B33" s="40"/>
      <c r="D33" s="126" t="s">
        <v>39</v>
      </c>
      <c r="E33" s="126" t="s">
        <v>40</v>
      </c>
      <c r="F33" s="140">
        <f>ROUND((SUM(BE86:BE157)),  2)</f>
        <v>0</v>
      </c>
      <c r="I33" s="141">
        <v>0.20999999999999999</v>
      </c>
      <c r="J33" s="140">
        <f>ROUND(((SUM(BE86:BE157))*I33),  2)</f>
        <v>0</v>
      </c>
      <c r="L33" s="40"/>
    </row>
    <row r="34" s="1" customFormat="1" ht="14.4" customHeight="1">
      <c r="B34" s="40"/>
      <c r="E34" s="126" t="s">
        <v>41</v>
      </c>
      <c r="F34" s="140">
        <f>ROUND((SUM(BF86:BF157)),  2)</f>
        <v>0</v>
      </c>
      <c r="I34" s="141">
        <v>0.14999999999999999</v>
      </c>
      <c r="J34" s="140">
        <f>ROUND(((SUM(BF86:BF157))*I34),  2)</f>
        <v>0</v>
      </c>
      <c r="L34" s="40"/>
    </row>
    <row r="35" hidden="1" s="1" customFormat="1" ht="14.4" customHeight="1">
      <c r="B35" s="40"/>
      <c r="E35" s="126" t="s">
        <v>42</v>
      </c>
      <c r="F35" s="140">
        <f>ROUND((SUM(BG86:BG157)),  2)</f>
        <v>0</v>
      </c>
      <c r="I35" s="141">
        <v>0.20999999999999999</v>
      </c>
      <c r="J35" s="140">
        <f>0</f>
        <v>0</v>
      </c>
      <c r="L35" s="40"/>
    </row>
    <row r="36" hidden="1" s="1" customFormat="1" ht="14.4" customHeight="1">
      <c r="B36" s="40"/>
      <c r="E36" s="126" t="s">
        <v>43</v>
      </c>
      <c r="F36" s="140">
        <f>ROUND((SUM(BH86:BH157)),  2)</f>
        <v>0</v>
      </c>
      <c r="I36" s="141">
        <v>0.14999999999999999</v>
      </c>
      <c r="J36" s="140">
        <f>0</f>
        <v>0</v>
      </c>
      <c r="L36" s="40"/>
    </row>
    <row r="37" hidden="1" s="1" customFormat="1" ht="14.4" customHeight="1">
      <c r="B37" s="40"/>
      <c r="E37" s="126" t="s">
        <v>44</v>
      </c>
      <c r="F37" s="140">
        <f>ROUND((SUM(BI86:BI157)),  2)</f>
        <v>0</v>
      </c>
      <c r="I37" s="141">
        <v>0</v>
      </c>
      <c r="J37" s="140">
        <f>0</f>
        <v>0</v>
      </c>
      <c r="L37" s="40"/>
    </row>
    <row r="38" s="1" customFormat="1" ht="6.96" customHeight="1">
      <c r="B38" s="40"/>
      <c r="I38" s="128"/>
      <c r="L38" s="40"/>
    </row>
    <row r="39" s="1" customFormat="1" ht="25.44" customHeight="1">
      <c r="B39" s="40"/>
      <c r="C39" s="142"/>
      <c r="D39" s="143" t="s">
        <v>45</v>
      </c>
      <c r="E39" s="144"/>
      <c r="F39" s="144"/>
      <c r="G39" s="145" t="s">
        <v>46</v>
      </c>
      <c r="H39" s="146" t="s">
        <v>47</v>
      </c>
      <c r="I39" s="147"/>
      <c r="J39" s="148">
        <f>SUM(J30:J37)</f>
        <v>0</v>
      </c>
      <c r="K39" s="149"/>
      <c r="L39" s="40"/>
    </row>
    <row r="40" s="1" customFormat="1" ht="14.4" customHeight="1">
      <c r="B40" s="150"/>
      <c r="C40" s="151"/>
      <c r="D40" s="151"/>
      <c r="E40" s="151"/>
      <c r="F40" s="151"/>
      <c r="G40" s="151"/>
      <c r="H40" s="151"/>
      <c r="I40" s="152"/>
      <c r="J40" s="151"/>
      <c r="K40" s="151"/>
      <c r="L40" s="40"/>
    </row>
    <row r="44" s="1" customFormat="1" ht="6.96" customHeight="1">
      <c r="B44" s="153"/>
      <c r="C44" s="154"/>
      <c r="D44" s="154"/>
      <c r="E44" s="154"/>
      <c r="F44" s="154"/>
      <c r="G44" s="154"/>
      <c r="H44" s="154"/>
      <c r="I44" s="155"/>
      <c r="J44" s="154"/>
      <c r="K44" s="154"/>
      <c r="L44" s="40"/>
    </row>
    <row r="45" s="1" customFormat="1" ht="24.96" customHeight="1">
      <c r="B45" s="35"/>
      <c r="C45" s="20" t="s">
        <v>106</v>
      </c>
      <c r="D45" s="36"/>
      <c r="E45" s="36"/>
      <c r="F45" s="36"/>
      <c r="G45" s="36"/>
      <c r="H45" s="36"/>
      <c r="I45" s="128"/>
      <c r="J45" s="36"/>
      <c r="K45" s="36"/>
      <c r="L45" s="40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128"/>
      <c r="J46" s="36"/>
      <c r="K46" s="36"/>
      <c r="L46" s="40"/>
    </row>
    <row r="47" s="1" customFormat="1" ht="12" customHeight="1">
      <c r="B47" s="35"/>
      <c r="C47" s="29" t="s">
        <v>16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14.4" customHeight="1">
      <c r="B48" s="35"/>
      <c r="C48" s="36"/>
      <c r="D48" s="36"/>
      <c r="E48" s="156" t="str">
        <f>E7</f>
        <v>Domov pro seniory Skalka v Chebu, Americká 2176/52</v>
      </c>
      <c r="F48" s="29"/>
      <c r="G48" s="29"/>
      <c r="H48" s="29"/>
      <c r="I48" s="128"/>
      <c r="J48" s="36"/>
      <c r="K48" s="36"/>
      <c r="L48" s="40"/>
    </row>
    <row r="49" s="1" customFormat="1" ht="12" customHeight="1">
      <c r="B49" s="35"/>
      <c r="C49" s="29" t="s">
        <v>104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4.4" customHeight="1">
      <c r="B50" s="35"/>
      <c r="C50" s="36"/>
      <c r="D50" s="36"/>
      <c r="E50" s="61" t="str">
        <f>E9</f>
        <v>SO 01 - Revitalizace chodeb v 1.np</v>
      </c>
      <c r="F50" s="36"/>
      <c r="G50" s="36"/>
      <c r="H50" s="36"/>
      <c r="I50" s="128"/>
      <c r="J50" s="36"/>
      <c r="K50" s="36"/>
      <c r="L50" s="40"/>
    </row>
    <row r="51" s="1" customFormat="1" ht="6.96" customHeight="1">
      <c r="B51" s="35"/>
      <c r="C51" s="36"/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2" customHeight="1">
      <c r="B52" s="35"/>
      <c r="C52" s="29" t="s">
        <v>20</v>
      </c>
      <c r="D52" s="36"/>
      <c r="E52" s="36"/>
      <c r="F52" s="24" t="str">
        <f>F12</f>
        <v xml:space="preserve">Cheb </v>
      </c>
      <c r="G52" s="36"/>
      <c r="H52" s="36"/>
      <c r="I52" s="130" t="s">
        <v>22</v>
      </c>
      <c r="J52" s="64" t="str">
        <f>IF(J12="","",J12)</f>
        <v>18. 1. 2019</v>
      </c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2.6" customHeight="1">
      <c r="B54" s="35"/>
      <c r="C54" s="29" t="s">
        <v>24</v>
      </c>
      <c r="D54" s="36"/>
      <c r="E54" s="36"/>
      <c r="F54" s="24" t="str">
        <f>E15</f>
        <v xml:space="preserve"> </v>
      </c>
      <c r="G54" s="36"/>
      <c r="H54" s="36"/>
      <c r="I54" s="130" t="s">
        <v>30</v>
      </c>
      <c r="J54" s="33" t="str">
        <f>E21</f>
        <v xml:space="preserve"> </v>
      </c>
      <c r="K54" s="36"/>
      <c r="L54" s="40"/>
    </row>
    <row r="55" s="1" customFormat="1" ht="12.6" customHeight="1">
      <c r="B55" s="35"/>
      <c r="C55" s="29" t="s">
        <v>28</v>
      </c>
      <c r="D55" s="36"/>
      <c r="E55" s="36"/>
      <c r="F55" s="24" t="str">
        <f>IF(E18="","",E18)</f>
        <v>Vyplň údaj</v>
      </c>
      <c r="G55" s="36"/>
      <c r="H55" s="36"/>
      <c r="I55" s="130" t="s">
        <v>32</v>
      </c>
      <c r="J55" s="33" t="str">
        <f>E24</f>
        <v xml:space="preserve"> </v>
      </c>
      <c r="K55" s="36"/>
      <c r="L55" s="40"/>
    </row>
    <row r="56" s="1" customFormat="1" ht="10.32" customHeight="1">
      <c r="B56" s="35"/>
      <c r="C56" s="36"/>
      <c r="D56" s="36"/>
      <c r="E56" s="36"/>
      <c r="F56" s="36"/>
      <c r="G56" s="36"/>
      <c r="H56" s="36"/>
      <c r="I56" s="128"/>
      <c r="J56" s="36"/>
      <c r="K56" s="36"/>
      <c r="L56" s="40"/>
    </row>
    <row r="57" s="1" customFormat="1" ht="29.28" customHeight="1">
      <c r="B57" s="35"/>
      <c r="C57" s="157" t="s">
        <v>107</v>
      </c>
      <c r="D57" s="158"/>
      <c r="E57" s="158"/>
      <c r="F57" s="158"/>
      <c r="G57" s="158"/>
      <c r="H57" s="158"/>
      <c r="I57" s="159"/>
      <c r="J57" s="160" t="s">
        <v>108</v>
      </c>
      <c r="K57" s="158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2.8" customHeight="1">
      <c r="B59" s="35"/>
      <c r="C59" s="161" t="s">
        <v>109</v>
      </c>
      <c r="D59" s="36"/>
      <c r="E59" s="36"/>
      <c r="F59" s="36"/>
      <c r="G59" s="36"/>
      <c r="H59" s="36"/>
      <c r="I59" s="128"/>
      <c r="J59" s="95">
        <f>J86</f>
        <v>0</v>
      </c>
      <c r="K59" s="36"/>
      <c r="L59" s="40"/>
      <c r="AU59" s="14" t="s">
        <v>110</v>
      </c>
    </row>
    <row r="60" s="7" customFormat="1" ht="24.96" customHeight="1">
      <c r="B60" s="162"/>
      <c r="C60" s="163"/>
      <c r="D60" s="164" t="s">
        <v>111</v>
      </c>
      <c r="E60" s="165"/>
      <c r="F60" s="165"/>
      <c r="G60" s="165"/>
      <c r="H60" s="165"/>
      <c r="I60" s="166"/>
      <c r="J60" s="167">
        <f>J87</f>
        <v>0</v>
      </c>
      <c r="K60" s="163"/>
      <c r="L60" s="168"/>
    </row>
    <row r="61" s="8" customFormat="1" ht="19.92" customHeight="1">
      <c r="B61" s="169"/>
      <c r="C61" s="170"/>
      <c r="D61" s="171" t="s">
        <v>112</v>
      </c>
      <c r="E61" s="172"/>
      <c r="F61" s="172"/>
      <c r="G61" s="172"/>
      <c r="H61" s="172"/>
      <c r="I61" s="173"/>
      <c r="J61" s="174">
        <f>J88</f>
        <v>0</v>
      </c>
      <c r="K61" s="170"/>
      <c r="L61" s="175"/>
    </row>
    <row r="62" s="7" customFormat="1" ht="24.96" customHeight="1">
      <c r="B62" s="162"/>
      <c r="C62" s="163"/>
      <c r="D62" s="164" t="s">
        <v>113</v>
      </c>
      <c r="E62" s="165"/>
      <c r="F62" s="165"/>
      <c r="G62" s="165"/>
      <c r="H62" s="165"/>
      <c r="I62" s="166"/>
      <c r="J62" s="167">
        <f>J94</f>
        <v>0</v>
      </c>
      <c r="K62" s="163"/>
      <c r="L62" s="168"/>
    </row>
    <row r="63" s="8" customFormat="1" ht="19.92" customHeight="1">
      <c r="B63" s="169"/>
      <c r="C63" s="170"/>
      <c r="D63" s="171" t="s">
        <v>114</v>
      </c>
      <c r="E63" s="172"/>
      <c r="F63" s="172"/>
      <c r="G63" s="172"/>
      <c r="H63" s="172"/>
      <c r="I63" s="173"/>
      <c r="J63" s="174">
        <f>J95</f>
        <v>0</v>
      </c>
      <c r="K63" s="170"/>
      <c r="L63" s="175"/>
    </row>
    <row r="64" s="8" customFormat="1" ht="19.92" customHeight="1">
      <c r="B64" s="169"/>
      <c r="C64" s="170"/>
      <c r="D64" s="171" t="s">
        <v>115</v>
      </c>
      <c r="E64" s="172"/>
      <c r="F64" s="172"/>
      <c r="G64" s="172"/>
      <c r="H64" s="172"/>
      <c r="I64" s="173"/>
      <c r="J64" s="174">
        <f>J99</f>
        <v>0</v>
      </c>
      <c r="K64" s="170"/>
      <c r="L64" s="175"/>
    </row>
    <row r="65" s="8" customFormat="1" ht="19.92" customHeight="1">
      <c r="B65" s="169"/>
      <c r="C65" s="170"/>
      <c r="D65" s="171" t="s">
        <v>116</v>
      </c>
      <c r="E65" s="172"/>
      <c r="F65" s="172"/>
      <c r="G65" s="172"/>
      <c r="H65" s="172"/>
      <c r="I65" s="173"/>
      <c r="J65" s="174">
        <f>J124</f>
        <v>0</v>
      </c>
      <c r="K65" s="170"/>
      <c r="L65" s="175"/>
    </row>
    <row r="66" s="7" customFormat="1" ht="24.96" customHeight="1">
      <c r="B66" s="162"/>
      <c r="C66" s="163"/>
      <c r="D66" s="164" t="s">
        <v>117</v>
      </c>
      <c r="E66" s="165"/>
      <c r="F66" s="165"/>
      <c r="G66" s="165"/>
      <c r="H66" s="165"/>
      <c r="I66" s="166"/>
      <c r="J66" s="167">
        <f>J136</f>
        <v>0</v>
      </c>
      <c r="K66" s="163"/>
      <c r="L66" s="168"/>
    </row>
    <row r="67" s="1" customFormat="1" ht="21.84" customHeight="1">
      <c r="B67" s="35"/>
      <c r="C67" s="36"/>
      <c r="D67" s="36"/>
      <c r="E67" s="36"/>
      <c r="F67" s="36"/>
      <c r="G67" s="36"/>
      <c r="H67" s="36"/>
      <c r="I67" s="128"/>
      <c r="J67" s="36"/>
      <c r="K67" s="36"/>
      <c r="L67" s="40"/>
    </row>
    <row r="68" s="1" customFormat="1" ht="6.96" customHeight="1">
      <c r="B68" s="54"/>
      <c r="C68" s="55"/>
      <c r="D68" s="55"/>
      <c r="E68" s="55"/>
      <c r="F68" s="55"/>
      <c r="G68" s="55"/>
      <c r="H68" s="55"/>
      <c r="I68" s="152"/>
      <c r="J68" s="55"/>
      <c r="K68" s="55"/>
      <c r="L68" s="40"/>
    </row>
    <row r="72" s="1" customFormat="1" ht="6.96" customHeight="1">
      <c r="B72" s="56"/>
      <c r="C72" s="57"/>
      <c r="D72" s="57"/>
      <c r="E72" s="57"/>
      <c r="F72" s="57"/>
      <c r="G72" s="57"/>
      <c r="H72" s="57"/>
      <c r="I72" s="155"/>
      <c r="J72" s="57"/>
      <c r="K72" s="57"/>
      <c r="L72" s="40"/>
    </row>
    <row r="73" s="1" customFormat="1" ht="24.96" customHeight="1">
      <c r="B73" s="35"/>
      <c r="C73" s="20" t="s">
        <v>118</v>
      </c>
      <c r="D73" s="36"/>
      <c r="E73" s="36"/>
      <c r="F73" s="36"/>
      <c r="G73" s="36"/>
      <c r="H73" s="36"/>
      <c r="I73" s="128"/>
      <c r="J73" s="36"/>
      <c r="K73" s="36"/>
      <c r="L73" s="40"/>
    </row>
    <row r="74" s="1" customFormat="1" ht="6.96" customHeight="1">
      <c r="B74" s="35"/>
      <c r="C74" s="36"/>
      <c r="D74" s="36"/>
      <c r="E74" s="36"/>
      <c r="F74" s="36"/>
      <c r="G74" s="36"/>
      <c r="H74" s="36"/>
      <c r="I74" s="128"/>
      <c r="J74" s="36"/>
      <c r="K74" s="36"/>
      <c r="L74" s="40"/>
    </row>
    <row r="75" s="1" customFormat="1" ht="12" customHeight="1">
      <c r="B75" s="35"/>
      <c r="C75" s="29" t="s">
        <v>16</v>
      </c>
      <c r="D75" s="36"/>
      <c r="E75" s="36"/>
      <c r="F75" s="36"/>
      <c r="G75" s="36"/>
      <c r="H75" s="36"/>
      <c r="I75" s="128"/>
      <c r="J75" s="36"/>
      <c r="K75" s="36"/>
      <c r="L75" s="40"/>
    </row>
    <row r="76" s="1" customFormat="1" ht="14.4" customHeight="1">
      <c r="B76" s="35"/>
      <c r="C76" s="36"/>
      <c r="D76" s="36"/>
      <c r="E76" s="156" t="str">
        <f>E7</f>
        <v>Domov pro seniory Skalka v Chebu, Americká 2176/52</v>
      </c>
      <c r="F76" s="29"/>
      <c r="G76" s="29"/>
      <c r="H76" s="29"/>
      <c r="I76" s="128"/>
      <c r="J76" s="36"/>
      <c r="K76" s="36"/>
      <c r="L76" s="40"/>
    </row>
    <row r="77" s="1" customFormat="1" ht="12" customHeight="1">
      <c r="B77" s="35"/>
      <c r="C77" s="29" t="s">
        <v>104</v>
      </c>
      <c r="D77" s="36"/>
      <c r="E77" s="36"/>
      <c r="F77" s="36"/>
      <c r="G77" s="36"/>
      <c r="H77" s="36"/>
      <c r="I77" s="128"/>
      <c r="J77" s="36"/>
      <c r="K77" s="36"/>
      <c r="L77" s="40"/>
    </row>
    <row r="78" s="1" customFormat="1" ht="14.4" customHeight="1">
      <c r="B78" s="35"/>
      <c r="C78" s="36"/>
      <c r="D78" s="36"/>
      <c r="E78" s="61" t="str">
        <f>E9</f>
        <v>SO 01 - Revitalizace chodeb v 1.np</v>
      </c>
      <c r="F78" s="36"/>
      <c r="G78" s="36"/>
      <c r="H78" s="36"/>
      <c r="I78" s="128"/>
      <c r="J78" s="36"/>
      <c r="K78" s="36"/>
      <c r="L78" s="40"/>
    </row>
    <row r="79" s="1" customFormat="1" ht="6.96" customHeight="1">
      <c r="B79" s="35"/>
      <c r="C79" s="36"/>
      <c r="D79" s="36"/>
      <c r="E79" s="36"/>
      <c r="F79" s="36"/>
      <c r="G79" s="36"/>
      <c r="H79" s="36"/>
      <c r="I79" s="128"/>
      <c r="J79" s="36"/>
      <c r="K79" s="36"/>
      <c r="L79" s="40"/>
    </row>
    <row r="80" s="1" customFormat="1" ht="12" customHeight="1">
      <c r="B80" s="35"/>
      <c r="C80" s="29" t="s">
        <v>20</v>
      </c>
      <c r="D80" s="36"/>
      <c r="E80" s="36"/>
      <c r="F80" s="24" t="str">
        <f>F12</f>
        <v xml:space="preserve">Cheb </v>
      </c>
      <c r="G80" s="36"/>
      <c r="H80" s="36"/>
      <c r="I80" s="130" t="s">
        <v>22</v>
      </c>
      <c r="J80" s="64" t="str">
        <f>IF(J12="","",J12)</f>
        <v>18. 1. 2019</v>
      </c>
      <c r="K80" s="36"/>
      <c r="L80" s="40"/>
    </row>
    <row r="81" s="1" customFormat="1" ht="6.96" customHeight="1">
      <c r="B81" s="35"/>
      <c r="C81" s="36"/>
      <c r="D81" s="36"/>
      <c r="E81" s="36"/>
      <c r="F81" s="36"/>
      <c r="G81" s="36"/>
      <c r="H81" s="36"/>
      <c r="I81" s="128"/>
      <c r="J81" s="36"/>
      <c r="K81" s="36"/>
      <c r="L81" s="40"/>
    </row>
    <row r="82" s="1" customFormat="1" ht="12.6" customHeight="1">
      <c r="B82" s="35"/>
      <c r="C82" s="29" t="s">
        <v>24</v>
      </c>
      <c r="D82" s="36"/>
      <c r="E82" s="36"/>
      <c r="F82" s="24" t="str">
        <f>E15</f>
        <v xml:space="preserve"> </v>
      </c>
      <c r="G82" s="36"/>
      <c r="H82" s="36"/>
      <c r="I82" s="130" t="s">
        <v>30</v>
      </c>
      <c r="J82" s="33" t="str">
        <f>E21</f>
        <v xml:space="preserve"> </v>
      </c>
      <c r="K82" s="36"/>
      <c r="L82" s="40"/>
    </row>
    <row r="83" s="1" customFormat="1" ht="12.6" customHeight="1">
      <c r="B83" s="35"/>
      <c r="C83" s="29" t="s">
        <v>28</v>
      </c>
      <c r="D83" s="36"/>
      <c r="E83" s="36"/>
      <c r="F83" s="24" t="str">
        <f>IF(E18="","",E18)</f>
        <v>Vyplň údaj</v>
      </c>
      <c r="G83" s="36"/>
      <c r="H83" s="36"/>
      <c r="I83" s="130" t="s">
        <v>32</v>
      </c>
      <c r="J83" s="33" t="str">
        <f>E24</f>
        <v xml:space="preserve"> </v>
      </c>
      <c r="K83" s="36"/>
      <c r="L83" s="40"/>
    </row>
    <row r="84" s="1" customFormat="1" ht="10.32" customHeight="1">
      <c r="B84" s="35"/>
      <c r="C84" s="36"/>
      <c r="D84" s="36"/>
      <c r="E84" s="36"/>
      <c r="F84" s="36"/>
      <c r="G84" s="36"/>
      <c r="H84" s="36"/>
      <c r="I84" s="128"/>
      <c r="J84" s="36"/>
      <c r="K84" s="36"/>
      <c r="L84" s="40"/>
    </row>
    <row r="85" s="9" customFormat="1" ht="29.28" customHeight="1">
      <c r="B85" s="176"/>
      <c r="C85" s="177" t="s">
        <v>119</v>
      </c>
      <c r="D85" s="178" t="s">
        <v>54</v>
      </c>
      <c r="E85" s="178" t="s">
        <v>50</v>
      </c>
      <c r="F85" s="178" t="s">
        <v>51</v>
      </c>
      <c r="G85" s="178" t="s">
        <v>120</v>
      </c>
      <c r="H85" s="178" t="s">
        <v>121</v>
      </c>
      <c r="I85" s="179" t="s">
        <v>122</v>
      </c>
      <c r="J85" s="180" t="s">
        <v>108</v>
      </c>
      <c r="K85" s="181" t="s">
        <v>123</v>
      </c>
      <c r="L85" s="182"/>
      <c r="M85" s="85" t="s">
        <v>1</v>
      </c>
      <c r="N85" s="86" t="s">
        <v>39</v>
      </c>
      <c r="O85" s="86" t="s">
        <v>124</v>
      </c>
      <c r="P85" s="86" t="s">
        <v>125</v>
      </c>
      <c r="Q85" s="86" t="s">
        <v>126</v>
      </c>
      <c r="R85" s="86" t="s">
        <v>127</v>
      </c>
      <c r="S85" s="86" t="s">
        <v>128</v>
      </c>
      <c r="T85" s="87" t="s">
        <v>129</v>
      </c>
    </row>
    <row r="86" s="1" customFormat="1" ht="22.8" customHeight="1">
      <c r="B86" s="35"/>
      <c r="C86" s="92" t="s">
        <v>130</v>
      </c>
      <c r="D86" s="36"/>
      <c r="E86" s="36"/>
      <c r="F86" s="36"/>
      <c r="G86" s="36"/>
      <c r="H86" s="36"/>
      <c r="I86" s="128"/>
      <c r="J86" s="183">
        <f>BK86</f>
        <v>0</v>
      </c>
      <c r="K86" s="36"/>
      <c r="L86" s="40"/>
      <c r="M86" s="88"/>
      <c r="N86" s="89"/>
      <c r="O86" s="89"/>
      <c r="P86" s="184">
        <f>P87+P94+P136</f>
        <v>0</v>
      </c>
      <c r="Q86" s="89"/>
      <c r="R86" s="184">
        <f>R87+R94+R136</f>
        <v>0.33194119999999999</v>
      </c>
      <c r="S86" s="89"/>
      <c r="T86" s="185">
        <f>T87+T94+T136</f>
        <v>0</v>
      </c>
      <c r="AT86" s="14" t="s">
        <v>68</v>
      </c>
      <c r="AU86" s="14" t="s">
        <v>110</v>
      </c>
      <c r="BK86" s="186">
        <f>BK87+BK94+BK136</f>
        <v>0</v>
      </c>
    </row>
    <row r="87" s="10" customFormat="1" ht="25.92" customHeight="1">
      <c r="B87" s="187"/>
      <c r="C87" s="188"/>
      <c r="D87" s="189" t="s">
        <v>68</v>
      </c>
      <c r="E87" s="190" t="s">
        <v>131</v>
      </c>
      <c r="F87" s="190" t="s">
        <v>132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P88</f>
        <v>0</v>
      </c>
      <c r="Q87" s="195"/>
      <c r="R87" s="196">
        <f>R88</f>
        <v>0.00088000000000000003</v>
      </c>
      <c r="S87" s="195"/>
      <c r="T87" s="197">
        <f>T88</f>
        <v>0</v>
      </c>
      <c r="AR87" s="198" t="s">
        <v>77</v>
      </c>
      <c r="AT87" s="199" t="s">
        <v>68</v>
      </c>
      <c r="AU87" s="199" t="s">
        <v>69</v>
      </c>
      <c r="AY87" s="198" t="s">
        <v>133</v>
      </c>
      <c r="BK87" s="200">
        <f>BK88</f>
        <v>0</v>
      </c>
    </row>
    <row r="88" s="10" customFormat="1" ht="22.8" customHeight="1">
      <c r="B88" s="187"/>
      <c r="C88" s="188"/>
      <c r="D88" s="189" t="s">
        <v>68</v>
      </c>
      <c r="E88" s="201" t="s">
        <v>134</v>
      </c>
      <c r="F88" s="201" t="s">
        <v>135</v>
      </c>
      <c r="G88" s="188"/>
      <c r="H88" s="188"/>
      <c r="I88" s="191"/>
      <c r="J88" s="202">
        <f>BK88</f>
        <v>0</v>
      </c>
      <c r="K88" s="188"/>
      <c r="L88" s="193"/>
      <c r="M88" s="194"/>
      <c r="N88" s="195"/>
      <c r="O88" s="195"/>
      <c r="P88" s="196">
        <f>SUM(P89:P93)</f>
        <v>0</v>
      </c>
      <c r="Q88" s="195"/>
      <c r="R88" s="196">
        <f>SUM(R89:R93)</f>
        <v>0.00088000000000000003</v>
      </c>
      <c r="S88" s="195"/>
      <c r="T88" s="197">
        <f>SUM(T89:T93)</f>
        <v>0</v>
      </c>
      <c r="AR88" s="198" t="s">
        <v>77</v>
      </c>
      <c r="AT88" s="199" t="s">
        <v>68</v>
      </c>
      <c r="AU88" s="199" t="s">
        <v>77</v>
      </c>
      <c r="AY88" s="198" t="s">
        <v>133</v>
      </c>
      <c r="BK88" s="200">
        <f>SUM(BK89:BK93)</f>
        <v>0</v>
      </c>
    </row>
    <row r="89" s="1" customFormat="1" ht="20.4" customHeight="1">
      <c r="B89" s="35"/>
      <c r="C89" s="203" t="s">
        <v>77</v>
      </c>
      <c r="D89" s="203" t="s">
        <v>136</v>
      </c>
      <c r="E89" s="204" t="s">
        <v>137</v>
      </c>
      <c r="F89" s="205" t="s">
        <v>138</v>
      </c>
      <c r="G89" s="206" t="s">
        <v>139</v>
      </c>
      <c r="H89" s="207">
        <v>40</v>
      </c>
      <c r="I89" s="208"/>
      <c r="J89" s="209">
        <f>ROUND(I89*H89,2)</f>
        <v>0</v>
      </c>
      <c r="K89" s="205" t="s">
        <v>140</v>
      </c>
      <c r="L89" s="40"/>
      <c r="M89" s="210" t="s">
        <v>1</v>
      </c>
      <c r="N89" s="211" t="s">
        <v>41</v>
      </c>
      <c r="O89" s="76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14" t="s">
        <v>141</v>
      </c>
      <c r="AT89" s="14" t="s">
        <v>136</v>
      </c>
      <c r="AU89" s="14" t="s">
        <v>142</v>
      </c>
      <c r="AY89" s="14" t="s">
        <v>133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14" t="s">
        <v>142</v>
      </c>
      <c r="BK89" s="214">
        <f>ROUND(I89*H89,2)</f>
        <v>0</v>
      </c>
      <c r="BL89" s="14" t="s">
        <v>141</v>
      </c>
      <c r="BM89" s="14" t="s">
        <v>143</v>
      </c>
    </row>
    <row r="90" s="11" customFormat="1">
      <c r="B90" s="215"/>
      <c r="C90" s="216"/>
      <c r="D90" s="217" t="s">
        <v>144</v>
      </c>
      <c r="E90" s="218" t="s">
        <v>1</v>
      </c>
      <c r="F90" s="219" t="s">
        <v>145</v>
      </c>
      <c r="G90" s="216"/>
      <c r="H90" s="220">
        <v>20</v>
      </c>
      <c r="I90" s="221"/>
      <c r="J90" s="216"/>
      <c r="K90" s="216"/>
      <c r="L90" s="222"/>
      <c r="M90" s="223"/>
      <c r="N90" s="224"/>
      <c r="O90" s="224"/>
      <c r="P90" s="224"/>
      <c r="Q90" s="224"/>
      <c r="R90" s="224"/>
      <c r="S90" s="224"/>
      <c r="T90" s="225"/>
      <c r="AT90" s="226" t="s">
        <v>144</v>
      </c>
      <c r="AU90" s="226" t="s">
        <v>142</v>
      </c>
      <c r="AV90" s="11" t="s">
        <v>142</v>
      </c>
      <c r="AW90" s="11" t="s">
        <v>31</v>
      </c>
      <c r="AX90" s="11" t="s">
        <v>69</v>
      </c>
      <c r="AY90" s="226" t="s">
        <v>133</v>
      </c>
    </row>
    <row r="91" s="11" customFormat="1">
      <c r="B91" s="215"/>
      <c r="C91" s="216"/>
      <c r="D91" s="217" t="s">
        <v>144</v>
      </c>
      <c r="E91" s="218" t="s">
        <v>1</v>
      </c>
      <c r="F91" s="219" t="s">
        <v>146</v>
      </c>
      <c r="G91" s="216"/>
      <c r="H91" s="220">
        <v>20</v>
      </c>
      <c r="I91" s="221"/>
      <c r="J91" s="216"/>
      <c r="K91" s="216"/>
      <c r="L91" s="222"/>
      <c r="M91" s="223"/>
      <c r="N91" s="224"/>
      <c r="O91" s="224"/>
      <c r="P91" s="224"/>
      <c r="Q91" s="224"/>
      <c r="R91" s="224"/>
      <c r="S91" s="224"/>
      <c r="T91" s="225"/>
      <c r="AT91" s="226" t="s">
        <v>144</v>
      </c>
      <c r="AU91" s="226" t="s">
        <v>142</v>
      </c>
      <c r="AV91" s="11" t="s">
        <v>142</v>
      </c>
      <c r="AW91" s="11" t="s">
        <v>31</v>
      </c>
      <c r="AX91" s="11" t="s">
        <v>69</v>
      </c>
      <c r="AY91" s="226" t="s">
        <v>133</v>
      </c>
    </row>
    <row r="92" s="1" customFormat="1" ht="14.4" customHeight="1">
      <c r="B92" s="35"/>
      <c r="C92" s="227" t="s">
        <v>142</v>
      </c>
      <c r="D92" s="227" t="s">
        <v>147</v>
      </c>
      <c r="E92" s="228" t="s">
        <v>148</v>
      </c>
      <c r="F92" s="229" t="s">
        <v>149</v>
      </c>
      <c r="G92" s="230" t="s">
        <v>139</v>
      </c>
      <c r="H92" s="231">
        <v>44</v>
      </c>
      <c r="I92" s="232"/>
      <c r="J92" s="233">
        <f>ROUND(I92*H92,2)</f>
        <v>0</v>
      </c>
      <c r="K92" s="229" t="s">
        <v>1</v>
      </c>
      <c r="L92" s="234"/>
      <c r="M92" s="235" t="s">
        <v>1</v>
      </c>
      <c r="N92" s="236" t="s">
        <v>41</v>
      </c>
      <c r="O92" s="76"/>
      <c r="P92" s="212">
        <f>O92*H92</f>
        <v>0</v>
      </c>
      <c r="Q92" s="212">
        <v>2.0000000000000002E-05</v>
      </c>
      <c r="R92" s="212">
        <f>Q92*H92</f>
        <v>0.00088000000000000003</v>
      </c>
      <c r="S92" s="212">
        <v>0</v>
      </c>
      <c r="T92" s="213">
        <f>S92*H92</f>
        <v>0</v>
      </c>
      <c r="AR92" s="14" t="s">
        <v>150</v>
      </c>
      <c r="AT92" s="14" t="s">
        <v>147</v>
      </c>
      <c r="AU92" s="14" t="s">
        <v>142</v>
      </c>
      <c r="AY92" s="14" t="s">
        <v>133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14" t="s">
        <v>142</v>
      </c>
      <c r="BK92" s="214">
        <f>ROUND(I92*H92,2)</f>
        <v>0</v>
      </c>
      <c r="BL92" s="14" t="s">
        <v>141</v>
      </c>
      <c r="BM92" s="14" t="s">
        <v>151</v>
      </c>
    </row>
    <row r="93" s="11" customFormat="1">
      <c r="B93" s="215"/>
      <c r="C93" s="216"/>
      <c r="D93" s="217" t="s">
        <v>144</v>
      </c>
      <c r="E93" s="216"/>
      <c r="F93" s="219" t="s">
        <v>152</v>
      </c>
      <c r="G93" s="216"/>
      <c r="H93" s="220">
        <v>44</v>
      </c>
      <c r="I93" s="221"/>
      <c r="J93" s="216"/>
      <c r="K93" s="216"/>
      <c r="L93" s="222"/>
      <c r="M93" s="223"/>
      <c r="N93" s="224"/>
      <c r="O93" s="224"/>
      <c r="P93" s="224"/>
      <c r="Q93" s="224"/>
      <c r="R93" s="224"/>
      <c r="S93" s="224"/>
      <c r="T93" s="225"/>
      <c r="AT93" s="226" t="s">
        <v>144</v>
      </c>
      <c r="AU93" s="226" t="s">
        <v>142</v>
      </c>
      <c r="AV93" s="11" t="s">
        <v>142</v>
      </c>
      <c r="AW93" s="11" t="s">
        <v>4</v>
      </c>
      <c r="AX93" s="11" t="s">
        <v>77</v>
      </c>
      <c r="AY93" s="226" t="s">
        <v>133</v>
      </c>
    </row>
    <row r="94" s="10" customFormat="1" ht="25.92" customHeight="1">
      <c r="B94" s="187"/>
      <c r="C94" s="188"/>
      <c r="D94" s="189" t="s">
        <v>68</v>
      </c>
      <c r="E94" s="190" t="s">
        <v>153</v>
      </c>
      <c r="F94" s="190" t="s">
        <v>154</v>
      </c>
      <c r="G94" s="188"/>
      <c r="H94" s="188"/>
      <c r="I94" s="191"/>
      <c r="J94" s="192">
        <f>BK94</f>
        <v>0</v>
      </c>
      <c r="K94" s="188"/>
      <c r="L94" s="193"/>
      <c r="M94" s="194"/>
      <c r="N94" s="195"/>
      <c r="O94" s="195"/>
      <c r="P94" s="196">
        <f>P95+P99+P124</f>
        <v>0</v>
      </c>
      <c r="Q94" s="195"/>
      <c r="R94" s="196">
        <f>R95+R99+R124</f>
        <v>0.3310612</v>
      </c>
      <c r="S94" s="195"/>
      <c r="T94" s="197">
        <f>T95+T99+T124</f>
        <v>0</v>
      </c>
      <c r="AR94" s="198" t="s">
        <v>142</v>
      </c>
      <c r="AT94" s="199" t="s">
        <v>68</v>
      </c>
      <c r="AU94" s="199" t="s">
        <v>69</v>
      </c>
      <c r="AY94" s="198" t="s">
        <v>133</v>
      </c>
      <c r="BK94" s="200">
        <f>BK95+BK99+BK124</f>
        <v>0</v>
      </c>
    </row>
    <row r="95" s="10" customFormat="1" ht="22.8" customHeight="1">
      <c r="B95" s="187"/>
      <c r="C95" s="188"/>
      <c r="D95" s="189" t="s">
        <v>68</v>
      </c>
      <c r="E95" s="201" t="s">
        <v>155</v>
      </c>
      <c r="F95" s="201" t="s">
        <v>156</v>
      </c>
      <c r="G95" s="188"/>
      <c r="H95" s="188"/>
      <c r="I95" s="191"/>
      <c r="J95" s="202">
        <f>BK95</f>
        <v>0</v>
      </c>
      <c r="K95" s="188"/>
      <c r="L95" s="193"/>
      <c r="M95" s="194"/>
      <c r="N95" s="195"/>
      <c r="O95" s="195"/>
      <c r="P95" s="196">
        <f>SUM(P96:P98)</f>
        <v>0</v>
      </c>
      <c r="Q95" s="195"/>
      <c r="R95" s="196">
        <f>SUM(R96:R98)</f>
        <v>0</v>
      </c>
      <c r="S95" s="195"/>
      <c r="T95" s="197">
        <f>SUM(T96:T98)</f>
        <v>0</v>
      </c>
      <c r="AR95" s="198" t="s">
        <v>142</v>
      </c>
      <c r="AT95" s="199" t="s">
        <v>68</v>
      </c>
      <c r="AU95" s="199" t="s">
        <v>77</v>
      </c>
      <c r="AY95" s="198" t="s">
        <v>133</v>
      </c>
      <c r="BK95" s="200">
        <f>SUM(BK96:BK98)</f>
        <v>0</v>
      </c>
    </row>
    <row r="96" s="1" customFormat="1" ht="14.4" customHeight="1">
      <c r="B96" s="35"/>
      <c r="C96" s="203" t="s">
        <v>157</v>
      </c>
      <c r="D96" s="203" t="s">
        <v>136</v>
      </c>
      <c r="E96" s="204" t="s">
        <v>158</v>
      </c>
      <c r="F96" s="205" t="s">
        <v>159</v>
      </c>
      <c r="G96" s="206" t="s">
        <v>160</v>
      </c>
      <c r="H96" s="207">
        <v>1</v>
      </c>
      <c r="I96" s="208"/>
      <c r="J96" s="209">
        <f>ROUND(I96*H96,2)</f>
        <v>0</v>
      </c>
      <c r="K96" s="205" t="s">
        <v>1</v>
      </c>
      <c r="L96" s="40"/>
      <c r="M96" s="210" t="s">
        <v>1</v>
      </c>
      <c r="N96" s="211" t="s">
        <v>41</v>
      </c>
      <c r="O96" s="76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14" t="s">
        <v>161</v>
      </c>
      <c r="AT96" s="14" t="s">
        <v>136</v>
      </c>
      <c r="AU96" s="14" t="s">
        <v>142</v>
      </c>
      <c r="AY96" s="14" t="s">
        <v>133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14" t="s">
        <v>142</v>
      </c>
      <c r="BK96" s="214">
        <f>ROUND(I96*H96,2)</f>
        <v>0</v>
      </c>
      <c r="BL96" s="14" t="s">
        <v>161</v>
      </c>
      <c r="BM96" s="14" t="s">
        <v>162</v>
      </c>
    </row>
    <row r="97" s="1" customFormat="1">
      <c r="B97" s="35"/>
      <c r="C97" s="36"/>
      <c r="D97" s="217" t="s">
        <v>163</v>
      </c>
      <c r="E97" s="36"/>
      <c r="F97" s="237" t="s">
        <v>164</v>
      </c>
      <c r="G97" s="36"/>
      <c r="H97" s="36"/>
      <c r="I97" s="128"/>
      <c r="J97" s="36"/>
      <c r="K97" s="36"/>
      <c r="L97" s="40"/>
      <c r="M97" s="238"/>
      <c r="N97" s="76"/>
      <c r="O97" s="76"/>
      <c r="P97" s="76"/>
      <c r="Q97" s="76"/>
      <c r="R97" s="76"/>
      <c r="S97" s="76"/>
      <c r="T97" s="77"/>
      <c r="AT97" s="14" t="s">
        <v>163</v>
      </c>
      <c r="AU97" s="14" t="s">
        <v>142</v>
      </c>
    </row>
    <row r="98" s="11" customFormat="1">
      <c r="B98" s="215"/>
      <c r="C98" s="216"/>
      <c r="D98" s="217" t="s">
        <v>144</v>
      </c>
      <c r="E98" s="218" t="s">
        <v>1</v>
      </c>
      <c r="F98" s="219" t="s">
        <v>165</v>
      </c>
      <c r="G98" s="216"/>
      <c r="H98" s="220">
        <v>1</v>
      </c>
      <c r="I98" s="221"/>
      <c r="J98" s="216"/>
      <c r="K98" s="216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144</v>
      </c>
      <c r="AU98" s="226" t="s">
        <v>142</v>
      </c>
      <c r="AV98" s="11" t="s">
        <v>142</v>
      </c>
      <c r="AW98" s="11" t="s">
        <v>31</v>
      </c>
      <c r="AX98" s="11" t="s">
        <v>69</v>
      </c>
      <c r="AY98" s="226" t="s">
        <v>133</v>
      </c>
    </row>
    <row r="99" s="10" customFormat="1" ht="22.8" customHeight="1">
      <c r="B99" s="187"/>
      <c r="C99" s="188"/>
      <c r="D99" s="189" t="s">
        <v>68</v>
      </c>
      <c r="E99" s="201" t="s">
        <v>166</v>
      </c>
      <c r="F99" s="201" t="s">
        <v>167</v>
      </c>
      <c r="G99" s="188"/>
      <c r="H99" s="188"/>
      <c r="I99" s="191"/>
      <c r="J99" s="202">
        <f>BK99</f>
        <v>0</v>
      </c>
      <c r="K99" s="188"/>
      <c r="L99" s="193"/>
      <c r="M99" s="194"/>
      <c r="N99" s="195"/>
      <c r="O99" s="195"/>
      <c r="P99" s="196">
        <f>SUM(P100:P123)</f>
        <v>0</v>
      </c>
      <c r="Q99" s="195"/>
      <c r="R99" s="196">
        <f>SUM(R100:R123)</f>
        <v>0.2649088</v>
      </c>
      <c r="S99" s="195"/>
      <c r="T99" s="197">
        <f>SUM(T100:T123)</f>
        <v>0</v>
      </c>
      <c r="AR99" s="198" t="s">
        <v>142</v>
      </c>
      <c r="AT99" s="199" t="s">
        <v>68</v>
      </c>
      <c r="AU99" s="199" t="s">
        <v>77</v>
      </c>
      <c r="AY99" s="198" t="s">
        <v>133</v>
      </c>
      <c r="BK99" s="200">
        <f>SUM(BK100:BK123)</f>
        <v>0</v>
      </c>
    </row>
    <row r="100" s="1" customFormat="1" ht="14.4" customHeight="1">
      <c r="B100" s="35"/>
      <c r="C100" s="203" t="s">
        <v>141</v>
      </c>
      <c r="D100" s="203" t="s">
        <v>136</v>
      </c>
      <c r="E100" s="204" t="s">
        <v>168</v>
      </c>
      <c r="F100" s="205" t="s">
        <v>169</v>
      </c>
      <c r="G100" s="206" t="s">
        <v>170</v>
      </c>
      <c r="H100" s="207">
        <v>32</v>
      </c>
      <c r="I100" s="208"/>
      <c r="J100" s="209">
        <f>ROUND(I100*H100,2)</f>
        <v>0</v>
      </c>
      <c r="K100" s="205" t="s">
        <v>140</v>
      </c>
      <c r="L100" s="40"/>
      <c r="M100" s="210" t="s">
        <v>1</v>
      </c>
      <c r="N100" s="211" t="s">
        <v>41</v>
      </c>
      <c r="O100" s="76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14" t="s">
        <v>161</v>
      </c>
      <c r="AT100" s="14" t="s">
        <v>136</v>
      </c>
      <c r="AU100" s="14" t="s">
        <v>142</v>
      </c>
      <c r="AY100" s="14" t="s">
        <v>133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14" t="s">
        <v>142</v>
      </c>
      <c r="BK100" s="214">
        <f>ROUND(I100*H100,2)</f>
        <v>0</v>
      </c>
      <c r="BL100" s="14" t="s">
        <v>161</v>
      </c>
      <c r="BM100" s="14" t="s">
        <v>171</v>
      </c>
    </row>
    <row r="101" s="1" customFormat="1" ht="14.4" customHeight="1">
      <c r="B101" s="35"/>
      <c r="C101" s="203" t="s">
        <v>172</v>
      </c>
      <c r="D101" s="203" t="s">
        <v>136</v>
      </c>
      <c r="E101" s="204" t="s">
        <v>173</v>
      </c>
      <c r="F101" s="205" t="s">
        <v>174</v>
      </c>
      <c r="G101" s="206" t="s">
        <v>170</v>
      </c>
      <c r="H101" s="207">
        <v>32</v>
      </c>
      <c r="I101" s="208"/>
      <c r="J101" s="209">
        <f>ROUND(I101*H101,2)</f>
        <v>0</v>
      </c>
      <c r="K101" s="205" t="s">
        <v>140</v>
      </c>
      <c r="L101" s="40"/>
      <c r="M101" s="210" t="s">
        <v>1</v>
      </c>
      <c r="N101" s="211" t="s">
        <v>41</v>
      </c>
      <c r="O101" s="76"/>
      <c r="P101" s="212">
        <f>O101*H101</f>
        <v>0</v>
      </c>
      <c r="Q101" s="212">
        <v>0.0045500000000000002</v>
      </c>
      <c r="R101" s="212">
        <f>Q101*H101</f>
        <v>0.14560000000000001</v>
      </c>
      <c r="S101" s="212">
        <v>0</v>
      </c>
      <c r="T101" s="213">
        <f>S101*H101</f>
        <v>0</v>
      </c>
      <c r="AR101" s="14" t="s">
        <v>161</v>
      </c>
      <c r="AT101" s="14" t="s">
        <v>136</v>
      </c>
      <c r="AU101" s="14" t="s">
        <v>142</v>
      </c>
      <c r="AY101" s="14" t="s">
        <v>133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14" t="s">
        <v>142</v>
      </c>
      <c r="BK101" s="214">
        <f>ROUND(I101*H101,2)</f>
        <v>0</v>
      </c>
      <c r="BL101" s="14" t="s">
        <v>161</v>
      </c>
      <c r="BM101" s="14" t="s">
        <v>175</v>
      </c>
    </row>
    <row r="102" s="1" customFormat="1" ht="14.4" customHeight="1">
      <c r="B102" s="35"/>
      <c r="C102" s="203" t="s">
        <v>176</v>
      </c>
      <c r="D102" s="203" t="s">
        <v>136</v>
      </c>
      <c r="E102" s="204" t="s">
        <v>177</v>
      </c>
      <c r="F102" s="205" t="s">
        <v>178</v>
      </c>
      <c r="G102" s="206" t="s">
        <v>139</v>
      </c>
      <c r="H102" s="207">
        <v>32</v>
      </c>
      <c r="I102" s="208"/>
      <c r="J102" s="209">
        <f>ROUND(I102*H102,2)</f>
        <v>0</v>
      </c>
      <c r="K102" s="205" t="s">
        <v>140</v>
      </c>
      <c r="L102" s="40"/>
      <c r="M102" s="210" t="s">
        <v>1</v>
      </c>
      <c r="N102" s="211" t="s">
        <v>41</v>
      </c>
      <c r="O102" s="76"/>
      <c r="P102" s="212">
        <f>O102*H102</f>
        <v>0</v>
      </c>
      <c r="Q102" s="212">
        <v>2.0000000000000002E-05</v>
      </c>
      <c r="R102" s="212">
        <f>Q102*H102</f>
        <v>0.00064000000000000005</v>
      </c>
      <c r="S102" s="212">
        <v>0</v>
      </c>
      <c r="T102" s="213">
        <f>S102*H102</f>
        <v>0</v>
      </c>
      <c r="AR102" s="14" t="s">
        <v>161</v>
      </c>
      <c r="AT102" s="14" t="s">
        <v>136</v>
      </c>
      <c r="AU102" s="14" t="s">
        <v>142</v>
      </c>
      <c r="AY102" s="14" t="s">
        <v>133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14" t="s">
        <v>142</v>
      </c>
      <c r="BK102" s="214">
        <f>ROUND(I102*H102,2)</f>
        <v>0</v>
      </c>
      <c r="BL102" s="14" t="s">
        <v>161</v>
      </c>
      <c r="BM102" s="14" t="s">
        <v>179</v>
      </c>
    </row>
    <row r="103" s="1" customFormat="1" ht="14.4" customHeight="1">
      <c r="B103" s="35"/>
      <c r="C103" s="227" t="s">
        <v>180</v>
      </c>
      <c r="D103" s="227" t="s">
        <v>147</v>
      </c>
      <c r="E103" s="228" t="s">
        <v>181</v>
      </c>
      <c r="F103" s="229" t="s">
        <v>182</v>
      </c>
      <c r="G103" s="230" t="s">
        <v>139</v>
      </c>
      <c r="H103" s="231">
        <v>32</v>
      </c>
      <c r="I103" s="232"/>
      <c r="J103" s="233">
        <f>ROUND(I103*H103,2)</f>
        <v>0</v>
      </c>
      <c r="K103" s="229" t="s">
        <v>140</v>
      </c>
      <c r="L103" s="234"/>
      <c r="M103" s="235" t="s">
        <v>1</v>
      </c>
      <c r="N103" s="236" t="s">
        <v>41</v>
      </c>
      <c r="O103" s="76"/>
      <c r="P103" s="212">
        <f>O103*H103</f>
        <v>0</v>
      </c>
      <c r="Q103" s="212">
        <v>0.00010000000000000001</v>
      </c>
      <c r="R103" s="212">
        <f>Q103*H103</f>
        <v>0.0032000000000000002</v>
      </c>
      <c r="S103" s="212">
        <v>0</v>
      </c>
      <c r="T103" s="213">
        <f>S103*H103</f>
        <v>0</v>
      </c>
      <c r="AR103" s="14" t="s">
        <v>183</v>
      </c>
      <c r="AT103" s="14" t="s">
        <v>147</v>
      </c>
      <c r="AU103" s="14" t="s">
        <v>142</v>
      </c>
      <c r="AY103" s="14" t="s">
        <v>133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14" t="s">
        <v>142</v>
      </c>
      <c r="BK103" s="214">
        <f>ROUND(I103*H103,2)</f>
        <v>0</v>
      </c>
      <c r="BL103" s="14" t="s">
        <v>161</v>
      </c>
      <c r="BM103" s="14" t="s">
        <v>184</v>
      </c>
    </row>
    <row r="104" s="1" customFormat="1" ht="14.4" customHeight="1">
      <c r="B104" s="35"/>
      <c r="C104" s="203" t="s">
        <v>150</v>
      </c>
      <c r="D104" s="203" t="s">
        <v>136</v>
      </c>
      <c r="E104" s="204" t="s">
        <v>185</v>
      </c>
      <c r="F104" s="205" t="s">
        <v>186</v>
      </c>
      <c r="G104" s="206" t="s">
        <v>170</v>
      </c>
      <c r="H104" s="207">
        <v>32</v>
      </c>
      <c r="I104" s="208"/>
      <c r="J104" s="209">
        <f>ROUND(I104*H104,2)</f>
        <v>0</v>
      </c>
      <c r="K104" s="205" t="s">
        <v>140</v>
      </c>
      <c r="L104" s="40"/>
      <c r="M104" s="210" t="s">
        <v>1</v>
      </c>
      <c r="N104" s="211" t="s">
        <v>41</v>
      </c>
      <c r="O104" s="76"/>
      <c r="P104" s="212">
        <f>O104*H104</f>
        <v>0</v>
      </c>
      <c r="Q104" s="212">
        <v>0.00029999999999999997</v>
      </c>
      <c r="R104" s="212">
        <f>Q104*H104</f>
        <v>0.0095999999999999992</v>
      </c>
      <c r="S104" s="212">
        <v>0</v>
      </c>
      <c r="T104" s="213">
        <f>S104*H104</f>
        <v>0</v>
      </c>
      <c r="AR104" s="14" t="s">
        <v>161</v>
      </c>
      <c r="AT104" s="14" t="s">
        <v>136</v>
      </c>
      <c r="AU104" s="14" t="s">
        <v>142</v>
      </c>
      <c r="AY104" s="14" t="s">
        <v>133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14" t="s">
        <v>142</v>
      </c>
      <c r="BK104" s="214">
        <f>ROUND(I104*H104,2)</f>
        <v>0</v>
      </c>
      <c r="BL104" s="14" t="s">
        <v>161</v>
      </c>
      <c r="BM104" s="14" t="s">
        <v>187</v>
      </c>
    </row>
    <row r="105" s="11" customFormat="1">
      <c r="B105" s="215"/>
      <c r="C105" s="216"/>
      <c r="D105" s="217" t="s">
        <v>144</v>
      </c>
      <c r="E105" s="218" t="s">
        <v>1</v>
      </c>
      <c r="F105" s="219" t="s">
        <v>188</v>
      </c>
      <c r="G105" s="216"/>
      <c r="H105" s="220">
        <v>32</v>
      </c>
      <c r="I105" s="221"/>
      <c r="J105" s="216"/>
      <c r="K105" s="216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144</v>
      </c>
      <c r="AU105" s="226" t="s">
        <v>142</v>
      </c>
      <c r="AV105" s="11" t="s">
        <v>142</v>
      </c>
      <c r="AW105" s="11" t="s">
        <v>31</v>
      </c>
      <c r="AX105" s="11" t="s">
        <v>69</v>
      </c>
      <c r="AY105" s="226" t="s">
        <v>133</v>
      </c>
    </row>
    <row r="106" s="1" customFormat="1" ht="14.4" customHeight="1">
      <c r="B106" s="35"/>
      <c r="C106" s="227" t="s">
        <v>134</v>
      </c>
      <c r="D106" s="227" t="s">
        <v>147</v>
      </c>
      <c r="E106" s="228" t="s">
        <v>189</v>
      </c>
      <c r="F106" s="229" t="s">
        <v>190</v>
      </c>
      <c r="G106" s="230" t="s">
        <v>170</v>
      </c>
      <c r="H106" s="231">
        <v>40</v>
      </c>
      <c r="I106" s="232"/>
      <c r="J106" s="233">
        <f>ROUND(I106*H106,2)</f>
        <v>0</v>
      </c>
      <c r="K106" s="229" t="s">
        <v>140</v>
      </c>
      <c r="L106" s="234"/>
      <c r="M106" s="235" t="s">
        <v>1</v>
      </c>
      <c r="N106" s="236" t="s">
        <v>41</v>
      </c>
      <c r="O106" s="76"/>
      <c r="P106" s="212">
        <f>O106*H106</f>
        <v>0</v>
      </c>
      <c r="Q106" s="212">
        <v>0.0018500000000000001</v>
      </c>
      <c r="R106" s="212">
        <f>Q106*H106</f>
        <v>0.07400000000000001</v>
      </c>
      <c r="S106" s="212">
        <v>0</v>
      </c>
      <c r="T106" s="213">
        <f>S106*H106</f>
        <v>0</v>
      </c>
      <c r="AR106" s="14" t="s">
        <v>183</v>
      </c>
      <c r="AT106" s="14" t="s">
        <v>147</v>
      </c>
      <c r="AU106" s="14" t="s">
        <v>142</v>
      </c>
      <c r="AY106" s="14" t="s">
        <v>133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14" t="s">
        <v>142</v>
      </c>
      <c r="BK106" s="214">
        <f>ROUND(I106*H106,2)</f>
        <v>0</v>
      </c>
      <c r="BL106" s="14" t="s">
        <v>161</v>
      </c>
      <c r="BM106" s="14" t="s">
        <v>191</v>
      </c>
    </row>
    <row r="107" s="11" customFormat="1">
      <c r="B107" s="215"/>
      <c r="C107" s="216"/>
      <c r="D107" s="217" t="s">
        <v>144</v>
      </c>
      <c r="E107" s="218" t="s">
        <v>1</v>
      </c>
      <c r="F107" s="219" t="s">
        <v>188</v>
      </c>
      <c r="G107" s="216"/>
      <c r="H107" s="220">
        <v>32</v>
      </c>
      <c r="I107" s="221"/>
      <c r="J107" s="216"/>
      <c r="K107" s="216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144</v>
      </c>
      <c r="AU107" s="226" t="s">
        <v>142</v>
      </c>
      <c r="AV107" s="11" t="s">
        <v>142</v>
      </c>
      <c r="AW107" s="11" t="s">
        <v>31</v>
      </c>
      <c r="AX107" s="11" t="s">
        <v>69</v>
      </c>
      <c r="AY107" s="226" t="s">
        <v>133</v>
      </c>
    </row>
    <row r="108" s="11" customFormat="1">
      <c r="B108" s="215"/>
      <c r="C108" s="216"/>
      <c r="D108" s="217" t="s">
        <v>144</v>
      </c>
      <c r="E108" s="216"/>
      <c r="F108" s="219" t="s">
        <v>192</v>
      </c>
      <c r="G108" s="216"/>
      <c r="H108" s="220">
        <v>40</v>
      </c>
      <c r="I108" s="221"/>
      <c r="J108" s="216"/>
      <c r="K108" s="216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144</v>
      </c>
      <c r="AU108" s="226" t="s">
        <v>142</v>
      </c>
      <c r="AV108" s="11" t="s">
        <v>142</v>
      </c>
      <c r="AW108" s="11" t="s">
        <v>4</v>
      </c>
      <c r="AX108" s="11" t="s">
        <v>77</v>
      </c>
      <c r="AY108" s="226" t="s">
        <v>133</v>
      </c>
    </row>
    <row r="109" s="1" customFormat="1" ht="14.4" customHeight="1">
      <c r="B109" s="35"/>
      <c r="C109" s="203" t="s">
        <v>193</v>
      </c>
      <c r="D109" s="203" t="s">
        <v>136</v>
      </c>
      <c r="E109" s="204" t="s">
        <v>194</v>
      </c>
      <c r="F109" s="205" t="s">
        <v>195</v>
      </c>
      <c r="G109" s="206" t="s">
        <v>139</v>
      </c>
      <c r="H109" s="207">
        <v>32</v>
      </c>
      <c r="I109" s="208"/>
      <c r="J109" s="209">
        <f>ROUND(I109*H109,2)</f>
        <v>0</v>
      </c>
      <c r="K109" s="205" t="s">
        <v>140</v>
      </c>
      <c r="L109" s="40"/>
      <c r="M109" s="210" t="s">
        <v>1</v>
      </c>
      <c r="N109" s="211" t="s">
        <v>41</v>
      </c>
      <c r="O109" s="76"/>
      <c r="P109" s="212">
        <f>O109*H109</f>
        <v>0</v>
      </c>
      <c r="Q109" s="212">
        <v>1.0000000000000001E-05</v>
      </c>
      <c r="R109" s="212">
        <f>Q109*H109</f>
        <v>0.00032000000000000003</v>
      </c>
      <c r="S109" s="212">
        <v>0</v>
      </c>
      <c r="T109" s="213">
        <f>S109*H109</f>
        <v>0</v>
      </c>
      <c r="AR109" s="14" t="s">
        <v>161</v>
      </c>
      <c r="AT109" s="14" t="s">
        <v>136</v>
      </c>
      <c r="AU109" s="14" t="s">
        <v>142</v>
      </c>
      <c r="AY109" s="14" t="s">
        <v>133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14" t="s">
        <v>142</v>
      </c>
      <c r="BK109" s="214">
        <f>ROUND(I109*H109,2)</f>
        <v>0</v>
      </c>
      <c r="BL109" s="14" t="s">
        <v>161</v>
      </c>
      <c r="BM109" s="14" t="s">
        <v>196</v>
      </c>
    </row>
    <row r="110" s="1" customFormat="1" ht="14.4" customHeight="1">
      <c r="B110" s="35"/>
      <c r="C110" s="227" t="s">
        <v>197</v>
      </c>
      <c r="D110" s="227" t="s">
        <v>147</v>
      </c>
      <c r="E110" s="228" t="s">
        <v>198</v>
      </c>
      <c r="F110" s="229" t="s">
        <v>199</v>
      </c>
      <c r="G110" s="230" t="s">
        <v>139</v>
      </c>
      <c r="H110" s="231">
        <v>32.640000000000001</v>
      </c>
      <c r="I110" s="232"/>
      <c r="J110" s="233">
        <f>ROUND(I110*H110,2)</f>
        <v>0</v>
      </c>
      <c r="K110" s="229" t="s">
        <v>140</v>
      </c>
      <c r="L110" s="234"/>
      <c r="M110" s="235" t="s">
        <v>1</v>
      </c>
      <c r="N110" s="236" t="s">
        <v>41</v>
      </c>
      <c r="O110" s="76"/>
      <c r="P110" s="212">
        <f>O110*H110</f>
        <v>0</v>
      </c>
      <c r="Q110" s="212">
        <v>0.00035</v>
      </c>
      <c r="R110" s="212">
        <f>Q110*H110</f>
        <v>0.011424</v>
      </c>
      <c r="S110" s="212">
        <v>0</v>
      </c>
      <c r="T110" s="213">
        <f>S110*H110</f>
        <v>0</v>
      </c>
      <c r="AR110" s="14" t="s">
        <v>183</v>
      </c>
      <c r="AT110" s="14" t="s">
        <v>147</v>
      </c>
      <c r="AU110" s="14" t="s">
        <v>142</v>
      </c>
      <c r="AY110" s="14" t="s">
        <v>133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14" t="s">
        <v>142</v>
      </c>
      <c r="BK110" s="214">
        <f>ROUND(I110*H110,2)</f>
        <v>0</v>
      </c>
      <c r="BL110" s="14" t="s">
        <v>161</v>
      </c>
      <c r="BM110" s="14" t="s">
        <v>200</v>
      </c>
    </row>
    <row r="111" s="11" customFormat="1">
      <c r="B111" s="215"/>
      <c r="C111" s="216"/>
      <c r="D111" s="217" t="s">
        <v>144</v>
      </c>
      <c r="E111" s="216"/>
      <c r="F111" s="219" t="s">
        <v>201</v>
      </c>
      <c r="G111" s="216"/>
      <c r="H111" s="220">
        <v>32.640000000000001</v>
      </c>
      <c r="I111" s="221"/>
      <c r="J111" s="216"/>
      <c r="K111" s="216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144</v>
      </c>
      <c r="AU111" s="226" t="s">
        <v>142</v>
      </c>
      <c r="AV111" s="11" t="s">
        <v>142</v>
      </c>
      <c r="AW111" s="11" t="s">
        <v>4</v>
      </c>
      <c r="AX111" s="11" t="s">
        <v>77</v>
      </c>
      <c r="AY111" s="226" t="s">
        <v>133</v>
      </c>
    </row>
    <row r="112" s="1" customFormat="1" ht="14.4" customHeight="1">
      <c r="B112" s="35"/>
      <c r="C112" s="203" t="s">
        <v>202</v>
      </c>
      <c r="D112" s="203" t="s">
        <v>136</v>
      </c>
      <c r="E112" s="204" t="s">
        <v>203</v>
      </c>
      <c r="F112" s="205" t="s">
        <v>204</v>
      </c>
      <c r="G112" s="206" t="s">
        <v>139</v>
      </c>
      <c r="H112" s="207">
        <v>4</v>
      </c>
      <c r="I112" s="208"/>
      <c r="J112" s="209">
        <f>ROUND(I112*H112,2)</f>
        <v>0</v>
      </c>
      <c r="K112" s="205" t="s">
        <v>140</v>
      </c>
      <c r="L112" s="40"/>
      <c r="M112" s="210" t="s">
        <v>1</v>
      </c>
      <c r="N112" s="211" t="s">
        <v>41</v>
      </c>
      <c r="O112" s="76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14" t="s">
        <v>161</v>
      </c>
      <c r="AT112" s="14" t="s">
        <v>136</v>
      </c>
      <c r="AU112" s="14" t="s">
        <v>142</v>
      </c>
      <c r="AY112" s="14" t="s">
        <v>133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14" t="s">
        <v>142</v>
      </c>
      <c r="BK112" s="214">
        <f>ROUND(I112*H112,2)</f>
        <v>0</v>
      </c>
      <c r="BL112" s="14" t="s">
        <v>161</v>
      </c>
      <c r="BM112" s="14" t="s">
        <v>205</v>
      </c>
    </row>
    <row r="113" s="1" customFormat="1" ht="14.4" customHeight="1">
      <c r="B113" s="35"/>
      <c r="C113" s="227" t="s">
        <v>206</v>
      </c>
      <c r="D113" s="227" t="s">
        <v>147</v>
      </c>
      <c r="E113" s="228" t="s">
        <v>207</v>
      </c>
      <c r="F113" s="229" t="s">
        <v>208</v>
      </c>
      <c r="G113" s="230" t="s">
        <v>139</v>
      </c>
      <c r="H113" s="231">
        <v>4.0800000000000001</v>
      </c>
      <c r="I113" s="232"/>
      <c r="J113" s="233">
        <f>ROUND(I113*H113,2)</f>
        <v>0</v>
      </c>
      <c r="K113" s="229" t="s">
        <v>140</v>
      </c>
      <c r="L113" s="234"/>
      <c r="M113" s="235" t="s">
        <v>1</v>
      </c>
      <c r="N113" s="236" t="s">
        <v>41</v>
      </c>
      <c r="O113" s="76"/>
      <c r="P113" s="212">
        <f>O113*H113</f>
        <v>0</v>
      </c>
      <c r="Q113" s="212">
        <v>6.0000000000000002E-05</v>
      </c>
      <c r="R113" s="212">
        <f>Q113*H113</f>
        <v>0.00024479999999999999</v>
      </c>
      <c r="S113" s="212">
        <v>0</v>
      </c>
      <c r="T113" s="213">
        <f>S113*H113</f>
        <v>0</v>
      </c>
      <c r="AR113" s="14" t="s">
        <v>183</v>
      </c>
      <c r="AT113" s="14" t="s">
        <v>147</v>
      </c>
      <c r="AU113" s="14" t="s">
        <v>142</v>
      </c>
      <c r="AY113" s="14" t="s">
        <v>133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14" t="s">
        <v>142</v>
      </c>
      <c r="BK113" s="214">
        <f>ROUND(I113*H113,2)</f>
        <v>0</v>
      </c>
      <c r="BL113" s="14" t="s">
        <v>161</v>
      </c>
      <c r="BM113" s="14" t="s">
        <v>209</v>
      </c>
    </row>
    <row r="114" s="11" customFormat="1">
      <c r="B114" s="215"/>
      <c r="C114" s="216"/>
      <c r="D114" s="217" t="s">
        <v>144</v>
      </c>
      <c r="E114" s="216"/>
      <c r="F114" s="219" t="s">
        <v>210</v>
      </c>
      <c r="G114" s="216"/>
      <c r="H114" s="220">
        <v>4.0800000000000001</v>
      </c>
      <c r="I114" s="221"/>
      <c r="J114" s="216"/>
      <c r="K114" s="216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144</v>
      </c>
      <c r="AU114" s="226" t="s">
        <v>142</v>
      </c>
      <c r="AV114" s="11" t="s">
        <v>142</v>
      </c>
      <c r="AW114" s="11" t="s">
        <v>4</v>
      </c>
      <c r="AX114" s="11" t="s">
        <v>77</v>
      </c>
      <c r="AY114" s="226" t="s">
        <v>133</v>
      </c>
    </row>
    <row r="115" s="1" customFormat="1" ht="14.4" customHeight="1">
      <c r="B115" s="35"/>
      <c r="C115" s="203" t="s">
        <v>211</v>
      </c>
      <c r="D115" s="203" t="s">
        <v>136</v>
      </c>
      <c r="E115" s="204" t="s">
        <v>212</v>
      </c>
      <c r="F115" s="205" t="s">
        <v>213</v>
      </c>
      <c r="G115" s="206" t="s">
        <v>170</v>
      </c>
      <c r="H115" s="207">
        <v>36</v>
      </c>
      <c r="I115" s="208"/>
      <c r="J115" s="209">
        <f>ROUND(I115*H115,2)</f>
        <v>0</v>
      </c>
      <c r="K115" s="205" t="s">
        <v>140</v>
      </c>
      <c r="L115" s="40"/>
      <c r="M115" s="210" t="s">
        <v>1</v>
      </c>
      <c r="N115" s="211" t="s">
        <v>41</v>
      </c>
      <c r="O115" s="76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14" t="s">
        <v>161</v>
      </c>
      <c r="AT115" s="14" t="s">
        <v>136</v>
      </c>
      <c r="AU115" s="14" t="s">
        <v>142</v>
      </c>
      <c r="AY115" s="14" t="s">
        <v>133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14" t="s">
        <v>142</v>
      </c>
      <c r="BK115" s="214">
        <f>ROUND(I115*H115,2)</f>
        <v>0</v>
      </c>
      <c r="BL115" s="14" t="s">
        <v>161</v>
      </c>
      <c r="BM115" s="14" t="s">
        <v>214</v>
      </c>
    </row>
    <row r="116" s="1" customFormat="1" ht="14.4" customHeight="1">
      <c r="B116" s="35"/>
      <c r="C116" s="203" t="s">
        <v>8</v>
      </c>
      <c r="D116" s="203" t="s">
        <v>136</v>
      </c>
      <c r="E116" s="204" t="s">
        <v>215</v>
      </c>
      <c r="F116" s="205" t="s">
        <v>216</v>
      </c>
      <c r="G116" s="206" t="s">
        <v>170</v>
      </c>
      <c r="H116" s="207">
        <v>36</v>
      </c>
      <c r="I116" s="208"/>
      <c r="J116" s="209">
        <f>ROUND(I116*H116,2)</f>
        <v>0</v>
      </c>
      <c r="K116" s="205" t="s">
        <v>140</v>
      </c>
      <c r="L116" s="40"/>
      <c r="M116" s="210" t="s">
        <v>1</v>
      </c>
      <c r="N116" s="211" t="s">
        <v>41</v>
      </c>
      <c r="O116" s="76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14" t="s">
        <v>161</v>
      </c>
      <c r="AT116" s="14" t="s">
        <v>136</v>
      </c>
      <c r="AU116" s="14" t="s">
        <v>142</v>
      </c>
      <c r="AY116" s="14" t="s">
        <v>133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14" t="s">
        <v>142</v>
      </c>
      <c r="BK116" s="214">
        <f>ROUND(I116*H116,2)</f>
        <v>0</v>
      </c>
      <c r="BL116" s="14" t="s">
        <v>161</v>
      </c>
      <c r="BM116" s="14" t="s">
        <v>217</v>
      </c>
    </row>
    <row r="117" s="1" customFormat="1" ht="14.4" customHeight="1">
      <c r="B117" s="35"/>
      <c r="C117" s="203" t="s">
        <v>161</v>
      </c>
      <c r="D117" s="203" t="s">
        <v>136</v>
      </c>
      <c r="E117" s="204" t="s">
        <v>218</v>
      </c>
      <c r="F117" s="205" t="s">
        <v>219</v>
      </c>
      <c r="G117" s="206" t="s">
        <v>170</v>
      </c>
      <c r="H117" s="207">
        <v>36</v>
      </c>
      <c r="I117" s="208"/>
      <c r="J117" s="209">
        <f>ROUND(I117*H117,2)</f>
        <v>0</v>
      </c>
      <c r="K117" s="205" t="s">
        <v>140</v>
      </c>
      <c r="L117" s="40"/>
      <c r="M117" s="210" t="s">
        <v>1</v>
      </c>
      <c r="N117" s="211" t="s">
        <v>41</v>
      </c>
      <c r="O117" s="76"/>
      <c r="P117" s="212">
        <f>O117*H117</f>
        <v>0</v>
      </c>
      <c r="Q117" s="212">
        <v>6.9999999999999994E-05</v>
      </c>
      <c r="R117" s="212">
        <f>Q117*H117</f>
        <v>0.0025199999999999997</v>
      </c>
      <c r="S117" s="212">
        <v>0</v>
      </c>
      <c r="T117" s="213">
        <f>S117*H117</f>
        <v>0</v>
      </c>
      <c r="AR117" s="14" t="s">
        <v>161</v>
      </c>
      <c r="AT117" s="14" t="s">
        <v>136</v>
      </c>
      <c r="AU117" s="14" t="s">
        <v>142</v>
      </c>
      <c r="AY117" s="14" t="s">
        <v>133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14" t="s">
        <v>142</v>
      </c>
      <c r="BK117" s="214">
        <f>ROUND(I117*H117,2)</f>
        <v>0</v>
      </c>
      <c r="BL117" s="14" t="s">
        <v>161</v>
      </c>
      <c r="BM117" s="14" t="s">
        <v>220</v>
      </c>
    </row>
    <row r="118" s="1" customFormat="1" ht="14.4" customHeight="1">
      <c r="B118" s="35"/>
      <c r="C118" s="203" t="s">
        <v>221</v>
      </c>
      <c r="D118" s="203" t="s">
        <v>136</v>
      </c>
      <c r="E118" s="204" t="s">
        <v>222</v>
      </c>
      <c r="F118" s="205" t="s">
        <v>223</v>
      </c>
      <c r="G118" s="206" t="s">
        <v>170</v>
      </c>
      <c r="H118" s="207">
        <v>4</v>
      </c>
      <c r="I118" s="208"/>
      <c r="J118" s="209">
        <f>ROUND(I118*H118,2)</f>
        <v>0</v>
      </c>
      <c r="K118" s="205" t="s">
        <v>140</v>
      </c>
      <c r="L118" s="40"/>
      <c r="M118" s="210" t="s">
        <v>1</v>
      </c>
      <c r="N118" s="211" t="s">
        <v>41</v>
      </c>
      <c r="O118" s="76"/>
      <c r="P118" s="212">
        <f>O118*H118</f>
        <v>0</v>
      </c>
      <c r="Q118" s="212">
        <v>0.00059999999999999995</v>
      </c>
      <c r="R118" s="212">
        <f>Q118*H118</f>
        <v>0.0023999999999999998</v>
      </c>
      <c r="S118" s="212">
        <v>0</v>
      </c>
      <c r="T118" s="213">
        <f>S118*H118</f>
        <v>0</v>
      </c>
      <c r="AR118" s="14" t="s">
        <v>161</v>
      </c>
      <c r="AT118" s="14" t="s">
        <v>136</v>
      </c>
      <c r="AU118" s="14" t="s">
        <v>142</v>
      </c>
      <c r="AY118" s="14" t="s">
        <v>133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14" t="s">
        <v>142</v>
      </c>
      <c r="BK118" s="214">
        <f>ROUND(I118*H118,2)</f>
        <v>0</v>
      </c>
      <c r="BL118" s="14" t="s">
        <v>161</v>
      </c>
      <c r="BM118" s="14" t="s">
        <v>224</v>
      </c>
    </row>
    <row r="119" s="11" customFormat="1">
      <c r="B119" s="215"/>
      <c r="C119" s="216"/>
      <c r="D119" s="217" t="s">
        <v>144</v>
      </c>
      <c r="E119" s="218" t="s">
        <v>1</v>
      </c>
      <c r="F119" s="219" t="s">
        <v>225</v>
      </c>
      <c r="G119" s="216"/>
      <c r="H119" s="220">
        <v>4</v>
      </c>
      <c r="I119" s="221"/>
      <c r="J119" s="216"/>
      <c r="K119" s="216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144</v>
      </c>
      <c r="AU119" s="226" t="s">
        <v>142</v>
      </c>
      <c r="AV119" s="11" t="s">
        <v>142</v>
      </c>
      <c r="AW119" s="11" t="s">
        <v>31</v>
      </c>
      <c r="AX119" s="11" t="s">
        <v>69</v>
      </c>
      <c r="AY119" s="226" t="s">
        <v>133</v>
      </c>
    </row>
    <row r="120" s="1" customFormat="1" ht="14.4" customHeight="1">
      <c r="B120" s="35"/>
      <c r="C120" s="227" t="s">
        <v>226</v>
      </c>
      <c r="D120" s="227" t="s">
        <v>147</v>
      </c>
      <c r="E120" s="228" t="s">
        <v>227</v>
      </c>
      <c r="F120" s="229" t="s">
        <v>228</v>
      </c>
      <c r="G120" s="230" t="s">
        <v>170</v>
      </c>
      <c r="H120" s="231">
        <v>4.4000000000000004</v>
      </c>
      <c r="I120" s="232"/>
      <c r="J120" s="233">
        <f>ROUND(I120*H120,2)</f>
        <v>0</v>
      </c>
      <c r="K120" s="229" t="s">
        <v>1</v>
      </c>
      <c r="L120" s="234"/>
      <c r="M120" s="235" t="s">
        <v>1</v>
      </c>
      <c r="N120" s="236" t="s">
        <v>41</v>
      </c>
      <c r="O120" s="76"/>
      <c r="P120" s="212">
        <f>O120*H120</f>
        <v>0</v>
      </c>
      <c r="Q120" s="212">
        <v>0.0033999999999999998</v>
      </c>
      <c r="R120" s="212">
        <f>Q120*H120</f>
        <v>0.014960000000000001</v>
      </c>
      <c r="S120" s="212">
        <v>0</v>
      </c>
      <c r="T120" s="213">
        <f>S120*H120</f>
        <v>0</v>
      </c>
      <c r="AR120" s="14" t="s">
        <v>183</v>
      </c>
      <c r="AT120" s="14" t="s">
        <v>147</v>
      </c>
      <c r="AU120" s="14" t="s">
        <v>142</v>
      </c>
      <c r="AY120" s="14" t="s">
        <v>133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14" t="s">
        <v>142</v>
      </c>
      <c r="BK120" s="214">
        <f>ROUND(I120*H120,2)</f>
        <v>0</v>
      </c>
      <c r="BL120" s="14" t="s">
        <v>161</v>
      </c>
      <c r="BM120" s="14" t="s">
        <v>229</v>
      </c>
    </row>
    <row r="121" s="1" customFormat="1">
      <c r="B121" s="35"/>
      <c r="C121" s="36"/>
      <c r="D121" s="217" t="s">
        <v>163</v>
      </c>
      <c r="E121" s="36"/>
      <c r="F121" s="237" t="s">
        <v>230</v>
      </c>
      <c r="G121" s="36"/>
      <c r="H121" s="36"/>
      <c r="I121" s="128"/>
      <c r="J121" s="36"/>
      <c r="K121" s="36"/>
      <c r="L121" s="40"/>
      <c r="M121" s="238"/>
      <c r="N121" s="76"/>
      <c r="O121" s="76"/>
      <c r="P121" s="76"/>
      <c r="Q121" s="76"/>
      <c r="R121" s="76"/>
      <c r="S121" s="76"/>
      <c r="T121" s="77"/>
      <c r="AT121" s="14" t="s">
        <v>163</v>
      </c>
      <c r="AU121" s="14" t="s">
        <v>142</v>
      </c>
    </row>
    <row r="122" s="11" customFormat="1">
      <c r="B122" s="215"/>
      <c r="C122" s="216"/>
      <c r="D122" s="217" t="s">
        <v>144</v>
      </c>
      <c r="E122" s="216"/>
      <c r="F122" s="219" t="s">
        <v>231</v>
      </c>
      <c r="G122" s="216"/>
      <c r="H122" s="220">
        <v>4.4000000000000004</v>
      </c>
      <c r="I122" s="221"/>
      <c r="J122" s="216"/>
      <c r="K122" s="216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144</v>
      </c>
      <c r="AU122" s="226" t="s">
        <v>142</v>
      </c>
      <c r="AV122" s="11" t="s">
        <v>142</v>
      </c>
      <c r="AW122" s="11" t="s">
        <v>4</v>
      </c>
      <c r="AX122" s="11" t="s">
        <v>77</v>
      </c>
      <c r="AY122" s="226" t="s">
        <v>133</v>
      </c>
    </row>
    <row r="123" s="1" customFormat="1" ht="14.4" customHeight="1">
      <c r="B123" s="35"/>
      <c r="C123" s="203" t="s">
        <v>232</v>
      </c>
      <c r="D123" s="203" t="s">
        <v>136</v>
      </c>
      <c r="E123" s="204" t="s">
        <v>233</v>
      </c>
      <c r="F123" s="205" t="s">
        <v>234</v>
      </c>
      <c r="G123" s="206" t="s">
        <v>235</v>
      </c>
      <c r="H123" s="207">
        <v>0.26500000000000001</v>
      </c>
      <c r="I123" s="208"/>
      <c r="J123" s="209">
        <f>ROUND(I123*H123,2)</f>
        <v>0</v>
      </c>
      <c r="K123" s="205" t="s">
        <v>140</v>
      </c>
      <c r="L123" s="40"/>
      <c r="M123" s="210" t="s">
        <v>1</v>
      </c>
      <c r="N123" s="211" t="s">
        <v>41</v>
      </c>
      <c r="O123" s="76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AR123" s="14" t="s">
        <v>161</v>
      </c>
      <c r="AT123" s="14" t="s">
        <v>136</v>
      </c>
      <c r="AU123" s="14" t="s">
        <v>142</v>
      </c>
      <c r="AY123" s="14" t="s">
        <v>133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14" t="s">
        <v>142</v>
      </c>
      <c r="BK123" s="214">
        <f>ROUND(I123*H123,2)</f>
        <v>0</v>
      </c>
      <c r="BL123" s="14" t="s">
        <v>161</v>
      </c>
      <c r="BM123" s="14" t="s">
        <v>236</v>
      </c>
    </row>
    <row r="124" s="10" customFormat="1" ht="22.8" customHeight="1">
      <c r="B124" s="187"/>
      <c r="C124" s="188"/>
      <c r="D124" s="189" t="s">
        <v>68</v>
      </c>
      <c r="E124" s="201" t="s">
        <v>237</v>
      </c>
      <c r="F124" s="201" t="s">
        <v>238</v>
      </c>
      <c r="G124" s="188"/>
      <c r="H124" s="188"/>
      <c r="I124" s="191"/>
      <c r="J124" s="202">
        <f>BK124</f>
        <v>0</v>
      </c>
      <c r="K124" s="188"/>
      <c r="L124" s="193"/>
      <c r="M124" s="194"/>
      <c r="N124" s="195"/>
      <c r="O124" s="195"/>
      <c r="P124" s="196">
        <f>SUM(P125:P135)</f>
        <v>0</v>
      </c>
      <c r="Q124" s="195"/>
      <c r="R124" s="196">
        <f>SUM(R125:R135)</f>
        <v>0.0661524</v>
      </c>
      <c r="S124" s="195"/>
      <c r="T124" s="197">
        <f>SUM(T125:T135)</f>
        <v>0</v>
      </c>
      <c r="AR124" s="198" t="s">
        <v>142</v>
      </c>
      <c r="AT124" s="199" t="s">
        <v>68</v>
      </c>
      <c r="AU124" s="199" t="s">
        <v>77</v>
      </c>
      <c r="AY124" s="198" t="s">
        <v>133</v>
      </c>
      <c r="BK124" s="200">
        <f>SUM(BK125:BK135)</f>
        <v>0</v>
      </c>
    </row>
    <row r="125" s="1" customFormat="1" ht="14.4" customHeight="1">
      <c r="B125" s="35"/>
      <c r="C125" s="203" t="s">
        <v>239</v>
      </c>
      <c r="D125" s="203" t="s">
        <v>136</v>
      </c>
      <c r="E125" s="204" t="s">
        <v>240</v>
      </c>
      <c r="F125" s="205" t="s">
        <v>241</v>
      </c>
      <c r="G125" s="206" t="s">
        <v>170</v>
      </c>
      <c r="H125" s="207">
        <v>10</v>
      </c>
      <c r="I125" s="208"/>
      <c r="J125" s="209">
        <f>ROUND(I125*H125,2)</f>
        <v>0</v>
      </c>
      <c r="K125" s="205" t="s">
        <v>140</v>
      </c>
      <c r="L125" s="40"/>
      <c r="M125" s="210" t="s">
        <v>1</v>
      </c>
      <c r="N125" s="211" t="s">
        <v>41</v>
      </c>
      <c r="O125" s="76"/>
      <c r="P125" s="212">
        <f>O125*H125</f>
        <v>0</v>
      </c>
      <c r="Q125" s="212">
        <v>6.9999999999999994E-05</v>
      </c>
      <c r="R125" s="212">
        <f>Q125*H125</f>
        <v>0.00069999999999999988</v>
      </c>
      <c r="S125" s="212">
        <v>0</v>
      </c>
      <c r="T125" s="213">
        <f>S125*H125</f>
        <v>0</v>
      </c>
      <c r="AR125" s="14" t="s">
        <v>161</v>
      </c>
      <c r="AT125" s="14" t="s">
        <v>136</v>
      </c>
      <c r="AU125" s="14" t="s">
        <v>142</v>
      </c>
      <c r="AY125" s="14" t="s">
        <v>133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14" t="s">
        <v>142</v>
      </c>
      <c r="BK125" s="214">
        <f>ROUND(I125*H125,2)</f>
        <v>0</v>
      </c>
      <c r="BL125" s="14" t="s">
        <v>161</v>
      </c>
      <c r="BM125" s="14" t="s">
        <v>242</v>
      </c>
    </row>
    <row r="126" s="11" customFormat="1">
      <c r="B126" s="215"/>
      <c r="C126" s="216"/>
      <c r="D126" s="217" t="s">
        <v>144</v>
      </c>
      <c r="E126" s="218" t="s">
        <v>1</v>
      </c>
      <c r="F126" s="219" t="s">
        <v>243</v>
      </c>
      <c r="G126" s="216"/>
      <c r="H126" s="220">
        <v>10</v>
      </c>
      <c r="I126" s="221"/>
      <c r="J126" s="216"/>
      <c r="K126" s="216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144</v>
      </c>
      <c r="AU126" s="226" t="s">
        <v>142</v>
      </c>
      <c r="AV126" s="11" t="s">
        <v>142</v>
      </c>
      <c r="AW126" s="11" t="s">
        <v>31</v>
      </c>
      <c r="AX126" s="11" t="s">
        <v>69</v>
      </c>
      <c r="AY126" s="226" t="s">
        <v>133</v>
      </c>
    </row>
    <row r="127" s="1" customFormat="1" ht="14.4" customHeight="1">
      <c r="B127" s="35"/>
      <c r="C127" s="203" t="s">
        <v>7</v>
      </c>
      <c r="D127" s="203" t="s">
        <v>136</v>
      </c>
      <c r="E127" s="204" t="s">
        <v>244</v>
      </c>
      <c r="F127" s="205" t="s">
        <v>245</v>
      </c>
      <c r="G127" s="206" t="s">
        <v>170</v>
      </c>
      <c r="H127" s="207">
        <v>10</v>
      </c>
      <c r="I127" s="208"/>
      <c r="J127" s="209">
        <f>ROUND(I127*H127,2)</f>
        <v>0</v>
      </c>
      <c r="K127" s="205" t="s">
        <v>140</v>
      </c>
      <c r="L127" s="40"/>
      <c r="M127" s="210" t="s">
        <v>1</v>
      </c>
      <c r="N127" s="211" t="s">
        <v>41</v>
      </c>
      <c r="O127" s="76"/>
      <c r="P127" s="212">
        <f>O127*H127</f>
        <v>0</v>
      </c>
      <c r="Q127" s="212">
        <v>0.00017000000000000001</v>
      </c>
      <c r="R127" s="212">
        <f>Q127*H127</f>
        <v>0.0017000000000000001</v>
      </c>
      <c r="S127" s="212">
        <v>0</v>
      </c>
      <c r="T127" s="213">
        <f>S127*H127</f>
        <v>0</v>
      </c>
      <c r="AR127" s="14" t="s">
        <v>161</v>
      </c>
      <c r="AT127" s="14" t="s">
        <v>136</v>
      </c>
      <c r="AU127" s="14" t="s">
        <v>142</v>
      </c>
      <c r="AY127" s="14" t="s">
        <v>133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14" t="s">
        <v>142</v>
      </c>
      <c r="BK127" s="214">
        <f>ROUND(I127*H127,2)</f>
        <v>0</v>
      </c>
      <c r="BL127" s="14" t="s">
        <v>161</v>
      </c>
      <c r="BM127" s="14" t="s">
        <v>246</v>
      </c>
    </row>
    <row r="128" s="1" customFormat="1" ht="14.4" customHeight="1">
      <c r="B128" s="35"/>
      <c r="C128" s="203" t="s">
        <v>247</v>
      </c>
      <c r="D128" s="203" t="s">
        <v>136</v>
      </c>
      <c r="E128" s="204" t="s">
        <v>248</v>
      </c>
      <c r="F128" s="205" t="s">
        <v>249</v>
      </c>
      <c r="G128" s="206" t="s">
        <v>170</v>
      </c>
      <c r="H128" s="207">
        <v>10</v>
      </c>
      <c r="I128" s="208"/>
      <c r="J128" s="209">
        <f>ROUND(I128*H128,2)</f>
        <v>0</v>
      </c>
      <c r="K128" s="205" t="s">
        <v>140</v>
      </c>
      <c r="L128" s="40"/>
      <c r="M128" s="210" t="s">
        <v>1</v>
      </c>
      <c r="N128" s="211" t="s">
        <v>41</v>
      </c>
      <c r="O128" s="76"/>
      <c r="P128" s="212">
        <f>O128*H128</f>
        <v>0</v>
      </c>
      <c r="Q128" s="212">
        <v>0.00012</v>
      </c>
      <c r="R128" s="212">
        <f>Q128*H128</f>
        <v>0.0012000000000000001</v>
      </c>
      <c r="S128" s="212">
        <v>0</v>
      </c>
      <c r="T128" s="213">
        <f>S128*H128</f>
        <v>0</v>
      </c>
      <c r="AR128" s="14" t="s">
        <v>161</v>
      </c>
      <c r="AT128" s="14" t="s">
        <v>136</v>
      </c>
      <c r="AU128" s="14" t="s">
        <v>142</v>
      </c>
      <c r="AY128" s="14" t="s">
        <v>133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4" t="s">
        <v>142</v>
      </c>
      <c r="BK128" s="214">
        <f>ROUND(I128*H128,2)</f>
        <v>0</v>
      </c>
      <c r="BL128" s="14" t="s">
        <v>161</v>
      </c>
      <c r="BM128" s="14" t="s">
        <v>250</v>
      </c>
    </row>
    <row r="129" s="1" customFormat="1" ht="14.4" customHeight="1">
      <c r="B129" s="35"/>
      <c r="C129" s="203" t="s">
        <v>251</v>
      </c>
      <c r="D129" s="203" t="s">
        <v>136</v>
      </c>
      <c r="E129" s="204" t="s">
        <v>252</v>
      </c>
      <c r="F129" s="205" t="s">
        <v>253</v>
      </c>
      <c r="G129" s="206" t="s">
        <v>170</v>
      </c>
      <c r="H129" s="207">
        <v>10</v>
      </c>
      <c r="I129" s="208"/>
      <c r="J129" s="209">
        <f>ROUND(I129*H129,2)</f>
        <v>0</v>
      </c>
      <c r="K129" s="205" t="s">
        <v>140</v>
      </c>
      <c r="L129" s="40"/>
      <c r="M129" s="210" t="s">
        <v>1</v>
      </c>
      <c r="N129" s="211" t="s">
        <v>41</v>
      </c>
      <c r="O129" s="76"/>
      <c r="P129" s="212">
        <f>O129*H129</f>
        <v>0</v>
      </c>
      <c r="Q129" s="212">
        <v>0.00012</v>
      </c>
      <c r="R129" s="212">
        <f>Q129*H129</f>
        <v>0.0012000000000000001</v>
      </c>
      <c r="S129" s="212">
        <v>0</v>
      </c>
      <c r="T129" s="213">
        <f>S129*H129</f>
        <v>0</v>
      </c>
      <c r="AR129" s="14" t="s">
        <v>161</v>
      </c>
      <c r="AT129" s="14" t="s">
        <v>136</v>
      </c>
      <c r="AU129" s="14" t="s">
        <v>142</v>
      </c>
      <c r="AY129" s="14" t="s">
        <v>133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14" t="s">
        <v>142</v>
      </c>
      <c r="BK129" s="214">
        <f>ROUND(I129*H129,2)</f>
        <v>0</v>
      </c>
      <c r="BL129" s="14" t="s">
        <v>161</v>
      </c>
      <c r="BM129" s="14" t="s">
        <v>254</v>
      </c>
    </row>
    <row r="130" s="1" customFormat="1" ht="14.4" customHeight="1">
      <c r="B130" s="35"/>
      <c r="C130" s="203" t="s">
        <v>255</v>
      </c>
      <c r="D130" s="203" t="s">
        <v>136</v>
      </c>
      <c r="E130" s="204" t="s">
        <v>256</v>
      </c>
      <c r="F130" s="205" t="s">
        <v>257</v>
      </c>
      <c r="G130" s="206" t="s">
        <v>170</v>
      </c>
      <c r="H130" s="207">
        <v>149.63999999999999</v>
      </c>
      <c r="I130" s="208"/>
      <c r="J130" s="209">
        <f>ROUND(I130*H130,2)</f>
        <v>0</v>
      </c>
      <c r="K130" s="205" t="s">
        <v>140</v>
      </c>
      <c r="L130" s="40"/>
      <c r="M130" s="210" t="s">
        <v>1</v>
      </c>
      <c r="N130" s="211" t="s">
        <v>41</v>
      </c>
      <c r="O130" s="76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AR130" s="14" t="s">
        <v>161</v>
      </c>
      <c r="AT130" s="14" t="s">
        <v>136</v>
      </c>
      <c r="AU130" s="14" t="s">
        <v>142</v>
      </c>
      <c r="AY130" s="14" t="s">
        <v>133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14" t="s">
        <v>142</v>
      </c>
      <c r="BK130" s="214">
        <f>ROUND(I130*H130,2)</f>
        <v>0</v>
      </c>
      <c r="BL130" s="14" t="s">
        <v>161</v>
      </c>
      <c r="BM130" s="14" t="s">
        <v>258</v>
      </c>
    </row>
    <row r="131" s="1" customFormat="1" ht="14.4" customHeight="1">
      <c r="B131" s="35"/>
      <c r="C131" s="203" t="s">
        <v>259</v>
      </c>
      <c r="D131" s="203" t="s">
        <v>136</v>
      </c>
      <c r="E131" s="204" t="s">
        <v>260</v>
      </c>
      <c r="F131" s="205" t="s">
        <v>261</v>
      </c>
      <c r="G131" s="206" t="s">
        <v>170</v>
      </c>
      <c r="H131" s="207">
        <v>149.63999999999999</v>
      </c>
      <c r="I131" s="208"/>
      <c r="J131" s="209">
        <f>ROUND(I131*H131,2)</f>
        <v>0</v>
      </c>
      <c r="K131" s="205" t="s">
        <v>140</v>
      </c>
      <c r="L131" s="40"/>
      <c r="M131" s="210" t="s">
        <v>1</v>
      </c>
      <c r="N131" s="211" t="s">
        <v>41</v>
      </c>
      <c r="O131" s="76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AR131" s="14" t="s">
        <v>161</v>
      </c>
      <c r="AT131" s="14" t="s">
        <v>136</v>
      </c>
      <c r="AU131" s="14" t="s">
        <v>142</v>
      </c>
      <c r="AY131" s="14" t="s">
        <v>133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14" t="s">
        <v>142</v>
      </c>
      <c r="BK131" s="214">
        <f>ROUND(I131*H131,2)</f>
        <v>0</v>
      </c>
      <c r="BL131" s="14" t="s">
        <v>161</v>
      </c>
      <c r="BM131" s="14" t="s">
        <v>262</v>
      </c>
    </row>
    <row r="132" s="1" customFormat="1" ht="14.4" customHeight="1">
      <c r="B132" s="35"/>
      <c r="C132" s="203" t="s">
        <v>263</v>
      </c>
      <c r="D132" s="203" t="s">
        <v>136</v>
      </c>
      <c r="E132" s="204" t="s">
        <v>264</v>
      </c>
      <c r="F132" s="205" t="s">
        <v>265</v>
      </c>
      <c r="G132" s="206" t="s">
        <v>170</v>
      </c>
      <c r="H132" s="207">
        <v>149.63999999999999</v>
      </c>
      <c r="I132" s="208"/>
      <c r="J132" s="209">
        <f>ROUND(I132*H132,2)</f>
        <v>0</v>
      </c>
      <c r="K132" s="205" t="s">
        <v>140</v>
      </c>
      <c r="L132" s="40"/>
      <c r="M132" s="210" t="s">
        <v>1</v>
      </c>
      <c r="N132" s="211" t="s">
        <v>41</v>
      </c>
      <c r="O132" s="76"/>
      <c r="P132" s="212">
        <f>O132*H132</f>
        <v>0</v>
      </c>
      <c r="Q132" s="212">
        <v>0.00020000000000000001</v>
      </c>
      <c r="R132" s="212">
        <f>Q132*H132</f>
        <v>0.029928</v>
      </c>
      <c r="S132" s="212">
        <v>0</v>
      </c>
      <c r="T132" s="213">
        <f>S132*H132</f>
        <v>0</v>
      </c>
      <c r="AR132" s="14" t="s">
        <v>161</v>
      </c>
      <c r="AT132" s="14" t="s">
        <v>136</v>
      </c>
      <c r="AU132" s="14" t="s">
        <v>142</v>
      </c>
      <c r="AY132" s="14" t="s">
        <v>133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14" t="s">
        <v>142</v>
      </c>
      <c r="BK132" s="214">
        <f>ROUND(I132*H132,2)</f>
        <v>0</v>
      </c>
      <c r="BL132" s="14" t="s">
        <v>161</v>
      </c>
      <c r="BM132" s="14" t="s">
        <v>266</v>
      </c>
    </row>
    <row r="133" s="1" customFormat="1" ht="14.4" customHeight="1">
      <c r="B133" s="35"/>
      <c r="C133" s="203" t="s">
        <v>267</v>
      </c>
      <c r="D133" s="203" t="s">
        <v>136</v>
      </c>
      <c r="E133" s="204" t="s">
        <v>268</v>
      </c>
      <c r="F133" s="205" t="s">
        <v>269</v>
      </c>
      <c r="G133" s="206" t="s">
        <v>170</v>
      </c>
      <c r="H133" s="207">
        <v>149.63999999999999</v>
      </c>
      <c r="I133" s="208"/>
      <c r="J133" s="209">
        <f>ROUND(I133*H133,2)</f>
        <v>0</v>
      </c>
      <c r="K133" s="205" t="s">
        <v>140</v>
      </c>
      <c r="L133" s="40"/>
      <c r="M133" s="210" t="s">
        <v>1</v>
      </c>
      <c r="N133" s="211" t="s">
        <v>41</v>
      </c>
      <c r="O133" s="76"/>
      <c r="P133" s="212">
        <f>O133*H133</f>
        <v>0</v>
      </c>
      <c r="Q133" s="212">
        <v>0.00021000000000000001</v>
      </c>
      <c r="R133" s="212">
        <f>Q133*H133</f>
        <v>0.031424399999999998</v>
      </c>
      <c r="S133" s="212">
        <v>0</v>
      </c>
      <c r="T133" s="213">
        <f>S133*H133</f>
        <v>0</v>
      </c>
      <c r="AR133" s="14" t="s">
        <v>161</v>
      </c>
      <c r="AT133" s="14" t="s">
        <v>136</v>
      </c>
      <c r="AU133" s="14" t="s">
        <v>142</v>
      </c>
      <c r="AY133" s="14" t="s">
        <v>133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4" t="s">
        <v>142</v>
      </c>
      <c r="BK133" s="214">
        <f>ROUND(I133*H133,2)</f>
        <v>0</v>
      </c>
      <c r="BL133" s="14" t="s">
        <v>161</v>
      </c>
      <c r="BM133" s="14" t="s">
        <v>270</v>
      </c>
    </row>
    <row r="134" s="12" customFormat="1">
      <c r="B134" s="239"/>
      <c r="C134" s="240"/>
      <c r="D134" s="217" t="s">
        <v>144</v>
      </c>
      <c r="E134" s="241" t="s">
        <v>1</v>
      </c>
      <c r="F134" s="242" t="s">
        <v>271</v>
      </c>
      <c r="G134" s="240"/>
      <c r="H134" s="241" t="s">
        <v>1</v>
      </c>
      <c r="I134" s="243"/>
      <c r="J134" s="240"/>
      <c r="K134" s="240"/>
      <c r="L134" s="244"/>
      <c r="M134" s="245"/>
      <c r="N134" s="246"/>
      <c r="O134" s="246"/>
      <c r="P134" s="246"/>
      <c r="Q134" s="246"/>
      <c r="R134" s="246"/>
      <c r="S134" s="246"/>
      <c r="T134" s="247"/>
      <c r="AT134" s="248" t="s">
        <v>144</v>
      </c>
      <c r="AU134" s="248" t="s">
        <v>142</v>
      </c>
      <c r="AV134" s="12" t="s">
        <v>77</v>
      </c>
      <c r="AW134" s="12" t="s">
        <v>31</v>
      </c>
      <c r="AX134" s="12" t="s">
        <v>69</v>
      </c>
      <c r="AY134" s="248" t="s">
        <v>133</v>
      </c>
    </row>
    <row r="135" s="11" customFormat="1">
      <c r="B135" s="215"/>
      <c r="C135" s="216"/>
      <c r="D135" s="217" t="s">
        <v>144</v>
      </c>
      <c r="E135" s="218" t="s">
        <v>1</v>
      </c>
      <c r="F135" s="219" t="s">
        <v>272</v>
      </c>
      <c r="G135" s="216"/>
      <c r="H135" s="220">
        <v>149.63999999999999</v>
      </c>
      <c r="I135" s="221"/>
      <c r="J135" s="216"/>
      <c r="K135" s="216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144</v>
      </c>
      <c r="AU135" s="226" t="s">
        <v>142</v>
      </c>
      <c r="AV135" s="11" t="s">
        <v>142</v>
      </c>
      <c r="AW135" s="11" t="s">
        <v>31</v>
      </c>
      <c r="AX135" s="11" t="s">
        <v>69</v>
      </c>
      <c r="AY135" s="226" t="s">
        <v>133</v>
      </c>
    </row>
    <row r="136" s="10" customFormat="1" ht="25.92" customHeight="1">
      <c r="B136" s="187"/>
      <c r="C136" s="188"/>
      <c r="D136" s="189" t="s">
        <v>68</v>
      </c>
      <c r="E136" s="190" t="s">
        <v>273</v>
      </c>
      <c r="F136" s="190" t="s">
        <v>274</v>
      </c>
      <c r="G136" s="188"/>
      <c r="H136" s="188"/>
      <c r="I136" s="191"/>
      <c r="J136" s="192">
        <f>BK136</f>
        <v>0</v>
      </c>
      <c r="K136" s="188"/>
      <c r="L136" s="193"/>
      <c r="M136" s="194"/>
      <c r="N136" s="195"/>
      <c r="O136" s="195"/>
      <c r="P136" s="196">
        <f>SUM(P137:P157)</f>
        <v>0</v>
      </c>
      <c r="Q136" s="195"/>
      <c r="R136" s="196">
        <f>SUM(R137:R157)</f>
        <v>0</v>
      </c>
      <c r="S136" s="195"/>
      <c r="T136" s="197">
        <f>SUM(T137:T157)</f>
        <v>0</v>
      </c>
      <c r="AR136" s="198" t="s">
        <v>141</v>
      </c>
      <c r="AT136" s="199" t="s">
        <v>68</v>
      </c>
      <c r="AU136" s="199" t="s">
        <v>69</v>
      </c>
      <c r="AY136" s="198" t="s">
        <v>133</v>
      </c>
      <c r="BK136" s="200">
        <f>SUM(BK137:BK157)</f>
        <v>0</v>
      </c>
    </row>
    <row r="137" s="1" customFormat="1" ht="14.4" customHeight="1">
      <c r="B137" s="35"/>
      <c r="C137" s="203" t="s">
        <v>275</v>
      </c>
      <c r="D137" s="203" t="s">
        <v>136</v>
      </c>
      <c r="E137" s="204" t="s">
        <v>276</v>
      </c>
      <c r="F137" s="205" t="s">
        <v>277</v>
      </c>
      <c r="G137" s="206" t="s">
        <v>160</v>
      </c>
      <c r="H137" s="207">
        <v>35</v>
      </c>
      <c r="I137" s="208"/>
      <c r="J137" s="209">
        <f>ROUND(I137*H137,2)</f>
        <v>0</v>
      </c>
      <c r="K137" s="205" t="s">
        <v>1</v>
      </c>
      <c r="L137" s="40"/>
      <c r="M137" s="210" t="s">
        <v>1</v>
      </c>
      <c r="N137" s="211" t="s">
        <v>41</v>
      </c>
      <c r="O137" s="76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AR137" s="14" t="s">
        <v>278</v>
      </c>
      <c r="AT137" s="14" t="s">
        <v>136</v>
      </c>
      <c r="AU137" s="14" t="s">
        <v>77</v>
      </c>
      <c r="AY137" s="14" t="s">
        <v>133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4" t="s">
        <v>142</v>
      </c>
      <c r="BK137" s="214">
        <f>ROUND(I137*H137,2)</f>
        <v>0</v>
      </c>
      <c r="BL137" s="14" t="s">
        <v>278</v>
      </c>
      <c r="BM137" s="14" t="s">
        <v>279</v>
      </c>
    </row>
    <row r="138" s="1" customFormat="1">
      <c r="B138" s="35"/>
      <c r="C138" s="36"/>
      <c r="D138" s="217" t="s">
        <v>163</v>
      </c>
      <c r="E138" s="36"/>
      <c r="F138" s="237" t="s">
        <v>230</v>
      </c>
      <c r="G138" s="36"/>
      <c r="H138" s="36"/>
      <c r="I138" s="128"/>
      <c r="J138" s="36"/>
      <c r="K138" s="36"/>
      <c r="L138" s="40"/>
      <c r="M138" s="238"/>
      <c r="N138" s="76"/>
      <c r="O138" s="76"/>
      <c r="P138" s="76"/>
      <c r="Q138" s="76"/>
      <c r="R138" s="76"/>
      <c r="S138" s="76"/>
      <c r="T138" s="77"/>
      <c r="AT138" s="14" t="s">
        <v>163</v>
      </c>
      <c r="AU138" s="14" t="s">
        <v>77</v>
      </c>
    </row>
    <row r="139" s="11" customFormat="1">
      <c r="B139" s="215"/>
      <c r="C139" s="216"/>
      <c r="D139" s="217" t="s">
        <v>144</v>
      </c>
      <c r="E139" s="218" t="s">
        <v>1</v>
      </c>
      <c r="F139" s="219" t="s">
        <v>280</v>
      </c>
      <c r="G139" s="216"/>
      <c r="H139" s="220">
        <v>35</v>
      </c>
      <c r="I139" s="221"/>
      <c r="J139" s="216"/>
      <c r="K139" s="216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144</v>
      </c>
      <c r="AU139" s="226" t="s">
        <v>77</v>
      </c>
      <c r="AV139" s="11" t="s">
        <v>142</v>
      </c>
      <c r="AW139" s="11" t="s">
        <v>31</v>
      </c>
      <c r="AX139" s="11" t="s">
        <v>69</v>
      </c>
      <c r="AY139" s="226" t="s">
        <v>133</v>
      </c>
    </row>
    <row r="140" s="1" customFormat="1" ht="14.4" customHeight="1">
      <c r="B140" s="35"/>
      <c r="C140" s="203" t="s">
        <v>281</v>
      </c>
      <c r="D140" s="203" t="s">
        <v>136</v>
      </c>
      <c r="E140" s="204" t="s">
        <v>282</v>
      </c>
      <c r="F140" s="205" t="s">
        <v>283</v>
      </c>
      <c r="G140" s="206" t="s">
        <v>160</v>
      </c>
      <c r="H140" s="207">
        <v>8</v>
      </c>
      <c r="I140" s="208"/>
      <c r="J140" s="209">
        <f>ROUND(I140*H140,2)</f>
        <v>0</v>
      </c>
      <c r="K140" s="205" t="s">
        <v>1</v>
      </c>
      <c r="L140" s="40"/>
      <c r="M140" s="210" t="s">
        <v>1</v>
      </c>
      <c r="N140" s="211" t="s">
        <v>41</v>
      </c>
      <c r="O140" s="76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AR140" s="14" t="s">
        <v>278</v>
      </c>
      <c r="AT140" s="14" t="s">
        <v>136</v>
      </c>
      <c r="AU140" s="14" t="s">
        <v>77</v>
      </c>
      <c r="AY140" s="14" t="s">
        <v>133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14" t="s">
        <v>142</v>
      </c>
      <c r="BK140" s="214">
        <f>ROUND(I140*H140,2)</f>
        <v>0</v>
      </c>
      <c r="BL140" s="14" t="s">
        <v>278</v>
      </c>
      <c r="BM140" s="14" t="s">
        <v>284</v>
      </c>
    </row>
    <row r="141" s="1" customFormat="1">
      <c r="B141" s="35"/>
      <c r="C141" s="36"/>
      <c r="D141" s="217" t="s">
        <v>163</v>
      </c>
      <c r="E141" s="36"/>
      <c r="F141" s="237" t="s">
        <v>230</v>
      </c>
      <c r="G141" s="36"/>
      <c r="H141" s="36"/>
      <c r="I141" s="128"/>
      <c r="J141" s="36"/>
      <c r="K141" s="36"/>
      <c r="L141" s="40"/>
      <c r="M141" s="238"/>
      <c r="N141" s="76"/>
      <c r="O141" s="76"/>
      <c r="P141" s="76"/>
      <c r="Q141" s="76"/>
      <c r="R141" s="76"/>
      <c r="S141" s="76"/>
      <c r="T141" s="77"/>
      <c r="AT141" s="14" t="s">
        <v>163</v>
      </c>
      <c r="AU141" s="14" t="s">
        <v>77</v>
      </c>
    </row>
    <row r="142" s="11" customFormat="1">
      <c r="B142" s="215"/>
      <c r="C142" s="216"/>
      <c r="D142" s="217" t="s">
        <v>144</v>
      </c>
      <c r="E142" s="218" t="s">
        <v>1</v>
      </c>
      <c r="F142" s="219" t="s">
        <v>285</v>
      </c>
      <c r="G142" s="216"/>
      <c r="H142" s="220">
        <v>8</v>
      </c>
      <c r="I142" s="221"/>
      <c r="J142" s="216"/>
      <c r="K142" s="216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144</v>
      </c>
      <c r="AU142" s="226" t="s">
        <v>77</v>
      </c>
      <c r="AV142" s="11" t="s">
        <v>142</v>
      </c>
      <c r="AW142" s="11" t="s">
        <v>31</v>
      </c>
      <c r="AX142" s="11" t="s">
        <v>69</v>
      </c>
      <c r="AY142" s="226" t="s">
        <v>133</v>
      </c>
    </row>
    <row r="143" s="1" customFormat="1" ht="14.4" customHeight="1">
      <c r="B143" s="35"/>
      <c r="C143" s="203" t="s">
        <v>286</v>
      </c>
      <c r="D143" s="203" t="s">
        <v>136</v>
      </c>
      <c r="E143" s="204" t="s">
        <v>287</v>
      </c>
      <c r="F143" s="205" t="s">
        <v>288</v>
      </c>
      <c r="G143" s="206" t="s">
        <v>160</v>
      </c>
      <c r="H143" s="207">
        <v>6</v>
      </c>
      <c r="I143" s="208"/>
      <c r="J143" s="209">
        <f>ROUND(I143*H143,2)</f>
        <v>0</v>
      </c>
      <c r="K143" s="205" t="s">
        <v>1</v>
      </c>
      <c r="L143" s="40"/>
      <c r="M143" s="210" t="s">
        <v>1</v>
      </c>
      <c r="N143" s="211" t="s">
        <v>41</v>
      </c>
      <c r="O143" s="76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AR143" s="14" t="s">
        <v>278</v>
      </c>
      <c r="AT143" s="14" t="s">
        <v>136</v>
      </c>
      <c r="AU143" s="14" t="s">
        <v>77</v>
      </c>
      <c r="AY143" s="14" t="s">
        <v>133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14" t="s">
        <v>142</v>
      </c>
      <c r="BK143" s="214">
        <f>ROUND(I143*H143,2)</f>
        <v>0</v>
      </c>
      <c r="BL143" s="14" t="s">
        <v>278</v>
      </c>
      <c r="BM143" s="14" t="s">
        <v>289</v>
      </c>
    </row>
    <row r="144" s="1" customFormat="1">
      <c r="B144" s="35"/>
      <c r="C144" s="36"/>
      <c r="D144" s="217" t="s">
        <v>163</v>
      </c>
      <c r="E144" s="36"/>
      <c r="F144" s="237" t="s">
        <v>230</v>
      </c>
      <c r="G144" s="36"/>
      <c r="H144" s="36"/>
      <c r="I144" s="128"/>
      <c r="J144" s="36"/>
      <c r="K144" s="36"/>
      <c r="L144" s="40"/>
      <c r="M144" s="238"/>
      <c r="N144" s="76"/>
      <c r="O144" s="76"/>
      <c r="P144" s="76"/>
      <c r="Q144" s="76"/>
      <c r="R144" s="76"/>
      <c r="S144" s="76"/>
      <c r="T144" s="77"/>
      <c r="AT144" s="14" t="s">
        <v>163</v>
      </c>
      <c r="AU144" s="14" t="s">
        <v>77</v>
      </c>
    </row>
    <row r="145" s="11" customFormat="1">
      <c r="B145" s="215"/>
      <c r="C145" s="216"/>
      <c r="D145" s="217" t="s">
        <v>144</v>
      </c>
      <c r="E145" s="218" t="s">
        <v>1</v>
      </c>
      <c r="F145" s="219" t="s">
        <v>290</v>
      </c>
      <c r="G145" s="216"/>
      <c r="H145" s="220">
        <v>6</v>
      </c>
      <c r="I145" s="221"/>
      <c r="J145" s="216"/>
      <c r="K145" s="216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144</v>
      </c>
      <c r="AU145" s="226" t="s">
        <v>77</v>
      </c>
      <c r="AV145" s="11" t="s">
        <v>142</v>
      </c>
      <c r="AW145" s="11" t="s">
        <v>31</v>
      </c>
      <c r="AX145" s="11" t="s">
        <v>69</v>
      </c>
      <c r="AY145" s="226" t="s">
        <v>133</v>
      </c>
    </row>
    <row r="146" s="1" customFormat="1" ht="14.4" customHeight="1">
      <c r="B146" s="35"/>
      <c r="C146" s="203" t="s">
        <v>291</v>
      </c>
      <c r="D146" s="203" t="s">
        <v>136</v>
      </c>
      <c r="E146" s="204" t="s">
        <v>292</v>
      </c>
      <c r="F146" s="205" t="s">
        <v>293</v>
      </c>
      <c r="G146" s="206" t="s">
        <v>160</v>
      </c>
      <c r="H146" s="207">
        <v>14</v>
      </c>
      <c r="I146" s="208"/>
      <c r="J146" s="209">
        <f>ROUND(I146*H146,2)</f>
        <v>0</v>
      </c>
      <c r="K146" s="205" t="s">
        <v>1</v>
      </c>
      <c r="L146" s="40"/>
      <c r="M146" s="210" t="s">
        <v>1</v>
      </c>
      <c r="N146" s="211" t="s">
        <v>41</v>
      </c>
      <c r="O146" s="76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AR146" s="14" t="s">
        <v>278</v>
      </c>
      <c r="AT146" s="14" t="s">
        <v>136</v>
      </c>
      <c r="AU146" s="14" t="s">
        <v>77</v>
      </c>
      <c r="AY146" s="14" t="s">
        <v>133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14" t="s">
        <v>142</v>
      </c>
      <c r="BK146" s="214">
        <f>ROUND(I146*H146,2)</f>
        <v>0</v>
      </c>
      <c r="BL146" s="14" t="s">
        <v>278</v>
      </c>
      <c r="BM146" s="14" t="s">
        <v>294</v>
      </c>
    </row>
    <row r="147" s="1" customFormat="1">
      <c r="B147" s="35"/>
      <c r="C147" s="36"/>
      <c r="D147" s="217" t="s">
        <v>163</v>
      </c>
      <c r="E147" s="36"/>
      <c r="F147" s="237" t="s">
        <v>230</v>
      </c>
      <c r="G147" s="36"/>
      <c r="H147" s="36"/>
      <c r="I147" s="128"/>
      <c r="J147" s="36"/>
      <c r="K147" s="36"/>
      <c r="L147" s="40"/>
      <c r="M147" s="238"/>
      <c r="N147" s="76"/>
      <c r="O147" s="76"/>
      <c r="P147" s="76"/>
      <c r="Q147" s="76"/>
      <c r="R147" s="76"/>
      <c r="S147" s="76"/>
      <c r="T147" s="77"/>
      <c r="AT147" s="14" t="s">
        <v>163</v>
      </c>
      <c r="AU147" s="14" t="s">
        <v>77</v>
      </c>
    </row>
    <row r="148" s="11" customFormat="1">
      <c r="B148" s="215"/>
      <c r="C148" s="216"/>
      <c r="D148" s="217" t="s">
        <v>144</v>
      </c>
      <c r="E148" s="218" t="s">
        <v>1</v>
      </c>
      <c r="F148" s="219" t="s">
        <v>295</v>
      </c>
      <c r="G148" s="216"/>
      <c r="H148" s="220">
        <v>14</v>
      </c>
      <c r="I148" s="221"/>
      <c r="J148" s="216"/>
      <c r="K148" s="216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144</v>
      </c>
      <c r="AU148" s="226" t="s">
        <v>77</v>
      </c>
      <c r="AV148" s="11" t="s">
        <v>142</v>
      </c>
      <c r="AW148" s="11" t="s">
        <v>31</v>
      </c>
      <c r="AX148" s="11" t="s">
        <v>69</v>
      </c>
      <c r="AY148" s="226" t="s">
        <v>133</v>
      </c>
    </row>
    <row r="149" s="1" customFormat="1" ht="14.4" customHeight="1">
      <c r="B149" s="35"/>
      <c r="C149" s="203" t="s">
        <v>183</v>
      </c>
      <c r="D149" s="203" t="s">
        <v>136</v>
      </c>
      <c r="E149" s="204" t="s">
        <v>296</v>
      </c>
      <c r="F149" s="205" t="s">
        <v>297</v>
      </c>
      <c r="G149" s="206" t="s">
        <v>160</v>
      </c>
      <c r="H149" s="207">
        <v>2</v>
      </c>
      <c r="I149" s="208"/>
      <c r="J149" s="209">
        <f>ROUND(I149*H149,2)</f>
        <v>0</v>
      </c>
      <c r="K149" s="205" t="s">
        <v>1</v>
      </c>
      <c r="L149" s="40"/>
      <c r="M149" s="210" t="s">
        <v>1</v>
      </c>
      <c r="N149" s="211" t="s">
        <v>41</v>
      </c>
      <c r="O149" s="76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AR149" s="14" t="s">
        <v>278</v>
      </c>
      <c r="AT149" s="14" t="s">
        <v>136</v>
      </c>
      <c r="AU149" s="14" t="s">
        <v>77</v>
      </c>
      <c r="AY149" s="14" t="s">
        <v>133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4" t="s">
        <v>142</v>
      </c>
      <c r="BK149" s="214">
        <f>ROUND(I149*H149,2)</f>
        <v>0</v>
      </c>
      <c r="BL149" s="14" t="s">
        <v>278</v>
      </c>
      <c r="BM149" s="14" t="s">
        <v>298</v>
      </c>
    </row>
    <row r="150" s="1" customFormat="1">
      <c r="B150" s="35"/>
      <c r="C150" s="36"/>
      <c r="D150" s="217" t="s">
        <v>163</v>
      </c>
      <c r="E150" s="36"/>
      <c r="F150" s="237" t="s">
        <v>230</v>
      </c>
      <c r="G150" s="36"/>
      <c r="H150" s="36"/>
      <c r="I150" s="128"/>
      <c r="J150" s="36"/>
      <c r="K150" s="36"/>
      <c r="L150" s="40"/>
      <c r="M150" s="238"/>
      <c r="N150" s="76"/>
      <c r="O150" s="76"/>
      <c r="P150" s="76"/>
      <c r="Q150" s="76"/>
      <c r="R150" s="76"/>
      <c r="S150" s="76"/>
      <c r="T150" s="77"/>
      <c r="AT150" s="14" t="s">
        <v>163</v>
      </c>
      <c r="AU150" s="14" t="s">
        <v>77</v>
      </c>
    </row>
    <row r="151" s="11" customFormat="1">
      <c r="B151" s="215"/>
      <c r="C151" s="216"/>
      <c r="D151" s="217" t="s">
        <v>144</v>
      </c>
      <c r="E151" s="218" t="s">
        <v>1</v>
      </c>
      <c r="F151" s="219" t="s">
        <v>299</v>
      </c>
      <c r="G151" s="216"/>
      <c r="H151" s="220">
        <v>2</v>
      </c>
      <c r="I151" s="221"/>
      <c r="J151" s="216"/>
      <c r="K151" s="216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144</v>
      </c>
      <c r="AU151" s="226" t="s">
        <v>77</v>
      </c>
      <c r="AV151" s="11" t="s">
        <v>142</v>
      </c>
      <c r="AW151" s="11" t="s">
        <v>31</v>
      </c>
      <c r="AX151" s="11" t="s">
        <v>69</v>
      </c>
      <c r="AY151" s="226" t="s">
        <v>133</v>
      </c>
    </row>
    <row r="152" s="1" customFormat="1" ht="14.4" customHeight="1">
      <c r="B152" s="35"/>
      <c r="C152" s="203" t="s">
        <v>300</v>
      </c>
      <c r="D152" s="203" t="s">
        <v>136</v>
      </c>
      <c r="E152" s="204" t="s">
        <v>301</v>
      </c>
      <c r="F152" s="205" t="s">
        <v>302</v>
      </c>
      <c r="G152" s="206" t="s">
        <v>160</v>
      </c>
      <c r="H152" s="207">
        <v>2</v>
      </c>
      <c r="I152" s="208"/>
      <c r="J152" s="209">
        <f>ROUND(I152*H152,2)</f>
        <v>0</v>
      </c>
      <c r="K152" s="205" t="s">
        <v>1</v>
      </c>
      <c r="L152" s="40"/>
      <c r="M152" s="210" t="s">
        <v>1</v>
      </c>
      <c r="N152" s="211" t="s">
        <v>41</v>
      </c>
      <c r="O152" s="76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AR152" s="14" t="s">
        <v>278</v>
      </c>
      <c r="AT152" s="14" t="s">
        <v>136</v>
      </c>
      <c r="AU152" s="14" t="s">
        <v>77</v>
      </c>
      <c r="AY152" s="14" t="s">
        <v>133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14" t="s">
        <v>142</v>
      </c>
      <c r="BK152" s="214">
        <f>ROUND(I152*H152,2)</f>
        <v>0</v>
      </c>
      <c r="BL152" s="14" t="s">
        <v>278</v>
      </c>
      <c r="BM152" s="14" t="s">
        <v>303</v>
      </c>
    </row>
    <row r="153" s="1" customFormat="1">
      <c r="B153" s="35"/>
      <c r="C153" s="36"/>
      <c r="D153" s="217" t="s">
        <v>163</v>
      </c>
      <c r="E153" s="36"/>
      <c r="F153" s="237" t="s">
        <v>230</v>
      </c>
      <c r="G153" s="36"/>
      <c r="H153" s="36"/>
      <c r="I153" s="128"/>
      <c r="J153" s="36"/>
      <c r="K153" s="36"/>
      <c r="L153" s="40"/>
      <c r="M153" s="238"/>
      <c r="N153" s="76"/>
      <c r="O153" s="76"/>
      <c r="P153" s="76"/>
      <c r="Q153" s="76"/>
      <c r="R153" s="76"/>
      <c r="S153" s="76"/>
      <c r="T153" s="77"/>
      <c r="AT153" s="14" t="s">
        <v>163</v>
      </c>
      <c r="AU153" s="14" t="s">
        <v>77</v>
      </c>
    </row>
    <row r="154" s="11" customFormat="1">
      <c r="B154" s="215"/>
      <c r="C154" s="216"/>
      <c r="D154" s="217" t="s">
        <v>144</v>
      </c>
      <c r="E154" s="218" t="s">
        <v>1</v>
      </c>
      <c r="F154" s="219" t="s">
        <v>299</v>
      </c>
      <c r="G154" s="216"/>
      <c r="H154" s="220">
        <v>2</v>
      </c>
      <c r="I154" s="221"/>
      <c r="J154" s="216"/>
      <c r="K154" s="216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144</v>
      </c>
      <c r="AU154" s="226" t="s">
        <v>77</v>
      </c>
      <c r="AV154" s="11" t="s">
        <v>142</v>
      </c>
      <c r="AW154" s="11" t="s">
        <v>31</v>
      </c>
      <c r="AX154" s="11" t="s">
        <v>69</v>
      </c>
      <c r="AY154" s="226" t="s">
        <v>133</v>
      </c>
    </row>
    <row r="155" s="1" customFormat="1" ht="14.4" customHeight="1">
      <c r="B155" s="35"/>
      <c r="C155" s="203" t="s">
        <v>304</v>
      </c>
      <c r="D155" s="203" t="s">
        <v>136</v>
      </c>
      <c r="E155" s="204" t="s">
        <v>305</v>
      </c>
      <c r="F155" s="205" t="s">
        <v>306</v>
      </c>
      <c r="G155" s="206" t="s">
        <v>160</v>
      </c>
      <c r="H155" s="207">
        <v>2</v>
      </c>
      <c r="I155" s="208"/>
      <c r="J155" s="209">
        <f>ROUND(I155*H155,2)</f>
        <v>0</v>
      </c>
      <c r="K155" s="205" t="s">
        <v>1</v>
      </c>
      <c r="L155" s="40"/>
      <c r="M155" s="210" t="s">
        <v>1</v>
      </c>
      <c r="N155" s="211" t="s">
        <v>41</v>
      </c>
      <c r="O155" s="76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AR155" s="14" t="s">
        <v>278</v>
      </c>
      <c r="AT155" s="14" t="s">
        <v>136</v>
      </c>
      <c r="AU155" s="14" t="s">
        <v>77</v>
      </c>
      <c r="AY155" s="14" t="s">
        <v>133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14" t="s">
        <v>142</v>
      </c>
      <c r="BK155" s="214">
        <f>ROUND(I155*H155,2)</f>
        <v>0</v>
      </c>
      <c r="BL155" s="14" t="s">
        <v>278</v>
      </c>
      <c r="BM155" s="14" t="s">
        <v>307</v>
      </c>
    </row>
    <row r="156" s="1" customFormat="1">
      <c r="B156" s="35"/>
      <c r="C156" s="36"/>
      <c r="D156" s="217" t="s">
        <v>163</v>
      </c>
      <c r="E156" s="36"/>
      <c r="F156" s="237" t="s">
        <v>230</v>
      </c>
      <c r="G156" s="36"/>
      <c r="H156" s="36"/>
      <c r="I156" s="128"/>
      <c r="J156" s="36"/>
      <c r="K156" s="36"/>
      <c r="L156" s="40"/>
      <c r="M156" s="238"/>
      <c r="N156" s="76"/>
      <c r="O156" s="76"/>
      <c r="P156" s="76"/>
      <c r="Q156" s="76"/>
      <c r="R156" s="76"/>
      <c r="S156" s="76"/>
      <c r="T156" s="77"/>
      <c r="AT156" s="14" t="s">
        <v>163</v>
      </c>
      <c r="AU156" s="14" t="s">
        <v>77</v>
      </c>
    </row>
    <row r="157" s="11" customFormat="1">
      <c r="B157" s="215"/>
      <c r="C157" s="216"/>
      <c r="D157" s="217" t="s">
        <v>144</v>
      </c>
      <c r="E157" s="218" t="s">
        <v>1</v>
      </c>
      <c r="F157" s="219" t="s">
        <v>308</v>
      </c>
      <c r="G157" s="216"/>
      <c r="H157" s="220">
        <v>2</v>
      </c>
      <c r="I157" s="221"/>
      <c r="J157" s="216"/>
      <c r="K157" s="216"/>
      <c r="L157" s="222"/>
      <c r="M157" s="249"/>
      <c r="N157" s="250"/>
      <c r="O157" s="250"/>
      <c r="P157" s="250"/>
      <c r="Q157" s="250"/>
      <c r="R157" s="250"/>
      <c r="S157" s="250"/>
      <c r="T157" s="251"/>
      <c r="AT157" s="226" t="s">
        <v>144</v>
      </c>
      <c r="AU157" s="226" t="s">
        <v>77</v>
      </c>
      <c r="AV157" s="11" t="s">
        <v>142</v>
      </c>
      <c r="AW157" s="11" t="s">
        <v>31</v>
      </c>
      <c r="AX157" s="11" t="s">
        <v>69</v>
      </c>
      <c r="AY157" s="226" t="s">
        <v>133</v>
      </c>
    </row>
    <row r="158" s="1" customFormat="1" ht="6.96" customHeight="1">
      <c r="B158" s="54"/>
      <c r="C158" s="55"/>
      <c r="D158" s="55"/>
      <c r="E158" s="55"/>
      <c r="F158" s="55"/>
      <c r="G158" s="55"/>
      <c r="H158" s="55"/>
      <c r="I158" s="152"/>
      <c r="J158" s="55"/>
      <c r="K158" s="55"/>
      <c r="L158" s="40"/>
    </row>
  </sheetData>
  <sheetProtection sheet="1" autoFilter="0" formatColumns="0" formatRows="0" objects="1" scenarios="1" spinCount="100000" saltValue="RouaaUJGO4bC33Vkkfxyvg7oNhoXxuUR9c90+Pf9Vo+aU7TUTa+RpCkSldfdmllistAHLnCbZadnb8wb9DmxLQ==" hashValue="EoJ1uyYp6nrCNDz3u8tcr4A0KgUJXNuhBpRUqlMh902fhOk7FFho8GAQvpn+QZoKJxT2EM/ADa677H+0Mwb+6w==" algorithmName="SHA-512" password="CC35"/>
  <autoFilter ref="C85:K15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86.43" customWidth="1"/>
    <col min="7" max="7" width="7.43" customWidth="1"/>
    <col min="8" max="8" width="9.57" customWidth="1"/>
    <col min="9" max="9" width="12.14" style="121" customWidth="1"/>
    <col min="10" max="10" width="20.14" customWidth="1"/>
    <col min="11" max="11" width="13.29" hidden="1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4" t="s">
        <v>81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77</v>
      </c>
    </row>
    <row r="4" ht="24.96" customHeight="1">
      <c r="B4" s="17"/>
      <c r="D4" s="125" t="s">
        <v>103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6" t="s">
        <v>16</v>
      </c>
      <c r="L6" s="17"/>
    </row>
    <row r="7" ht="14.4" customHeight="1">
      <c r="B7" s="17"/>
      <c r="E7" s="127" t="str">
        <f>'Rekapitulace stavby'!K6</f>
        <v>Domov pro seniory Skalka v Chebu, Americká 2176/52</v>
      </c>
      <c r="F7" s="126"/>
      <c r="G7" s="126"/>
      <c r="H7" s="126"/>
      <c r="L7" s="17"/>
    </row>
    <row r="8" s="1" customFormat="1" ht="12" customHeight="1">
      <c r="B8" s="40"/>
      <c r="D8" s="126" t="s">
        <v>104</v>
      </c>
      <c r="I8" s="128"/>
      <c r="L8" s="40"/>
    </row>
    <row r="9" s="1" customFormat="1" ht="36.96" customHeight="1">
      <c r="B9" s="40"/>
      <c r="E9" s="129" t="s">
        <v>309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18. 1. 2019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tr">
        <f>IF('Rekapitulace stavby'!AN10="","",'Rekapitulace stavby'!AN10)</f>
        <v/>
      </c>
      <c r="L14" s="40"/>
    </row>
    <row r="15" s="1" customFormat="1" ht="18" customHeight="1">
      <c r="B15" s="40"/>
      <c r="E15" s="14" t="str">
        <f>IF('Rekapitulace stavby'!E11="","",'Rekapitulace stavby'!E11)</f>
        <v xml:space="preserve"> </v>
      </c>
      <c r="I15" s="130" t="s">
        <v>27</v>
      </c>
      <c r="J15" s="14" t="str">
        <f>IF('Rekapitulace stavby'!AN11="","",'Rekapitulace stavby'!AN11)</f>
        <v/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28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27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30</v>
      </c>
      <c r="I20" s="130" t="s">
        <v>25</v>
      </c>
      <c r="J20" s="14" t="str">
        <f>IF('Rekapitulace stavby'!AN16="","",'Rekapitulace stavby'!AN16)</f>
        <v/>
      </c>
      <c r="L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30" t="s">
        <v>27</v>
      </c>
      <c r="J21" s="14" t="str">
        <f>IF('Rekapitulace stavby'!AN17="","",'Rekapitulace stavby'!AN17)</f>
        <v/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32</v>
      </c>
      <c r="I23" s="130" t="s">
        <v>25</v>
      </c>
      <c r="J23" s="14" t="str">
        <f>IF('Rekapitulace stavby'!AN19="","",'Rekapitulace stavby'!AN19)</f>
        <v/>
      </c>
      <c r="L23" s="40"/>
    </row>
    <row r="24" s="1" customFormat="1" ht="18" customHeight="1">
      <c r="B24" s="40"/>
      <c r="E24" s="14" t="str">
        <f>IF('Rekapitulace stavby'!E20="","",'Rekapitulace stavby'!E20)</f>
        <v xml:space="preserve"> </v>
      </c>
      <c r="I24" s="130" t="s">
        <v>27</v>
      </c>
      <c r="J24" s="14" t="str">
        <f>IF('Rekapitulace stavby'!AN20="","",'Rekapitulace stavby'!AN20)</f>
        <v/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33</v>
      </c>
      <c r="I26" s="128"/>
      <c r="L26" s="40"/>
    </row>
    <row r="27" s="6" customFormat="1" ht="14.4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25.44" customHeight="1">
      <c r="B30" s="40"/>
      <c r="D30" s="136" t="s">
        <v>35</v>
      </c>
      <c r="I30" s="128"/>
      <c r="J30" s="137">
        <f>ROUND(J85,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5"/>
      <c r="J31" s="68"/>
      <c r="K31" s="68"/>
      <c r="L31" s="40"/>
    </row>
    <row r="32" s="1" customFormat="1" ht="14.4" customHeight="1">
      <c r="B32" s="40"/>
      <c r="F32" s="138" t="s">
        <v>37</v>
      </c>
      <c r="I32" s="139" t="s">
        <v>36</v>
      </c>
      <c r="J32" s="138" t="s">
        <v>38</v>
      </c>
      <c r="L32" s="40"/>
    </row>
    <row r="33" s="1" customFormat="1" ht="14.4" customHeight="1">
      <c r="B33" s="40"/>
      <c r="D33" s="126" t="s">
        <v>39</v>
      </c>
      <c r="E33" s="126" t="s">
        <v>40</v>
      </c>
      <c r="F33" s="140">
        <f>ROUND((SUM(BE85:BE134)),  2)</f>
        <v>0</v>
      </c>
      <c r="I33" s="141">
        <v>0.20999999999999999</v>
      </c>
      <c r="J33" s="140">
        <f>ROUND(((SUM(BE85:BE134))*I33),  2)</f>
        <v>0</v>
      </c>
      <c r="L33" s="40"/>
    </row>
    <row r="34" s="1" customFormat="1" ht="14.4" customHeight="1">
      <c r="B34" s="40"/>
      <c r="E34" s="126" t="s">
        <v>41</v>
      </c>
      <c r="F34" s="140">
        <f>ROUND((SUM(BF85:BF134)),  2)</f>
        <v>0</v>
      </c>
      <c r="I34" s="141">
        <v>0.14999999999999999</v>
      </c>
      <c r="J34" s="140">
        <f>ROUND(((SUM(BF85:BF134))*I34),  2)</f>
        <v>0</v>
      </c>
      <c r="L34" s="40"/>
    </row>
    <row r="35" hidden="1" s="1" customFormat="1" ht="14.4" customHeight="1">
      <c r="B35" s="40"/>
      <c r="E35" s="126" t="s">
        <v>42</v>
      </c>
      <c r="F35" s="140">
        <f>ROUND((SUM(BG85:BG134)),  2)</f>
        <v>0</v>
      </c>
      <c r="I35" s="141">
        <v>0.20999999999999999</v>
      </c>
      <c r="J35" s="140">
        <f>0</f>
        <v>0</v>
      </c>
      <c r="L35" s="40"/>
    </row>
    <row r="36" hidden="1" s="1" customFormat="1" ht="14.4" customHeight="1">
      <c r="B36" s="40"/>
      <c r="E36" s="126" t="s">
        <v>43</v>
      </c>
      <c r="F36" s="140">
        <f>ROUND((SUM(BH85:BH134)),  2)</f>
        <v>0</v>
      </c>
      <c r="I36" s="141">
        <v>0.14999999999999999</v>
      </c>
      <c r="J36" s="140">
        <f>0</f>
        <v>0</v>
      </c>
      <c r="L36" s="40"/>
    </row>
    <row r="37" hidden="1" s="1" customFormat="1" ht="14.4" customHeight="1">
      <c r="B37" s="40"/>
      <c r="E37" s="126" t="s">
        <v>44</v>
      </c>
      <c r="F37" s="140">
        <f>ROUND((SUM(BI85:BI134)),  2)</f>
        <v>0</v>
      </c>
      <c r="I37" s="141">
        <v>0</v>
      </c>
      <c r="J37" s="140">
        <f>0</f>
        <v>0</v>
      </c>
      <c r="L37" s="40"/>
    </row>
    <row r="38" s="1" customFormat="1" ht="6.96" customHeight="1">
      <c r="B38" s="40"/>
      <c r="I38" s="128"/>
      <c r="L38" s="40"/>
    </row>
    <row r="39" s="1" customFormat="1" ht="25.44" customHeight="1">
      <c r="B39" s="40"/>
      <c r="C39" s="142"/>
      <c r="D39" s="143" t="s">
        <v>45</v>
      </c>
      <c r="E39" s="144"/>
      <c r="F39" s="144"/>
      <c r="G39" s="145" t="s">
        <v>46</v>
      </c>
      <c r="H39" s="146" t="s">
        <v>47</v>
      </c>
      <c r="I39" s="147"/>
      <c r="J39" s="148">
        <f>SUM(J30:J37)</f>
        <v>0</v>
      </c>
      <c r="K39" s="149"/>
      <c r="L39" s="40"/>
    </row>
    <row r="40" s="1" customFormat="1" ht="14.4" customHeight="1">
      <c r="B40" s="150"/>
      <c r="C40" s="151"/>
      <c r="D40" s="151"/>
      <c r="E40" s="151"/>
      <c r="F40" s="151"/>
      <c r="G40" s="151"/>
      <c r="H40" s="151"/>
      <c r="I40" s="152"/>
      <c r="J40" s="151"/>
      <c r="K40" s="151"/>
      <c r="L40" s="40"/>
    </row>
    <row r="44" s="1" customFormat="1" ht="6.96" customHeight="1">
      <c r="B44" s="153"/>
      <c r="C44" s="154"/>
      <c r="D44" s="154"/>
      <c r="E44" s="154"/>
      <c r="F44" s="154"/>
      <c r="G44" s="154"/>
      <c r="H44" s="154"/>
      <c r="I44" s="155"/>
      <c r="J44" s="154"/>
      <c r="K44" s="154"/>
      <c r="L44" s="40"/>
    </row>
    <row r="45" s="1" customFormat="1" ht="24.96" customHeight="1">
      <c r="B45" s="35"/>
      <c r="C45" s="20" t="s">
        <v>106</v>
      </c>
      <c r="D45" s="36"/>
      <c r="E45" s="36"/>
      <c r="F45" s="36"/>
      <c r="G45" s="36"/>
      <c r="H45" s="36"/>
      <c r="I45" s="128"/>
      <c r="J45" s="36"/>
      <c r="K45" s="36"/>
      <c r="L45" s="40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128"/>
      <c r="J46" s="36"/>
      <c r="K46" s="36"/>
      <c r="L46" s="40"/>
    </row>
    <row r="47" s="1" customFormat="1" ht="12" customHeight="1">
      <c r="B47" s="35"/>
      <c r="C47" s="29" t="s">
        <v>16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14.4" customHeight="1">
      <c r="B48" s="35"/>
      <c r="C48" s="36"/>
      <c r="D48" s="36"/>
      <c r="E48" s="156" t="str">
        <f>E7</f>
        <v>Domov pro seniory Skalka v Chebu, Americká 2176/52</v>
      </c>
      <c r="F48" s="29"/>
      <c r="G48" s="29"/>
      <c r="H48" s="29"/>
      <c r="I48" s="128"/>
      <c r="J48" s="36"/>
      <c r="K48" s="36"/>
      <c r="L48" s="40"/>
    </row>
    <row r="49" s="1" customFormat="1" ht="12" customHeight="1">
      <c r="B49" s="35"/>
      <c r="C49" s="29" t="s">
        <v>104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4.4" customHeight="1">
      <c r="B50" s="35"/>
      <c r="C50" s="36"/>
      <c r="D50" s="36"/>
      <c r="E50" s="61" t="str">
        <f>E9</f>
        <v>SO 02 - Revitalizace chodeb ve 2.np</v>
      </c>
      <c r="F50" s="36"/>
      <c r="G50" s="36"/>
      <c r="H50" s="36"/>
      <c r="I50" s="128"/>
      <c r="J50" s="36"/>
      <c r="K50" s="36"/>
      <c r="L50" s="40"/>
    </row>
    <row r="51" s="1" customFormat="1" ht="6.96" customHeight="1">
      <c r="B51" s="35"/>
      <c r="C51" s="36"/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2" customHeight="1">
      <c r="B52" s="35"/>
      <c r="C52" s="29" t="s">
        <v>20</v>
      </c>
      <c r="D52" s="36"/>
      <c r="E52" s="36"/>
      <c r="F52" s="24" t="str">
        <f>F12</f>
        <v xml:space="preserve">Cheb </v>
      </c>
      <c r="G52" s="36"/>
      <c r="H52" s="36"/>
      <c r="I52" s="130" t="s">
        <v>22</v>
      </c>
      <c r="J52" s="64" t="str">
        <f>IF(J12="","",J12)</f>
        <v>18. 1. 2019</v>
      </c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2.6" customHeight="1">
      <c r="B54" s="35"/>
      <c r="C54" s="29" t="s">
        <v>24</v>
      </c>
      <c r="D54" s="36"/>
      <c r="E54" s="36"/>
      <c r="F54" s="24" t="str">
        <f>E15</f>
        <v xml:space="preserve"> </v>
      </c>
      <c r="G54" s="36"/>
      <c r="H54" s="36"/>
      <c r="I54" s="130" t="s">
        <v>30</v>
      </c>
      <c r="J54" s="33" t="str">
        <f>E21</f>
        <v xml:space="preserve"> </v>
      </c>
      <c r="K54" s="36"/>
      <c r="L54" s="40"/>
    </row>
    <row r="55" s="1" customFormat="1" ht="12.6" customHeight="1">
      <c r="B55" s="35"/>
      <c r="C55" s="29" t="s">
        <v>28</v>
      </c>
      <c r="D55" s="36"/>
      <c r="E55" s="36"/>
      <c r="F55" s="24" t="str">
        <f>IF(E18="","",E18)</f>
        <v>Vyplň údaj</v>
      </c>
      <c r="G55" s="36"/>
      <c r="H55" s="36"/>
      <c r="I55" s="130" t="s">
        <v>32</v>
      </c>
      <c r="J55" s="33" t="str">
        <f>E24</f>
        <v xml:space="preserve"> </v>
      </c>
      <c r="K55" s="36"/>
      <c r="L55" s="40"/>
    </row>
    <row r="56" s="1" customFormat="1" ht="10.32" customHeight="1">
      <c r="B56" s="35"/>
      <c r="C56" s="36"/>
      <c r="D56" s="36"/>
      <c r="E56" s="36"/>
      <c r="F56" s="36"/>
      <c r="G56" s="36"/>
      <c r="H56" s="36"/>
      <c r="I56" s="128"/>
      <c r="J56" s="36"/>
      <c r="K56" s="36"/>
      <c r="L56" s="40"/>
    </row>
    <row r="57" s="1" customFormat="1" ht="29.28" customHeight="1">
      <c r="B57" s="35"/>
      <c r="C57" s="157" t="s">
        <v>107</v>
      </c>
      <c r="D57" s="158"/>
      <c r="E57" s="158"/>
      <c r="F57" s="158"/>
      <c r="G57" s="158"/>
      <c r="H57" s="158"/>
      <c r="I57" s="159"/>
      <c r="J57" s="160" t="s">
        <v>108</v>
      </c>
      <c r="K57" s="158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2.8" customHeight="1">
      <c r="B59" s="35"/>
      <c r="C59" s="161" t="s">
        <v>109</v>
      </c>
      <c r="D59" s="36"/>
      <c r="E59" s="36"/>
      <c r="F59" s="36"/>
      <c r="G59" s="36"/>
      <c r="H59" s="36"/>
      <c r="I59" s="128"/>
      <c r="J59" s="95">
        <f>J85</f>
        <v>0</v>
      </c>
      <c r="K59" s="36"/>
      <c r="L59" s="40"/>
      <c r="AU59" s="14" t="s">
        <v>110</v>
      </c>
    </row>
    <row r="60" s="7" customFormat="1" ht="24.96" customHeight="1">
      <c r="B60" s="162"/>
      <c r="C60" s="163"/>
      <c r="D60" s="164" t="s">
        <v>111</v>
      </c>
      <c r="E60" s="165"/>
      <c r="F60" s="165"/>
      <c r="G60" s="165"/>
      <c r="H60" s="165"/>
      <c r="I60" s="166"/>
      <c r="J60" s="167">
        <f>J86</f>
        <v>0</v>
      </c>
      <c r="K60" s="163"/>
      <c r="L60" s="168"/>
    </row>
    <row r="61" s="8" customFormat="1" ht="19.92" customHeight="1">
      <c r="B61" s="169"/>
      <c r="C61" s="170"/>
      <c r="D61" s="171" t="s">
        <v>112</v>
      </c>
      <c r="E61" s="172"/>
      <c r="F61" s="172"/>
      <c r="G61" s="172"/>
      <c r="H61" s="172"/>
      <c r="I61" s="173"/>
      <c r="J61" s="174">
        <f>J87</f>
        <v>0</v>
      </c>
      <c r="K61" s="170"/>
      <c r="L61" s="175"/>
    </row>
    <row r="62" s="7" customFormat="1" ht="24.96" customHeight="1">
      <c r="B62" s="162"/>
      <c r="C62" s="163"/>
      <c r="D62" s="164" t="s">
        <v>113</v>
      </c>
      <c r="E62" s="165"/>
      <c r="F62" s="165"/>
      <c r="G62" s="165"/>
      <c r="H62" s="165"/>
      <c r="I62" s="166"/>
      <c r="J62" s="167">
        <f>J91</f>
        <v>0</v>
      </c>
      <c r="K62" s="163"/>
      <c r="L62" s="168"/>
    </row>
    <row r="63" s="8" customFormat="1" ht="19.92" customHeight="1">
      <c r="B63" s="169"/>
      <c r="C63" s="170"/>
      <c r="D63" s="171" t="s">
        <v>115</v>
      </c>
      <c r="E63" s="172"/>
      <c r="F63" s="172"/>
      <c r="G63" s="172"/>
      <c r="H63" s="172"/>
      <c r="I63" s="173"/>
      <c r="J63" s="174">
        <f>J92</f>
        <v>0</v>
      </c>
      <c r="K63" s="170"/>
      <c r="L63" s="175"/>
    </row>
    <row r="64" s="8" customFormat="1" ht="19.92" customHeight="1">
      <c r="B64" s="169"/>
      <c r="C64" s="170"/>
      <c r="D64" s="171" t="s">
        <v>116</v>
      </c>
      <c r="E64" s="172"/>
      <c r="F64" s="172"/>
      <c r="G64" s="172"/>
      <c r="H64" s="172"/>
      <c r="I64" s="173"/>
      <c r="J64" s="174">
        <f>J106</f>
        <v>0</v>
      </c>
      <c r="K64" s="170"/>
      <c r="L64" s="175"/>
    </row>
    <row r="65" s="7" customFormat="1" ht="24.96" customHeight="1">
      <c r="B65" s="162"/>
      <c r="C65" s="163"/>
      <c r="D65" s="164" t="s">
        <v>117</v>
      </c>
      <c r="E65" s="165"/>
      <c r="F65" s="165"/>
      <c r="G65" s="165"/>
      <c r="H65" s="165"/>
      <c r="I65" s="166"/>
      <c r="J65" s="167">
        <f>J113</f>
        <v>0</v>
      </c>
      <c r="K65" s="163"/>
      <c r="L65" s="168"/>
    </row>
    <row r="66" s="1" customFormat="1" ht="21.84" customHeight="1">
      <c r="B66" s="35"/>
      <c r="C66" s="36"/>
      <c r="D66" s="36"/>
      <c r="E66" s="36"/>
      <c r="F66" s="36"/>
      <c r="G66" s="36"/>
      <c r="H66" s="36"/>
      <c r="I66" s="128"/>
      <c r="J66" s="36"/>
      <c r="K66" s="36"/>
      <c r="L66" s="40"/>
    </row>
    <row r="67" s="1" customFormat="1" ht="6.96" customHeight="1">
      <c r="B67" s="54"/>
      <c r="C67" s="55"/>
      <c r="D67" s="55"/>
      <c r="E67" s="55"/>
      <c r="F67" s="55"/>
      <c r="G67" s="55"/>
      <c r="H67" s="55"/>
      <c r="I67" s="152"/>
      <c r="J67" s="55"/>
      <c r="K67" s="55"/>
      <c r="L67" s="40"/>
    </row>
    <row r="71" s="1" customFormat="1" ht="6.96" customHeight="1">
      <c r="B71" s="56"/>
      <c r="C71" s="57"/>
      <c r="D71" s="57"/>
      <c r="E71" s="57"/>
      <c r="F71" s="57"/>
      <c r="G71" s="57"/>
      <c r="H71" s="57"/>
      <c r="I71" s="155"/>
      <c r="J71" s="57"/>
      <c r="K71" s="57"/>
      <c r="L71" s="40"/>
    </row>
    <row r="72" s="1" customFormat="1" ht="24.96" customHeight="1">
      <c r="B72" s="35"/>
      <c r="C72" s="20" t="s">
        <v>118</v>
      </c>
      <c r="D72" s="36"/>
      <c r="E72" s="36"/>
      <c r="F72" s="36"/>
      <c r="G72" s="36"/>
      <c r="H72" s="36"/>
      <c r="I72" s="128"/>
      <c r="J72" s="36"/>
      <c r="K72" s="36"/>
      <c r="L72" s="40"/>
    </row>
    <row r="73" s="1" customFormat="1" ht="6.96" customHeight="1">
      <c r="B73" s="35"/>
      <c r="C73" s="36"/>
      <c r="D73" s="36"/>
      <c r="E73" s="36"/>
      <c r="F73" s="36"/>
      <c r="G73" s="36"/>
      <c r="H73" s="36"/>
      <c r="I73" s="128"/>
      <c r="J73" s="36"/>
      <c r="K73" s="36"/>
      <c r="L73" s="40"/>
    </row>
    <row r="74" s="1" customFormat="1" ht="12" customHeight="1">
      <c r="B74" s="35"/>
      <c r="C74" s="29" t="s">
        <v>16</v>
      </c>
      <c r="D74" s="36"/>
      <c r="E74" s="36"/>
      <c r="F74" s="36"/>
      <c r="G74" s="36"/>
      <c r="H74" s="36"/>
      <c r="I74" s="128"/>
      <c r="J74" s="36"/>
      <c r="K74" s="36"/>
      <c r="L74" s="40"/>
    </row>
    <row r="75" s="1" customFormat="1" ht="14.4" customHeight="1">
      <c r="B75" s="35"/>
      <c r="C75" s="36"/>
      <c r="D75" s="36"/>
      <c r="E75" s="156" t="str">
        <f>E7</f>
        <v>Domov pro seniory Skalka v Chebu, Americká 2176/52</v>
      </c>
      <c r="F75" s="29"/>
      <c r="G75" s="29"/>
      <c r="H75" s="29"/>
      <c r="I75" s="128"/>
      <c r="J75" s="36"/>
      <c r="K75" s="36"/>
      <c r="L75" s="40"/>
    </row>
    <row r="76" s="1" customFormat="1" ht="12" customHeight="1">
      <c r="B76" s="35"/>
      <c r="C76" s="29" t="s">
        <v>104</v>
      </c>
      <c r="D76" s="36"/>
      <c r="E76" s="36"/>
      <c r="F76" s="36"/>
      <c r="G76" s="36"/>
      <c r="H76" s="36"/>
      <c r="I76" s="128"/>
      <c r="J76" s="36"/>
      <c r="K76" s="36"/>
      <c r="L76" s="40"/>
    </row>
    <row r="77" s="1" customFormat="1" ht="14.4" customHeight="1">
      <c r="B77" s="35"/>
      <c r="C77" s="36"/>
      <c r="D77" s="36"/>
      <c r="E77" s="61" t="str">
        <f>E9</f>
        <v>SO 02 - Revitalizace chodeb ve 2.np</v>
      </c>
      <c r="F77" s="36"/>
      <c r="G77" s="36"/>
      <c r="H77" s="36"/>
      <c r="I77" s="128"/>
      <c r="J77" s="36"/>
      <c r="K77" s="36"/>
      <c r="L77" s="40"/>
    </row>
    <row r="78" s="1" customFormat="1" ht="6.96" customHeight="1">
      <c r="B78" s="35"/>
      <c r="C78" s="36"/>
      <c r="D78" s="36"/>
      <c r="E78" s="36"/>
      <c r="F78" s="36"/>
      <c r="G78" s="36"/>
      <c r="H78" s="36"/>
      <c r="I78" s="128"/>
      <c r="J78" s="36"/>
      <c r="K78" s="36"/>
      <c r="L78" s="40"/>
    </row>
    <row r="79" s="1" customFormat="1" ht="12" customHeight="1">
      <c r="B79" s="35"/>
      <c r="C79" s="29" t="s">
        <v>20</v>
      </c>
      <c r="D79" s="36"/>
      <c r="E79" s="36"/>
      <c r="F79" s="24" t="str">
        <f>F12</f>
        <v xml:space="preserve">Cheb </v>
      </c>
      <c r="G79" s="36"/>
      <c r="H79" s="36"/>
      <c r="I79" s="130" t="s">
        <v>22</v>
      </c>
      <c r="J79" s="64" t="str">
        <f>IF(J12="","",J12)</f>
        <v>18. 1. 2019</v>
      </c>
      <c r="K79" s="36"/>
      <c r="L79" s="40"/>
    </row>
    <row r="80" s="1" customFormat="1" ht="6.96" customHeight="1">
      <c r="B80" s="35"/>
      <c r="C80" s="36"/>
      <c r="D80" s="36"/>
      <c r="E80" s="36"/>
      <c r="F80" s="36"/>
      <c r="G80" s="36"/>
      <c r="H80" s="36"/>
      <c r="I80" s="128"/>
      <c r="J80" s="36"/>
      <c r="K80" s="36"/>
      <c r="L80" s="40"/>
    </row>
    <row r="81" s="1" customFormat="1" ht="12.6" customHeight="1">
      <c r="B81" s="35"/>
      <c r="C81" s="29" t="s">
        <v>24</v>
      </c>
      <c r="D81" s="36"/>
      <c r="E81" s="36"/>
      <c r="F81" s="24" t="str">
        <f>E15</f>
        <v xml:space="preserve"> </v>
      </c>
      <c r="G81" s="36"/>
      <c r="H81" s="36"/>
      <c r="I81" s="130" t="s">
        <v>30</v>
      </c>
      <c r="J81" s="33" t="str">
        <f>E21</f>
        <v xml:space="preserve"> </v>
      </c>
      <c r="K81" s="36"/>
      <c r="L81" s="40"/>
    </row>
    <row r="82" s="1" customFormat="1" ht="12.6" customHeight="1">
      <c r="B82" s="35"/>
      <c r="C82" s="29" t="s">
        <v>28</v>
      </c>
      <c r="D82" s="36"/>
      <c r="E82" s="36"/>
      <c r="F82" s="24" t="str">
        <f>IF(E18="","",E18)</f>
        <v>Vyplň údaj</v>
      </c>
      <c r="G82" s="36"/>
      <c r="H82" s="36"/>
      <c r="I82" s="130" t="s">
        <v>32</v>
      </c>
      <c r="J82" s="33" t="str">
        <f>E24</f>
        <v xml:space="preserve"> </v>
      </c>
      <c r="K82" s="36"/>
      <c r="L82" s="40"/>
    </row>
    <row r="83" s="1" customFormat="1" ht="10.32" customHeight="1">
      <c r="B83" s="35"/>
      <c r="C83" s="36"/>
      <c r="D83" s="36"/>
      <c r="E83" s="36"/>
      <c r="F83" s="36"/>
      <c r="G83" s="36"/>
      <c r="H83" s="36"/>
      <c r="I83" s="128"/>
      <c r="J83" s="36"/>
      <c r="K83" s="36"/>
      <c r="L83" s="40"/>
    </row>
    <row r="84" s="9" customFormat="1" ht="29.28" customHeight="1">
      <c r="B84" s="176"/>
      <c r="C84" s="177" t="s">
        <v>119</v>
      </c>
      <c r="D84" s="178" t="s">
        <v>54</v>
      </c>
      <c r="E84" s="178" t="s">
        <v>50</v>
      </c>
      <c r="F84" s="178" t="s">
        <v>51</v>
      </c>
      <c r="G84" s="178" t="s">
        <v>120</v>
      </c>
      <c r="H84" s="178" t="s">
        <v>121</v>
      </c>
      <c r="I84" s="179" t="s">
        <v>122</v>
      </c>
      <c r="J84" s="180" t="s">
        <v>108</v>
      </c>
      <c r="K84" s="181" t="s">
        <v>123</v>
      </c>
      <c r="L84" s="182"/>
      <c r="M84" s="85" t="s">
        <v>1</v>
      </c>
      <c r="N84" s="86" t="s">
        <v>39</v>
      </c>
      <c r="O84" s="86" t="s">
        <v>124</v>
      </c>
      <c r="P84" s="86" t="s">
        <v>125</v>
      </c>
      <c r="Q84" s="86" t="s">
        <v>126</v>
      </c>
      <c r="R84" s="86" t="s">
        <v>127</v>
      </c>
      <c r="S84" s="86" t="s">
        <v>128</v>
      </c>
      <c r="T84" s="87" t="s">
        <v>129</v>
      </c>
    </row>
    <row r="85" s="1" customFormat="1" ht="22.8" customHeight="1">
      <c r="B85" s="35"/>
      <c r="C85" s="92" t="s">
        <v>130</v>
      </c>
      <c r="D85" s="36"/>
      <c r="E85" s="36"/>
      <c r="F85" s="36"/>
      <c r="G85" s="36"/>
      <c r="H85" s="36"/>
      <c r="I85" s="128"/>
      <c r="J85" s="183">
        <f>BK85</f>
        <v>0</v>
      </c>
      <c r="K85" s="36"/>
      <c r="L85" s="40"/>
      <c r="M85" s="88"/>
      <c r="N85" s="89"/>
      <c r="O85" s="89"/>
      <c r="P85" s="184">
        <f>P86+P91+P113</f>
        <v>0</v>
      </c>
      <c r="Q85" s="89"/>
      <c r="R85" s="184">
        <f>R86+R91+R113</f>
        <v>0.88948735999999995</v>
      </c>
      <c r="S85" s="89"/>
      <c r="T85" s="185">
        <f>T86+T91+T113</f>
        <v>0</v>
      </c>
      <c r="AT85" s="14" t="s">
        <v>68</v>
      </c>
      <c r="AU85" s="14" t="s">
        <v>110</v>
      </c>
      <c r="BK85" s="186">
        <f>BK86+BK91+BK113</f>
        <v>0</v>
      </c>
    </row>
    <row r="86" s="10" customFormat="1" ht="25.92" customHeight="1">
      <c r="B86" s="187"/>
      <c r="C86" s="188"/>
      <c r="D86" s="189" t="s">
        <v>68</v>
      </c>
      <c r="E86" s="190" t="s">
        <v>131</v>
      </c>
      <c r="F86" s="190" t="s">
        <v>132</v>
      </c>
      <c r="G86" s="188"/>
      <c r="H86" s="188"/>
      <c r="I86" s="191"/>
      <c r="J86" s="192">
        <f>BK86</f>
        <v>0</v>
      </c>
      <c r="K86" s="188"/>
      <c r="L86" s="193"/>
      <c r="M86" s="194"/>
      <c r="N86" s="195"/>
      <c r="O86" s="195"/>
      <c r="P86" s="196">
        <f>P87</f>
        <v>0</v>
      </c>
      <c r="Q86" s="195"/>
      <c r="R86" s="196">
        <f>R87</f>
        <v>0.00044000000000000002</v>
      </c>
      <c r="S86" s="195"/>
      <c r="T86" s="197">
        <f>T87</f>
        <v>0</v>
      </c>
      <c r="AR86" s="198" t="s">
        <v>77</v>
      </c>
      <c r="AT86" s="199" t="s">
        <v>68</v>
      </c>
      <c r="AU86" s="199" t="s">
        <v>69</v>
      </c>
      <c r="AY86" s="198" t="s">
        <v>133</v>
      </c>
      <c r="BK86" s="200">
        <f>BK87</f>
        <v>0</v>
      </c>
    </row>
    <row r="87" s="10" customFormat="1" ht="22.8" customHeight="1">
      <c r="B87" s="187"/>
      <c r="C87" s="188"/>
      <c r="D87" s="189" t="s">
        <v>68</v>
      </c>
      <c r="E87" s="201" t="s">
        <v>134</v>
      </c>
      <c r="F87" s="201" t="s">
        <v>135</v>
      </c>
      <c r="G87" s="188"/>
      <c r="H87" s="188"/>
      <c r="I87" s="191"/>
      <c r="J87" s="202">
        <f>BK87</f>
        <v>0</v>
      </c>
      <c r="K87" s="188"/>
      <c r="L87" s="193"/>
      <c r="M87" s="194"/>
      <c r="N87" s="195"/>
      <c r="O87" s="195"/>
      <c r="P87" s="196">
        <f>SUM(P88:P90)</f>
        <v>0</v>
      </c>
      <c r="Q87" s="195"/>
      <c r="R87" s="196">
        <f>SUM(R88:R90)</f>
        <v>0.00044000000000000002</v>
      </c>
      <c r="S87" s="195"/>
      <c r="T87" s="197">
        <f>SUM(T88:T90)</f>
        <v>0</v>
      </c>
      <c r="AR87" s="198" t="s">
        <v>77</v>
      </c>
      <c r="AT87" s="199" t="s">
        <v>68</v>
      </c>
      <c r="AU87" s="199" t="s">
        <v>77</v>
      </c>
      <c r="AY87" s="198" t="s">
        <v>133</v>
      </c>
      <c r="BK87" s="200">
        <f>SUM(BK88:BK90)</f>
        <v>0</v>
      </c>
    </row>
    <row r="88" s="1" customFormat="1" ht="20.4" customHeight="1">
      <c r="B88" s="35"/>
      <c r="C88" s="203" t="s">
        <v>77</v>
      </c>
      <c r="D88" s="203" t="s">
        <v>136</v>
      </c>
      <c r="E88" s="204" t="s">
        <v>137</v>
      </c>
      <c r="F88" s="205" t="s">
        <v>138</v>
      </c>
      <c r="G88" s="206" t="s">
        <v>139</v>
      </c>
      <c r="H88" s="207">
        <v>20</v>
      </c>
      <c r="I88" s="208"/>
      <c r="J88" s="209">
        <f>ROUND(I88*H88,2)</f>
        <v>0</v>
      </c>
      <c r="K88" s="205" t="s">
        <v>310</v>
      </c>
      <c r="L88" s="40"/>
      <c r="M88" s="210" t="s">
        <v>1</v>
      </c>
      <c r="N88" s="211" t="s">
        <v>41</v>
      </c>
      <c r="O88" s="76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AR88" s="14" t="s">
        <v>141</v>
      </c>
      <c r="AT88" s="14" t="s">
        <v>136</v>
      </c>
      <c r="AU88" s="14" t="s">
        <v>142</v>
      </c>
      <c r="AY88" s="14" t="s">
        <v>133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14" t="s">
        <v>142</v>
      </c>
      <c r="BK88" s="214">
        <f>ROUND(I88*H88,2)</f>
        <v>0</v>
      </c>
      <c r="BL88" s="14" t="s">
        <v>141</v>
      </c>
      <c r="BM88" s="14" t="s">
        <v>311</v>
      </c>
    </row>
    <row r="89" s="1" customFormat="1" ht="14.4" customHeight="1">
      <c r="B89" s="35"/>
      <c r="C89" s="227" t="s">
        <v>142</v>
      </c>
      <c r="D89" s="227" t="s">
        <v>147</v>
      </c>
      <c r="E89" s="228" t="s">
        <v>148</v>
      </c>
      <c r="F89" s="229" t="s">
        <v>149</v>
      </c>
      <c r="G89" s="230" t="s">
        <v>139</v>
      </c>
      <c r="H89" s="231">
        <v>22</v>
      </c>
      <c r="I89" s="232"/>
      <c r="J89" s="233">
        <f>ROUND(I89*H89,2)</f>
        <v>0</v>
      </c>
      <c r="K89" s="229" t="s">
        <v>1</v>
      </c>
      <c r="L89" s="234"/>
      <c r="M89" s="235" t="s">
        <v>1</v>
      </c>
      <c r="N89" s="236" t="s">
        <v>41</v>
      </c>
      <c r="O89" s="76"/>
      <c r="P89" s="212">
        <f>O89*H89</f>
        <v>0</v>
      </c>
      <c r="Q89" s="212">
        <v>2.0000000000000002E-05</v>
      </c>
      <c r="R89" s="212">
        <f>Q89*H89</f>
        <v>0.00044000000000000002</v>
      </c>
      <c r="S89" s="212">
        <v>0</v>
      </c>
      <c r="T89" s="213">
        <f>S89*H89</f>
        <v>0</v>
      </c>
      <c r="AR89" s="14" t="s">
        <v>150</v>
      </c>
      <c r="AT89" s="14" t="s">
        <v>147</v>
      </c>
      <c r="AU89" s="14" t="s">
        <v>142</v>
      </c>
      <c r="AY89" s="14" t="s">
        <v>133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14" t="s">
        <v>142</v>
      </c>
      <c r="BK89" s="214">
        <f>ROUND(I89*H89,2)</f>
        <v>0</v>
      </c>
      <c r="BL89" s="14" t="s">
        <v>141</v>
      </c>
      <c r="BM89" s="14" t="s">
        <v>312</v>
      </c>
    </row>
    <row r="90" s="11" customFormat="1">
      <c r="B90" s="215"/>
      <c r="C90" s="216"/>
      <c r="D90" s="217" t="s">
        <v>144</v>
      </c>
      <c r="E90" s="216"/>
      <c r="F90" s="219" t="s">
        <v>313</v>
      </c>
      <c r="G90" s="216"/>
      <c r="H90" s="220">
        <v>22</v>
      </c>
      <c r="I90" s="221"/>
      <c r="J90" s="216"/>
      <c r="K90" s="216"/>
      <c r="L90" s="222"/>
      <c r="M90" s="223"/>
      <c r="N90" s="224"/>
      <c r="O90" s="224"/>
      <c r="P90" s="224"/>
      <c r="Q90" s="224"/>
      <c r="R90" s="224"/>
      <c r="S90" s="224"/>
      <c r="T90" s="225"/>
      <c r="AT90" s="226" t="s">
        <v>144</v>
      </c>
      <c r="AU90" s="226" t="s">
        <v>142</v>
      </c>
      <c r="AV90" s="11" t="s">
        <v>142</v>
      </c>
      <c r="AW90" s="11" t="s">
        <v>4</v>
      </c>
      <c r="AX90" s="11" t="s">
        <v>77</v>
      </c>
      <c r="AY90" s="226" t="s">
        <v>133</v>
      </c>
    </row>
    <row r="91" s="10" customFormat="1" ht="25.92" customHeight="1">
      <c r="B91" s="187"/>
      <c r="C91" s="188"/>
      <c r="D91" s="189" t="s">
        <v>68</v>
      </c>
      <c r="E91" s="190" t="s">
        <v>153</v>
      </c>
      <c r="F91" s="190" t="s">
        <v>154</v>
      </c>
      <c r="G91" s="188"/>
      <c r="H91" s="188"/>
      <c r="I91" s="191"/>
      <c r="J91" s="192">
        <f>BK91</f>
        <v>0</v>
      </c>
      <c r="K91" s="188"/>
      <c r="L91" s="193"/>
      <c r="M91" s="194"/>
      <c r="N91" s="195"/>
      <c r="O91" s="195"/>
      <c r="P91" s="196">
        <f>P92+P106</f>
        <v>0</v>
      </c>
      <c r="Q91" s="195"/>
      <c r="R91" s="196">
        <f>R92+R106</f>
        <v>0.88904735999999995</v>
      </c>
      <c r="S91" s="195"/>
      <c r="T91" s="197">
        <f>T92+T106</f>
        <v>0</v>
      </c>
      <c r="AR91" s="198" t="s">
        <v>142</v>
      </c>
      <c r="AT91" s="199" t="s">
        <v>68</v>
      </c>
      <c r="AU91" s="199" t="s">
        <v>69</v>
      </c>
      <c r="AY91" s="198" t="s">
        <v>133</v>
      </c>
      <c r="BK91" s="200">
        <f>BK92+BK106</f>
        <v>0</v>
      </c>
    </row>
    <row r="92" s="10" customFormat="1" ht="22.8" customHeight="1">
      <c r="B92" s="187"/>
      <c r="C92" s="188"/>
      <c r="D92" s="189" t="s">
        <v>68</v>
      </c>
      <c r="E92" s="201" t="s">
        <v>166</v>
      </c>
      <c r="F92" s="201" t="s">
        <v>167</v>
      </c>
      <c r="G92" s="188"/>
      <c r="H92" s="188"/>
      <c r="I92" s="191"/>
      <c r="J92" s="202">
        <f>BK92</f>
        <v>0</v>
      </c>
      <c r="K92" s="188"/>
      <c r="L92" s="193"/>
      <c r="M92" s="194"/>
      <c r="N92" s="195"/>
      <c r="O92" s="195"/>
      <c r="P92" s="196">
        <f>SUM(P93:P105)</f>
        <v>0</v>
      </c>
      <c r="Q92" s="195"/>
      <c r="R92" s="196">
        <f>SUM(R93:R105)</f>
        <v>0.83339805999999994</v>
      </c>
      <c r="S92" s="195"/>
      <c r="T92" s="197">
        <f>SUM(T93:T105)</f>
        <v>0</v>
      </c>
      <c r="AR92" s="198" t="s">
        <v>142</v>
      </c>
      <c r="AT92" s="199" t="s">
        <v>68</v>
      </c>
      <c r="AU92" s="199" t="s">
        <v>77</v>
      </c>
      <c r="AY92" s="198" t="s">
        <v>133</v>
      </c>
      <c r="BK92" s="200">
        <f>SUM(BK93:BK105)</f>
        <v>0</v>
      </c>
    </row>
    <row r="93" s="1" customFormat="1" ht="14.4" customHeight="1">
      <c r="B93" s="35"/>
      <c r="C93" s="203" t="s">
        <v>157</v>
      </c>
      <c r="D93" s="203" t="s">
        <v>136</v>
      </c>
      <c r="E93" s="204" t="s">
        <v>212</v>
      </c>
      <c r="F93" s="205" t="s">
        <v>213</v>
      </c>
      <c r="G93" s="206" t="s">
        <v>170</v>
      </c>
      <c r="H93" s="207">
        <v>88.819999999999993</v>
      </c>
      <c r="I93" s="208"/>
      <c r="J93" s="209">
        <f>ROUND(I93*H93,2)</f>
        <v>0</v>
      </c>
      <c r="K93" s="205" t="s">
        <v>140</v>
      </c>
      <c r="L93" s="40"/>
      <c r="M93" s="210" t="s">
        <v>1</v>
      </c>
      <c r="N93" s="211" t="s">
        <v>41</v>
      </c>
      <c r="O93" s="76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14" t="s">
        <v>161</v>
      </c>
      <c r="AT93" s="14" t="s">
        <v>136</v>
      </c>
      <c r="AU93" s="14" t="s">
        <v>142</v>
      </c>
      <c r="AY93" s="14" t="s">
        <v>133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14" t="s">
        <v>142</v>
      </c>
      <c r="BK93" s="214">
        <f>ROUND(I93*H93,2)</f>
        <v>0</v>
      </c>
      <c r="BL93" s="14" t="s">
        <v>161</v>
      </c>
      <c r="BM93" s="14" t="s">
        <v>214</v>
      </c>
    </row>
    <row r="94" s="11" customFormat="1">
      <c r="B94" s="215"/>
      <c r="C94" s="216"/>
      <c r="D94" s="217" t="s">
        <v>144</v>
      </c>
      <c r="E94" s="218" t="s">
        <v>1</v>
      </c>
      <c r="F94" s="219" t="s">
        <v>314</v>
      </c>
      <c r="G94" s="216"/>
      <c r="H94" s="220">
        <v>88.819999999999993</v>
      </c>
      <c r="I94" s="221"/>
      <c r="J94" s="216"/>
      <c r="K94" s="216"/>
      <c r="L94" s="222"/>
      <c r="M94" s="223"/>
      <c r="N94" s="224"/>
      <c r="O94" s="224"/>
      <c r="P94" s="224"/>
      <c r="Q94" s="224"/>
      <c r="R94" s="224"/>
      <c r="S94" s="224"/>
      <c r="T94" s="225"/>
      <c r="AT94" s="226" t="s">
        <v>144</v>
      </c>
      <c r="AU94" s="226" t="s">
        <v>142</v>
      </c>
      <c r="AV94" s="11" t="s">
        <v>142</v>
      </c>
      <c r="AW94" s="11" t="s">
        <v>31</v>
      </c>
      <c r="AX94" s="11" t="s">
        <v>69</v>
      </c>
      <c r="AY94" s="226" t="s">
        <v>133</v>
      </c>
    </row>
    <row r="95" s="1" customFormat="1" ht="14.4" customHeight="1">
      <c r="B95" s="35"/>
      <c r="C95" s="203" t="s">
        <v>141</v>
      </c>
      <c r="D95" s="203" t="s">
        <v>136</v>
      </c>
      <c r="E95" s="204" t="s">
        <v>215</v>
      </c>
      <c r="F95" s="205" t="s">
        <v>216</v>
      </c>
      <c r="G95" s="206" t="s">
        <v>170</v>
      </c>
      <c r="H95" s="207">
        <v>88.819999999999993</v>
      </c>
      <c r="I95" s="208"/>
      <c r="J95" s="209">
        <f>ROUND(I95*H95,2)</f>
        <v>0</v>
      </c>
      <c r="K95" s="205" t="s">
        <v>140</v>
      </c>
      <c r="L95" s="40"/>
      <c r="M95" s="210" t="s">
        <v>1</v>
      </c>
      <c r="N95" s="211" t="s">
        <v>41</v>
      </c>
      <c r="O95" s="76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AR95" s="14" t="s">
        <v>161</v>
      </c>
      <c r="AT95" s="14" t="s">
        <v>136</v>
      </c>
      <c r="AU95" s="14" t="s">
        <v>142</v>
      </c>
      <c r="AY95" s="14" t="s">
        <v>133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14" t="s">
        <v>142</v>
      </c>
      <c r="BK95" s="214">
        <f>ROUND(I95*H95,2)</f>
        <v>0</v>
      </c>
      <c r="BL95" s="14" t="s">
        <v>161</v>
      </c>
      <c r="BM95" s="14" t="s">
        <v>217</v>
      </c>
    </row>
    <row r="96" s="1" customFormat="1" ht="14.4" customHeight="1">
      <c r="B96" s="35"/>
      <c r="C96" s="203" t="s">
        <v>172</v>
      </c>
      <c r="D96" s="203" t="s">
        <v>136</v>
      </c>
      <c r="E96" s="204" t="s">
        <v>218</v>
      </c>
      <c r="F96" s="205" t="s">
        <v>219</v>
      </c>
      <c r="G96" s="206" t="s">
        <v>170</v>
      </c>
      <c r="H96" s="207">
        <v>88.819999999999993</v>
      </c>
      <c r="I96" s="208"/>
      <c r="J96" s="209">
        <f>ROUND(I96*H96,2)</f>
        <v>0</v>
      </c>
      <c r="K96" s="205" t="s">
        <v>140</v>
      </c>
      <c r="L96" s="40"/>
      <c r="M96" s="210" t="s">
        <v>1</v>
      </c>
      <c r="N96" s="211" t="s">
        <v>41</v>
      </c>
      <c r="O96" s="76"/>
      <c r="P96" s="212">
        <f>O96*H96</f>
        <v>0</v>
      </c>
      <c r="Q96" s="212">
        <v>6.9999999999999994E-05</v>
      </c>
      <c r="R96" s="212">
        <f>Q96*H96</f>
        <v>0.0062173999999999988</v>
      </c>
      <c r="S96" s="212">
        <v>0</v>
      </c>
      <c r="T96" s="213">
        <f>S96*H96</f>
        <v>0</v>
      </c>
      <c r="AR96" s="14" t="s">
        <v>161</v>
      </c>
      <c r="AT96" s="14" t="s">
        <v>136</v>
      </c>
      <c r="AU96" s="14" t="s">
        <v>142</v>
      </c>
      <c r="AY96" s="14" t="s">
        <v>133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14" t="s">
        <v>142</v>
      </c>
      <c r="BK96" s="214">
        <f>ROUND(I96*H96,2)</f>
        <v>0</v>
      </c>
      <c r="BL96" s="14" t="s">
        <v>161</v>
      </c>
      <c r="BM96" s="14" t="s">
        <v>220</v>
      </c>
    </row>
    <row r="97" s="1" customFormat="1" ht="14.4" customHeight="1">
      <c r="B97" s="35"/>
      <c r="C97" s="203" t="s">
        <v>176</v>
      </c>
      <c r="D97" s="203" t="s">
        <v>136</v>
      </c>
      <c r="E97" s="204" t="s">
        <v>173</v>
      </c>
      <c r="F97" s="205" t="s">
        <v>174</v>
      </c>
      <c r="G97" s="206" t="s">
        <v>170</v>
      </c>
      <c r="H97" s="207">
        <v>88.819999999999993</v>
      </c>
      <c r="I97" s="208"/>
      <c r="J97" s="209">
        <f>ROUND(I97*H97,2)</f>
        <v>0</v>
      </c>
      <c r="K97" s="205" t="s">
        <v>140</v>
      </c>
      <c r="L97" s="40"/>
      <c r="M97" s="210" t="s">
        <v>1</v>
      </c>
      <c r="N97" s="211" t="s">
        <v>41</v>
      </c>
      <c r="O97" s="76"/>
      <c r="P97" s="212">
        <f>O97*H97</f>
        <v>0</v>
      </c>
      <c r="Q97" s="212">
        <v>0.0045500000000000002</v>
      </c>
      <c r="R97" s="212">
        <f>Q97*H97</f>
        <v>0.40413099999999996</v>
      </c>
      <c r="S97" s="212">
        <v>0</v>
      </c>
      <c r="T97" s="213">
        <f>S97*H97</f>
        <v>0</v>
      </c>
      <c r="AR97" s="14" t="s">
        <v>161</v>
      </c>
      <c r="AT97" s="14" t="s">
        <v>136</v>
      </c>
      <c r="AU97" s="14" t="s">
        <v>142</v>
      </c>
      <c r="AY97" s="14" t="s">
        <v>133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14" t="s">
        <v>142</v>
      </c>
      <c r="BK97" s="214">
        <f>ROUND(I97*H97,2)</f>
        <v>0</v>
      </c>
      <c r="BL97" s="14" t="s">
        <v>161</v>
      </c>
      <c r="BM97" s="14" t="s">
        <v>315</v>
      </c>
    </row>
    <row r="98" s="1" customFormat="1" ht="14.4" customHeight="1">
      <c r="B98" s="35"/>
      <c r="C98" s="203" t="s">
        <v>180</v>
      </c>
      <c r="D98" s="203" t="s">
        <v>136</v>
      </c>
      <c r="E98" s="204" t="s">
        <v>185</v>
      </c>
      <c r="F98" s="205" t="s">
        <v>186</v>
      </c>
      <c r="G98" s="206" t="s">
        <v>170</v>
      </c>
      <c r="H98" s="207">
        <v>88.819999999999993</v>
      </c>
      <c r="I98" s="208"/>
      <c r="J98" s="209">
        <f>ROUND(I98*H98,2)</f>
        <v>0</v>
      </c>
      <c r="K98" s="205" t="s">
        <v>140</v>
      </c>
      <c r="L98" s="40"/>
      <c r="M98" s="210" t="s">
        <v>1</v>
      </c>
      <c r="N98" s="211" t="s">
        <v>41</v>
      </c>
      <c r="O98" s="76"/>
      <c r="P98" s="212">
        <f>O98*H98</f>
        <v>0</v>
      </c>
      <c r="Q98" s="212">
        <v>0.00029999999999999997</v>
      </c>
      <c r="R98" s="212">
        <f>Q98*H98</f>
        <v>0.026645999999999996</v>
      </c>
      <c r="S98" s="212">
        <v>0</v>
      </c>
      <c r="T98" s="213">
        <f>S98*H98</f>
        <v>0</v>
      </c>
      <c r="AR98" s="14" t="s">
        <v>161</v>
      </c>
      <c r="AT98" s="14" t="s">
        <v>136</v>
      </c>
      <c r="AU98" s="14" t="s">
        <v>142</v>
      </c>
      <c r="AY98" s="14" t="s">
        <v>133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14" t="s">
        <v>142</v>
      </c>
      <c r="BK98" s="214">
        <f>ROUND(I98*H98,2)</f>
        <v>0</v>
      </c>
      <c r="BL98" s="14" t="s">
        <v>161</v>
      </c>
      <c r="BM98" s="14" t="s">
        <v>316</v>
      </c>
    </row>
    <row r="99" s="1" customFormat="1" ht="14.4" customHeight="1">
      <c r="B99" s="35"/>
      <c r="C99" s="227" t="s">
        <v>150</v>
      </c>
      <c r="D99" s="227" t="s">
        <v>147</v>
      </c>
      <c r="E99" s="228" t="s">
        <v>317</v>
      </c>
      <c r="F99" s="229" t="s">
        <v>318</v>
      </c>
      <c r="G99" s="230" t="s">
        <v>170</v>
      </c>
      <c r="H99" s="231">
        <v>97.701999999999998</v>
      </c>
      <c r="I99" s="232"/>
      <c r="J99" s="233">
        <f>ROUND(I99*H99,2)</f>
        <v>0</v>
      </c>
      <c r="K99" s="229" t="s">
        <v>1</v>
      </c>
      <c r="L99" s="234"/>
      <c r="M99" s="235" t="s">
        <v>1</v>
      </c>
      <c r="N99" s="236" t="s">
        <v>41</v>
      </c>
      <c r="O99" s="76"/>
      <c r="P99" s="212">
        <f>O99*H99</f>
        <v>0</v>
      </c>
      <c r="Q99" s="212">
        <v>0.0036800000000000001</v>
      </c>
      <c r="R99" s="212">
        <f>Q99*H99</f>
        <v>0.35954335999999998</v>
      </c>
      <c r="S99" s="212">
        <v>0</v>
      </c>
      <c r="T99" s="213">
        <f>S99*H99</f>
        <v>0</v>
      </c>
      <c r="AR99" s="14" t="s">
        <v>183</v>
      </c>
      <c r="AT99" s="14" t="s">
        <v>147</v>
      </c>
      <c r="AU99" s="14" t="s">
        <v>142</v>
      </c>
      <c r="AY99" s="14" t="s">
        <v>133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14" t="s">
        <v>142</v>
      </c>
      <c r="BK99" s="214">
        <f>ROUND(I99*H99,2)</f>
        <v>0</v>
      </c>
      <c r="BL99" s="14" t="s">
        <v>161</v>
      </c>
      <c r="BM99" s="14" t="s">
        <v>319</v>
      </c>
    </row>
    <row r="100" s="11" customFormat="1">
      <c r="B100" s="215"/>
      <c r="C100" s="216"/>
      <c r="D100" s="217" t="s">
        <v>144</v>
      </c>
      <c r="E100" s="216"/>
      <c r="F100" s="219" t="s">
        <v>320</v>
      </c>
      <c r="G100" s="216"/>
      <c r="H100" s="220">
        <v>97.701999999999998</v>
      </c>
      <c r="I100" s="221"/>
      <c r="J100" s="216"/>
      <c r="K100" s="216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144</v>
      </c>
      <c r="AU100" s="226" t="s">
        <v>142</v>
      </c>
      <c r="AV100" s="11" t="s">
        <v>142</v>
      </c>
      <c r="AW100" s="11" t="s">
        <v>4</v>
      </c>
      <c r="AX100" s="11" t="s">
        <v>77</v>
      </c>
      <c r="AY100" s="226" t="s">
        <v>133</v>
      </c>
    </row>
    <row r="101" s="1" customFormat="1" ht="14.4" customHeight="1">
      <c r="B101" s="35"/>
      <c r="C101" s="203" t="s">
        <v>134</v>
      </c>
      <c r="D101" s="203" t="s">
        <v>136</v>
      </c>
      <c r="E101" s="204" t="s">
        <v>321</v>
      </c>
      <c r="F101" s="205" t="s">
        <v>322</v>
      </c>
      <c r="G101" s="206" t="s">
        <v>139</v>
      </c>
      <c r="H101" s="207">
        <v>88.819999999999993</v>
      </c>
      <c r="I101" s="208"/>
      <c r="J101" s="209">
        <f>ROUND(I101*H101,2)</f>
        <v>0</v>
      </c>
      <c r="K101" s="205" t="s">
        <v>140</v>
      </c>
      <c r="L101" s="40"/>
      <c r="M101" s="210" t="s">
        <v>1</v>
      </c>
      <c r="N101" s="211" t="s">
        <v>41</v>
      </c>
      <c r="O101" s="76"/>
      <c r="P101" s="212">
        <f>O101*H101</f>
        <v>0</v>
      </c>
      <c r="Q101" s="212">
        <v>3.0000000000000001E-05</v>
      </c>
      <c r="R101" s="212">
        <f>Q101*H101</f>
        <v>0.0026646</v>
      </c>
      <c r="S101" s="212">
        <v>0</v>
      </c>
      <c r="T101" s="213">
        <f>S101*H101</f>
        <v>0</v>
      </c>
      <c r="AR101" s="14" t="s">
        <v>161</v>
      </c>
      <c r="AT101" s="14" t="s">
        <v>136</v>
      </c>
      <c r="AU101" s="14" t="s">
        <v>142</v>
      </c>
      <c r="AY101" s="14" t="s">
        <v>133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14" t="s">
        <v>142</v>
      </c>
      <c r="BK101" s="214">
        <f>ROUND(I101*H101,2)</f>
        <v>0</v>
      </c>
      <c r="BL101" s="14" t="s">
        <v>161</v>
      </c>
      <c r="BM101" s="14" t="s">
        <v>323</v>
      </c>
    </row>
    <row r="102" s="1" customFormat="1" ht="14.4" customHeight="1">
      <c r="B102" s="35"/>
      <c r="C102" s="227" t="s">
        <v>193</v>
      </c>
      <c r="D102" s="227" t="s">
        <v>147</v>
      </c>
      <c r="E102" s="228" t="s">
        <v>198</v>
      </c>
      <c r="F102" s="229" t="s">
        <v>324</v>
      </c>
      <c r="G102" s="230" t="s">
        <v>139</v>
      </c>
      <c r="H102" s="231">
        <v>97.701999999999998</v>
      </c>
      <c r="I102" s="232"/>
      <c r="J102" s="233">
        <f>ROUND(I102*H102,2)</f>
        <v>0</v>
      </c>
      <c r="K102" s="229" t="s">
        <v>140</v>
      </c>
      <c r="L102" s="234"/>
      <c r="M102" s="235" t="s">
        <v>1</v>
      </c>
      <c r="N102" s="236" t="s">
        <v>41</v>
      </c>
      <c r="O102" s="76"/>
      <c r="P102" s="212">
        <f>O102*H102</f>
        <v>0</v>
      </c>
      <c r="Q102" s="212">
        <v>0.00035</v>
      </c>
      <c r="R102" s="212">
        <f>Q102*H102</f>
        <v>0.034195700000000002</v>
      </c>
      <c r="S102" s="212">
        <v>0</v>
      </c>
      <c r="T102" s="213">
        <f>S102*H102</f>
        <v>0</v>
      </c>
      <c r="AR102" s="14" t="s">
        <v>183</v>
      </c>
      <c r="AT102" s="14" t="s">
        <v>147</v>
      </c>
      <c r="AU102" s="14" t="s">
        <v>142</v>
      </c>
      <c r="AY102" s="14" t="s">
        <v>133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14" t="s">
        <v>142</v>
      </c>
      <c r="BK102" s="214">
        <f>ROUND(I102*H102,2)</f>
        <v>0</v>
      </c>
      <c r="BL102" s="14" t="s">
        <v>161</v>
      </c>
      <c r="BM102" s="14" t="s">
        <v>325</v>
      </c>
    </row>
    <row r="103" s="11" customFormat="1">
      <c r="B103" s="215"/>
      <c r="C103" s="216"/>
      <c r="D103" s="217" t="s">
        <v>144</v>
      </c>
      <c r="E103" s="216"/>
      <c r="F103" s="219" t="s">
        <v>320</v>
      </c>
      <c r="G103" s="216"/>
      <c r="H103" s="220">
        <v>97.701999999999998</v>
      </c>
      <c r="I103" s="221"/>
      <c r="J103" s="216"/>
      <c r="K103" s="216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144</v>
      </c>
      <c r="AU103" s="226" t="s">
        <v>142</v>
      </c>
      <c r="AV103" s="11" t="s">
        <v>142</v>
      </c>
      <c r="AW103" s="11" t="s">
        <v>4</v>
      </c>
      <c r="AX103" s="11" t="s">
        <v>77</v>
      </c>
      <c r="AY103" s="226" t="s">
        <v>133</v>
      </c>
    </row>
    <row r="104" s="1" customFormat="1" ht="14.4" customHeight="1">
      <c r="B104" s="35"/>
      <c r="C104" s="203" t="s">
        <v>197</v>
      </c>
      <c r="D104" s="203" t="s">
        <v>136</v>
      </c>
      <c r="E104" s="204" t="s">
        <v>326</v>
      </c>
      <c r="F104" s="205" t="s">
        <v>327</v>
      </c>
      <c r="G104" s="206" t="s">
        <v>139</v>
      </c>
      <c r="H104" s="207">
        <v>88.819999999999993</v>
      </c>
      <c r="I104" s="208"/>
      <c r="J104" s="209">
        <f>ROUND(I104*H104,2)</f>
        <v>0</v>
      </c>
      <c r="K104" s="205" t="s">
        <v>140</v>
      </c>
      <c r="L104" s="40"/>
      <c r="M104" s="210" t="s">
        <v>1</v>
      </c>
      <c r="N104" s="211" t="s">
        <v>41</v>
      </c>
      <c r="O104" s="76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AR104" s="14" t="s">
        <v>161</v>
      </c>
      <c r="AT104" s="14" t="s">
        <v>136</v>
      </c>
      <c r="AU104" s="14" t="s">
        <v>142</v>
      </c>
      <c r="AY104" s="14" t="s">
        <v>133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14" t="s">
        <v>142</v>
      </c>
      <c r="BK104" s="214">
        <f>ROUND(I104*H104,2)</f>
        <v>0</v>
      </c>
      <c r="BL104" s="14" t="s">
        <v>161</v>
      </c>
      <c r="BM104" s="14" t="s">
        <v>328</v>
      </c>
    </row>
    <row r="105" s="1" customFormat="1" ht="14.4" customHeight="1">
      <c r="B105" s="35"/>
      <c r="C105" s="203" t="s">
        <v>202</v>
      </c>
      <c r="D105" s="203" t="s">
        <v>136</v>
      </c>
      <c r="E105" s="204" t="s">
        <v>233</v>
      </c>
      <c r="F105" s="205" t="s">
        <v>234</v>
      </c>
      <c r="G105" s="206" t="s">
        <v>235</v>
      </c>
      <c r="H105" s="207">
        <v>0.83299999999999996</v>
      </c>
      <c r="I105" s="208"/>
      <c r="J105" s="209">
        <f>ROUND(I105*H105,2)</f>
        <v>0</v>
      </c>
      <c r="K105" s="205" t="s">
        <v>140</v>
      </c>
      <c r="L105" s="40"/>
      <c r="M105" s="210" t="s">
        <v>1</v>
      </c>
      <c r="N105" s="211" t="s">
        <v>41</v>
      </c>
      <c r="O105" s="76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14" t="s">
        <v>161</v>
      </c>
      <c r="AT105" s="14" t="s">
        <v>136</v>
      </c>
      <c r="AU105" s="14" t="s">
        <v>142</v>
      </c>
      <c r="AY105" s="14" t="s">
        <v>133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14" t="s">
        <v>142</v>
      </c>
      <c r="BK105" s="214">
        <f>ROUND(I105*H105,2)</f>
        <v>0</v>
      </c>
      <c r="BL105" s="14" t="s">
        <v>161</v>
      </c>
      <c r="BM105" s="14" t="s">
        <v>329</v>
      </c>
    </row>
    <row r="106" s="10" customFormat="1" ht="22.8" customHeight="1">
      <c r="B106" s="187"/>
      <c r="C106" s="188"/>
      <c r="D106" s="189" t="s">
        <v>68</v>
      </c>
      <c r="E106" s="201" t="s">
        <v>237</v>
      </c>
      <c r="F106" s="201" t="s">
        <v>238</v>
      </c>
      <c r="G106" s="188"/>
      <c r="H106" s="188"/>
      <c r="I106" s="191"/>
      <c r="J106" s="202">
        <f>BK106</f>
        <v>0</v>
      </c>
      <c r="K106" s="188"/>
      <c r="L106" s="193"/>
      <c r="M106" s="194"/>
      <c r="N106" s="195"/>
      <c r="O106" s="195"/>
      <c r="P106" s="196">
        <f>SUM(P107:P112)</f>
        <v>0</v>
      </c>
      <c r="Q106" s="195"/>
      <c r="R106" s="196">
        <f>SUM(R107:R112)</f>
        <v>0.055649299999999999</v>
      </c>
      <c r="S106" s="195"/>
      <c r="T106" s="197">
        <f>SUM(T107:T112)</f>
        <v>0</v>
      </c>
      <c r="AR106" s="198" t="s">
        <v>142</v>
      </c>
      <c r="AT106" s="199" t="s">
        <v>68</v>
      </c>
      <c r="AU106" s="199" t="s">
        <v>77</v>
      </c>
      <c r="AY106" s="198" t="s">
        <v>133</v>
      </c>
      <c r="BK106" s="200">
        <f>SUM(BK107:BK112)</f>
        <v>0</v>
      </c>
    </row>
    <row r="107" s="1" customFormat="1" ht="14.4" customHeight="1">
      <c r="B107" s="35"/>
      <c r="C107" s="203" t="s">
        <v>206</v>
      </c>
      <c r="D107" s="203" t="s">
        <v>136</v>
      </c>
      <c r="E107" s="204" t="s">
        <v>256</v>
      </c>
      <c r="F107" s="205" t="s">
        <v>257</v>
      </c>
      <c r="G107" s="206" t="s">
        <v>170</v>
      </c>
      <c r="H107" s="207">
        <v>135.72999999999999</v>
      </c>
      <c r="I107" s="208"/>
      <c r="J107" s="209">
        <f>ROUND(I107*H107,2)</f>
        <v>0</v>
      </c>
      <c r="K107" s="205" t="s">
        <v>140</v>
      </c>
      <c r="L107" s="40"/>
      <c r="M107" s="210" t="s">
        <v>1</v>
      </c>
      <c r="N107" s="211" t="s">
        <v>41</v>
      </c>
      <c r="O107" s="76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14" t="s">
        <v>161</v>
      </c>
      <c r="AT107" s="14" t="s">
        <v>136</v>
      </c>
      <c r="AU107" s="14" t="s">
        <v>142</v>
      </c>
      <c r="AY107" s="14" t="s">
        <v>133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14" t="s">
        <v>142</v>
      </c>
      <c r="BK107" s="214">
        <f>ROUND(I107*H107,2)</f>
        <v>0</v>
      </c>
      <c r="BL107" s="14" t="s">
        <v>161</v>
      </c>
      <c r="BM107" s="14" t="s">
        <v>258</v>
      </c>
    </row>
    <row r="108" s="1" customFormat="1" ht="14.4" customHeight="1">
      <c r="B108" s="35"/>
      <c r="C108" s="203" t="s">
        <v>211</v>
      </c>
      <c r="D108" s="203" t="s">
        <v>136</v>
      </c>
      <c r="E108" s="204" t="s">
        <v>260</v>
      </c>
      <c r="F108" s="205" t="s">
        <v>261</v>
      </c>
      <c r="G108" s="206" t="s">
        <v>170</v>
      </c>
      <c r="H108" s="207">
        <v>135.72999999999999</v>
      </c>
      <c r="I108" s="208"/>
      <c r="J108" s="209">
        <f>ROUND(I108*H108,2)</f>
        <v>0</v>
      </c>
      <c r="K108" s="205" t="s">
        <v>140</v>
      </c>
      <c r="L108" s="40"/>
      <c r="M108" s="210" t="s">
        <v>1</v>
      </c>
      <c r="N108" s="211" t="s">
        <v>41</v>
      </c>
      <c r="O108" s="76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14" t="s">
        <v>161</v>
      </c>
      <c r="AT108" s="14" t="s">
        <v>136</v>
      </c>
      <c r="AU108" s="14" t="s">
        <v>142</v>
      </c>
      <c r="AY108" s="14" t="s">
        <v>133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14" t="s">
        <v>142</v>
      </c>
      <c r="BK108" s="214">
        <f>ROUND(I108*H108,2)</f>
        <v>0</v>
      </c>
      <c r="BL108" s="14" t="s">
        <v>161</v>
      </c>
      <c r="BM108" s="14" t="s">
        <v>262</v>
      </c>
    </row>
    <row r="109" s="1" customFormat="1" ht="14.4" customHeight="1">
      <c r="B109" s="35"/>
      <c r="C109" s="203" t="s">
        <v>8</v>
      </c>
      <c r="D109" s="203" t="s">
        <v>136</v>
      </c>
      <c r="E109" s="204" t="s">
        <v>264</v>
      </c>
      <c r="F109" s="205" t="s">
        <v>265</v>
      </c>
      <c r="G109" s="206" t="s">
        <v>170</v>
      </c>
      <c r="H109" s="207">
        <v>135.72999999999999</v>
      </c>
      <c r="I109" s="208"/>
      <c r="J109" s="209">
        <f>ROUND(I109*H109,2)</f>
        <v>0</v>
      </c>
      <c r="K109" s="205" t="s">
        <v>140</v>
      </c>
      <c r="L109" s="40"/>
      <c r="M109" s="210" t="s">
        <v>1</v>
      </c>
      <c r="N109" s="211" t="s">
        <v>41</v>
      </c>
      <c r="O109" s="76"/>
      <c r="P109" s="212">
        <f>O109*H109</f>
        <v>0</v>
      </c>
      <c r="Q109" s="212">
        <v>0.00020000000000000001</v>
      </c>
      <c r="R109" s="212">
        <f>Q109*H109</f>
        <v>0.027146</v>
      </c>
      <c r="S109" s="212">
        <v>0</v>
      </c>
      <c r="T109" s="213">
        <f>S109*H109</f>
        <v>0</v>
      </c>
      <c r="AR109" s="14" t="s">
        <v>161</v>
      </c>
      <c r="AT109" s="14" t="s">
        <v>136</v>
      </c>
      <c r="AU109" s="14" t="s">
        <v>142</v>
      </c>
      <c r="AY109" s="14" t="s">
        <v>133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14" t="s">
        <v>142</v>
      </c>
      <c r="BK109" s="214">
        <f>ROUND(I109*H109,2)</f>
        <v>0</v>
      </c>
      <c r="BL109" s="14" t="s">
        <v>161</v>
      </c>
      <c r="BM109" s="14" t="s">
        <v>266</v>
      </c>
    </row>
    <row r="110" s="1" customFormat="1" ht="14.4" customHeight="1">
      <c r="B110" s="35"/>
      <c r="C110" s="203" t="s">
        <v>161</v>
      </c>
      <c r="D110" s="203" t="s">
        <v>136</v>
      </c>
      <c r="E110" s="204" t="s">
        <v>268</v>
      </c>
      <c r="F110" s="205" t="s">
        <v>269</v>
      </c>
      <c r="G110" s="206" t="s">
        <v>170</v>
      </c>
      <c r="H110" s="207">
        <v>135.72999999999999</v>
      </c>
      <c r="I110" s="208"/>
      <c r="J110" s="209">
        <f>ROUND(I110*H110,2)</f>
        <v>0</v>
      </c>
      <c r="K110" s="205" t="s">
        <v>140</v>
      </c>
      <c r="L110" s="40"/>
      <c r="M110" s="210" t="s">
        <v>1</v>
      </c>
      <c r="N110" s="211" t="s">
        <v>41</v>
      </c>
      <c r="O110" s="76"/>
      <c r="P110" s="212">
        <f>O110*H110</f>
        <v>0</v>
      </c>
      <c r="Q110" s="212">
        <v>0.00021000000000000001</v>
      </c>
      <c r="R110" s="212">
        <f>Q110*H110</f>
        <v>0.028503299999999999</v>
      </c>
      <c r="S110" s="212">
        <v>0</v>
      </c>
      <c r="T110" s="213">
        <f>S110*H110</f>
        <v>0</v>
      </c>
      <c r="AR110" s="14" t="s">
        <v>161</v>
      </c>
      <c r="AT110" s="14" t="s">
        <v>136</v>
      </c>
      <c r="AU110" s="14" t="s">
        <v>142</v>
      </c>
      <c r="AY110" s="14" t="s">
        <v>133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14" t="s">
        <v>142</v>
      </c>
      <c r="BK110" s="214">
        <f>ROUND(I110*H110,2)</f>
        <v>0</v>
      </c>
      <c r="BL110" s="14" t="s">
        <v>161</v>
      </c>
      <c r="BM110" s="14" t="s">
        <v>270</v>
      </c>
    </row>
    <row r="111" s="12" customFormat="1">
      <c r="B111" s="239"/>
      <c r="C111" s="240"/>
      <c r="D111" s="217" t="s">
        <v>144</v>
      </c>
      <c r="E111" s="241" t="s">
        <v>1</v>
      </c>
      <c r="F111" s="242" t="s">
        <v>330</v>
      </c>
      <c r="G111" s="240"/>
      <c r="H111" s="241" t="s">
        <v>1</v>
      </c>
      <c r="I111" s="243"/>
      <c r="J111" s="240"/>
      <c r="K111" s="240"/>
      <c r="L111" s="244"/>
      <c r="M111" s="245"/>
      <c r="N111" s="246"/>
      <c r="O111" s="246"/>
      <c r="P111" s="246"/>
      <c r="Q111" s="246"/>
      <c r="R111" s="246"/>
      <c r="S111" s="246"/>
      <c r="T111" s="247"/>
      <c r="AT111" s="248" t="s">
        <v>144</v>
      </c>
      <c r="AU111" s="248" t="s">
        <v>142</v>
      </c>
      <c r="AV111" s="12" t="s">
        <v>77</v>
      </c>
      <c r="AW111" s="12" t="s">
        <v>31</v>
      </c>
      <c r="AX111" s="12" t="s">
        <v>69</v>
      </c>
      <c r="AY111" s="248" t="s">
        <v>133</v>
      </c>
    </row>
    <row r="112" s="11" customFormat="1">
      <c r="B112" s="215"/>
      <c r="C112" s="216"/>
      <c r="D112" s="217" t="s">
        <v>144</v>
      </c>
      <c r="E112" s="218" t="s">
        <v>1</v>
      </c>
      <c r="F112" s="219" t="s">
        <v>331</v>
      </c>
      <c r="G112" s="216"/>
      <c r="H112" s="220">
        <v>135.72999999999999</v>
      </c>
      <c r="I112" s="221"/>
      <c r="J112" s="216"/>
      <c r="K112" s="216"/>
      <c r="L112" s="222"/>
      <c r="M112" s="223"/>
      <c r="N112" s="224"/>
      <c r="O112" s="224"/>
      <c r="P112" s="224"/>
      <c r="Q112" s="224"/>
      <c r="R112" s="224"/>
      <c r="S112" s="224"/>
      <c r="T112" s="225"/>
      <c r="AT112" s="226" t="s">
        <v>144</v>
      </c>
      <c r="AU112" s="226" t="s">
        <v>142</v>
      </c>
      <c r="AV112" s="11" t="s">
        <v>142</v>
      </c>
      <c r="AW112" s="11" t="s">
        <v>31</v>
      </c>
      <c r="AX112" s="11" t="s">
        <v>69</v>
      </c>
      <c r="AY112" s="226" t="s">
        <v>133</v>
      </c>
    </row>
    <row r="113" s="10" customFormat="1" ht="25.92" customHeight="1">
      <c r="B113" s="187"/>
      <c r="C113" s="188"/>
      <c r="D113" s="189" t="s">
        <v>68</v>
      </c>
      <c r="E113" s="190" t="s">
        <v>273</v>
      </c>
      <c r="F113" s="190" t="s">
        <v>274</v>
      </c>
      <c r="G113" s="188"/>
      <c r="H113" s="188"/>
      <c r="I113" s="191"/>
      <c r="J113" s="192">
        <f>BK113</f>
        <v>0</v>
      </c>
      <c r="K113" s="188"/>
      <c r="L113" s="193"/>
      <c r="M113" s="194"/>
      <c r="N113" s="195"/>
      <c r="O113" s="195"/>
      <c r="P113" s="196">
        <f>SUM(P114:P134)</f>
        <v>0</v>
      </c>
      <c r="Q113" s="195"/>
      <c r="R113" s="196">
        <f>SUM(R114:R134)</f>
        <v>0</v>
      </c>
      <c r="S113" s="195"/>
      <c r="T113" s="197">
        <f>SUM(T114:T134)</f>
        <v>0</v>
      </c>
      <c r="AR113" s="198" t="s">
        <v>141</v>
      </c>
      <c r="AT113" s="199" t="s">
        <v>68</v>
      </c>
      <c r="AU113" s="199" t="s">
        <v>69</v>
      </c>
      <c r="AY113" s="198" t="s">
        <v>133</v>
      </c>
      <c r="BK113" s="200">
        <f>SUM(BK114:BK134)</f>
        <v>0</v>
      </c>
    </row>
    <row r="114" s="1" customFormat="1" ht="14.4" customHeight="1">
      <c r="B114" s="35"/>
      <c r="C114" s="203" t="s">
        <v>221</v>
      </c>
      <c r="D114" s="203" t="s">
        <v>136</v>
      </c>
      <c r="E114" s="204" t="s">
        <v>276</v>
      </c>
      <c r="F114" s="205" t="s">
        <v>277</v>
      </c>
      <c r="G114" s="206" t="s">
        <v>160</v>
      </c>
      <c r="H114" s="207">
        <v>35</v>
      </c>
      <c r="I114" s="208"/>
      <c r="J114" s="209">
        <f>ROUND(I114*H114,2)</f>
        <v>0</v>
      </c>
      <c r="K114" s="205" t="s">
        <v>1</v>
      </c>
      <c r="L114" s="40"/>
      <c r="M114" s="210" t="s">
        <v>1</v>
      </c>
      <c r="N114" s="211" t="s">
        <v>41</v>
      </c>
      <c r="O114" s="76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AR114" s="14" t="s">
        <v>278</v>
      </c>
      <c r="AT114" s="14" t="s">
        <v>136</v>
      </c>
      <c r="AU114" s="14" t="s">
        <v>77</v>
      </c>
      <c r="AY114" s="14" t="s">
        <v>133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14" t="s">
        <v>142</v>
      </c>
      <c r="BK114" s="214">
        <f>ROUND(I114*H114,2)</f>
        <v>0</v>
      </c>
      <c r="BL114" s="14" t="s">
        <v>278</v>
      </c>
      <c r="BM114" s="14" t="s">
        <v>279</v>
      </c>
    </row>
    <row r="115" s="1" customFormat="1">
      <c r="B115" s="35"/>
      <c r="C115" s="36"/>
      <c r="D115" s="217" t="s">
        <v>163</v>
      </c>
      <c r="E115" s="36"/>
      <c r="F115" s="237" t="s">
        <v>230</v>
      </c>
      <c r="G115" s="36"/>
      <c r="H115" s="36"/>
      <c r="I115" s="128"/>
      <c r="J115" s="36"/>
      <c r="K115" s="36"/>
      <c r="L115" s="40"/>
      <c r="M115" s="238"/>
      <c r="N115" s="76"/>
      <c r="O115" s="76"/>
      <c r="P115" s="76"/>
      <c r="Q115" s="76"/>
      <c r="R115" s="76"/>
      <c r="S115" s="76"/>
      <c r="T115" s="77"/>
      <c r="AT115" s="14" t="s">
        <v>163</v>
      </c>
      <c r="AU115" s="14" t="s">
        <v>77</v>
      </c>
    </row>
    <row r="116" s="11" customFormat="1">
      <c r="B116" s="215"/>
      <c r="C116" s="216"/>
      <c r="D116" s="217" t="s">
        <v>144</v>
      </c>
      <c r="E116" s="218" t="s">
        <v>1</v>
      </c>
      <c r="F116" s="219" t="s">
        <v>332</v>
      </c>
      <c r="G116" s="216"/>
      <c r="H116" s="220">
        <v>35</v>
      </c>
      <c r="I116" s="221"/>
      <c r="J116" s="216"/>
      <c r="K116" s="216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144</v>
      </c>
      <c r="AU116" s="226" t="s">
        <v>77</v>
      </c>
      <c r="AV116" s="11" t="s">
        <v>142</v>
      </c>
      <c r="AW116" s="11" t="s">
        <v>31</v>
      </c>
      <c r="AX116" s="11" t="s">
        <v>69</v>
      </c>
      <c r="AY116" s="226" t="s">
        <v>133</v>
      </c>
    </row>
    <row r="117" s="1" customFormat="1" ht="14.4" customHeight="1">
      <c r="B117" s="35"/>
      <c r="C117" s="203" t="s">
        <v>226</v>
      </c>
      <c r="D117" s="203" t="s">
        <v>136</v>
      </c>
      <c r="E117" s="204" t="s">
        <v>333</v>
      </c>
      <c r="F117" s="205" t="s">
        <v>334</v>
      </c>
      <c r="G117" s="206" t="s">
        <v>160</v>
      </c>
      <c r="H117" s="207">
        <v>35</v>
      </c>
      <c r="I117" s="208"/>
      <c r="J117" s="209">
        <f>ROUND(I117*H117,2)</f>
        <v>0</v>
      </c>
      <c r="K117" s="205" t="s">
        <v>1</v>
      </c>
      <c r="L117" s="40"/>
      <c r="M117" s="210" t="s">
        <v>1</v>
      </c>
      <c r="N117" s="211" t="s">
        <v>41</v>
      </c>
      <c r="O117" s="76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AR117" s="14" t="s">
        <v>278</v>
      </c>
      <c r="AT117" s="14" t="s">
        <v>136</v>
      </c>
      <c r="AU117" s="14" t="s">
        <v>77</v>
      </c>
      <c r="AY117" s="14" t="s">
        <v>133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14" t="s">
        <v>142</v>
      </c>
      <c r="BK117" s="214">
        <f>ROUND(I117*H117,2)</f>
        <v>0</v>
      </c>
      <c r="BL117" s="14" t="s">
        <v>278</v>
      </c>
      <c r="BM117" s="14" t="s">
        <v>284</v>
      </c>
    </row>
    <row r="118" s="1" customFormat="1">
      <c r="B118" s="35"/>
      <c r="C118" s="36"/>
      <c r="D118" s="217" t="s">
        <v>163</v>
      </c>
      <c r="E118" s="36"/>
      <c r="F118" s="237" t="s">
        <v>230</v>
      </c>
      <c r="G118" s="36"/>
      <c r="H118" s="36"/>
      <c r="I118" s="128"/>
      <c r="J118" s="36"/>
      <c r="K118" s="36"/>
      <c r="L118" s="40"/>
      <c r="M118" s="238"/>
      <c r="N118" s="76"/>
      <c r="O118" s="76"/>
      <c r="P118" s="76"/>
      <c r="Q118" s="76"/>
      <c r="R118" s="76"/>
      <c r="S118" s="76"/>
      <c r="T118" s="77"/>
      <c r="AT118" s="14" t="s">
        <v>163</v>
      </c>
      <c r="AU118" s="14" t="s">
        <v>77</v>
      </c>
    </row>
    <row r="119" s="11" customFormat="1">
      <c r="B119" s="215"/>
      <c r="C119" s="216"/>
      <c r="D119" s="217" t="s">
        <v>144</v>
      </c>
      <c r="E119" s="218" t="s">
        <v>1</v>
      </c>
      <c r="F119" s="219" t="s">
        <v>332</v>
      </c>
      <c r="G119" s="216"/>
      <c r="H119" s="220">
        <v>35</v>
      </c>
      <c r="I119" s="221"/>
      <c r="J119" s="216"/>
      <c r="K119" s="216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144</v>
      </c>
      <c r="AU119" s="226" t="s">
        <v>77</v>
      </c>
      <c r="AV119" s="11" t="s">
        <v>142</v>
      </c>
      <c r="AW119" s="11" t="s">
        <v>31</v>
      </c>
      <c r="AX119" s="11" t="s">
        <v>69</v>
      </c>
      <c r="AY119" s="226" t="s">
        <v>133</v>
      </c>
    </row>
    <row r="120" s="1" customFormat="1" ht="14.4" customHeight="1">
      <c r="B120" s="35"/>
      <c r="C120" s="203" t="s">
        <v>232</v>
      </c>
      <c r="D120" s="203" t="s">
        <v>136</v>
      </c>
      <c r="E120" s="204" t="s">
        <v>335</v>
      </c>
      <c r="F120" s="205" t="s">
        <v>283</v>
      </c>
      <c r="G120" s="206" t="s">
        <v>160</v>
      </c>
      <c r="H120" s="207">
        <v>6</v>
      </c>
      <c r="I120" s="208"/>
      <c r="J120" s="209">
        <f>ROUND(I120*H120,2)</f>
        <v>0</v>
      </c>
      <c r="K120" s="205" t="s">
        <v>1</v>
      </c>
      <c r="L120" s="40"/>
      <c r="M120" s="210" t="s">
        <v>1</v>
      </c>
      <c r="N120" s="211" t="s">
        <v>41</v>
      </c>
      <c r="O120" s="76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AR120" s="14" t="s">
        <v>161</v>
      </c>
      <c r="AT120" s="14" t="s">
        <v>136</v>
      </c>
      <c r="AU120" s="14" t="s">
        <v>77</v>
      </c>
      <c r="AY120" s="14" t="s">
        <v>133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14" t="s">
        <v>142</v>
      </c>
      <c r="BK120" s="214">
        <f>ROUND(I120*H120,2)</f>
        <v>0</v>
      </c>
      <c r="BL120" s="14" t="s">
        <v>161</v>
      </c>
      <c r="BM120" s="14" t="s">
        <v>336</v>
      </c>
    </row>
    <row r="121" s="1" customFormat="1">
      <c r="B121" s="35"/>
      <c r="C121" s="36"/>
      <c r="D121" s="217" t="s">
        <v>163</v>
      </c>
      <c r="E121" s="36"/>
      <c r="F121" s="237" t="s">
        <v>230</v>
      </c>
      <c r="G121" s="36"/>
      <c r="H121" s="36"/>
      <c r="I121" s="128"/>
      <c r="J121" s="36"/>
      <c r="K121" s="36"/>
      <c r="L121" s="40"/>
      <c r="M121" s="238"/>
      <c r="N121" s="76"/>
      <c r="O121" s="76"/>
      <c r="P121" s="76"/>
      <c r="Q121" s="76"/>
      <c r="R121" s="76"/>
      <c r="S121" s="76"/>
      <c r="T121" s="77"/>
      <c r="AT121" s="14" t="s">
        <v>163</v>
      </c>
      <c r="AU121" s="14" t="s">
        <v>77</v>
      </c>
    </row>
    <row r="122" s="11" customFormat="1">
      <c r="B122" s="215"/>
      <c r="C122" s="216"/>
      <c r="D122" s="217" t="s">
        <v>144</v>
      </c>
      <c r="E122" s="218" t="s">
        <v>1</v>
      </c>
      <c r="F122" s="219" t="s">
        <v>337</v>
      </c>
      <c r="G122" s="216"/>
      <c r="H122" s="220">
        <v>6</v>
      </c>
      <c r="I122" s="221"/>
      <c r="J122" s="216"/>
      <c r="K122" s="216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144</v>
      </c>
      <c r="AU122" s="226" t="s">
        <v>77</v>
      </c>
      <c r="AV122" s="11" t="s">
        <v>142</v>
      </c>
      <c r="AW122" s="11" t="s">
        <v>31</v>
      </c>
      <c r="AX122" s="11" t="s">
        <v>69</v>
      </c>
      <c r="AY122" s="226" t="s">
        <v>133</v>
      </c>
    </row>
    <row r="123" s="1" customFormat="1" ht="14.4" customHeight="1">
      <c r="B123" s="35"/>
      <c r="C123" s="203" t="s">
        <v>239</v>
      </c>
      <c r="D123" s="203" t="s">
        <v>136</v>
      </c>
      <c r="E123" s="204" t="s">
        <v>287</v>
      </c>
      <c r="F123" s="205" t="s">
        <v>288</v>
      </c>
      <c r="G123" s="206" t="s">
        <v>160</v>
      </c>
      <c r="H123" s="207">
        <v>2</v>
      </c>
      <c r="I123" s="208"/>
      <c r="J123" s="209">
        <f>ROUND(I123*H123,2)</f>
        <v>0</v>
      </c>
      <c r="K123" s="205" t="s">
        <v>1</v>
      </c>
      <c r="L123" s="40"/>
      <c r="M123" s="210" t="s">
        <v>1</v>
      </c>
      <c r="N123" s="211" t="s">
        <v>41</v>
      </c>
      <c r="O123" s="76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AR123" s="14" t="s">
        <v>278</v>
      </c>
      <c r="AT123" s="14" t="s">
        <v>136</v>
      </c>
      <c r="AU123" s="14" t="s">
        <v>77</v>
      </c>
      <c r="AY123" s="14" t="s">
        <v>133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14" t="s">
        <v>142</v>
      </c>
      <c r="BK123" s="214">
        <f>ROUND(I123*H123,2)</f>
        <v>0</v>
      </c>
      <c r="BL123" s="14" t="s">
        <v>278</v>
      </c>
      <c r="BM123" s="14" t="s">
        <v>289</v>
      </c>
    </row>
    <row r="124" s="1" customFormat="1">
      <c r="B124" s="35"/>
      <c r="C124" s="36"/>
      <c r="D124" s="217" t="s">
        <v>163</v>
      </c>
      <c r="E124" s="36"/>
      <c r="F124" s="237" t="s">
        <v>230</v>
      </c>
      <c r="G124" s="36"/>
      <c r="H124" s="36"/>
      <c r="I124" s="128"/>
      <c r="J124" s="36"/>
      <c r="K124" s="36"/>
      <c r="L124" s="40"/>
      <c r="M124" s="238"/>
      <c r="N124" s="76"/>
      <c r="O124" s="76"/>
      <c r="P124" s="76"/>
      <c r="Q124" s="76"/>
      <c r="R124" s="76"/>
      <c r="S124" s="76"/>
      <c r="T124" s="77"/>
      <c r="AT124" s="14" t="s">
        <v>163</v>
      </c>
      <c r="AU124" s="14" t="s">
        <v>77</v>
      </c>
    </row>
    <row r="125" s="11" customFormat="1">
      <c r="B125" s="215"/>
      <c r="C125" s="216"/>
      <c r="D125" s="217" t="s">
        <v>144</v>
      </c>
      <c r="E125" s="218" t="s">
        <v>1</v>
      </c>
      <c r="F125" s="219" t="s">
        <v>338</v>
      </c>
      <c r="G125" s="216"/>
      <c r="H125" s="220">
        <v>2</v>
      </c>
      <c r="I125" s="221"/>
      <c r="J125" s="216"/>
      <c r="K125" s="216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144</v>
      </c>
      <c r="AU125" s="226" t="s">
        <v>77</v>
      </c>
      <c r="AV125" s="11" t="s">
        <v>142</v>
      </c>
      <c r="AW125" s="11" t="s">
        <v>31</v>
      </c>
      <c r="AX125" s="11" t="s">
        <v>69</v>
      </c>
      <c r="AY125" s="226" t="s">
        <v>133</v>
      </c>
    </row>
    <row r="126" s="1" customFormat="1" ht="14.4" customHeight="1">
      <c r="B126" s="35"/>
      <c r="C126" s="203" t="s">
        <v>7</v>
      </c>
      <c r="D126" s="203" t="s">
        <v>136</v>
      </c>
      <c r="E126" s="204" t="s">
        <v>292</v>
      </c>
      <c r="F126" s="205" t="s">
        <v>293</v>
      </c>
      <c r="G126" s="206" t="s">
        <v>160</v>
      </c>
      <c r="H126" s="207">
        <v>14</v>
      </c>
      <c r="I126" s="208"/>
      <c r="J126" s="209">
        <f>ROUND(I126*H126,2)</f>
        <v>0</v>
      </c>
      <c r="K126" s="205" t="s">
        <v>1</v>
      </c>
      <c r="L126" s="40"/>
      <c r="M126" s="210" t="s">
        <v>1</v>
      </c>
      <c r="N126" s="211" t="s">
        <v>41</v>
      </c>
      <c r="O126" s="76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AR126" s="14" t="s">
        <v>278</v>
      </c>
      <c r="AT126" s="14" t="s">
        <v>136</v>
      </c>
      <c r="AU126" s="14" t="s">
        <v>77</v>
      </c>
      <c r="AY126" s="14" t="s">
        <v>133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14" t="s">
        <v>142</v>
      </c>
      <c r="BK126" s="214">
        <f>ROUND(I126*H126,2)</f>
        <v>0</v>
      </c>
      <c r="BL126" s="14" t="s">
        <v>278</v>
      </c>
      <c r="BM126" s="14" t="s">
        <v>294</v>
      </c>
    </row>
    <row r="127" s="1" customFormat="1">
      <c r="B127" s="35"/>
      <c r="C127" s="36"/>
      <c r="D127" s="217" t="s">
        <v>163</v>
      </c>
      <c r="E127" s="36"/>
      <c r="F127" s="237" t="s">
        <v>230</v>
      </c>
      <c r="G127" s="36"/>
      <c r="H127" s="36"/>
      <c r="I127" s="128"/>
      <c r="J127" s="36"/>
      <c r="K127" s="36"/>
      <c r="L127" s="40"/>
      <c r="M127" s="238"/>
      <c r="N127" s="76"/>
      <c r="O127" s="76"/>
      <c r="P127" s="76"/>
      <c r="Q127" s="76"/>
      <c r="R127" s="76"/>
      <c r="S127" s="76"/>
      <c r="T127" s="77"/>
      <c r="AT127" s="14" t="s">
        <v>163</v>
      </c>
      <c r="AU127" s="14" t="s">
        <v>77</v>
      </c>
    </row>
    <row r="128" s="11" customFormat="1">
      <c r="B128" s="215"/>
      <c r="C128" s="216"/>
      <c r="D128" s="217" t="s">
        <v>144</v>
      </c>
      <c r="E128" s="218" t="s">
        <v>1</v>
      </c>
      <c r="F128" s="219" t="s">
        <v>339</v>
      </c>
      <c r="G128" s="216"/>
      <c r="H128" s="220">
        <v>14</v>
      </c>
      <c r="I128" s="221"/>
      <c r="J128" s="216"/>
      <c r="K128" s="216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144</v>
      </c>
      <c r="AU128" s="226" t="s">
        <v>77</v>
      </c>
      <c r="AV128" s="11" t="s">
        <v>142</v>
      </c>
      <c r="AW128" s="11" t="s">
        <v>31</v>
      </c>
      <c r="AX128" s="11" t="s">
        <v>69</v>
      </c>
      <c r="AY128" s="226" t="s">
        <v>133</v>
      </c>
    </row>
    <row r="129" s="1" customFormat="1" ht="14.4" customHeight="1">
      <c r="B129" s="35"/>
      <c r="C129" s="203" t="s">
        <v>247</v>
      </c>
      <c r="D129" s="203" t="s">
        <v>136</v>
      </c>
      <c r="E129" s="204" t="s">
        <v>296</v>
      </c>
      <c r="F129" s="205" t="s">
        <v>297</v>
      </c>
      <c r="G129" s="206" t="s">
        <v>160</v>
      </c>
      <c r="H129" s="207">
        <v>2</v>
      </c>
      <c r="I129" s="208"/>
      <c r="J129" s="209">
        <f>ROUND(I129*H129,2)</f>
        <v>0</v>
      </c>
      <c r="K129" s="205" t="s">
        <v>1</v>
      </c>
      <c r="L129" s="40"/>
      <c r="M129" s="210" t="s">
        <v>1</v>
      </c>
      <c r="N129" s="211" t="s">
        <v>41</v>
      </c>
      <c r="O129" s="76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AR129" s="14" t="s">
        <v>278</v>
      </c>
      <c r="AT129" s="14" t="s">
        <v>136</v>
      </c>
      <c r="AU129" s="14" t="s">
        <v>77</v>
      </c>
      <c r="AY129" s="14" t="s">
        <v>133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14" t="s">
        <v>142</v>
      </c>
      <c r="BK129" s="214">
        <f>ROUND(I129*H129,2)</f>
        <v>0</v>
      </c>
      <c r="BL129" s="14" t="s">
        <v>278</v>
      </c>
      <c r="BM129" s="14" t="s">
        <v>298</v>
      </c>
    </row>
    <row r="130" s="1" customFormat="1">
      <c r="B130" s="35"/>
      <c r="C130" s="36"/>
      <c r="D130" s="217" t="s">
        <v>163</v>
      </c>
      <c r="E130" s="36"/>
      <c r="F130" s="237" t="s">
        <v>340</v>
      </c>
      <c r="G130" s="36"/>
      <c r="H130" s="36"/>
      <c r="I130" s="128"/>
      <c r="J130" s="36"/>
      <c r="K130" s="36"/>
      <c r="L130" s="40"/>
      <c r="M130" s="238"/>
      <c r="N130" s="76"/>
      <c r="O130" s="76"/>
      <c r="P130" s="76"/>
      <c r="Q130" s="76"/>
      <c r="R130" s="76"/>
      <c r="S130" s="76"/>
      <c r="T130" s="77"/>
      <c r="AT130" s="14" t="s">
        <v>163</v>
      </c>
      <c r="AU130" s="14" t="s">
        <v>77</v>
      </c>
    </row>
    <row r="131" s="11" customFormat="1">
      <c r="B131" s="215"/>
      <c r="C131" s="216"/>
      <c r="D131" s="217" t="s">
        <v>144</v>
      </c>
      <c r="E131" s="218" t="s">
        <v>1</v>
      </c>
      <c r="F131" s="219" t="s">
        <v>338</v>
      </c>
      <c r="G131" s="216"/>
      <c r="H131" s="220">
        <v>2</v>
      </c>
      <c r="I131" s="221"/>
      <c r="J131" s="216"/>
      <c r="K131" s="216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144</v>
      </c>
      <c r="AU131" s="226" t="s">
        <v>77</v>
      </c>
      <c r="AV131" s="11" t="s">
        <v>142</v>
      </c>
      <c r="AW131" s="11" t="s">
        <v>31</v>
      </c>
      <c r="AX131" s="11" t="s">
        <v>69</v>
      </c>
      <c r="AY131" s="226" t="s">
        <v>133</v>
      </c>
    </row>
    <row r="132" s="1" customFormat="1" ht="14.4" customHeight="1">
      <c r="B132" s="35"/>
      <c r="C132" s="203" t="s">
        <v>251</v>
      </c>
      <c r="D132" s="203" t="s">
        <v>136</v>
      </c>
      <c r="E132" s="204" t="s">
        <v>305</v>
      </c>
      <c r="F132" s="205" t="s">
        <v>306</v>
      </c>
      <c r="G132" s="206" t="s">
        <v>160</v>
      </c>
      <c r="H132" s="207">
        <v>2</v>
      </c>
      <c r="I132" s="208"/>
      <c r="J132" s="209">
        <f>ROUND(I132*H132,2)</f>
        <v>0</v>
      </c>
      <c r="K132" s="205" t="s">
        <v>1</v>
      </c>
      <c r="L132" s="40"/>
      <c r="M132" s="210" t="s">
        <v>1</v>
      </c>
      <c r="N132" s="211" t="s">
        <v>41</v>
      </c>
      <c r="O132" s="76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AR132" s="14" t="s">
        <v>278</v>
      </c>
      <c r="AT132" s="14" t="s">
        <v>136</v>
      </c>
      <c r="AU132" s="14" t="s">
        <v>77</v>
      </c>
      <c r="AY132" s="14" t="s">
        <v>133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14" t="s">
        <v>142</v>
      </c>
      <c r="BK132" s="214">
        <f>ROUND(I132*H132,2)</f>
        <v>0</v>
      </c>
      <c r="BL132" s="14" t="s">
        <v>278</v>
      </c>
      <c r="BM132" s="14" t="s">
        <v>341</v>
      </c>
    </row>
    <row r="133" s="1" customFormat="1">
      <c r="B133" s="35"/>
      <c r="C133" s="36"/>
      <c r="D133" s="217" t="s">
        <v>163</v>
      </c>
      <c r="E133" s="36"/>
      <c r="F133" s="237" t="s">
        <v>230</v>
      </c>
      <c r="G133" s="36"/>
      <c r="H133" s="36"/>
      <c r="I133" s="128"/>
      <c r="J133" s="36"/>
      <c r="K133" s="36"/>
      <c r="L133" s="40"/>
      <c r="M133" s="238"/>
      <c r="N133" s="76"/>
      <c r="O133" s="76"/>
      <c r="P133" s="76"/>
      <c r="Q133" s="76"/>
      <c r="R133" s="76"/>
      <c r="S133" s="76"/>
      <c r="T133" s="77"/>
      <c r="AT133" s="14" t="s">
        <v>163</v>
      </c>
      <c r="AU133" s="14" t="s">
        <v>77</v>
      </c>
    </row>
    <row r="134" s="11" customFormat="1">
      <c r="B134" s="215"/>
      <c r="C134" s="216"/>
      <c r="D134" s="217" t="s">
        <v>144</v>
      </c>
      <c r="E134" s="218" t="s">
        <v>1</v>
      </c>
      <c r="F134" s="219" t="s">
        <v>342</v>
      </c>
      <c r="G134" s="216"/>
      <c r="H134" s="220">
        <v>2</v>
      </c>
      <c r="I134" s="221"/>
      <c r="J134" s="216"/>
      <c r="K134" s="216"/>
      <c r="L134" s="222"/>
      <c r="M134" s="249"/>
      <c r="N134" s="250"/>
      <c r="O134" s="250"/>
      <c r="P134" s="250"/>
      <c r="Q134" s="250"/>
      <c r="R134" s="250"/>
      <c r="S134" s="250"/>
      <c r="T134" s="251"/>
      <c r="AT134" s="226" t="s">
        <v>144</v>
      </c>
      <c r="AU134" s="226" t="s">
        <v>77</v>
      </c>
      <c r="AV134" s="11" t="s">
        <v>142</v>
      </c>
      <c r="AW134" s="11" t="s">
        <v>31</v>
      </c>
      <c r="AX134" s="11" t="s">
        <v>69</v>
      </c>
      <c r="AY134" s="226" t="s">
        <v>133</v>
      </c>
    </row>
    <row r="135" s="1" customFormat="1" ht="6.96" customHeight="1">
      <c r="B135" s="54"/>
      <c r="C135" s="55"/>
      <c r="D135" s="55"/>
      <c r="E135" s="55"/>
      <c r="F135" s="55"/>
      <c r="G135" s="55"/>
      <c r="H135" s="55"/>
      <c r="I135" s="152"/>
      <c r="J135" s="55"/>
      <c r="K135" s="55"/>
      <c r="L135" s="40"/>
    </row>
  </sheetData>
  <sheetProtection sheet="1" autoFilter="0" formatColumns="0" formatRows="0" objects="1" scenarios="1" spinCount="100000" saltValue="ol72q6sCfkdNh2ZP/8RjlJj50NsYSaLy+90mLv9iu8nWLn22rsyYD2GdN3z70zAN4WMBKJ5j6cvAkwOqyX1eVw==" hashValue="JeYVRP5VaLky5bjQfvP1sO/ZNXfdcTESKBWssCv/VRYKry2+ejpOB2CS+M72ONxE53+tSccmIJRGfwDuu+QpHg==" algorithmName="SHA-512" password="CC35"/>
  <autoFilter ref="C84:K13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86.43" customWidth="1"/>
    <col min="7" max="7" width="7.43" customWidth="1"/>
    <col min="8" max="8" width="9.57" customWidth="1"/>
    <col min="9" max="9" width="12.14" style="121" customWidth="1"/>
    <col min="10" max="10" width="20.14" customWidth="1"/>
    <col min="11" max="11" width="13.29" hidden="1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4" t="s">
        <v>84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77</v>
      </c>
    </row>
    <row r="4" ht="24.96" customHeight="1">
      <c r="B4" s="17"/>
      <c r="D4" s="125" t="s">
        <v>103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6" t="s">
        <v>16</v>
      </c>
      <c r="L6" s="17"/>
    </row>
    <row r="7" ht="14.4" customHeight="1">
      <c r="B7" s="17"/>
      <c r="E7" s="127" t="str">
        <f>'Rekapitulace stavby'!K6</f>
        <v>Domov pro seniory Skalka v Chebu, Americká 2176/52</v>
      </c>
      <c r="F7" s="126"/>
      <c r="G7" s="126"/>
      <c r="H7" s="126"/>
      <c r="L7" s="17"/>
    </row>
    <row r="8" s="1" customFormat="1" ht="12" customHeight="1">
      <c r="B8" s="40"/>
      <c r="D8" s="126" t="s">
        <v>104</v>
      </c>
      <c r="I8" s="128"/>
      <c r="L8" s="40"/>
    </row>
    <row r="9" s="1" customFormat="1" ht="36.96" customHeight="1">
      <c r="B9" s="40"/>
      <c r="E9" s="129" t="s">
        <v>343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18. 1. 2019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tr">
        <f>IF('Rekapitulace stavby'!AN10="","",'Rekapitulace stavby'!AN10)</f>
        <v/>
      </c>
      <c r="L14" s="40"/>
    </row>
    <row r="15" s="1" customFormat="1" ht="18" customHeight="1">
      <c r="B15" s="40"/>
      <c r="E15" s="14" t="str">
        <f>IF('Rekapitulace stavby'!E11="","",'Rekapitulace stavby'!E11)</f>
        <v xml:space="preserve"> </v>
      </c>
      <c r="I15" s="130" t="s">
        <v>27</v>
      </c>
      <c r="J15" s="14" t="str">
        <f>IF('Rekapitulace stavby'!AN11="","",'Rekapitulace stavby'!AN11)</f>
        <v/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28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27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30</v>
      </c>
      <c r="I20" s="130" t="s">
        <v>25</v>
      </c>
      <c r="J20" s="14" t="str">
        <f>IF('Rekapitulace stavby'!AN16="","",'Rekapitulace stavby'!AN16)</f>
        <v/>
      </c>
      <c r="L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30" t="s">
        <v>27</v>
      </c>
      <c r="J21" s="14" t="str">
        <f>IF('Rekapitulace stavby'!AN17="","",'Rekapitulace stavby'!AN17)</f>
        <v/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32</v>
      </c>
      <c r="I23" s="130" t="s">
        <v>25</v>
      </c>
      <c r="J23" s="14" t="str">
        <f>IF('Rekapitulace stavby'!AN19="","",'Rekapitulace stavby'!AN19)</f>
        <v/>
      </c>
      <c r="L23" s="40"/>
    </row>
    <row r="24" s="1" customFormat="1" ht="18" customHeight="1">
      <c r="B24" s="40"/>
      <c r="E24" s="14" t="str">
        <f>IF('Rekapitulace stavby'!E20="","",'Rekapitulace stavby'!E20)</f>
        <v xml:space="preserve"> </v>
      </c>
      <c r="I24" s="130" t="s">
        <v>27</v>
      </c>
      <c r="J24" s="14" t="str">
        <f>IF('Rekapitulace stavby'!AN20="","",'Rekapitulace stavby'!AN20)</f>
        <v/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33</v>
      </c>
      <c r="I26" s="128"/>
      <c r="L26" s="40"/>
    </row>
    <row r="27" s="6" customFormat="1" ht="14.4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25.44" customHeight="1">
      <c r="B30" s="40"/>
      <c r="D30" s="136" t="s">
        <v>35</v>
      </c>
      <c r="I30" s="128"/>
      <c r="J30" s="137">
        <f>ROUND(J84,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5"/>
      <c r="J31" s="68"/>
      <c r="K31" s="68"/>
      <c r="L31" s="40"/>
    </row>
    <row r="32" s="1" customFormat="1" ht="14.4" customHeight="1">
      <c r="B32" s="40"/>
      <c r="F32" s="138" t="s">
        <v>37</v>
      </c>
      <c r="I32" s="139" t="s">
        <v>36</v>
      </c>
      <c r="J32" s="138" t="s">
        <v>38</v>
      </c>
      <c r="L32" s="40"/>
    </row>
    <row r="33" s="1" customFormat="1" ht="14.4" customHeight="1">
      <c r="B33" s="40"/>
      <c r="D33" s="126" t="s">
        <v>39</v>
      </c>
      <c r="E33" s="126" t="s">
        <v>40</v>
      </c>
      <c r="F33" s="140">
        <f>ROUND((SUM(BE84:BE119)),  2)</f>
        <v>0</v>
      </c>
      <c r="I33" s="141">
        <v>0.20999999999999999</v>
      </c>
      <c r="J33" s="140">
        <f>ROUND(((SUM(BE84:BE119))*I33),  2)</f>
        <v>0</v>
      </c>
      <c r="L33" s="40"/>
    </row>
    <row r="34" s="1" customFormat="1" ht="14.4" customHeight="1">
      <c r="B34" s="40"/>
      <c r="E34" s="126" t="s">
        <v>41</v>
      </c>
      <c r="F34" s="140">
        <f>ROUND((SUM(BF84:BF119)),  2)</f>
        <v>0</v>
      </c>
      <c r="I34" s="141">
        <v>0.14999999999999999</v>
      </c>
      <c r="J34" s="140">
        <f>ROUND(((SUM(BF84:BF119))*I34),  2)</f>
        <v>0</v>
      </c>
      <c r="L34" s="40"/>
    </row>
    <row r="35" hidden="1" s="1" customFormat="1" ht="14.4" customHeight="1">
      <c r="B35" s="40"/>
      <c r="E35" s="126" t="s">
        <v>42</v>
      </c>
      <c r="F35" s="140">
        <f>ROUND((SUM(BG84:BG119)),  2)</f>
        <v>0</v>
      </c>
      <c r="I35" s="141">
        <v>0.20999999999999999</v>
      </c>
      <c r="J35" s="140">
        <f>0</f>
        <v>0</v>
      </c>
      <c r="L35" s="40"/>
    </row>
    <row r="36" hidden="1" s="1" customFormat="1" ht="14.4" customHeight="1">
      <c r="B36" s="40"/>
      <c r="E36" s="126" t="s">
        <v>43</v>
      </c>
      <c r="F36" s="140">
        <f>ROUND((SUM(BH84:BH119)),  2)</f>
        <v>0</v>
      </c>
      <c r="I36" s="141">
        <v>0.14999999999999999</v>
      </c>
      <c r="J36" s="140">
        <f>0</f>
        <v>0</v>
      </c>
      <c r="L36" s="40"/>
    </row>
    <row r="37" hidden="1" s="1" customFormat="1" ht="14.4" customHeight="1">
      <c r="B37" s="40"/>
      <c r="E37" s="126" t="s">
        <v>44</v>
      </c>
      <c r="F37" s="140">
        <f>ROUND((SUM(BI84:BI119)),  2)</f>
        <v>0</v>
      </c>
      <c r="I37" s="141">
        <v>0</v>
      </c>
      <c r="J37" s="140">
        <f>0</f>
        <v>0</v>
      </c>
      <c r="L37" s="40"/>
    </row>
    <row r="38" s="1" customFormat="1" ht="6.96" customHeight="1">
      <c r="B38" s="40"/>
      <c r="I38" s="128"/>
      <c r="L38" s="40"/>
    </row>
    <row r="39" s="1" customFormat="1" ht="25.44" customHeight="1">
      <c r="B39" s="40"/>
      <c r="C39" s="142"/>
      <c r="D39" s="143" t="s">
        <v>45</v>
      </c>
      <c r="E39" s="144"/>
      <c r="F39" s="144"/>
      <c r="G39" s="145" t="s">
        <v>46</v>
      </c>
      <c r="H39" s="146" t="s">
        <v>47</v>
      </c>
      <c r="I39" s="147"/>
      <c r="J39" s="148">
        <f>SUM(J30:J37)</f>
        <v>0</v>
      </c>
      <c r="K39" s="149"/>
      <c r="L39" s="40"/>
    </row>
    <row r="40" s="1" customFormat="1" ht="14.4" customHeight="1">
      <c r="B40" s="150"/>
      <c r="C40" s="151"/>
      <c r="D40" s="151"/>
      <c r="E40" s="151"/>
      <c r="F40" s="151"/>
      <c r="G40" s="151"/>
      <c r="H40" s="151"/>
      <c r="I40" s="152"/>
      <c r="J40" s="151"/>
      <c r="K40" s="151"/>
      <c r="L40" s="40"/>
    </row>
    <row r="44" s="1" customFormat="1" ht="6.96" customHeight="1">
      <c r="B44" s="153"/>
      <c r="C44" s="154"/>
      <c r="D44" s="154"/>
      <c r="E44" s="154"/>
      <c r="F44" s="154"/>
      <c r="G44" s="154"/>
      <c r="H44" s="154"/>
      <c r="I44" s="155"/>
      <c r="J44" s="154"/>
      <c r="K44" s="154"/>
      <c r="L44" s="40"/>
    </row>
    <row r="45" s="1" customFormat="1" ht="24.96" customHeight="1">
      <c r="B45" s="35"/>
      <c r="C45" s="20" t="s">
        <v>106</v>
      </c>
      <c r="D45" s="36"/>
      <c r="E45" s="36"/>
      <c r="F45" s="36"/>
      <c r="G45" s="36"/>
      <c r="H45" s="36"/>
      <c r="I45" s="128"/>
      <c r="J45" s="36"/>
      <c r="K45" s="36"/>
      <c r="L45" s="40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128"/>
      <c r="J46" s="36"/>
      <c r="K46" s="36"/>
      <c r="L46" s="40"/>
    </row>
    <row r="47" s="1" customFormat="1" ht="12" customHeight="1">
      <c r="B47" s="35"/>
      <c r="C47" s="29" t="s">
        <v>16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14.4" customHeight="1">
      <c r="B48" s="35"/>
      <c r="C48" s="36"/>
      <c r="D48" s="36"/>
      <c r="E48" s="156" t="str">
        <f>E7</f>
        <v>Domov pro seniory Skalka v Chebu, Americká 2176/52</v>
      </c>
      <c r="F48" s="29"/>
      <c r="G48" s="29"/>
      <c r="H48" s="29"/>
      <c r="I48" s="128"/>
      <c r="J48" s="36"/>
      <c r="K48" s="36"/>
      <c r="L48" s="40"/>
    </row>
    <row r="49" s="1" customFormat="1" ht="12" customHeight="1">
      <c r="B49" s="35"/>
      <c r="C49" s="29" t="s">
        <v>104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4.4" customHeight="1">
      <c r="B50" s="35"/>
      <c r="C50" s="36"/>
      <c r="D50" s="36"/>
      <c r="E50" s="61" t="str">
        <f>E9</f>
        <v>SO 03 - Revitalizace chodeb ve 3.np</v>
      </c>
      <c r="F50" s="36"/>
      <c r="G50" s="36"/>
      <c r="H50" s="36"/>
      <c r="I50" s="128"/>
      <c r="J50" s="36"/>
      <c r="K50" s="36"/>
      <c r="L50" s="40"/>
    </row>
    <row r="51" s="1" customFormat="1" ht="6.96" customHeight="1">
      <c r="B51" s="35"/>
      <c r="C51" s="36"/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2" customHeight="1">
      <c r="B52" s="35"/>
      <c r="C52" s="29" t="s">
        <v>20</v>
      </c>
      <c r="D52" s="36"/>
      <c r="E52" s="36"/>
      <c r="F52" s="24" t="str">
        <f>F12</f>
        <v xml:space="preserve">Cheb </v>
      </c>
      <c r="G52" s="36"/>
      <c r="H52" s="36"/>
      <c r="I52" s="130" t="s">
        <v>22</v>
      </c>
      <c r="J52" s="64" t="str">
        <f>IF(J12="","",J12)</f>
        <v>18. 1. 2019</v>
      </c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2.6" customHeight="1">
      <c r="B54" s="35"/>
      <c r="C54" s="29" t="s">
        <v>24</v>
      </c>
      <c r="D54" s="36"/>
      <c r="E54" s="36"/>
      <c r="F54" s="24" t="str">
        <f>E15</f>
        <v xml:space="preserve"> </v>
      </c>
      <c r="G54" s="36"/>
      <c r="H54" s="36"/>
      <c r="I54" s="130" t="s">
        <v>30</v>
      </c>
      <c r="J54" s="33" t="str">
        <f>E21</f>
        <v xml:space="preserve"> </v>
      </c>
      <c r="K54" s="36"/>
      <c r="L54" s="40"/>
    </row>
    <row r="55" s="1" customFormat="1" ht="12.6" customHeight="1">
      <c r="B55" s="35"/>
      <c r="C55" s="29" t="s">
        <v>28</v>
      </c>
      <c r="D55" s="36"/>
      <c r="E55" s="36"/>
      <c r="F55" s="24" t="str">
        <f>IF(E18="","",E18)</f>
        <v>Vyplň údaj</v>
      </c>
      <c r="G55" s="36"/>
      <c r="H55" s="36"/>
      <c r="I55" s="130" t="s">
        <v>32</v>
      </c>
      <c r="J55" s="33" t="str">
        <f>E24</f>
        <v xml:space="preserve"> </v>
      </c>
      <c r="K55" s="36"/>
      <c r="L55" s="40"/>
    </row>
    <row r="56" s="1" customFormat="1" ht="10.32" customHeight="1">
      <c r="B56" s="35"/>
      <c r="C56" s="36"/>
      <c r="D56" s="36"/>
      <c r="E56" s="36"/>
      <c r="F56" s="36"/>
      <c r="G56" s="36"/>
      <c r="H56" s="36"/>
      <c r="I56" s="128"/>
      <c r="J56" s="36"/>
      <c r="K56" s="36"/>
      <c r="L56" s="40"/>
    </row>
    <row r="57" s="1" customFormat="1" ht="29.28" customHeight="1">
      <c r="B57" s="35"/>
      <c r="C57" s="157" t="s">
        <v>107</v>
      </c>
      <c r="D57" s="158"/>
      <c r="E57" s="158"/>
      <c r="F57" s="158"/>
      <c r="G57" s="158"/>
      <c r="H57" s="158"/>
      <c r="I57" s="159"/>
      <c r="J57" s="160" t="s">
        <v>108</v>
      </c>
      <c r="K57" s="158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2.8" customHeight="1">
      <c r="B59" s="35"/>
      <c r="C59" s="161" t="s">
        <v>109</v>
      </c>
      <c r="D59" s="36"/>
      <c r="E59" s="36"/>
      <c r="F59" s="36"/>
      <c r="G59" s="36"/>
      <c r="H59" s="36"/>
      <c r="I59" s="128"/>
      <c r="J59" s="95">
        <f>J84</f>
        <v>0</v>
      </c>
      <c r="K59" s="36"/>
      <c r="L59" s="40"/>
      <c r="AU59" s="14" t="s">
        <v>110</v>
      </c>
    </row>
    <row r="60" s="7" customFormat="1" ht="24.96" customHeight="1">
      <c r="B60" s="162"/>
      <c r="C60" s="163"/>
      <c r="D60" s="164" t="s">
        <v>111</v>
      </c>
      <c r="E60" s="165"/>
      <c r="F60" s="165"/>
      <c r="G60" s="165"/>
      <c r="H60" s="165"/>
      <c r="I60" s="166"/>
      <c r="J60" s="167">
        <f>J85</f>
        <v>0</v>
      </c>
      <c r="K60" s="163"/>
      <c r="L60" s="168"/>
    </row>
    <row r="61" s="8" customFormat="1" ht="19.92" customHeight="1">
      <c r="B61" s="169"/>
      <c r="C61" s="170"/>
      <c r="D61" s="171" t="s">
        <v>112</v>
      </c>
      <c r="E61" s="172"/>
      <c r="F61" s="172"/>
      <c r="G61" s="172"/>
      <c r="H61" s="172"/>
      <c r="I61" s="173"/>
      <c r="J61" s="174">
        <f>J86</f>
        <v>0</v>
      </c>
      <c r="K61" s="170"/>
      <c r="L61" s="175"/>
    </row>
    <row r="62" s="7" customFormat="1" ht="24.96" customHeight="1">
      <c r="B62" s="162"/>
      <c r="C62" s="163"/>
      <c r="D62" s="164" t="s">
        <v>113</v>
      </c>
      <c r="E62" s="165"/>
      <c r="F62" s="165"/>
      <c r="G62" s="165"/>
      <c r="H62" s="165"/>
      <c r="I62" s="166"/>
      <c r="J62" s="167">
        <f>J90</f>
        <v>0</v>
      </c>
      <c r="K62" s="163"/>
      <c r="L62" s="168"/>
    </row>
    <row r="63" s="8" customFormat="1" ht="19.92" customHeight="1">
      <c r="B63" s="169"/>
      <c r="C63" s="170"/>
      <c r="D63" s="171" t="s">
        <v>116</v>
      </c>
      <c r="E63" s="172"/>
      <c r="F63" s="172"/>
      <c r="G63" s="172"/>
      <c r="H63" s="172"/>
      <c r="I63" s="173"/>
      <c r="J63" s="174">
        <f>J91</f>
        <v>0</v>
      </c>
      <c r="K63" s="170"/>
      <c r="L63" s="175"/>
    </row>
    <row r="64" s="7" customFormat="1" ht="24.96" customHeight="1">
      <c r="B64" s="162"/>
      <c r="C64" s="163"/>
      <c r="D64" s="164" t="s">
        <v>117</v>
      </c>
      <c r="E64" s="165"/>
      <c r="F64" s="165"/>
      <c r="G64" s="165"/>
      <c r="H64" s="165"/>
      <c r="I64" s="166"/>
      <c r="J64" s="167">
        <f>J98</f>
        <v>0</v>
      </c>
      <c r="K64" s="163"/>
      <c r="L64" s="168"/>
    </row>
    <row r="65" s="1" customFormat="1" ht="21.84" customHeight="1">
      <c r="B65" s="35"/>
      <c r="C65" s="36"/>
      <c r="D65" s="36"/>
      <c r="E65" s="36"/>
      <c r="F65" s="36"/>
      <c r="G65" s="36"/>
      <c r="H65" s="36"/>
      <c r="I65" s="128"/>
      <c r="J65" s="36"/>
      <c r="K65" s="36"/>
      <c r="L65" s="40"/>
    </row>
    <row r="66" s="1" customFormat="1" ht="6.96" customHeight="1">
      <c r="B66" s="54"/>
      <c r="C66" s="55"/>
      <c r="D66" s="55"/>
      <c r="E66" s="55"/>
      <c r="F66" s="55"/>
      <c r="G66" s="55"/>
      <c r="H66" s="55"/>
      <c r="I66" s="152"/>
      <c r="J66" s="55"/>
      <c r="K66" s="55"/>
      <c r="L66" s="40"/>
    </row>
    <row r="70" s="1" customFormat="1" ht="6.96" customHeight="1">
      <c r="B70" s="56"/>
      <c r="C70" s="57"/>
      <c r="D70" s="57"/>
      <c r="E70" s="57"/>
      <c r="F70" s="57"/>
      <c r="G70" s="57"/>
      <c r="H70" s="57"/>
      <c r="I70" s="155"/>
      <c r="J70" s="57"/>
      <c r="K70" s="57"/>
      <c r="L70" s="40"/>
    </row>
    <row r="71" s="1" customFormat="1" ht="24.96" customHeight="1">
      <c r="B71" s="35"/>
      <c r="C71" s="20" t="s">
        <v>118</v>
      </c>
      <c r="D71" s="36"/>
      <c r="E71" s="36"/>
      <c r="F71" s="36"/>
      <c r="G71" s="36"/>
      <c r="H71" s="36"/>
      <c r="I71" s="128"/>
      <c r="J71" s="36"/>
      <c r="K71" s="36"/>
      <c r="L71" s="40"/>
    </row>
    <row r="72" s="1" customFormat="1" ht="6.96" customHeight="1">
      <c r="B72" s="35"/>
      <c r="C72" s="36"/>
      <c r="D72" s="36"/>
      <c r="E72" s="36"/>
      <c r="F72" s="36"/>
      <c r="G72" s="36"/>
      <c r="H72" s="36"/>
      <c r="I72" s="128"/>
      <c r="J72" s="36"/>
      <c r="K72" s="36"/>
      <c r="L72" s="40"/>
    </row>
    <row r="73" s="1" customFormat="1" ht="12" customHeight="1">
      <c r="B73" s="35"/>
      <c r="C73" s="29" t="s">
        <v>16</v>
      </c>
      <c r="D73" s="36"/>
      <c r="E73" s="36"/>
      <c r="F73" s="36"/>
      <c r="G73" s="36"/>
      <c r="H73" s="36"/>
      <c r="I73" s="128"/>
      <c r="J73" s="36"/>
      <c r="K73" s="36"/>
      <c r="L73" s="40"/>
    </row>
    <row r="74" s="1" customFormat="1" ht="14.4" customHeight="1">
      <c r="B74" s="35"/>
      <c r="C74" s="36"/>
      <c r="D74" s="36"/>
      <c r="E74" s="156" t="str">
        <f>E7</f>
        <v>Domov pro seniory Skalka v Chebu, Americká 2176/52</v>
      </c>
      <c r="F74" s="29"/>
      <c r="G74" s="29"/>
      <c r="H74" s="29"/>
      <c r="I74" s="128"/>
      <c r="J74" s="36"/>
      <c r="K74" s="36"/>
      <c r="L74" s="40"/>
    </row>
    <row r="75" s="1" customFormat="1" ht="12" customHeight="1">
      <c r="B75" s="35"/>
      <c r="C75" s="29" t="s">
        <v>104</v>
      </c>
      <c r="D75" s="36"/>
      <c r="E75" s="36"/>
      <c r="F75" s="36"/>
      <c r="G75" s="36"/>
      <c r="H75" s="36"/>
      <c r="I75" s="128"/>
      <c r="J75" s="36"/>
      <c r="K75" s="36"/>
      <c r="L75" s="40"/>
    </row>
    <row r="76" s="1" customFormat="1" ht="14.4" customHeight="1">
      <c r="B76" s="35"/>
      <c r="C76" s="36"/>
      <c r="D76" s="36"/>
      <c r="E76" s="61" t="str">
        <f>E9</f>
        <v>SO 03 - Revitalizace chodeb ve 3.np</v>
      </c>
      <c r="F76" s="36"/>
      <c r="G76" s="36"/>
      <c r="H76" s="36"/>
      <c r="I76" s="128"/>
      <c r="J76" s="36"/>
      <c r="K76" s="36"/>
      <c r="L76" s="40"/>
    </row>
    <row r="77" s="1" customFormat="1" ht="6.96" customHeight="1">
      <c r="B77" s="35"/>
      <c r="C77" s="36"/>
      <c r="D77" s="36"/>
      <c r="E77" s="36"/>
      <c r="F77" s="36"/>
      <c r="G77" s="36"/>
      <c r="H77" s="36"/>
      <c r="I77" s="128"/>
      <c r="J77" s="36"/>
      <c r="K77" s="36"/>
      <c r="L77" s="40"/>
    </row>
    <row r="78" s="1" customFormat="1" ht="12" customHeight="1">
      <c r="B78" s="35"/>
      <c r="C78" s="29" t="s">
        <v>20</v>
      </c>
      <c r="D78" s="36"/>
      <c r="E78" s="36"/>
      <c r="F78" s="24" t="str">
        <f>F12</f>
        <v xml:space="preserve">Cheb </v>
      </c>
      <c r="G78" s="36"/>
      <c r="H78" s="36"/>
      <c r="I78" s="130" t="s">
        <v>22</v>
      </c>
      <c r="J78" s="64" t="str">
        <f>IF(J12="","",J12)</f>
        <v>18. 1. 2019</v>
      </c>
      <c r="K78" s="36"/>
      <c r="L78" s="40"/>
    </row>
    <row r="79" s="1" customFormat="1" ht="6.96" customHeight="1">
      <c r="B79" s="35"/>
      <c r="C79" s="36"/>
      <c r="D79" s="36"/>
      <c r="E79" s="36"/>
      <c r="F79" s="36"/>
      <c r="G79" s="36"/>
      <c r="H79" s="36"/>
      <c r="I79" s="128"/>
      <c r="J79" s="36"/>
      <c r="K79" s="36"/>
      <c r="L79" s="40"/>
    </row>
    <row r="80" s="1" customFormat="1" ht="12.6" customHeight="1">
      <c r="B80" s="35"/>
      <c r="C80" s="29" t="s">
        <v>24</v>
      </c>
      <c r="D80" s="36"/>
      <c r="E80" s="36"/>
      <c r="F80" s="24" t="str">
        <f>E15</f>
        <v xml:space="preserve"> </v>
      </c>
      <c r="G80" s="36"/>
      <c r="H80" s="36"/>
      <c r="I80" s="130" t="s">
        <v>30</v>
      </c>
      <c r="J80" s="33" t="str">
        <f>E21</f>
        <v xml:space="preserve"> </v>
      </c>
      <c r="K80" s="36"/>
      <c r="L80" s="40"/>
    </row>
    <row r="81" s="1" customFormat="1" ht="12.6" customHeight="1">
      <c r="B81" s="35"/>
      <c r="C81" s="29" t="s">
        <v>28</v>
      </c>
      <c r="D81" s="36"/>
      <c r="E81" s="36"/>
      <c r="F81" s="24" t="str">
        <f>IF(E18="","",E18)</f>
        <v>Vyplň údaj</v>
      </c>
      <c r="G81" s="36"/>
      <c r="H81" s="36"/>
      <c r="I81" s="130" t="s">
        <v>32</v>
      </c>
      <c r="J81" s="33" t="str">
        <f>E24</f>
        <v xml:space="preserve"> </v>
      </c>
      <c r="K81" s="36"/>
      <c r="L81" s="40"/>
    </row>
    <row r="82" s="1" customFormat="1" ht="10.32" customHeight="1">
      <c r="B82" s="35"/>
      <c r="C82" s="36"/>
      <c r="D82" s="36"/>
      <c r="E82" s="36"/>
      <c r="F82" s="36"/>
      <c r="G82" s="36"/>
      <c r="H82" s="36"/>
      <c r="I82" s="128"/>
      <c r="J82" s="36"/>
      <c r="K82" s="36"/>
      <c r="L82" s="40"/>
    </row>
    <row r="83" s="9" customFormat="1" ht="29.28" customHeight="1">
      <c r="B83" s="176"/>
      <c r="C83" s="177" t="s">
        <v>119</v>
      </c>
      <c r="D83" s="178" t="s">
        <v>54</v>
      </c>
      <c r="E83" s="178" t="s">
        <v>50</v>
      </c>
      <c r="F83" s="178" t="s">
        <v>51</v>
      </c>
      <c r="G83" s="178" t="s">
        <v>120</v>
      </c>
      <c r="H83" s="178" t="s">
        <v>121</v>
      </c>
      <c r="I83" s="179" t="s">
        <v>122</v>
      </c>
      <c r="J83" s="180" t="s">
        <v>108</v>
      </c>
      <c r="K83" s="181" t="s">
        <v>123</v>
      </c>
      <c r="L83" s="182"/>
      <c r="M83" s="85" t="s">
        <v>1</v>
      </c>
      <c r="N83" s="86" t="s">
        <v>39</v>
      </c>
      <c r="O83" s="86" t="s">
        <v>124</v>
      </c>
      <c r="P83" s="86" t="s">
        <v>125</v>
      </c>
      <c r="Q83" s="86" t="s">
        <v>126</v>
      </c>
      <c r="R83" s="86" t="s">
        <v>127</v>
      </c>
      <c r="S83" s="86" t="s">
        <v>128</v>
      </c>
      <c r="T83" s="87" t="s">
        <v>129</v>
      </c>
    </row>
    <row r="84" s="1" customFormat="1" ht="22.8" customHeight="1">
      <c r="B84" s="35"/>
      <c r="C84" s="92" t="s">
        <v>130</v>
      </c>
      <c r="D84" s="36"/>
      <c r="E84" s="36"/>
      <c r="F84" s="36"/>
      <c r="G84" s="36"/>
      <c r="H84" s="36"/>
      <c r="I84" s="128"/>
      <c r="J84" s="183">
        <f>BK84</f>
        <v>0</v>
      </c>
      <c r="K84" s="36"/>
      <c r="L84" s="40"/>
      <c r="M84" s="88"/>
      <c r="N84" s="89"/>
      <c r="O84" s="89"/>
      <c r="P84" s="184">
        <f>P85+P90+P98</f>
        <v>0</v>
      </c>
      <c r="Q84" s="89"/>
      <c r="R84" s="184">
        <f>R85+R90+R98</f>
        <v>0.032998100000000002</v>
      </c>
      <c r="S84" s="89"/>
      <c r="T84" s="185">
        <f>T85+T90+T98</f>
        <v>0</v>
      </c>
      <c r="AT84" s="14" t="s">
        <v>68</v>
      </c>
      <c r="AU84" s="14" t="s">
        <v>110</v>
      </c>
      <c r="BK84" s="186">
        <f>BK85+BK90+BK98</f>
        <v>0</v>
      </c>
    </row>
    <row r="85" s="10" customFormat="1" ht="25.92" customHeight="1">
      <c r="B85" s="187"/>
      <c r="C85" s="188"/>
      <c r="D85" s="189" t="s">
        <v>68</v>
      </c>
      <c r="E85" s="190" t="s">
        <v>131</v>
      </c>
      <c r="F85" s="190" t="s">
        <v>132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</f>
        <v>0</v>
      </c>
      <c r="Q85" s="195"/>
      <c r="R85" s="196">
        <f>R86</f>
        <v>0.00044000000000000002</v>
      </c>
      <c r="S85" s="195"/>
      <c r="T85" s="197">
        <f>T86</f>
        <v>0</v>
      </c>
      <c r="AR85" s="198" t="s">
        <v>77</v>
      </c>
      <c r="AT85" s="199" t="s">
        <v>68</v>
      </c>
      <c r="AU85" s="199" t="s">
        <v>69</v>
      </c>
      <c r="AY85" s="198" t="s">
        <v>133</v>
      </c>
      <c r="BK85" s="200">
        <f>BK86</f>
        <v>0</v>
      </c>
    </row>
    <row r="86" s="10" customFormat="1" ht="22.8" customHeight="1">
      <c r="B86" s="187"/>
      <c r="C86" s="188"/>
      <c r="D86" s="189" t="s">
        <v>68</v>
      </c>
      <c r="E86" s="201" t="s">
        <v>134</v>
      </c>
      <c r="F86" s="201" t="s">
        <v>135</v>
      </c>
      <c r="G86" s="188"/>
      <c r="H86" s="188"/>
      <c r="I86" s="191"/>
      <c r="J86" s="202">
        <f>BK86</f>
        <v>0</v>
      </c>
      <c r="K86" s="188"/>
      <c r="L86" s="193"/>
      <c r="M86" s="194"/>
      <c r="N86" s="195"/>
      <c r="O86" s="195"/>
      <c r="P86" s="196">
        <f>SUM(P87:P89)</f>
        <v>0</v>
      </c>
      <c r="Q86" s="195"/>
      <c r="R86" s="196">
        <f>SUM(R87:R89)</f>
        <v>0.00044000000000000002</v>
      </c>
      <c r="S86" s="195"/>
      <c r="T86" s="197">
        <f>SUM(T87:T89)</f>
        <v>0</v>
      </c>
      <c r="AR86" s="198" t="s">
        <v>77</v>
      </c>
      <c r="AT86" s="199" t="s">
        <v>68</v>
      </c>
      <c r="AU86" s="199" t="s">
        <v>77</v>
      </c>
      <c r="AY86" s="198" t="s">
        <v>133</v>
      </c>
      <c r="BK86" s="200">
        <f>SUM(BK87:BK89)</f>
        <v>0</v>
      </c>
    </row>
    <row r="87" s="1" customFormat="1" ht="20.4" customHeight="1">
      <c r="B87" s="35"/>
      <c r="C87" s="203" t="s">
        <v>77</v>
      </c>
      <c r="D87" s="203" t="s">
        <v>136</v>
      </c>
      <c r="E87" s="204" t="s">
        <v>137</v>
      </c>
      <c r="F87" s="205" t="s">
        <v>138</v>
      </c>
      <c r="G87" s="206" t="s">
        <v>139</v>
      </c>
      <c r="H87" s="207">
        <v>20</v>
      </c>
      <c r="I87" s="208"/>
      <c r="J87" s="209">
        <f>ROUND(I87*H87,2)</f>
        <v>0</v>
      </c>
      <c r="K87" s="205" t="s">
        <v>310</v>
      </c>
      <c r="L87" s="40"/>
      <c r="M87" s="210" t="s">
        <v>1</v>
      </c>
      <c r="N87" s="211" t="s">
        <v>41</v>
      </c>
      <c r="O87" s="76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AR87" s="14" t="s">
        <v>141</v>
      </c>
      <c r="AT87" s="14" t="s">
        <v>136</v>
      </c>
      <c r="AU87" s="14" t="s">
        <v>142</v>
      </c>
      <c r="AY87" s="14" t="s">
        <v>133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14" t="s">
        <v>142</v>
      </c>
      <c r="BK87" s="214">
        <f>ROUND(I87*H87,2)</f>
        <v>0</v>
      </c>
      <c r="BL87" s="14" t="s">
        <v>141</v>
      </c>
      <c r="BM87" s="14" t="s">
        <v>344</v>
      </c>
    </row>
    <row r="88" s="1" customFormat="1" ht="14.4" customHeight="1">
      <c r="B88" s="35"/>
      <c r="C88" s="227" t="s">
        <v>142</v>
      </c>
      <c r="D88" s="227" t="s">
        <v>147</v>
      </c>
      <c r="E88" s="228" t="s">
        <v>148</v>
      </c>
      <c r="F88" s="229" t="s">
        <v>149</v>
      </c>
      <c r="G88" s="230" t="s">
        <v>139</v>
      </c>
      <c r="H88" s="231">
        <v>22</v>
      </c>
      <c r="I88" s="232"/>
      <c r="J88" s="233">
        <f>ROUND(I88*H88,2)</f>
        <v>0</v>
      </c>
      <c r="K88" s="229" t="s">
        <v>1</v>
      </c>
      <c r="L88" s="234"/>
      <c r="M88" s="235" t="s">
        <v>1</v>
      </c>
      <c r="N88" s="236" t="s">
        <v>41</v>
      </c>
      <c r="O88" s="76"/>
      <c r="P88" s="212">
        <f>O88*H88</f>
        <v>0</v>
      </c>
      <c r="Q88" s="212">
        <v>2.0000000000000002E-05</v>
      </c>
      <c r="R88" s="212">
        <f>Q88*H88</f>
        <v>0.00044000000000000002</v>
      </c>
      <c r="S88" s="212">
        <v>0</v>
      </c>
      <c r="T88" s="213">
        <f>S88*H88</f>
        <v>0</v>
      </c>
      <c r="AR88" s="14" t="s">
        <v>150</v>
      </c>
      <c r="AT88" s="14" t="s">
        <v>147</v>
      </c>
      <c r="AU88" s="14" t="s">
        <v>142</v>
      </c>
      <c r="AY88" s="14" t="s">
        <v>133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14" t="s">
        <v>142</v>
      </c>
      <c r="BK88" s="214">
        <f>ROUND(I88*H88,2)</f>
        <v>0</v>
      </c>
      <c r="BL88" s="14" t="s">
        <v>141</v>
      </c>
      <c r="BM88" s="14" t="s">
        <v>345</v>
      </c>
    </row>
    <row r="89" s="11" customFormat="1">
      <c r="B89" s="215"/>
      <c r="C89" s="216"/>
      <c r="D89" s="217" t="s">
        <v>144</v>
      </c>
      <c r="E89" s="216"/>
      <c r="F89" s="219" t="s">
        <v>313</v>
      </c>
      <c r="G89" s="216"/>
      <c r="H89" s="220">
        <v>22</v>
      </c>
      <c r="I89" s="221"/>
      <c r="J89" s="216"/>
      <c r="K89" s="216"/>
      <c r="L89" s="222"/>
      <c r="M89" s="223"/>
      <c r="N89" s="224"/>
      <c r="O89" s="224"/>
      <c r="P89" s="224"/>
      <c r="Q89" s="224"/>
      <c r="R89" s="224"/>
      <c r="S89" s="224"/>
      <c r="T89" s="225"/>
      <c r="AT89" s="226" t="s">
        <v>144</v>
      </c>
      <c r="AU89" s="226" t="s">
        <v>142</v>
      </c>
      <c r="AV89" s="11" t="s">
        <v>142</v>
      </c>
      <c r="AW89" s="11" t="s">
        <v>4</v>
      </c>
      <c r="AX89" s="11" t="s">
        <v>77</v>
      </c>
      <c r="AY89" s="226" t="s">
        <v>133</v>
      </c>
    </row>
    <row r="90" s="10" customFormat="1" ht="25.92" customHeight="1">
      <c r="B90" s="187"/>
      <c r="C90" s="188"/>
      <c r="D90" s="189" t="s">
        <v>68</v>
      </c>
      <c r="E90" s="190" t="s">
        <v>153</v>
      </c>
      <c r="F90" s="190" t="s">
        <v>154</v>
      </c>
      <c r="G90" s="188"/>
      <c r="H90" s="188"/>
      <c r="I90" s="191"/>
      <c r="J90" s="192">
        <f>BK90</f>
        <v>0</v>
      </c>
      <c r="K90" s="188"/>
      <c r="L90" s="193"/>
      <c r="M90" s="194"/>
      <c r="N90" s="195"/>
      <c r="O90" s="195"/>
      <c r="P90" s="196">
        <f>P91</f>
        <v>0</v>
      </c>
      <c r="Q90" s="195"/>
      <c r="R90" s="196">
        <f>R91</f>
        <v>0.0325581</v>
      </c>
      <c r="S90" s="195"/>
      <c r="T90" s="197">
        <f>T91</f>
        <v>0</v>
      </c>
      <c r="AR90" s="198" t="s">
        <v>142</v>
      </c>
      <c r="AT90" s="199" t="s">
        <v>68</v>
      </c>
      <c r="AU90" s="199" t="s">
        <v>69</v>
      </c>
      <c r="AY90" s="198" t="s">
        <v>133</v>
      </c>
      <c r="BK90" s="200">
        <f>BK91</f>
        <v>0</v>
      </c>
    </row>
    <row r="91" s="10" customFormat="1" ht="22.8" customHeight="1">
      <c r="B91" s="187"/>
      <c r="C91" s="188"/>
      <c r="D91" s="189" t="s">
        <v>68</v>
      </c>
      <c r="E91" s="201" t="s">
        <v>237</v>
      </c>
      <c r="F91" s="201" t="s">
        <v>238</v>
      </c>
      <c r="G91" s="188"/>
      <c r="H91" s="188"/>
      <c r="I91" s="191"/>
      <c r="J91" s="202">
        <f>BK91</f>
        <v>0</v>
      </c>
      <c r="K91" s="188"/>
      <c r="L91" s="193"/>
      <c r="M91" s="194"/>
      <c r="N91" s="195"/>
      <c r="O91" s="195"/>
      <c r="P91" s="196">
        <f>SUM(P92:P97)</f>
        <v>0</v>
      </c>
      <c r="Q91" s="195"/>
      <c r="R91" s="196">
        <f>SUM(R92:R97)</f>
        <v>0.0325581</v>
      </c>
      <c r="S91" s="195"/>
      <c r="T91" s="197">
        <f>SUM(T92:T97)</f>
        <v>0</v>
      </c>
      <c r="AR91" s="198" t="s">
        <v>142</v>
      </c>
      <c r="AT91" s="199" t="s">
        <v>68</v>
      </c>
      <c r="AU91" s="199" t="s">
        <v>77</v>
      </c>
      <c r="AY91" s="198" t="s">
        <v>133</v>
      </c>
      <c r="BK91" s="200">
        <f>SUM(BK92:BK97)</f>
        <v>0</v>
      </c>
    </row>
    <row r="92" s="1" customFormat="1" ht="14.4" customHeight="1">
      <c r="B92" s="35"/>
      <c r="C92" s="203" t="s">
        <v>157</v>
      </c>
      <c r="D92" s="203" t="s">
        <v>136</v>
      </c>
      <c r="E92" s="204" t="s">
        <v>256</v>
      </c>
      <c r="F92" s="205" t="s">
        <v>257</v>
      </c>
      <c r="G92" s="206" t="s">
        <v>170</v>
      </c>
      <c r="H92" s="207">
        <v>79.409999999999997</v>
      </c>
      <c r="I92" s="208"/>
      <c r="J92" s="209">
        <f>ROUND(I92*H92,2)</f>
        <v>0</v>
      </c>
      <c r="K92" s="205" t="s">
        <v>140</v>
      </c>
      <c r="L92" s="40"/>
      <c r="M92" s="210" t="s">
        <v>1</v>
      </c>
      <c r="N92" s="211" t="s">
        <v>41</v>
      </c>
      <c r="O92" s="76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AR92" s="14" t="s">
        <v>161</v>
      </c>
      <c r="AT92" s="14" t="s">
        <v>136</v>
      </c>
      <c r="AU92" s="14" t="s">
        <v>142</v>
      </c>
      <c r="AY92" s="14" t="s">
        <v>133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14" t="s">
        <v>142</v>
      </c>
      <c r="BK92" s="214">
        <f>ROUND(I92*H92,2)</f>
        <v>0</v>
      </c>
      <c r="BL92" s="14" t="s">
        <v>161</v>
      </c>
      <c r="BM92" s="14" t="s">
        <v>258</v>
      </c>
    </row>
    <row r="93" s="1" customFormat="1" ht="14.4" customHeight="1">
      <c r="B93" s="35"/>
      <c r="C93" s="203" t="s">
        <v>141</v>
      </c>
      <c r="D93" s="203" t="s">
        <v>136</v>
      </c>
      <c r="E93" s="204" t="s">
        <v>260</v>
      </c>
      <c r="F93" s="205" t="s">
        <v>261</v>
      </c>
      <c r="G93" s="206" t="s">
        <v>170</v>
      </c>
      <c r="H93" s="207">
        <v>79.409999999999997</v>
      </c>
      <c r="I93" s="208"/>
      <c r="J93" s="209">
        <f>ROUND(I93*H93,2)</f>
        <v>0</v>
      </c>
      <c r="K93" s="205" t="s">
        <v>140</v>
      </c>
      <c r="L93" s="40"/>
      <c r="M93" s="210" t="s">
        <v>1</v>
      </c>
      <c r="N93" s="211" t="s">
        <v>41</v>
      </c>
      <c r="O93" s="76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14" t="s">
        <v>161</v>
      </c>
      <c r="AT93" s="14" t="s">
        <v>136</v>
      </c>
      <c r="AU93" s="14" t="s">
        <v>142</v>
      </c>
      <c r="AY93" s="14" t="s">
        <v>133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14" t="s">
        <v>142</v>
      </c>
      <c r="BK93" s="214">
        <f>ROUND(I93*H93,2)</f>
        <v>0</v>
      </c>
      <c r="BL93" s="14" t="s">
        <v>161</v>
      </c>
      <c r="BM93" s="14" t="s">
        <v>262</v>
      </c>
    </row>
    <row r="94" s="1" customFormat="1" ht="14.4" customHeight="1">
      <c r="B94" s="35"/>
      <c r="C94" s="203" t="s">
        <v>172</v>
      </c>
      <c r="D94" s="203" t="s">
        <v>136</v>
      </c>
      <c r="E94" s="204" t="s">
        <v>264</v>
      </c>
      <c r="F94" s="205" t="s">
        <v>265</v>
      </c>
      <c r="G94" s="206" t="s">
        <v>170</v>
      </c>
      <c r="H94" s="207">
        <v>79.409999999999997</v>
      </c>
      <c r="I94" s="208"/>
      <c r="J94" s="209">
        <f>ROUND(I94*H94,2)</f>
        <v>0</v>
      </c>
      <c r="K94" s="205" t="s">
        <v>140</v>
      </c>
      <c r="L94" s="40"/>
      <c r="M94" s="210" t="s">
        <v>1</v>
      </c>
      <c r="N94" s="211" t="s">
        <v>41</v>
      </c>
      <c r="O94" s="76"/>
      <c r="P94" s="212">
        <f>O94*H94</f>
        <v>0</v>
      </c>
      <c r="Q94" s="212">
        <v>0.00020000000000000001</v>
      </c>
      <c r="R94" s="212">
        <f>Q94*H94</f>
        <v>0.015882</v>
      </c>
      <c r="S94" s="212">
        <v>0</v>
      </c>
      <c r="T94" s="213">
        <f>S94*H94</f>
        <v>0</v>
      </c>
      <c r="AR94" s="14" t="s">
        <v>161</v>
      </c>
      <c r="AT94" s="14" t="s">
        <v>136</v>
      </c>
      <c r="AU94" s="14" t="s">
        <v>142</v>
      </c>
      <c r="AY94" s="14" t="s">
        <v>133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14" t="s">
        <v>142</v>
      </c>
      <c r="BK94" s="214">
        <f>ROUND(I94*H94,2)</f>
        <v>0</v>
      </c>
      <c r="BL94" s="14" t="s">
        <v>161</v>
      </c>
      <c r="BM94" s="14" t="s">
        <v>266</v>
      </c>
    </row>
    <row r="95" s="1" customFormat="1" ht="14.4" customHeight="1">
      <c r="B95" s="35"/>
      <c r="C95" s="203" t="s">
        <v>176</v>
      </c>
      <c r="D95" s="203" t="s">
        <v>136</v>
      </c>
      <c r="E95" s="204" t="s">
        <v>268</v>
      </c>
      <c r="F95" s="205" t="s">
        <v>269</v>
      </c>
      <c r="G95" s="206" t="s">
        <v>170</v>
      </c>
      <c r="H95" s="207">
        <v>79.409999999999997</v>
      </c>
      <c r="I95" s="208"/>
      <c r="J95" s="209">
        <f>ROUND(I95*H95,2)</f>
        <v>0</v>
      </c>
      <c r="K95" s="205" t="s">
        <v>140</v>
      </c>
      <c r="L95" s="40"/>
      <c r="M95" s="210" t="s">
        <v>1</v>
      </c>
      <c r="N95" s="211" t="s">
        <v>41</v>
      </c>
      <c r="O95" s="76"/>
      <c r="P95" s="212">
        <f>O95*H95</f>
        <v>0</v>
      </c>
      <c r="Q95" s="212">
        <v>0.00021000000000000001</v>
      </c>
      <c r="R95" s="212">
        <f>Q95*H95</f>
        <v>0.016676099999999999</v>
      </c>
      <c r="S95" s="212">
        <v>0</v>
      </c>
      <c r="T95" s="213">
        <f>S95*H95</f>
        <v>0</v>
      </c>
      <c r="AR95" s="14" t="s">
        <v>161</v>
      </c>
      <c r="AT95" s="14" t="s">
        <v>136</v>
      </c>
      <c r="AU95" s="14" t="s">
        <v>142</v>
      </c>
      <c r="AY95" s="14" t="s">
        <v>133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14" t="s">
        <v>142</v>
      </c>
      <c r="BK95" s="214">
        <f>ROUND(I95*H95,2)</f>
        <v>0</v>
      </c>
      <c r="BL95" s="14" t="s">
        <v>161</v>
      </c>
      <c r="BM95" s="14" t="s">
        <v>270</v>
      </c>
    </row>
    <row r="96" s="12" customFormat="1">
      <c r="B96" s="239"/>
      <c r="C96" s="240"/>
      <c r="D96" s="217" t="s">
        <v>144</v>
      </c>
      <c r="E96" s="241" t="s">
        <v>1</v>
      </c>
      <c r="F96" s="242" t="s">
        <v>346</v>
      </c>
      <c r="G96" s="240"/>
      <c r="H96" s="241" t="s">
        <v>1</v>
      </c>
      <c r="I96" s="243"/>
      <c r="J96" s="240"/>
      <c r="K96" s="240"/>
      <c r="L96" s="244"/>
      <c r="M96" s="245"/>
      <c r="N96" s="246"/>
      <c r="O96" s="246"/>
      <c r="P96" s="246"/>
      <c r="Q96" s="246"/>
      <c r="R96" s="246"/>
      <c r="S96" s="246"/>
      <c r="T96" s="247"/>
      <c r="AT96" s="248" t="s">
        <v>144</v>
      </c>
      <c r="AU96" s="248" t="s">
        <v>142</v>
      </c>
      <c r="AV96" s="12" t="s">
        <v>77</v>
      </c>
      <c r="AW96" s="12" t="s">
        <v>31</v>
      </c>
      <c r="AX96" s="12" t="s">
        <v>69</v>
      </c>
      <c r="AY96" s="248" t="s">
        <v>133</v>
      </c>
    </row>
    <row r="97" s="11" customFormat="1">
      <c r="B97" s="215"/>
      <c r="C97" s="216"/>
      <c r="D97" s="217" t="s">
        <v>144</v>
      </c>
      <c r="E97" s="218" t="s">
        <v>1</v>
      </c>
      <c r="F97" s="219" t="s">
        <v>347</v>
      </c>
      <c r="G97" s="216"/>
      <c r="H97" s="220">
        <v>79.409999999999997</v>
      </c>
      <c r="I97" s="221"/>
      <c r="J97" s="216"/>
      <c r="K97" s="216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144</v>
      </c>
      <c r="AU97" s="226" t="s">
        <v>142</v>
      </c>
      <c r="AV97" s="11" t="s">
        <v>142</v>
      </c>
      <c r="AW97" s="11" t="s">
        <v>31</v>
      </c>
      <c r="AX97" s="11" t="s">
        <v>69</v>
      </c>
      <c r="AY97" s="226" t="s">
        <v>133</v>
      </c>
    </row>
    <row r="98" s="10" customFormat="1" ht="25.92" customHeight="1">
      <c r="B98" s="187"/>
      <c r="C98" s="188"/>
      <c r="D98" s="189" t="s">
        <v>68</v>
      </c>
      <c r="E98" s="190" t="s">
        <v>273</v>
      </c>
      <c r="F98" s="190" t="s">
        <v>274</v>
      </c>
      <c r="G98" s="188"/>
      <c r="H98" s="188"/>
      <c r="I98" s="191"/>
      <c r="J98" s="192">
        <f>BK98</f>
        <v>0</v>
      </c>
      <c r="K98" s="188"/>
      <c r="L98" s="193"/>
      <c r="M98" s="194"/>
      <c r="N98" s="195"/>
      <c r="O98" s="195"/>
      <c r="P98" s="196">
        <f>SUM(P99:P119)</f>
        <v>0</v>
      </c>
      <c r="Q98" s="195"/>
      <c r="R98" s="196">
        <f>SUM(R99:R119)</f>
        <v>0</v>
      </c>
      <c r="S98" s="195"/>
      <c r="T98" s="197">
        <f>SUM(T99:T119)</f>
        <v>0</v>
      </c>
      <c r="AR98" s="198" t="s">
        <v>141</v>
      </c>
      <c r="AT98" s="199" t="s">
        <v>68</v>
      </c>
      <c r="AU98" s="199" t="s">
        <v>69</v>
      </c>
      <c r="AY98" s="198" t="s">
        <v>133</v>
      </c>
      <c r="BK98" s="200">
        <f>SUM(BK99:BK119)</f>
        <v>0</v>
      </c>
    </row>
    <row r="99" s="1" customFormat="1" ht="14.4" customHeight="1">
      <c r="B99" s="35"/>
      <c r="C99" s="203" t="s">
        <v>180</v>
      </c>
      <c r="D99" s="203" t="s">
        <v>136</v>
      </c>
      <c r="E99" s="204" t="s">
        <v>276</v>
      </c>
      <c r="F99" s="205" t="s">
        <v>277</v>
      </c>
      <c r="G99" s="206" t="s">
        <v>160</v>
      </c>
      <c r="H99" s="207">
        <v>35</v>
      </c>
      <c r="I99" s="208"/>
      <c r="J99" s="209">
        <f>ROUND(I99*H99,2)</f>
        <v>0</v>
      </c>
      <c r="K99" s="205" t="s">
        <v>1</v>
      </c>
      <c r="L99" s="40"/>
      <c r="M99" s="210" t="s">
        <v>1</v>
      </c>
      <c r="N99" s="211" t="s">
        <v>41</v>
      </c>
      <c r="O99" s="76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14" t="s">
        <v>278</v>
      </c>
      <c r="AT99" s="14" t="s">
        <v>136</v>
      </c>
      <c r="AU99" s="14" t="s">
        <v>77</v>
      </c>
      <c r="AY99" s="14" t="s">
        <v>133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14" t="s">
        <v>142</v>
      </c>
      <c r="BK99" s="214">
        <f>ROUND(I99*H99,2)</f>
        <v>0</v>
      </c>
      <c r="BL99" s="14" t="s">
        <v>278</v>
      </c>
      <c r="BM99" s="14" t="s">
        <v>279</v>
      </c>
    </row>
    <row r="100" s="1" customFormat="1">
      <c r="B100" s="35"/>
      <c r="C100" s="36"/>
      <c r="D100" s="217" t="s">
        <v>163</v>
      </c>
      <c r="E100" s="36"/>
      <c r="F100" s="237" t="s">
        <v>230</v>
      </c>
      <c r="G100" s="36"/>
      <c r="H100" s="36"/>
      <c r="I100" s="128"/>
      <c r="J100" s="36"/>
      <c r="K100" s="36"/>
      <c r="L100" s="40"/>
      <c r="M100" s="238"/>
      <c r="N100" s="76"/>
      <c r="O100" s="76"/>
      <c r="P100" s="76"/>
      <c r="Q100" s="76"/>
      <c r="R100" s="76"/>
      <c r="S100" s="76"/>
      <c r="T100" s="77"/>
      <c r="AT100" s="14" t="s">
        <v>163</v>
      </c>
      <c r="AU100" s="14" t="s">
        <v>77</v>
      </c>
    </row>
    <row r="101" s="11" customFormat="1">
      <c r="B101" s="215"/>
      <c r="C101" s="216"/>
      <c r="D101" s="217" t="s">
        <v>144</v>
      </c>
      <c r="E101" s="218" t="s">
        <v>1</v>
      </c>
      <c r="F101" s="219" t="s">
        <v>348</v>
      </c>
      <c r="G101" s="216"/>
      <c r="H101" s="220">
        <v>35</v>
      </c>
      <c r="I101" s="221"/>
      <c r="J101" s="216"/>
      <c r="K101" s="216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144</v>
      </c>
      <c r="AU101" s="226" t="s">
        <v>77</v>
      </c>
      <c r="AV101" s="11" t="s">
        <v>142</v>
      </c>
      <c r="AW101" s="11" t="s">
        <v>31</v>
      </c>
      <c r="AX101" s="11" t="s">
        <v>69</v>
      </c>
      <c r="AY101" s="226" t="s">
        <v>133</v>
      </c>
    </row>
    <row r="102" s="1" customFormat="1" ht="14.4" customHeight="1">
      <c r="B102" s="35"/>
      <c r="C102" s="203" t="s">
        <v>150</v>
      </c>
      <c r="D102" s="203" t="s">
        <v>136</v>
      </c>
      <c r="E102" s="204" t="s">
        <v>333</v>
      </c>
      <c r="F102" s="205" t="s">
        <v>334</v>
      </c>
      <c r="G102" s="206" t="s">
        <v>160</v>
      </c>
      <c r="H102" s="207">
        <v>35</v>
      </c>
      <c r="I102" s="208"/>
      <c r="J102" s="209">
        <f>ROUND(I102*H102,2)</f>
        <v>0</v>
      </c>
      <c r="K102" s="205" t="s">
        <v>1</v>
      </c>
      <c r="L102" s="40"/>
      <c r="M102" s="210" t="s">
        <v>1</v>
      </c>
      <c r="N102" s="211" t="s">
        <v>41</v>
      </c>
      <c r="O102" s="76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14" t="s">
        <v>278</v>
      </c>
      <c r="AT102" s="14" t="s">
        <v>136</v>
      </c>
      <c r="AU102" s="14" t="s">
        <v>77</v>
      </c>
      <c r="AY102" s="14" t="s">
        <v>133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14" t="s">
        <v>142</v>
      </c>
      <c r="BK102" s="214">
        <f>ROUND(I102*H102,2)</f>
        <v>0</v>
      </c>
      <c r="BL102" s="14" t="s">
        <v>278</v>
      </c>
      <c r="BM102" s="14" t="s">
        <v>284</v>
      </c>
    </row>
    <row r="103" s="1" customFormat="1">
      <c r="B103" s="35"/>
      <c r="C103" s="36"/>
      <c r="D103" s="217" t="s">
        <v>163</v>
      </c>
      <c r="E103" s="36"/>
      <c r="F103" s="237" t="s">
        <v>230</v>
      </c>
      <c r="G103" s="36"/>
      <c r="H103" s="36"/>
      <c r="I103" s="128"/>
      <c r="J103" s="36"/>
      <c r="K103" s="36"/>
      <c r="L103" s="40"/>
      <c r="M103" s="238"/>
      <c r="N103" s="76"/>
      <c r="O103" s="76"/>
      <c r="P103" s="76"/>
      <c r="Q103" s="76"/>
      <c r="R103" s="76"/>
      <c r="S103" s="76"/>
      <c r="T103" s="77"/>
      <c r="AT103" s="14" t="s">
        <v>163</v>
      </c>
      <c r="AU103" s="14" t="s">
        <v>77</v>
      </c>
    </row>
    <row r="104" s="11" customFormat="1">
      <c r="B104" s="215"/>
      <c r="C104" s="216"/>
      <c r="D104" s="217" t="s">
        <v>144</v>
      </c>
      <c r="E104" s="218" t="s">
        <v>1</v>
      </c>
      <c r="F104" s="219" t="s">
        <v>349</v>
      </c>
      <c r="G104" s="216"/>
      <c r="H104" s="220">
        <v>35</v>
      </c>
      <c r="I104" s="221"/>
      <c r="J104" s="216"/>
      <c r="K104" s="216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144</v>
      </c>
      <c r="AU104" s="226" t="s">
        <v>77</v>
      </c>
      <c r="AV104" s="11" t="s">
        <v>142</v>
      </c>
      <c r="AW104" s="11" t="s">
        <v>31</v>
      </c>
      <c r="AX104" s="11" t="s">
        <v>69</v>
      </c>
      <c r="AY104" s="226" t="s">
        <v>133</v>
      </c>
    </row>
    <row r="105" s="1" customFormat="1" ht="14.4" customHeight="1">
      <c r="B105" s="35"/>
      <c r="C105" s="203" t="s">
        <v>134</v>
      </c>
      <c r="D105" s="203" t="s">
        <v>136</v>
      </c>
      <c r="E105" s="204" t="s">
        <v>335</v>
      </c>
      <c r="F105" s="205" t="s">
        <v>283</v>
      </c>
      <c r="G105" s="206" t="s">
        <v>160</v>
      </c>
      <c r="H105" s="207">
        <v>6</v>
      </c>
      <c r="I105" s="208"/>
      <c r="J105" s="209">
        <f>ROUND(I105*H105,2)</f>
        <v>0</v>
      </c>
      <c r="K105" s="205" t="s">
        <v>1</v>
      </c>
      <c r="L105" s="40"/>
      <c r="M105" s="210" t="s">
        <v>1</v>
      </c>
      <c r="N105" s="211" t="s">
        <v>41</v>
      </c>
      <c r="O105" s="76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14" t="s">
        <v>161</v>
      </c>
      <c r="AT105" s="14" t="s">
        <v>136</v>
      </c>
      <c r="AU105" s="14" t="s">
        <v>77</v>
      </c>
      <c r="AY105" s="14" t="s">
        <v>133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14" t="s">
        <v>142</v>
      </c>
      <c r="BK105" s="214">
        <f>ROUND(I105*H105,2)</f>
        <v>0</v>
      </c>
      <c r="BL105" s="14" t="s">
        <v>161</v>
      </c>
      <c r="BM105" s="14" t="s">
        <v>336</v>
      </c>
    </row>
    <row r="106" s="1" customFormat="1">
      <c r="B106" s="35"/>
      <c r="C106" s="36"/>
      <c r="D106" s="217" t="s">
        <v>163</v>
      </c>
      <c r="E106" s="36"/>
      <c r="F106" s="237" t="s">
        <v>230</v>
      </c>
      <c r="G106" s="36"/>
      <c r="H106" s="36"/>
      <c r="I106" s="128"/>
      <c r="J106" s="36"/>
      <c r="K106" s="36"/>
      <c r="L106" s="40"/>
      <c r="M106" s="238"/>
      <c r="N106" s="76"/>
      <c r="O106" s="76"/>
      <c r="P106" s="76"/>
      <c r="Q106" s="76"/>
      <c r="R106" s="76"/>
      <c r="S106" s="76"/>
      <c r="T106" s="77"/>
      <c r="AT106" s="14" t="s">
        <v>163</v>
      </c>
      <c r="AU106" s="14" t="s">
        <v>77</v>
      </c>
    </row>
    <row r="107" s="11" customFormat="1">
      <c r="B107" s="215"/>
      <c r="C107" s="216"/>
      <c r="D107" s="217" t="s">
        <v>144</v>
      </c>
      <c r="E107" s="218" t="s">
        <v>1</v>
      </c>
      <c r="F107" s="219" t="s">
        <v>350</v>
      </c>
      <c r="G107" s="216"/>
      <c r="H107" s="220">
        <v>6</v>
      </c>
      <c r="I107" s="221"/>
      <c r="J107" s="216"/>
      <c r="K107" s="216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144</v>
      </c>
      <c r="AU107" s="226" t="s">
        <v>77</v>
      </c>
      <c r="AV107" s="11" t="s">
        <v>142</v>
      </c>
      <c r="AW107" s="11" t="s">
        <v>31</v>
      </c>
      <c r="AX107" s="11" t="s">
        <v>69</v>
      </c>
      <c r="AY107" s="226" t="s">
        <v>133</v>
      </c>
    </row>
    <row r="108" s="1" customFormat="1" ht="14.4" customHeight="1">
      <c r="B108" s="35"/>
      <c r="C108" s="203" t="s">
        <v>193</v>
      </c>
      <c r="D108" s="203" t="s">
        <v>136</v>
      </c>
      <c r="E108" s="204" t="s">
        <v>287</v>
      </c>
      <c r="F108" s="205" t="s">
        <v>288</v>
      </c>
      <c r="G108" s="206" t="s">
        <v>160</v>
      </c>
      <c r="H108" s="207">
        <v>2</v>
      </c>
      <c r="I108" s="208"/>
      <c r="J108" s="209">
        <f>ROUND(I108*H108,2)</f>
        <v>0</v>
      </c>
      <c r="K108" s="205" t="s">
        <v>1</v>
      </c>
      <c r="L108" s="40"/>
      <c r="M108" s="210" t="s">
        <v>1</v>
      </c>
      <c r="N108" s="211" t="s">
        <v>41</v>
      </c>
      <c r="O108" s="76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14" t="s">
        <v>278</v>
      </c>
      <c r="AT108" s="14" t="s">
        <v>136</v>
      </c>
      <c r="AU108" s="14" t="s">
        <v>77</v>
      </c>
      <c r="AY108" s="14" t="s">
        <v>133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14" t="s">
        <v>142</v>
      </c>
      <c r="BK108" s="214">
        <f>ROUND(I108*H108,2)</f>
        <v>0</v>
      </c>
      <c r="BL108" s="14" t="s">
        <v>278</v>
      </c>
      <c r="BM108" s="14" t="s">
        <v>289</v>
      </c>
    </row>
    <row r="109" s="1" customFormat="1">
      <c r="B109" s="35"/>
      <c r="C109" s="36"/>
      <c r="D109" s="217" t="s">
        <v>163</v>
      </c>
      <c r="E109" s="36"/>
      <c r="F109" s="237" t="s">
        <v>230</v>
      </c>
      <c r="G109" s="36"/>
      <c r="H109" s="36"/>
      <c r="I109" s="128"/>
      <c r="J109" s="36"/>
      <c r="K109" s="36"/>
      <c r="L109" s="40"/>
      <c r="M109" s="238"/>
      <c r="N109" s="76"/>
      <c r="O109" s="76"/>
      <c r="P109" s="76"/>
      <c r="Q109" s="76"/>
      <c r="R109" s="76"/>
      <c r="S109" s="76"/>
      <c r="T109" s="77"/>
      <c r="AT109" s="14" t="s">
        <v>163</v>
      </c>
      <c r="AU109" s="14" t="s">
        <v>77</v>
      </c>
    </row>
    <row r="110" s="11" customFormat="1">
      <c r="B110" s="215"/>
      <c r="C110" s="216"/>
      <c r="D110" s="217" t="s">
        <v>144</v>
      </c>
      <c r="E110" s="218" t="s">
        <v>1</v>
      </c>
      <c r="F110" s="219" t="s">
        <v>351</v>
      </c>
      <c r="G110" s="216"/>
      <c r="H110" s="220">
        <v>2</v>
      </c>
      <c r="I110" s="221"/>
      <c r="J110" s="216"/>
      <c r="K110" s="216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144</v>
      </c>
      <c r="AU110" s="226" t="s">
        <v>77</v>
      </c>
      <c r="AV110" s="11" t="s">
        <v>142</v>
      </c>
      <c r="AW110" s="11" t="s">
        <v>31</v>
      </c>
      <c r="AX110" s="11" t="s">
        <v>69</v>
      </c>
      <c r="AY110" s="226" t="s">
        <v>133</v>
      </c>
    </row>
    <row r="111" s="1" customFormat="1" ht="14.4" customHeight="1">
      <c r="B111" s="35"/>
      <c r="C111" s="203" t="s">
        <v>197</v>
      </c>
      <c r="D111" s="203" t="s">
        <v>136</v>
      </c>
      <c r="E111" s="204" t="s">
        <v>292</v>
      </c>
      <c r="F111" s="205" t="s">
        <v>293</v>
      </c>
      <c r="G111" s="206" t="s">
        <v>160</v>
      </c>
      <c r="H111" s="207">
        <v>10</v>
      </c>
      <c r="I111" s="208"/>
      <c r="J111" s="209">
        <f>ROUND(I111*H111,2)</f>
        <v>0</v>
      </c>
      <c r="K111" s="205" t="s">
        <v>1</v>
      </c>
      <c r="L111" s="40"/>
      <c r="M111" s="210" t="s">
        <v>1</v>
      </c>
      <c r="N111" s="211" t="s">
        <v>41</v>
      </c>
      <c r="O111" s="76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14" t="s">
        <v>278</v>
      </c>
      <c r="AT111" s="14" t="s">
        <v>136</v>
      </c>
      <c r="AU111" s="14" t="s">
        <v>77</v>
      </c>
      <c r="AY111" s="14" t="s">
        <v>133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14" t="s">
        <v>142</v>
      </c>
      <c r="BK111" s="214">
        <f>ROUND(I111*H111,2)</f>
        <v>0</v>
      </c>
      <c r="BL111" s="14" t="s">
        <v>278</v>
      </c>
      <c r="BM111" s="14" t="s">
        <v>294</v>
      </c>
    </row>
    <row r="112" s="1" customFormat="1">
      <c r="B112" s="35"/>
      <c r="C112" s="36"/>
      <c r="D112" s="217" t="s">
        <v>163</v>
      </c>
      <c r="E112" s="36"/>
      <c r="F112" s="237" t="s">
        <v>230</v>
      </c>
      <c r="G112" s="36"/>
      <c r="H112" s="36"/>
      <c r="I112" s="128"/>
      <c r="J112" s="36"/>
      <c r="K112" s="36"/>
      <c r="L112" s="40"/>
      <c r="M112" s="238"/>
      <c r="N112" s="76"/>
      <c r="O112" s="76"/>
      <c r="P112" s="76"/>
      <c r="Q112" s="76"/>
      <c r="R112" s="76"/>
      <c r="S112" s="76"/>
      <c r="T112" s="77"/>
      <c r="AT112" s="14" t="s">
        <v>163</v>
      </c>
      <c r="AU112" s="14" t="s">
        <v>77</v>
      </c>
    </row>
    <row r="113" s="11" customFormat="1">
      <c r="B113" s="215"/>
      <c r="C113" s="216"/>
      <c r="D113" s="217" t="s">
        <v>144</v>
      </c>
      <c r="E113" s="218" t="s">
        <v>1</v>
      </c>
      <c r="F113" s="219" t="s">
        <v>352</v>
      </c>
      <c r="G113" s="216"/>
      <c r="H113" s="220">
        <v>10</v>
      </c>
      <c r="I113" s="221"/>
      <c r="J113" s="216"/>
      <c r="K113" s="216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144</v>
      </c>
      <c r="AU113" s="226" t="s">
        <v>77</v>
      </c>
      <c r="AV113" s="11" t="s">
        <v>142</v>
      </c>
      <c r="AW113" s="11" t="s">
        <v>31</v>
      </c>
      <c r="AX113" s="11" t="s">
        <v>69</v>
      </c>
      <c r="AY113" s="226" t="s">
        <v>133</v>
      </c>
    </row>
    <row r="114" s="1" customFormat="1" ht="14.4" customHeight="1">
      <c r="B114" s="35"/>
      <c r="C114" s="203" t="s">
        <v>202</v>
      </c>
      <c r="D114" s="203" t="s">
        <v>136</v>
      </c>
      <c r="E114" s="204" t="s">
        <v>296</v>
      </c>
      <c r="F114" s="205" t="s">
        <v>297</v>
      </c>
      <c r="G114" s="206" t="s">
        <v>160</v>
      </c>
      <c r="H114" s="207">
        <v>2</v>
      </c>
      <c r="I114" s="208"/>
      <c r="J114" s="209">
        <f>ROUND(I114*H114,2)</f>
        <v>0</v>
      </c>
      <c r="K114" s="205" t="s">
        <v>1</v>
      </c>
      <c r="L114" s="40"/>
      <c r="M114" s="210" t="s">
        <v>1</v>
      </c>
      <c r="N114" s="211" t="s">
        <v>41</v>
      </c>
      <c r="O114" s="76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AR114" s="14" t="s">
        <v>278</v>
      </c>
      <c r="AT114" s="14" t="s">
        <v>136</v>
      </c>
      <c r="AU114" s="14" t="s">
        <v>77</v>
      </c>
      <c r="AY114" s="14" t="s">
        <v>133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14" t="s">
        <v>142</v>
      </c>
      <c r="BK114" s="214">
        <f>ROUND(I114*H114,2)</f>
        <v>0</v>
      </c>
      <c r="BL114" s="14" t="s">
        <v>278</v>
      </c>
      <c r="BM114" s="14" t="s">
        <v>298</v>
      </c>
    </row>
    <row r="115" s="1" customFormat="1">
      <c r="B115" s="35"/>
      <c r="C115" s="36"/>
      <c r="D115" s="217" t="s">
        <v>163</v>
      </c>
      <c r="E115" s="36"/>
      <c r="F115" s="237" t="s">
        <v>230</v>
      </c>
      <c r="G115" s="36"/>
      <c r="H115" s="36"/>
      <c r="I115" s="128"/>
      <c r="J115" s="36"/>
      <c r="K115" s="36"/>
      <c r="L115" s="40"/>
      <c r="M115" s="238"/>
      <c r="N115" s="76"/>
      <c r="O115" s="76"/>
      <c r="P115" s="76"/>
      <c r="Q115" s="76"/>
      <c r="R115" s="76"/>
      <c r="S115" s="76"/>
      <c r="T115" s="77"/>
      <c r="AT115" s="14" t="s">
        <v>163</v>
      </c>
      <c r="AU115" s="14" t="s">
        <v>77</v>
      </c>
    </row>
    <row r="116" s="11" customFormat="1">
      <c r="B116" s="215"/>
      <c r="C116" s="216"/>
      <c r="D116" s="217" t="s">
        <v>144</v>
      </c>
      <c r="E116" s="218" t="s">
        <v>1</v>
      </c>
      <c r="F116" s="219" t="s">
        <v>353</v>
      </c>
      <c r="G116" s="216"/>
      <c r="H116" s="220">
        <v>2</v>
      </c>
      <c r="I116" s="221"/>
      <c r="J116" s="216"/>
      <c r="K116" s="216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144</v>
      </c>
      <c r="AU116" s="226" t="s">
        <v>77</v>
      </c>
      <c r="AV116" s="11" t="s">
        <v>142</v>
      </c>
      <c r="AW116" s="11" t="s">
        <v>31</v>
      </c>
      <c r="AX116" s="11" t="s">
        <v>69</v>
      </c>
      <c r="AY116" s="226" t="s">
        <v>133</v>
      </c>
    </row>
    <row r="117" s="1" customFormat="1" ht="14.4" customHeight="1">
      <c r="B117" s="35"/>
      <c r="C117" s="203" t="s">
        <v>206</v>
      </c>
      <c r="D117" s="203" t="s">
        <v>136</v>
      </c>
      <c r="E117" s="204" t="s">
        <v>305</v>
      </c>
      <c r="F117" s="205" t="s">
        <v>306</v>
      </c>
      <c r="G117" s="206" t="s">
        <v>160</v>
      </c>
      <c r="H117" s="207">
        <v>2</v>
      </c>
      <c r="I117" s="208"/>
      <c r="J117" s="209">
        <f>ROUND(I117*H117,2)</f>
        <v>0</v>
      </c>
      <c r="K117" s="205" t="s">
        <v>1</v>
      </c>
      <c r="L117" s="40"/>
      <c r="M117" s="210" t="s">
        <v>1</v>
      </c>
      <c r="N117" s="211" t="s">
        <v>41</v>
      </c>
      <c r="O117" s="76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AR117" s="14" t="s">
        <v>278</v>
      </c>
      <c r="AT117" s="14" t="s">
        <v>136</v>
      </c>
      <c r="AU117" s="14" t="s">
        <v>77</v>
      </c>
      <c r="AY117" s="14" t="s">
        <v>133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14" t="s">
        <v>142</v>
      </c>
      <c r="BK117" s="214">
        <f>ROUND(I117*H117,2)</f>
        <v>0</v>
      </c>
      <c r="BL117" s="14" t="s">
        <v>278</v>
      </c>
      <c r="BM117" s="14" t="s">
        <v>341</v>
      </c>
    </row>
    <row r="118" s="1" customFormat="1">
      <c r="B118" s="35"/>
      <c r="C118" s="36"/>
      <c r="D118" s="217" t="s">
        <v>163</v>
      </c>
      <c r="E118" s="36"/>
      <c r="F118" s="237" t="s">
        <v>230</v>
      </c>
      <c r="G118" s="36"/>
      <c r="H118" s="36"/>
      <c r="I118" s="128"/>
      <c r="J118" s="36"/>
      <c r="K118" s="36"/>
      <c r="L118" s="40"/>
      <c r="M118" s="238"/>
      <c r="N118" s="76"/>
      <c r="O118" s="76"/>
      <c r="P118" s="76"/>
      <c r="Q118" s="76"/>
      <c r="R118" s="76"/>
      <c r="S118" s="76"/>
      <c r="T118" s="77"/>
      <c r="AT118" s="14" t="s">
        <v>163</v>
      </c>
      <c r="AU118" s="14" t="s">
        <v>77</v>
      </c>
    </row>
    <row r="119" s="11" customFormat="1">
      <c r="B119" s="215"/>
      <c r="C119" s="216"/>
      <c r="D119" s="217" t="s">
        <v>144</v>
      </c>
      <c r="E119" s="218" t="s">
        <v>1</v>
      </c>
      <c r="F119" s="219" t="s">
        <v>354</v>
      </c>
      <c r="G119" s="216"/>
      <c r="H119" s="220">
        <v>2</v>
      </c>
      <c r="I119" s="221"/>
      <c r="J119" s="216"/>
      <c r="K119" s="216"/>
      <c r="L119" s="222"/>
      <c r="M119" s="249"/>
      <c r="N119" s="250"/>
      <c r="O119" s="250"/>
      <c r="P119" s="250"/>
      <c r="Q119" s="250"/>
      <c r="R119" s="250"/>
      <c r="S119" s="250"/>
      <c r="T119" s="251"/>
      <c r="AT119" s="226" t="s">
        <v>144</v>
      </c>
      <c r="AU119" s="226" t="s">
        <v>77</v>
      </c>
      <c r="AV119" s="11" t="s">
        <v>142</v>
      </c>
      <c r="AW119" s="11" t="s">
        <v>31</v>
      </c>
      <c r="AX119" s="11" t="s">
        <v>69</v>
      </c>
      <c r="AY119" s="226" t="s">
        <v>133</v>
      </c>
    </row>
    <row r="120" s="1" customFormat="1" ht="6.96" customHeight="1">
      <c r="B120" s="54"/>
      <c r="C120" s="55"/>
      <c r="D120" s="55"/>
      <c r="E120" s="55"/>
      <c r="F120" s="55"/>
      <c r="G120" s="55"/>
      <c r="H120" s="55"/>
      <c r="I120" s="152"/>
      <c r="J120" s="55"/>
      <c r="K120" s="55"/>
      <c r="L120" s="40"/>
    </row>
  </sheetData>
  <sheetProtection sheet="1" autoFilter="0" formatColumns="0" formatRows="0" objects="1" scenarios="1" spinCount="100000" saltValue="u3ncWjiezK4pO37HxT9X60zF+QXz7FwdTOOKpMJS3/IXZv5OhKpim5KPTQZlYwbifm6Cof4dpwbyqEEhNgHU2A==" hashValue="gcbgVpVnz7wsiMN9BZGpkIl8QORRbKVacTBEaM8gkQbJp+KGIamH1W+Yy0B+DK5wEFTTAtAdDVvS/cUmw7GUMw==" algorithmName="SHA-512" password="CC35"/>
  <autoFilter ref="C83:K11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86.43" customWidth="1"/>
    <col min="7" max="7" width="7.43" customWidth="1"/>
    <col min="8" max="8" width="9.57" customWidth="1"/>
    <col min="9" max="9" width="12.14" style="121" customWidth="1"/>
    <col min="10" max="10" width="20.14" customWidth="1"/>
    <col min="11" max="11" width="13.29" hidden="1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4" t="s">
        <v>87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77</v>
      </c>
    </row>
    <row r="4" ht="24.96" customHeight="1">
      <c r="B4" s="17"/>
      <c r="D4" s="125" t="s">
        <v>103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6" t="s">
        <v>16</v>
      </c>
      <c r="L6" s="17"/>
    </row>
    <row r="7" ht="14.4" customHeight="1">
      <c r="B7" s="17"/>
      <c r="E7" s="127" t="str">
        <f>'Rekapitulace stavby'!K6</f>
        <v>Domov pro seniory Skalka v Chebu, Americká 2176/52</v>
      </c>
      <c r="F7" s="126"/>
      <c r="G7" s="126"/>
      <c r="H7" s="126"/>
      <c r="L7" s="17"/>
    </row>
    <row r="8" s="1" customFormat="1" ht="12" customHeight="1">
      <c r="B8" s="40"/>
      <c r="D8" s="126" t="s">
        <v>104</v>
      </c>
      <c r="I8" s="128"/>
      <c r="L8" s="40"/>
    </row>
    <row r="9" s="1" customFormat="1" ht="36.96" customHeight="1">
      <c r="B9" s="40"/>
      <c r="E9" s="129" t="s">
        <v>355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18. 1. 2019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tr">
        <f>IF('Rekapitulace stavby'!AN10="","",'Rekapitulace stavby'!AN10)</f>
        <v/>
      </c>
      <c r="L14" s="40"/>
    </row>
    <row r="15" s="1" customFormat="1" ht="18" customHeight="1">
      <c r="B15" s="40"/>
      <c r="E15" s="14" t="str">
        <f>IF('Rekapitulace stavby'!E11="","",'Rekapitulace stavby'!E11)</f>
        <v xml:space="preserve"> </v>
      </c>
      <c r="I15" s="130" t="s">
        <v>27</v>
      </c>
      <c r="J15" s="14" t="str">
        <f>IF('Rekapitulace stavby'!AN11="","",'Rekapitulace stavby'!AN11)</f>
        <v/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28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27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30</v>
      </c>
      <c r="I20" s="130" t="s">
        <v>25</v>
      </c>
      <c r="J20" s="14" t="str">
        <f>IF('Rekapitulace stavby'!AN16="","",'Rekapitulace stavby'!AN16)</f>
        <v/>
      </c>
      <c r="L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30" t="s">
        <v>27</v>
      </c>
      <c r="J21" s="14" t="str">
        <f>IF('Rekapitulace stavby'!AN17="","",'Rekapitulace stavby'!AN17)</f>
        <v/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32</v>
      </c>
      <c r="I23" s="130" t="s">
        <v>25</v>
      </c>
      <c r="J23" s="14" t="str">
        <f>IF('Rekapitulace stavby'!AN19="","",'Rekapitulace stavby'!AN19)</f>
        <v/>
      </c>
      <c r="L23" s="40"/>
    </row>
    <row r="24" s="1" customFormat="1" ht="18" customHeight="1">
      <c r="B24" s="40"/>
      <c r="E24" s="14" t="str">
        <f>IF('Rekapitulace stavby'!E20="","",'Rekapitulace stavby'!E20)</f>
        <v xml:space="preserve"> </v>
      </c>
      <c r="I24" s="130" t="s">
        <v>27</v>
      </c>
      <c r="J24" s="14" t="str">
        <f>IF('Rekapitulace stavby'!AN20="","",'Rekapitulace stavby'!AN20)</f>
        <v/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33</v>
      </c>
      <c r="I26" s="128"/>
      <c r="L26" s="40"/>
    </row>
    <row r="27" s="6" customFormat="1" ht="14.4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25.44" customHeight="1">
      <c r="B30" s="40"/>
      <c r="D30" s="136" t="s">
        <v>35</v>
      </c>
      <c r="I30" s="128"/>
      <c r="J30" s="137">
        <f>ROUND(J84,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5"/>
      <c r="J31" s="68"/>
      <c r="K31" s="68"/>
      <c r="L31" s="40"/>
    </row>
    <row r="32" s="1" customFormat="1" ht="14.4" customHeight="1">
      <c r="B32" s="40"/>
      <c r="F32" s="138" t="s">
        <v>37</v>
      </c>
      <c r="I32" s="139" t="s">
        <v>36</v>
      </c>
      <c r="J32" s="138" t="s">
        <v>38</v>
      </c>
      <c r="L32" s="40"/>
    </row>
    <row r="33" s="1" customFormat="1" ht="14.4" customHeight="1">
      <c r="B33" s="40"/>
      <c r="D33" s="126" t="s">
        <v>39</v>
      </c>
      <c r="E33" s="126" t="s">
        <v>40</v>
      </c>
      <c r="F33" s="140">
        <f>ROUND((SUM(BE84:BE119)),  2)</f>
        <v>0</v>
      </c>
      <c r="I33" s="141">
        <v>0.20999999999999999</v>
      </c>
      <c r="J33" s="140">
        <f>ROUND(((SUM(BE84:BE119))*I33),  2)</f>
        <v>0</v>
      </c>
      <c r="L33" s="40"/>
    </row>
    <row r="34" s="1" customFormat="1" ht="14.4" customHeight="1">
      <c r="B34" s="40"/>
      <c r="E34" s="126" t="s">
        <v>41</v>
      </c>
      <c r="F34" s="140">
        <f>ROUND((SUM(BF84:BF119)),  2)</f>
        <v>0</v>
      </c>
      <c r="I34" s="141">
        <v>0.14999999999999999</v>
      </c>
      <c r="J34" s="140">
        <f>ROUND(((SUM(BF84:BF119))*I34),  2)</f>
        <v>0</v>
      </c>
      <c r="L34" s="40"/>
    </row>
    <row r="35" hidden="1" s="1" customFormat="1" ht="14.4" customHeight="1">
      <c r="B35" s="40"/>
      <c r="E35" s="126" t="s">
        <v>42</v>
      </c>
      <c r="F35" s="140">
        <f>ROUND((SUM(BG84:BG119)),  2)</f>
        <v>0</v>
      </c>
      <c r="I35" s="141">
        <v>0.20999999999999999</v>
      </c>
      <c r="J35" s="140">
        <f>0</f>
        <v>0</v>
      </c>
      <c r="L35" s="40"/>
    </row>
    <row r="36" hidden="1" s="1" customFormat="1" ht="14.4" customHeight="1">
      <c r="B36" s="40"/>
      <c r="E36" s="126" t="s">
        <v>43</v>
      </c>
      <c r="F36" s="140">
        <f>ROUND((SUM(BH84:BH119)),  2)</f>
        <v>0</v>
      </c>
      <c r="I36" s="141">
        <v>0.14999999999999999</v>
      </c>
      <c r="J36" s="140">
        <f>0</f>
        <v>0</v>
      </c>
      <c r="L36" s="40"/>
    </row>
    <row r="37" hidden="1" s="1" customFormat="1" ht="14.4" customHeight="1">
      <c r="B37" s="40"/>
      <c r="E37" s="126" t="s">
        <v>44</v>
      </c>
      <c r="F37" s="140">
        <f>ROUND((SUM(BI84:BI119)),  2)</f>
        <v>0</v>
      </c>
      <c r="I37" s="141">
        <v>0</v>
      </c>
      <c r="J37" s="140">
        <f>0</f>
        <v>0</v>
      </c>
      <c r="L37" s="40"/>
    </row>
    <row r="38" s="1" customFormat="1" ht="6.96" customHeight="1">
      <c r="B38" s="40"/>
      <c r="I38" s="128"/>
      <c r="L38" s="40"/>
    </row>
    <row r="39" s="1" customFormat="1" ht="25.44" customHeight="1">
      <c r="B39" s="40"/>
      <c r="C39" s="142"/>
      <c r="D39" s="143" t="s">
        <v>45</v>
      </c>
      <c r="E39" s="144"/>
      <c r="F39" s="144"/>
      <c r="G39" s="145" t="s">
        <v>46</v>
      </c>
      <c r="H39" s="146" t="s">
        <v>47</v>
      </c>
      <c r="I39" s="147"/>
      <c r="J39" s="148">
        <f>SUM(J30:J37)</f>
        <v>0</v>
      </c>
      <c r="K39" s="149"/>
      <c r="L39" s="40"/>
    </row>
    <row r="40" s="1" customFormat="1" ht="14.4" customHeight="1">
      <c r="B40" s="150"/>
      <c r="C40" s="151"/>
      <c r="D40" s="151"/>
      <c r="E40" s="151"/>
      <c r="F40" s="151"/>
      <c r="G40" s="151"/>
      <c r="H40" s="151"/>
      <c r="I40" s="152"/>
      <c r="J40" s="151"/>
      <c r="K40" s="151"/>
      <c r="L40" s="40"/>
    </row>
    <row r="44" s="1" customFormat="1" ht="6.96" customHeight="1">
      <c r="B44" s="153"/>
      <c r="C44" s="154"/>
      <c r="D44" s="154"/>
      <c r="E44" s="154"/>
      <c r="F44" s="154"/>
      <c r="G44" s="154"/>
      <c r="H44" s="154"/>
      <c r="I44" s="155"/>
      <c r="J44" s="154"/>
      <c r="K44" s="154"/>
      <c r="L44" s="40"/>
    </row>
    <row r="45" s="1" customFormat="1" ht="24.96" customHeight="1">
      <c r="B45" s="35"/>
      <c r="C45" s="20" t="s">
        <v>106</v>
      </c>
      <c r="D45" s="36"/>
      <c r="E45" s="36"/>
      <c r="F45" s="36"/>
      <c r="G45" s="36"/>
      <c r="H45" s="36"/>
      <c r="I45" s="128"/>
      <c r="J45" s="36"/>
      <c r="K45" s="36"/>
      <c r="L45" s="40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128"/>
      <c r="J46" s="36"/>
      <c r="K46" s="36"/>
      <c r="L46" s="40"/>
    </row>
    <row r="47" s="1" customFormat="1" ht="12" customHeight="1">
      <c r="B47" s="35"/>
      <c r="C47" s="29" t="s">
        <v>16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14.4" customHeight="1">
      <c r="B48" s="35"/>
      <c r="C48" s="36"/>
      <c r="D48" s="36"/>
      <c r="E48" s="156" t="str">
        <f>E7</f>
        <v>Domov pro seniory Skalka v Chebu, Americká 2176/52</v>
      </c>
      <c r="F48" s="29"/>
      <c r="G48" s="29"/>
      <c r="H48" s="29"/>
      <c r="I48" s="128"/>
      <c r="J48" s="36"/>
      <c r="K48" s="36"/>
      <c r="L48" s="40"/>
    </row>
    <row r="49" s="1" customFormat="1" ht="12" customHeight="1">
      <c r="B49" s="35"/>
      <c r="C49" s="29" t="s">
        <v>104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4.4" customHeight="1">
      <c r="B50" s="35"/>
      <c r="C50" s="36"/>
      <c r="D50" s="36"/>
      <c r="E50" s="61" t="str">
        <f>E9</f>
        <v>SO 04 - Revitalizace chodeb ve 4.np</v>
      </c>
      <c r="F50" s="36"/>
      <c r="G50" s="36"/>
      <c r="H50" s="36"/>
      <c r="I50" s="128"/>
      <c r="J50" s="36"/>
      <c r="K50" s="36"/>
      <c r="L50" s="40"/>
    </row>
    <row r="51" s="1" customFormat="1" ht="6.96" customHeight="1">
      <c r="B51" s="35"/>
      <c r="C51" s="36"/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2" customHeight="1">
      <c r="B52" s="35"/>
      <c r="C52" s="29" t="s">
        <v>20</v>
      </c>
      <c r="D52" s="36"/>
      <c r="E52" s="36"/>
      <c r="F52" s="24" t="str">
        <f>F12</f>
        <v xml:space="preserve">Cheb </v>
      </c>
      <c r="G52" s="36"/>
      <c r="H52" s="36"/>
      <c r="I52" s="130" t="s">
        <v>22</v>
      </c>
      <c r="J52" s="64" t="str">
        <f>IF(J12="","",J12)</f>
        <v>18. 1. 2019</v>
      </c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2.6" customHeight="1">
      <c r="B54" s="35"/>
      <c r="C54" s="29" t="s">
        <v>24</v>
      </c>
      <c r="D54" s="36"/>
      <c r="E54" s="36"/>
      <c r="F54" s="24" t="str">
        <f>E15</f>
        <v xml:space="preserve"> </v>
      </c>
      <c r="G54" s="36"/>
      <c r="H54" s="36"/>
      <c r="I54" s="130" t="s">
        <v>30</v>
      </c>
      <c r="J54" s="33" t="str">
        <f>E21</f>
        <v xml:space="preserve"> </v>
      </c>
      <c r="K54" s="36"/>
      <c r="L54" s="40"/>
    </row>
    <row r="55" s="1" customFormat="1" ht="12.6" customHeight="1">
      <c r="B55" s="35"/>
      <c r="C55" s="29" t="s">
        <v>28</v>
      </c>
      <c r="D55" s="36"/>
      <c r="E55" s="36"/>
      <c r="F55" s="24" t="str">
        <f>IF(E18="","",E18)</f>
        <v>Vyplň údaj</v>
      </c>
      <c r="G55" s="36"/>
      <c r="H55" s="36"/>
      <c r="I55" s="130" t="s">
        <v>32</v>
      </c>
      <c r="J55" s="33" t="str">
        <f>E24</f>
        <v xml:space="preserve"> </v>
      </c>
      <c r="K55" s="36"/>
      <c r="L55" s="40"/>
    </row>
    <row r="56" s="1" customFormat="1" ht="10.32" customHeight="1">
      <c r="B56" s="35"/>
      <c r="C56" s="36"/>
      <c r="D56" s="36"/>
      <c r="E56" s="36"/>
      <c r="F56" s="36"/>
      <c r="G56" s="36"/>
      <c r="H56" s="36"/>
      <c r="I56" s="128"/>
      <c r="J56" s="36"/>
      <c r="K56" s="36"/>
      <c r="L56" s="40"/>
    </row>
    <row r="57" s="1" customFormat="1" ht="29.28" customHeight="1">
      <c r="B57" s="35"/>
      <c r="C57" s="157" t="s">
        <v>107</v>
      </c>
      <c r="D57" s="158"/>
      <c r="E57" s="158"/>
      <c r="F57" s="158"/>
      <c r="G57" s="158"/>
      <c r="H57" s="158"/>
      <c r="I57" s="159"/>
      <c r="J57" s="160" t="s">
        <v>108</v>
      </c>
      <c r="K57" s="158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2.8" customHeight="1">
      <c r="B59" s="35"/>
      <c r="C59" s="161" t="s">
        <v>109</v>
      </c>
      <c r="D59" s="36"/>
      <c r="E59" s="36"/>
      <c r="F59" s="36"/>
      <c r="G59" s="36"/>
      <c r="H59" s="36"/>
      <c r="I59" s="128"/>
      <c r="J59" s="95">
        <f>J84</f>
        <v>0</v>
      </c>
      <c r="K59" s="36"/>
      <c r="L59" s="40"/>
      <c r="AU59" s="14" t="s">
        <v>110</v>
      </c>
    </row>
    <row r="60" s="7" customFormat="1" ht="24.96" customHeight="1">
      <c r="B60" s="162"/>
      <c r="C60" s="163"/>
      <c r="D60" s="164" t="s">
        <v>111</v>
      </c>
      <c r="E60" s="165"/>
      <c r="F60" s="165"/>
      <c r="G60" s="165"/>
      <c r="H60" s="165"/>
      <c r="I60" s="166"/>
      <c r="J60" s="167">
        <f>J85</f>
        <v>0</v>
      </c>
      <c r="K60" s="163"/>
      <c r="L60" s="168"/>
    </row>
    <row r="61" s="8" customFormat="1" ht="19.92" customHeight="1">
      <c r="B61" s="169"/>
      <c r="C61" s="170"/>
      <c r="D61" s="171" t="s">
        <v>112</v>
      </c>
      <c r="E61" s="172"/>
      <c r="F61" s="172"/>
      <c r="G61" s="172"/>
      <c r="H61" s="172"/>
      <c r="I61" s="173"/>
      <c r="J61" s="174">
        <f>J86</f>
        <v>0</v>
      </c>
      <c r="K61" s="170"/>
      <c r="L61" s="175"/>
    </row>
    <row r="62" s="7" customFormat="1" ht="24.96" customHeight="1">
      <c r="B62" s="162"/>
      <c r="C62" s="163"/>
      <c r="D62" s="164" t="s">
        <v>113</v>
      </c>
      <c r="E62" s="165"/>
      <c r="F62" s="165"/>
      <c r="G62" s="165"/>
      <c r="H62" s="165"/>
      <c r="I62" s="166"/>
      <c r="J62" s="167">
        <f>J90</f>
        <v>0</v>
      </c>
      <c r="K62" s="163"/>
      <c r="L62" s="168"/>
    </row>
    <row r="63" s="8" customFormat="1" ht="19.92" customHeight="1">
      <c r="B63" s="169"/>
      <c r="C63" s="170"/>
      <c r="D63" s="171" t="s">
        <v>116</v>
      </c>
      <c r="E63" s="172"/>
      <c r="F63" s="172"/>
      <c r="G63" s="172"/>
      <c r="H63" s="172"/>
      <c r="I63" s="173"/>
      <c r="J63" s="174">
        <f>J91</f>
        <v>0</v>
      </c>
      <c r="K63" s="170"/>
      <c r="L63" s="175"/>
    </row>
    <row r="64" s="7" customFormat="1" ht="24.96" customHeight="1">
      <c r="B64" s="162"/>
      <c r="C64" s="163"/>
      <c r="D64" s="164" t="s">
        <v>117</v>
      </c>
      <c r="E64" s="165"/>
      <c r="F64" s="165"/>
      <c r="G64" s="165"/>
      <c r="H64" s="165"/>
      <c r="I64" s="166"/>
      <c r="J64" s="167">
        <f>J98</f>
        <v>0</v>
      </c>
      <c r="K64" s="163"/>
      <c r="L64" s="168"/>
    </row>
    <row r="65" s="1" customFormat="1" ht="21.84" customHeight="1">
      <c r="B65" s="35"/>
      <c r="C65" s="36"/>
      <c r="D65" s="36"/>
      <c r="E65" s="36"/>
      <c r="F65" s="36"/>
      <c r="G65" s="36"/>
      <c r="H65" s="36"/>
      <c r="I65" s="128"/>
      <c r="J65" s="36"/>
      <c r="K65" s="36"/>
      <c r="L65" s="40"/>
    </row>
    <row r="66" s="1" customFormat="1" ht="6.96" customHeight="1">
      <c r="B66" s="54"/>
      <c r="C66" s="55"/>
      <c r="D66" s="55"/>
      <c r="E66" s="55"/>
      <c r="F66" s="55"/>
      <c r="G66" s="55"/>
      <c r="H66" s="55"/>
      <c r="I66" s="152"/>
      <c r="J66" s="55"/>
      <c r="K66" s="55"/>
      <c r="L66" s="40"/>
    </row>
    <row r="70" s="1" customFormat="1" ht="6.96" customHeight="1">
      <c r="B70" s="56"/>
      <c r="C70" s="57"/>
      <c r="D70" s="57"/>
      <c r="E70" s="57"/>
      <c r="F70" s="57"/>
      <c r="G70" s="57"/>
      <c r="H70" s="57"/>
      <c r="I70" s="155"/>
      <c r="J70" s="57"/>
      <c r="K70" s="57"/>
      <c r="L70" s="40"/>
    </row>
    <row r="71" s="1" customFormat="1" ht="24.96" customHeight="1">
      <c r="B71" s="35"/>
      <c r="C71" s="20" t="s">
        <v>118</v>
      </c>
      <c r="D71" s="36"/>
      <c r="E71" s="36"/>
      <c r="F71" s="36"/>
      <c r="G71" s="36"/>
      <c r="H71" s="36"/>
      <c r="I71" s="128"/>
      <c r="J71" s="36"/>
      <c r="K71" s="36"/>
      <c r="L71" s="40"/>
    </row>
    <row r="72" s="1" customFormat="1" ht="6.96" customHeight="1">
      <c r="B72" s="35"/>
      <c r="C72" s="36"/>
      <c r="D72" s="36"/>
      <c r="E72" s="36"/>
      <c r="F72" s="36"/>
      <c r="G72" s="36"/>
      <c r="H72" s="36"/>
      <c r="I72" s="128"/>
      <c r="J72" s="36"/>
      <c r="K72" s="36"/>
      <c r="L72" s="40"/>
    </row>
    <row r="73" s="1" customFormat="1" ht="12" customHeight="1">
      <c r="B73" s="35"/>
      <c r="C73" s="29" t="s">
        <v>16</v>
      </c>
      <c r="D73" s="36"/>
      <c r="E73" s="36"/>
      <c r="F73" s="36"/>
      <c r="G73" s="36"/>
      <c r="H73" s="36"/>
      <c r="I73" s="128"/>
      <c r="J73" s="36"/>
      <c r="K73" s="36"/>
      <c r="L73" s="40"/>
    </row>
    <row r="74" s="1" customFormat="1" ht="14.4" customHeight="1">
      <c r="B74" s="35"/>
      <c r="C74" s="36"/>
      <c r="D74" s="36"/>
      <c r="E74" s="156" t="str">
        <f>E7</f>
        <v>Domov pro seniory Skalka v Chebu, Americká 2176/52</v>
      </c>
      <c r="F74" s="29"/>
      <c r="G74" s="29"/>
      <c r="H74" s="29"/>
      <c r="I74" s="128"/>
      <c r="J74" s="36"/>
      <c r="K74" s="36"/>
      <c r="L74" s="40"/>
    </row>
    <row r="75" s="1" customFormat="1" ht="12" customHeight="1">
      <c r="B75" s="35"/>
      <c r="C75" s="29" t="s">
        <v>104</v>
      </c>
      <c r="D75" s="36"/>
      <c r="E75" s="36"/>
      <c r="F75" s="36"/>
      <c r="G75" s="36"/>
      <c r="H75" s="36"/>
      <c r="I75" s="128"/>
      <c r="J75" s="36"/>
      <c r="K75" s="36"/>
      <c r="L75" s="40"/>
    </row>
    <row r="76" s="1" customFormat="1" ht="14.4" customHeight="1">
      <c r="B76" s="35"/>
      <c r="C76" s="36"/>
      <c r="D76" s="36"/>
      <c r="E76" s="61" t="str">
        <f>E9</f>
        <v>SO 04 - Revitalizace chodeb ve 4.np</v>
      </c>
      <c r="F76" s="36"/>
      <c r="G76" s="36"/>
      <c r="H76" s="36"/>
      <c r="I76" s="128"/>
      <c r="J76" s="36"/>
      <c r="K76" s="36"/>
      <c r="L76" s="40"/>
    </row>
    <row r="77" s="1" customFormat="1" ht="6.96" customHeight="1">
      <c r="B77" s="35"/>
      <c r="C77" s="36"/>
      <c r="D77" s="36"/>
      <c r="E77" s="36"/>
      <c r="F77" s="36"/>
      <c r="G77" s="36"/>
      <c r="H77" s="36"/>
      <c r="I77" s="128"/>
      <c r="J77" s="36"/>
      <c r="K77" s="36"/>
      <c r="L77" s="40"/>
    </row>
    <row r="78" s="1" customFormat="1" ht="12" customHeight="1">
      <c r="B78" s="35"/>
      <c r="C78" s="29" t="s">
        <v>20</v>
      </c>
      <c r="D78" s="36"/>
      <c r="E78" s="36"/>
      <c r="F78" s="24" t="str">
        <f>F12</f>
        <v xml:space="preserve">Cheb </v>
      </c>
      <c r="G78" s="36"/>
      <c r="H78" s="36"/>
      <c r="I78" s="130" t="s">
        <v>22</v>
      </c>
      <c r="J78" s="64" t="str">
        <f>IF(J12="","",J12)</f>
        <v>18. 1. 2019</v>
      </c>
      <c r="K78" s="36"/>
      <c r="L78" s="40"/>
    </row>
    <row r="79" s="1" customFormat="1" ht="6.96" customHeight="1">
      <c r="B79" s="35"/>
      <c r="C79" s="36"/>
      <c r="D79" s="36"/>
      <c r="E79" s="36"/>
      <c r="F79" s="36"/>
      <c r="G79" s="36"/>
      <c r="H79" s="36"/>
      <c r="I79" s="128"/>
      <c r="J79" s="36"/>
      <c r="K79" s="36"/>
      <c r="L79" s="40"/>
    </row>
    <row r="80" s="1" customFormat="1" ht="12.6" customHeight="1">
      <c r="B80" s="35"/>
      <c r="C80" s="29" t="s">
        <v>24</v>
      </c>
      <c r="D80" s="36"/>
      <c r="E80" s="36"/>
      <c r="F80" s="24" t="str">
        <f>E15</f>
        <v xml:space="preserve"> </v>
      </c>
      <c r="G80" s="36"/>
      <c r="H80" s="36"/>
      <c r="I80" s="130" t="s">
        <v>30</v>
      </c>
      <c r="J80" s="33" t="str">
        <f>E21</f>
        <v xml:space="preserve"> </v>
      </c>
      <c r="K80" s="36"/>
      <c r="L80" s="40"/>
    </row>
    <row r="81" s="1" customFormat="1" ht="12.6" customHeight="1">
      <c r="B81" s="35"/>
      <c r="C81" s="29" t="s">
        <v>28</v>
      </c>
      <c r="D81" s="36"/>
      <c r="E81" s="36"/>
      <c r="F81" s="24" t="str">
        <f>IF(E18="","",E18)</f>
        <v>Vyplň údaj</v>
      </c>
      <c r="G81" s="36"/>
      <c r="H81" s="36"/>
      <c r="I81" s="130" t="s">
        <v>32</v>
      </c>
      <c r="J81" s="33" t="str">
        <f>E24</f>
        <v xml:space="preserve"> </v>
      </c>
      <c r="K81" s="36"/>
      <c r="L81" s="40"/>
    </row>
    <row r="82" s="1" customFormat="1" ht="10.32" customHeight="1">
      <c r="B82" s="35"/>
      <c r="C82" s="36"/>
      <c r="D82" s="36"/>
      <c r="E82" s="36"/>
      <c r="F82" s="36"/>
      <c r="G82" s="36"/>
      <c r="H82" s="36"/>
      <c r="I82" s="128"/>
      <c r="J82" s="36"/>
      <c r="K82" s="36"/>
      <c r="L82" s="40"/>
    </row>
    <row r="83" s="9" customFormat="1" ht="29.28" customHeight="1">
      <c r="B83" s="176"/>
      <c r="C83" s="177" t="s">
        <v>119</v>
      </c>
      <c r="D83" s="178" t="s">
        <v>54</v>
      </c>
      <c r="E83" s="178" t="s">
        <v>50</v>
      </c>
      <c r="F83" s="178" t="s">
        <v>51</v>
      </c>
      <c r="G83" s="178" t="s">
        <v>120</v>
      </c>
      <c r="H83" s="178" t="s">
        <v>121</v>
      </c>
      <c r="I83" s="179" t="s">
        <v>122</v>
      </c>
      <c r="J83" s="180" t="s">
        <v>108</v>
      </c>
      <c r="K83" s="181" t="s">
        <v>123</v>
      </c>
      <c r="L83" s="182"/>
      <c r="M83" s="85" t="s">
        <v>1</v>
      </c>
      <c r="N83" s="86" t="s">
        <v>39</v>
      </c>
      <c r="O83" s="86" t="s">
        <v>124</v>
      </c>
      <c r="P83" s="86" t="s">
        <v>125</v>
      </c>
      <c r="Q83" s="86" t="s">
        <v>126</v>
      </c>
      <c r="R83" s="86" t="s">
        <v>127</v>
      </c>
      <c r="S83" s="86" t="s">
        <v>128</v>
      </c>
      <c r="T83" s="87" t="s">
        <v>129</v>
      </c>
    </row>
    <row r="84" s="1" customFormat="1" ht="22.8" customHeight="1">
      <c r="B84" s="35"/>
      <c r="C84" s="92" t="s">
        <v>130</v>
      </c>
      <c r="D84" s="36"/>
      <c r="E84" s="36"/>
      <c r="F84" s="36"/>
      <c r="G84" s="36"/>
      <c r="H84" s="36"/>
      <c r="I84" s="128"/>
      <c r="J84" s="183">
        <f>BK84</f>
        <v>0</v>
      </c>
      <c r="K84" s="36"/>
      <c r="L84" s="40"/>
      <c r="M84" s="88"/>
      <c r="N84" s="89"/>
      <c r="O84" s="89"/>
      <c r="P84" s="184">
        <f>P85+P90+P98</f>
        <v>0</v>
      </c>
      <c r="Q84" s="89"/>
      <c r="R84" s="184">
        <f>R85+R90+R98</f>
        <v>0.032998100000000002</v>
      </c>
      <c r="S84" s="89"/>
      <c r="T84" s="185">
        <f>T85+T90+T98</f>
        <v>0</v>
      </c>
      <c r="AT84" s="14" t="s">
        <v>68</v>
      </c>
      <c r="AU84" s="14" t="s">
        <v>110</v>
      </c>
      <c r="BK84" s="186">
        <f>BK85+BK90+BK98</f>
        <v>0</v>
      </c>
    </row>
    <row r="85" s="10" customFormat="1" ht="25.92" customHeight="1">
      <c r="B85" s="187"/>
      <c r="C85" s="188"/>
      <c r="D85" s="189" t="s">
        <v>68</v>
      </c>
      <c r="E85" s="190" t="s">
        <v>131</v>
      </c>
      <c r="F85" s="190" t="s">
        <v>132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</f>
        <v>0</v>
      </c>
      <c r="Q85" s="195"/>
      <c r="R85" s="196">
        <f>R86</f>
        <v>0.00044000000000000002</v>
      </c>
      <c r="S85" s="195"/>
      <c r="T85" s="197">
        <f>T86</f>
        <v>0</v>
      </c>
      <c r="AR85" s="198" t="s">
        <v>77</v>
      </c>
      <c r="AT85" s="199" t="s">
        <v>68</v>
      </c>
      <c r="AU85" s="199" t="s">
        <v>69</v>
      </c>
      <c r="AY85" s="198" t="s">
        <v>133</v>
      </c>
      <c r="BK85" s="200">
        <f>BK86</f>
        <v>0</v>
      </c>
    </row>
    <row r="86" s="10" customFormat="1" ht="22.8" customHeight="1">
      <c r="B86" s="187"/>
      <c r="C86" s="188"/>
      <c r="D86" s="189" t="s">
        <v>68</v>
      </c>
      <c r="E86" s="201" t="s">
        <v>134</v>
      </c>
      <c r="F86" s="201" t="s">
        <v>135</v>
      </c>
      <c r="G86" s="188"/>
      <c r="H86" s="188"/>
      <c r="I86" s="191"/>
      <c r="J86" s="202">
        <f>BK86</f>
        <v>0</v>
      </c>
      <c r="K86" s="188"/>
      <c r="L86" s="193"/>
      <c r="M86" s="194"/>
      <c r="N86" s="195"/>
      <c r="O86" s="195"/>
      <c r="P86" s="196">
        <f>SUM(P87:P89)</f>
        <v>0</v>
      </c>
      <c r="Q86" s="195"/>
      <c r="R86" s="196">
        <f>SUM(R87:R89)</f>
        <v>0.00044000000000000002</v>
      </c>
      <c r="S86" s="195"/>
      <c r="T86" s="197">
        <f>SUM(T87:T89)</f>
        <v>0</v>
      </c>
      <c r="AR86" s="198" t="s">
        <v>77</v>
      </c>
      <c r="AT86" s="199" t="s">
        <v>68</v>
      </c>
      <c r="AU86" s="199" t="s">
        <v>77</v>
      </c>
      <c r="AY86" s="198" t="s">
        <v>133</v>
      </c>
      <c r="BK86" s="200">
        <f>SUM(BK87:BK89)</f>
        <v>0</v>
      </c>
    </row>
    <row r="87" s="1" customFormat="1" ht="20.4" customHeight="1">
      <c r="B87" s="35"/>
      <c r="C87" s="203" t="s">
        <v>77</v>
      </c>
      <c r="D87" s="203" t="s">
        <v>136</v>
      </c>
      <c r="E87" s="204" t="s">
        <v>137</v>
      </c>
      <c r="F87" s="205" t="s">
        <v>138</v>
      </c>
      <c r="G87" s="206" t="s">
        <v>139</v>
      </c>
      <c r="H87" s="207">
        <v>20</v>
      </c>
      <c r="I87" s="208"/>
      <c r="J87" s="209">
        <f>ROUND(I87*H87,2)</f>
        <v>0</v>
      </c>
      <c r="K87" s="205" t="s">
        <v>140</v>
      </c>
      <c r="L87" s="40"/>
      <c r="M87" s="210" t="s">
        <v>1</v>
      </c>
      <c r="N87" s="211" t="s">
        <v>41</v>
      </c>
      <c r="O87" s="76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AR87" s="14" t="s">
        <v>141</v>
      </c>
      <c r="AT87" s="14" t="s">
        <v>136</v>
      </c>
      <c r="AU87" s="14" t="s">
        <v>142</v>
      </c>
      <c r="AY87" s="14" t="s">
        <v>133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14" t="s">
        <v>142</v>
      </c>
      <c r="BK87" s="214">
        <f>ROUND(I87*H87,2)</f>
        <v>0</v>
      </c>
      <c r="BL87" s="14" t="s">
        <v>141</v>
      </c>
      <c r="BM87" s="14" t="s">
        <v>356</v>
      </c>
    </row>
    <row r="88" s="1" customFormat="1" ht="14.4" customHeight="1">
      <c r="B88" s="35"/>
      <c r="C88" s="227" t="s">
        <v>142</v>
      </c>
      <c r="D88" s="227" t="s">
        <v>147</v>
      </c>
      <c r="E88" s="228" t="s">
        <v>148</v>
      </c>
      <c r="F88" s="229" t="s">
        <v>149</v>
      </c>
      <c r="G88" s="230" t="s">
        <v>139</v>
      </c>
      <c r="H88" s="231">
        <v>22</v>
      </c>
      <c r="I88" s="232"/>
      <c r="J88" s="233">
        <f>ROUND(I88*H88,2)</f>
        <v>0</v>
      </c>
      <c r="K88" s="229" t="s">
        <v>1</v>
      </c>
      <c r="L88" s="234"/>
      <c r="M88" s="235" t="s">
        <v>1</v>
      </c>
      <c r="N88" s="236" t="s">
        <v>41</v>
      </c>
      <c r="O88" s="76"/>
      <c r="P88" s="212">
        <f>O88*H88</f>
        <v>0</v>
      </c>
      <c r="Q88" s="212">
        <v>2.0000000000000002E-05</v>
      </c>
      <c r="R88" s="212">
        <f>Q88*H88</f>
        <v>0.00044000000000000002</v>
      </c>
      <c r="S88" s="212">
        <v>0</v>
      </c>
      <c r="T88" s="213">
        <f>S88*H88</f>
        <v>0</v>
      </c>
      <c r="AR88" s="14" t="s">
        <v>150</v>
      </c>
      <c r="AT88" s="14" t="s">
        <v>147</v>
      </c>
      <c r="AU88" s="14" t="s">
        <v>142</v>
      </c>
      <c r="AY88" s="14" t="s">
        <v>133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14" t="s">
        <v>142</v>
      </c>
      <c r="BK88" s="214">
        <f>ROUND(I88*H88,2)</f>
        <v>0</v>
      </c>
      <c r="BL88" s="14" t="s">
        <v>141</v>
      </c>
      <c r="BM88" s="14" t="s">
        <v>357</v>
      </c>
    </row>
    <row r="89" s="11" customFormat="1">
      <c r="B89" s="215"/>
      <c r="C89" s="216"/>
      <c r="D89" s="217" t="s">
        <v>144</v>
      </c>
      <c r="E89" s="216"/>
      <c r="F89" s="219" t="s">
        <v>313</v>
      </c>
      <c r="G89" s="216"/>
      <c r="H89" s="220">
        <v>22</v>
      </c>
      <c r="I89" s="221"/>
      <c r="J89" s="216"/>
      <c r="K89" s="216"/>
      <c r="L89" s="222"/>
      <c r="M89" s="223"/>
      <c r="N89" s="224"/>
      <c r="O89" s="224"/>
      <c r="P89" s="224"/>
      <c r="Q89" s="224"/>
      <c r="R89" s="224"/>
      <c r="S89" s="224"/>
      <c r="T89" s="225"/>
      <c r="AT89" s="226" t="s">
        <v>144</v>
      </c>
      <c r="AU89" s="226" t="s">
        <v>142</v>
      </c>
      <c r="AV89" s="11" t="s">
        <v>142</v>
      </c>
      <c r="AW89" s="11" t="s">
        <v>4</v>
      </c>
      <c r="AX89" s="11" t="s">
        <v>77</v>
      </c>
      <c r="AY89" s="226" t="s">
        <v>133</v>
      </c>
    </row>
    <row r="90" s="10" customFormat="1" ht="25.92" customHeight="1">
      <c r="B90" s="187"/>
      <c r="C90" s="188"/>
      <c r="D90" s="189" t="s">
        <v>68</v>
      </c>
      <c r="E90" s="190" t="s">
        <v>153</v>
      </c>
      <c r="F90" s="190" t="s">
        <v>154</v>
      </c>
      <c r="G90" s="188"/>
      <c r="H90" s="188"/>
      <c r="I90" s="191"/>
      <c r="J90" s="192">
        <f>BK90</f>
        <v>0</v>
      </c>
      <c r="K90" s="188"/>
      <c r="L90" s="193"/>
      <c r="M90" s="194"/>
      <c r="N90" s="195"/>
      <c r="O90" s="195"/>
      <c r="P90" s="196">
        <f>P91</f>
        <v>0</v>
      </c>
      <c r="Q90" s="195"/>
      <c r="R90" s="196">
        <f>R91</f>
        <v>0.0325581</v>
      </c>
      <c r="S90" s="195"/>
      <c r="T90" s="197">
        <f>T91</f>
        <v>0</v>
      </c>
      <c r="AR90" s="198" t="s">
        <v>142</v>
      </c>
      <c r="AT90" s="199" t="s">
        <v>68</v>
      </c>
      <c r="AU90" s="199" t="s">
        <v>69</v>
      </c>
      <c r="AY90" s="198" t="s">
        <v>133</v>
      </c>
      <c r="BK90" s="200">
        <f>BK91</f>
        <v>0</v>
      </c>
    </row>
    <row r="91" s="10" customFormat="1" ht="22.8" customHeight="1">
      <c r="B91" s="187"/>
      <c r="C91" s="188"/>
      <c r="D91" s="189" t="s">
        <v>68</v>
      </c>
      <c r="E91" s="201" t="s">
        <v>237</v>
      </c>
      <c r="F91" s="201" t="s">
        <v>238</v>
      </c>
      <c r="G91" s="188"/>
      <c r="H91" s="188"/>
      <c r="I91" s="191"/>
      <c r="J91" s="202">
        <f>BK91</f>
        <v>0</v>
      </c>
      <c r="K91" s="188"/>
      <c r="L91" s="193"/>
      <c r="M91" s="194"/>
      <c r="N91" s="195"/>
      <c r="O91" s="195"/>
      <c r="P91" s="196">
        <f>SUM(P92:P97)</f>
        <v>0</v>
      </c>
      <c r="Q91" s="195"/>
      <c r="R91" s="196">
        <f>SUM(R92:R97)</f>
        <v>0.0325581</v>
      </c>
      <c r="S91" s="195"/>
      <c r="T91" s="197">
        <f>SUM(T92:T97)</f>
        <v>0</v>
      </c>
      <c r="AR91" s="198" t="s">
        <v>142</v>
      </c>
      <c r="AT91" s="199" t="s">
        <v>68</v>
      </c>
      <c r="AU91" s="199" t="s">
        <v>77</v>
      </c>
      <c r="AY91" s="198" t="s">
        <v>133</v>
      </c>
      <c r="BK91" s="200">
        <f>SUM(BK92:BK97)</f>
        <v>0</v>
      </c>
    </row>
    <row r="92" s="1" customFormat="1" ht="14.4" customHeight="1">
      <c r="B92" s="35"/>
      <c r="C92" s="203" t="s">
        <v>157</v>
      </c>
      <c r="D92" s="203" t="s">
        <v>136</v>
      </c>
      <c r="E92" s="204" t="s">
        <v>256</v>
      </c>
      <c r="F92" s="205" t="s">
        <v>257</v>
      </c>
      <c r="G92" s="206" t="s">
        <v>170</v>
      </c>
      <c r="H92" s="207">
        <v>79.409999999999997</v>
      </c>
      <c r="I92" s="208"/>
      <c r="J92" s="209">
        <f>ROUND(I92*H92,2)</f>
        <v>0</v>
      </c>
      <c r="K92" s="205" t="s">
        <v>140</v>
      </c>
      <c r="L92" s="40"/>
      <c r="M92" s="210" t="s">
        <v>1</v>
      </c>
      <c r="N92" s="211" t="s">
        <v>41</v>
      </c>
      <c r="O92" s="76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AR92" s="14" t="s">
        <v>161</v>
      </c>
      <c r="AT92" s="14" t="s">
        <v>136</v>
      </c>
      <c r="AU92" s="14" t="s">
        <v>142</v>
      </c>
      <c r="AY92" s="14" t="s">
        <v>133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14" t="s">
        <v>142</v>
      </c>
      <c r="BK92" s="214">
        <f>ROUND(I92*H92,2)</f>
        <v>0</v>
      </c>
      <c r="BL92" s="14" t="s">
        <v>161</v>
      </c>
      <c r="BM92" s="14" t="s">
        <v>258</v>
      </c>
    </row>
    <row r="93" s="1" customFormat="1" ht="14.4" customHeight="1">
      <c r="B93" s="35"/>
      <c r="C93" s="203" t="s">
        <v>141</v>
      </c>
      <c r="D93" s="203" t="s">
        <v>136</v>
      </c>
      <c r="E93" s="204" t="s">
        <v>260</v>
      </c>
      <c r="F93" s="205" t="s">
        <v>261</v>
      </c>
      <c r="G93" s="206" t="s">
        <v>170</v>
      </c>
      <c r="H93" s="207">
        <v>79.409999999999997</v>
      </c>
      <c r="I93" s="208"/>
      <c r="J93" s="209">
        <f>ROUND(I93*H93,2)</f>
        <v>0</v>
      </c>
      <c r="K93" s="205" t="s">
        <v>140</v>
      </c>
      <c r="L93" s="40"/>
      <c r="M93" s="210" t="s">
        <v>1</v>
      </c>
      <c r="N93" s="211" t="s">
        <v>41</v>
      </c>
      <c r="O93" s="76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14" t="s">
        <v>161</v>
      </c>
      <c r="AT93" s="14" t="s">
        <v>136</v>
      </c>
      <c r="AU93" s="14" t="s">
        <v>142</v>
      </c>
      <c r="AY93" s="14" t="s">
        <v>133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14" t="s">
        <v>142</v>
      </c>
      <c r="BK93" s="214">
        <f>ROUND(I93*H93,2)</f>
        <v>0</v>
      </c>
      <c r="BL93" s="14" t="s">
        <v>161</v>
      </c>
      <c r="BM93" s="14" t="s">
        <v>262</v>
      </c>
    </row>
    <row r="94" s="1" customFormat="1" ht="14.4" customHeight="1">
      <c r="B94" s="35"/>
      <c r="C94" s="203" t="s">
        <v>172</v>
      </c>
      <c r="D94" s="203" t="s">
        <v>136</v>
      </c>
      <c r="E94" s="204" t="s">
        <v>264</v>
      </c>
      <c r="F94" s="205" t="s">
        <v>265</v>
      </c>
      <c r="G94" s="206" t="s">
        <v>170</v>
      </c>
      <c r="H94" s="207">
        <v>79.409999999999997</v>
      </c>
      <c r="I94" s="208"/>
      <c r="J94" s="209">
        <f>ROUND(I94*H94,2)</f>
        <v>0</v>
      </c>
      <c r="K94" s="205" t="s">
        <v>140</v>
      </c>
      <c r="L94" s="40"/>
      <c r="M94" s="210" t="s">
        <v>1</v>
      </c>
      <c r="N94" s="211" t="s">
        <v>41</v>
      </c>
      <c r="O94" s="76"/>
      <c r="P94" s="212">
        <f>O94*H94</f>
        <v>0</v>
      </c>
      <c r="Q94" s="212">
        <v>0.00020000000000000001</v>
      </c>
      <c r="R94" s="212">
        <f>Q94*H94</f>
        <v>0.015882</v>
      </c>
      <c r="S94" s="212">
        <v>0</v>
      </c>
      <c r="T94" s="213">
        <f>S94*H94</f>
        <v>0</v>
      </c>
      <c r="AR94" s="14" t="s">
        <v>161</v>
      </c>
      <c r="AT94" s="14" t="s">
        <v>136</v>
      </c>
      <c r="AU94" s="14" t="s">
        <v>142</v>
      </c>
      <c r="AY94" s="14" t="s">
        <v>133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14" t="s">
        <v>142</v>
      </c>
      <c r="BK94" s="214">
        <f>ROUND(I94*H94,2)</f>
        <v>0</v>
      </c>
      <c r="BL94" s="14" t="s">
        <v>161</v>
      </c>
      <c r="BM94" s="14" t="s">
        <v>266</v>
      </c>
    </row>
    <row r="95" s="1" customFormat="1" ht="14.4" customHeight="1">
      <c r="B95" s="35"/>
      <c r="C95" s="203" t="s">
        <v>176</v>
      </c>
      <c r="D95" s="203" t="s">
        <v>136</v>
      </c>
      <c r="E95" s="204" t="s">
        <v>268</v>
      </c>
      <c r="F95" s="205" t="s">
        <v>269</v>
      </c>
      <c r="G95" s="206" t="s">
        <v>170</v>
      </c>
      <c r="H95" s="207">
        <v>79.409999999999997</v>
      </c>
      <c r="I95" s="208"/>
      <c r="J95" s="209">
        <f>ROUND(I95*H95,2)</f>
        <v>0</v>
      </c>
      <c r="K95" s="205" t="s">
        <v>140</v>
      </c>
      <c r="L95" s="40"/>
      <c r="M95" s="210" t="s">
        <v>1</v>
      </c>
      <c r="N95" s="211" t="s">
        <v>41</v>
      </c>
      <c r="O95" s="76"/>
      <c r="P95" s="212">
        <f>O95*H95</f>
        <v>0</v>
      </c>
      <c r="Q95" s="212">
        <v>0.00021000000000000001</v>
      </c>
      <c r="R95" s="212">
        <f>Q95*H95</f>
        <v>0.016676099999999999</v>
      </c>
      <c r="S95" s="212">
        <v>0</v>
      </c>
      <c r="T95" s="213">
        <f>S95*H95</f>
        <v>0</v>
      </c>
      <c r="AR95" s="14" t="s">
        <v>161</v>
      </c>
      <c r="AT95" s="14" t="s">
        <v>136</v>
      </c>
      <c r="AU95" s="14" t="s">
        <v>142</v>
      </c>
      <c r="AY95" s="14" t="s">
        <v>133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14" t="s">
        <v>142</v>
      </c>
      <c r="BK95" s="214">
        <f>ROUND(I95*H95,2)</f>
        <v>0</v>
      </c>
      <c r="BL95" s="14" t="s">
        <v>161</v>
      </c>
      <c r="BM95" s="14" t="s">
        <v>270</v>
      </c>
    </row>
    <row r="96" s="12" customFormat="1">
      <c r="B96" s="239"/>
      <c r="C96" s="240"/>
      <c r="D96" s="217" t="s">
        <v>144</v>
      </c>
      <c r="E96" s="241" t="s">
        <v>1</v>
      </c>
      <c r="F96" s="242" t="s">
        <v>358</v>
      </c>
      <c r="G96" s="240"/>
      <c r="H96" s="241" t="s">
        <v>1</v>
      </c>
      <c r="I96" s="243"/>
      <c r="J96" s="240"/>
      <c r="K96" s="240"/>
      <c r="L96" s="244"/>
      <c r="M96" s="245"/>
      <c r="N96" s="246"/>
      <c r="O96" s="246"/>
      <c r="P96" s="246"/>
      <c r="Q96" s="246"/>
      <c r="R96" s="246"/>
      <c r="S96" s="246"/>
      <c r="T96" s="247"/>
      <c r="AT96" s="248" t="s">
        <v>144</v>
      </c>
      <c r="AU96" s="248" t="s">
        <v>142</v>
      </c>
      <c r="AV96" s="12" t="s">
        <v>77</v>
      </c>
      <c r="AW96" s="12" t="s">
        <v>31</v>
      </c>
      <c r="AX96" s="12" t="s">
        <v>69</v>
      </c>
      <c r="AY96" s="248" t="s">
        <v>133</v>
      </c>
    </row>
    <row r="97" s="11" customFormat="1">
      <c r="B97" s="215"/>
      <c r="C97" s="216"/>
      <c r="D97" s="217" t="s">
        <v>144</v>
      </c>
      <c r="E97" s="218" t="s">
        <v>1</v>
      </c>
      <c r="F97" s="219" t="s">
        <v>347</v>
      </c>
      <c r="G97" s="216"/>
      <c r="H97" s="220">
        <v>79.409999999999997</v>
      </c>
      <c r="I97" s="221"/>
      <c r="J97" s="216"/>
      <c r="K97" s="216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144</v>
      </c>
      <c r="AU97" s="226" t="s">
        <v>142</v>
      </c>
      <c r="AV97" s="11" t="s">
        <v>142</v>
      </c>
      <c r="AW97" s="11" t="s">
        <v>31</v>
      </c>
      <c r="AX97" s="11" t="s">
        <v>69</v>
      </c>
      <c r="AY97" s="226" t="s">
        <v>133</v>
      </c>
    </row>
    <row r="98" s="10" customFormat="1" ht="25.92" customHeight="1">
      <c r="B98" s="187"/>
      <c r="C98" s="188"/>
      <c r="D98" s="189" t="s">
        <v>68</v>
      </c>
      <c r="E98" s="190" t="s">
        <v>273</v>
      </c>
      <c r="F98" s="190" t="s">
        <v>274</v>
      </c>
      <c r="G98" s="188"/>
      <c r="H98" s="188"/>
      <c r="I98" s="191"/>
      <c r="J98" s="192">
        <f>BK98</f>
        <v>0</v>
      </c>
      <c r="K98" s="188"/>
      <c r="L98" s="193"/>
      <c r="M98" s="194"/>
      <c r="N98" s="195"/>
      <c r="O98" s="195"/>
      <c r="P98" s="196">
        <f>SUM(P99:P119)</f>
        <v>0</v>
      </c>
      <c r="Q98" s="195"/>
      <c r="R98" s="196">
        <f>SUM(R99:R119)</f>
        <v>0</v>
      </c>
      <c r="S98" s="195"/>
      <c r="T98" s="197">
        <f>SUM(T99:T119)</f>
        <v>0</v>
      </c>
      <c r="AR98" s="198" t="s">
        <v>141</v>
      </c>
      <c r="AT98" s="199" t="s">
        <v>68</v>
      </c>
      <c r="AU98" s="199" t="s">
        <v>69</v>
      </c>
      <c r="AY98" s="198" t="s">
        <v>133</v>
      </c>
      <c r="BK98" s="200">
        <f>SUM(BK99:BK119)</f>
        <v>0</v>
      </c>
    </row>
    <row r="99" s="1" customFormat="1" ht="14.4" customHeight="1">
      <c r="B99" s="35"/>
      <c r="C99" s="203" t="s">
        <v>180</v>
      </c>
      <c r="D99" s="203" t="s">
        <v>136</v>
      </c>
      <c r="E99" s="204" t="s">
        <v>276</v>
      </c>
      <c r="F99" s="205" t="s">
        <v>277</v>
      </c>
      <c r="G99" s="206" t="s">
        <v>160</v>
      </c>
      <c r="H99" s="207">
        <v>35</v>
      </c>
      <c r="I99" s="208"/>
      <c r="J99" s="209">
        <f>ROUND(I99*H99,2)</f>
        <v>0</v>
      </c>
      <c r="K99" s="205" t="s">
        <v>1</v>
      </c>
      <c r="L99" s="40"/>
      <c r="M99" s="210" t="s">
        <v>1</v>
      </c>
      <c r="N99" s="211" t="s">
        <v>41</v>
      </c>
      <c r="O99" s="76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14" t="s">
        <v>278</v>
      </c>
      <c r="AT99" s="14" t="s">
        <v>136</v>
      </c>
      <c r="AU99" s="14" t="s">
        <v>77</v>
      </c>
      <c r="AY99" s="14" t="s">
        <v>133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14" t="s">
        <v>142</v>
      </c>
      <c r="BK99" s="214">
        <f>ROUND(I99*H99,2)</f>
        <v>0</v>
      </c>
      <c r="BL99" s="14" t="s">
        <v>278</v>
      </c>
      <c r="BM99" s="14" t="s">
        <v>279</v>
      </c>
    </row>
    <row r="100" s="1" customFormat="1">
      <c r="B100" s="35"/>
      <c r="C100" s="36"/>
      <c r="D100" s="217" t="s">
        <v>163</v>
      </c>
      <c r="E100" s="36"/>
      <c r="F100" s="237" t="s">
        <v>230</v>
      </c>
      <c r="G100" s="36"/>
      <c r="H100" s="36"/>
      <c r="I100" s="128"/>
      <c r="J100" s="36"/>
      <c r="K100" s="36"/>
      <c r="L100" s="40"/>
      <c r="M100" s="238"/>
      <c r="N100" s="76"/>
      <c r="O100" s="76"/>
      <c r="P100" s="76"/>
      <c r="Q100" s="76"/>
      <c r="R100" s="76"/>
      <c r="S100" s="76"/>
      <c r="T100" s="77"/>
      <c r="AT100" s="14" t="s">
        <v>163</v>
      </c>
      <c r="AU100" s="14" t="s">
        <v>77</v>
      </c>
    </row>
    <row r="101" s="11" customFormat="1">
      <c r="B101" s="215"/>
      <c r="C101" s="216"/>
      <c r="D101" s="217" t="s">
        <v>144</v>
      </c>
      <c r="E101" s="218" t="s">
        <v>1</v>
      </c>
      <c r="F101" s="219" t="s">
        <v>359</v>
      </c>
      <c r="G101" s="216"/>
      <c r="H101" s="220">
        <v>35</v>
      </c>
      <c r="I101" s="221"/>
      <c r="J101" s="216"/>
      <c r="K101" s="216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144</v>
      </c>
      <c r="AU101" s="226" t="s">
        <v>77</v>
      </c>
      <c r="AV101" s="11" t="s">
        <v>142</v>
      </c>
      <c r="AW101" s="11" t="s">
        <v>31</v>
      </c>
      <c r="AX101" s="11" t="s">
        <v>69</v>
      </c>
      <c r="AY101" s="226" t="s">
        <v>133</v>
      </c>
    </row>
    <row r="102" s="1" customFormat="1" ht="14.4" customHeight="1">
      <c r="B102" s="35"/>
      <c r="C102" s="203" t="s">
        <v>150</v>
      </c>
      <c r="D102" s="203" t="s">
        <v>136</v>
      </c>
      <c r="E102" s="204" t="s">
        <v>333</v>
      </c>
      <c r="F102" s="205" t="s">
        <v>334</v>
      </c>
      <c r="G102" s="206" t="s">
        <v>160</v>
      </c>
      <c r="H102" s="207">
        <v>35</v>
      </c>
      <c r="I102" s="208"/>
      <c r="J102" s="209">
        <f>ROUND(I102*H102,2)</f>
        <v>0</v>
      </c>
      <c r="K102" s="205" t="s">
        <v>1</v>
      </c>
      <c r="L102" s="40"/>
      <c r="M102" s="210" t="s">
        <v>1</v>
      </c>
      <c r="N102" s="211" t="s">
        <v>41</v>
      </c>
      <c r="O102" s="76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14" t="s">
        <v>278</v>
      </c>
      <c r="AT102" s="14" t="s">
        <v>136</v>
      </c>
      <c r="AU102" s="14" t="s">
        <v>77</v>
      </c>
      <c r="AY102" s="14" t="s">
        <v>133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14" t="s">
        <v>142</v>
      </c>
      <c r="BK102" s="214">
        <f>ROUND(I102*H102,2)</f>
        <v>0</v>
      </c>
      <c r="BL102" s="14" t="s">
        <v>278</v>
      </c>
      <c r="BM102" s="14" t="s">
        <v>284</v>
      </c>
    </row>
    <row r="103" s="1" customFormat="1">
      <c r="B103" s="35"/>
      <c r="C103" s="36"/>
      <c r="D103" s="217" t="s">
        <v>163</v>
      </c>
      <c r="E103" s="36"/>
      <c r="F103" s="237" t="s">
        <v>230</v>
      </c>
      <c r="G103" s="36"/>
      <c r="H103" s="36"/>
      <c r="I103" s="128"/>
      <c r="J103" s="36"/>
      <c r="K103" s="36"/>
      <c r="L103" s="40"/>
      <c r="M103" s="238"/>
      <c r="N103" s="76"/>
      <c r="O103" s="76"/>
      <c r="P103" s="76"/>
      <c r="Q103" s="76"/>
      <c r="R103" s="76"/>
      <c r="S103" s="76"/>
      <c r="T103" s="77"/>
      <c r="AT103" s="14" t="s">
        <v>163</v>
      </c>
      <c r="AU103" s="14" t="s">
        <v>77</v>
      </c>
    </row>
    <row r="104" s="11" customFormat="1">
      <c r="B104" s="215"/>
      <c r="C104" s="216"/>
      <c r="D104" s="217" t="s">
        <v>144</v>
      </c>
      <c r="E104" s="218" t="s">
        <v>1</v>
      </c>
      <c r="F104" s="219" t="s">
        <v>359</v>
      </c>
      <c r="G104" s="216"/>
      <c r="H104" s="220">
        <v>35</v>
      </c>
      <c r="I104" s="221"/>
      <c r="J104" s="216"/>
      <c r="K104" s="216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144</v>
      </c>
      <c r="AU104" s="226" t="s">
        <v>77</v>
      </c>
      <c r="AV104" s="11" t="s">
        <v>142</v>
      </c>
      <c r="AW104" s="11" t="s">
        <v>31</v>
      </c>
      <c r="AX104" s="11" t="s">
        <v>69</v>
      </c>
      <c r="AY104" s="226" t="s">
        <v>133</v>
      </c>
    </row>
    <row r="105" s="1" customFormat="1" ht="14.4" customHeight="1">
      <c r="B105" s="35"/>
      <c r="C105" s="203" t="s">
        <v>134</v>
      </c>
      <c r="D105" s="203" t="s">
        <v>136</v>
      </c>
      <c r="E105" s="204" t="s">
        <v>335</v>
      </c>
      <c r="F105" s="205" t="s">
        <v>283</v>
      </c>
      <c r="G105" s="206" t="s">
        <v>160</v>
      </c>
      <c r="H105" s="207">
        <v>6</v>
      </c>
      <c r="I105" s="208"/>
      <c r="J105" s="209">
        <f>ROUND(I105*H105,2)</f>
        <v>0</v>
      </c>
      <c r="K105" s="205" t="s">
        <v>1</v>
      </c>
      <c r="L105" s="40"/>
      <c r="M105" s="210" t="s">
        <v>1</v>
      </c>
      <c r="N105" s="211" t="s">
        <v>41</v>
      </c>
      <c r="O105" s="76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14" t="s">
        <v>161</v>
      </c>
      <c r="AT105" s="14" t="s">
        <v>136</v>
      </c>
      <c r="AU105" s="14" t="s">
        <v>77</v>
      </c>
      <c r="AY105" s="14" t="s">
        <v>133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14" t="s">
        <v>142</v>
      </c>
      <c r="BK105" s="214">
        <f>ROUND(I105*H105,2)</f>
        <v>0</v>
      </c>
      <c r="BL105" s="14" t="s">
        <v>161</v>
      </c>
      <c r="BM105" s="14" t="s">
        <v>336</v>
      </c>
    </row>
    <row r="106" s="1" customFormat="1">
      <c r="B106" s="35"/>
      <c r="C106" s="36"/>
      <c r="D106" s="217" t="s">
        <v>163</v>
      </c>
      <c r="E106" s="36"/>
      <c r="F106" s="237" t="s">
        <v>230</v>
      </c>
      <c r="G106" s="36"/>
      <c r="H106" s="36"/>
      <c r="I106" s="128"/>
      <c r="J106" s="36"/>
      <c r="K106" s="36"/>
      <c r="L106" s="40"/>
      <c r="M106" s="238"/>
      <c r="N106" s="76"/>
      <c r="O106" s="76"/>
      <c r="P106" s="76"/>
      <c r="Q106" s="76"/>
      <c r="R106" s="76"/>
      <c r="S106" s="76"/>
      <c r="T106" s="77"/>
      <c r="AT106" s="14" t="s">
        <v>163</v>
      </c>
      <c r="AU106" s="14" t="s">
        <v>77</v>
      </c>
    </row>
    <row r="107" s="11" customFormat="1">
      <c r="B107" s="215"/>
      <c r="C107" s="216"/>
      <c r="D107" s="217" t="s">
        <v>144</v>
      </c>
      <c r="E107" s="218" t="s">
        <v>1</v>
      </c>
      <c r="F107" s="219" t="s">
        <v>360</v>
      </c>
      <c r="G107" s="216"/>
      <c r="H107" s="220">
        <v>6</v>
      </c>
      <c r="I107" s="221"/>
      <c r="J107" s="216"/>
      <c r="K107" s="216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144</v>
      </c>
      <c r="AU107" s="226" t="s">
        <v>77</v>
      </c>
      <c r="AV107" s="11" t="s">
        <v>142</v>
      </c>
      <c r="AW107" s="11" t="s">
        <v>31</v>
      </c>
      <c r="AX107" s="11" t="s">
        <v>69</v>
      </c>
      <c r="AY107" s="226" t="s">
        <v>133</v>
      </c>
    </row>
    <row r="108" s="1" customFormat="1" ht="14.4" customHeight="1">
      <c r="B108" s="35"/>
      <c r="C108" s="203" t="s">
        <v>193</v>
      </c>
      <c r="D108" s="203" t="s">
        <v>136</v>
      </c>
      <c r="E108" s="204" t="s">
        <v>287</v>
      </c>
      <c r="F108" s="205" t="s">
        <v>288</v>
      </c>
      <c r="G108" s="206" t="s">
        <v>160</v>
      </c>
      <c r="H108" s="207">
        <v>2</v>
      </c>
      <c r="I108" s="208"/>
      <c r="J108" s="209">
        <f>ROUND(I108*H108,2)</f>
        <v>0</v>
      </c>
      <c r="K108" s="205" t="s">
        <v>1</v>
      </c>
      <c r="L108" s="40"/>
      <c r="M108" s="210" t="s">
        <v>1</v>
      </c>
      <c r="N108" s="211" t="s">
        <v>41</v>
      </c>
      <c r="O108" s="76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14" t="s">
        <v>278</v>
      </c>
      <c r="AT108" s="14" t="s">
        <v>136</v>
      </c>
      <c r="AU108" s="14" t="s">
        <v>77</v>
      </c>
      <c r="AY108" s="14" t="s">
        <v>133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14" t="s">
        <v>142</v>
      </c>
      <c r="BK108" s="214">
        <f>ROUND(I108*H108,2)</f>
        <v>0</v>
      </c>
      <c r="BL108" s="14" t="s">
        <v>278</v>
      </c>
      <c r="BM108" s="14" t="s">
        <v>289</v>
      </c>
    </row>
    <row r="109" s="1" customFormat="1">
      <c r="B109" s="35"/>
      <c r="C109" s="36"/>
      <c r="D109" s="217" t="s">
        <v>163</v>
      </c>
      <c r="E109" s="36"/>
      <c r="F109" s="237" t="s">
        <v>230</v>
      </c>
      <c r="G109" s="36"/>
      <c r="H109" s="36"/>
      <c r="I109" s="128"/>
      <c r="J109" s="36"/>
      <c r="K109" s="36"/>
      <c r="L109" s="40"/>
      <c r="M109" s="238"/>
      <c r="N109" s="76"/>
      <c r="O109" s="76"/>
      <c r="P109" s="76"/>
      <c r="Q109" s="76"/>
      <c r="R109" s="76"/>
      <c r="S109" s="76"/>
      <c r="T109" s="77"/>
      <c r="AT109" s="14" t="s">
        <v>163</v>
      </c>
      <c r="AU109" s="14" t="s">
        <v>77</v>
      </c>
    </row>
    <row r="110" s="11" customFormat="1">
      <c r="B110" s="215"/>
      <c r="C110" s="216"/>
      <c r="D110" s="217" t="s">
        <v>144</v>
      </c>
      <c r="E110" s="218" t="s">
        <v>1</v>
      </c>
      <c r="F110" s="219" t="s">
        <v>361</v>
      </c>
      <c r="G110" s="216"/>
      <c r="H110" s="220">
        <v>2</v>
      </c>
      <c r="I110" s="221"/>
      <c r="J110" s="216"/>
      <c r="K110" s="216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144</v>
      </c>
      <c r="AU110" s="226" t="s">
        <v>77</v>
      </c>
      <c r="AV110" s="11" t="s">
        <v>142</v>
      </c>
      <c r="AW110" s="11" t="s">
        <v>31</v>
      </c>
      <c r="AX110" s="11" t="s">
        <v>69</v>
      </c>
      <c r="AY110" s="226" t="s">
        <v>133</v>
      </c>
    </row>
    <row r="111" s="1" customFormat="1" ht="14.4" customHeight="1">
      <c r="B111" s="35"/>
      <c r="C111" s="203" t="s">
        <v>197</v>
      </c>
      <c r="D111" s="203" t="s">
        <v>136</v>
      </c>
      <c r="E111" s="204" t="s">
        <v>292</v>
      </c>
      <c r="F111" s="205" t="s">
        <v>293</v>
      </c>
      <c r="G111" s="206" t="s">
        <v>160</v>
      </c>
      <c r="H111" s="207">
        <v>10</v>
      </c>
      <c r="I111" s="208"/>
      <c r="J111" s="209">
        <f>ROUND(I111*H111,2)</f>
        <v>0</v>
      </c>
      <c r="K111" s="205" t="s">
        <v>1</v>
      </c>
      <c r="L111" s="40"/>
      <c r="M111" s="210" t="s">
        <v>1</v>
      </c>
      <c r="N111" s="211" t="s">
        <v>41</v>
      </c>
      <c r="O111" s="76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14" t="s">
        <v>278</v>
      </c>
      <c r="AT111" s="14" t="s">
        <v>136</v>
      </c>
      <c r="AU111" s="14" t="s">
        <v>77</v>
      </c>
      <c r="AY111" s="14" t="s">
        <v>133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14" t="s">
        <v>142</v>
      </c>
      <c r="BK111" s="214">
        <f>ROUND(I111*H111,2)</f>
        <v>0</v>
      </c>
      <c r="BL111" s="14" t="s">
        <v>278</v>
      </c>
      <c r="BM111" s="14" t="s">
        <v>294</v>
      </c>
    </row>
    <row r="112" s="1" customFormat="1">
      <c r="B112" s="35"/>
      <c r="C112" s="36"/>
      <c r="D112" s="217" t="s">
        <v>163</v>
      </c>
      <c r="E112" s="36"/>
      <c r="F112" s="237" t="s">
        <v>230</v>
      </c>
      <c r="G112" s="36"/>
      <c r="H112" s="36"/>
      <c r="I112" s="128"/>
      <c r="J112" s="36"/>
      <c r="K112" s="36"/>
      <c r="L112" s="40"/>
      <c r="M112" s="238"/>
      <c r="N112" s="76"/>
      <c r="O112" s="76"/>
      <c r="P112" s="76"/>
      <c r="Q112" s="76"/>
      <c r="R112" s="76"/>
      <c r="S112" s="76"/>
      <c r="T112" s="77"/>
      <c r="AT112" s="14" t="s">
        <v>163</v>
      </c>
      <c r="AU112" s="14" t="s">
        <v>77</v>
      </c>
    </row>
    <row r="113" s="11" customFormat="1">
      <c r="B113" s="215"/>
      <c r="C113" s="216"/>
      <c r="D113" s="217" t="s">
        <v>144</v>
      </c>
      <c r="E113" s="218" t="s">
        <v>1</v>
      </c>
      <c r="F113" s="219" t="s">
        <v>362</v>
      </c>
      <c r="G113" s="216"/>
      <c r="H113" s="220">
        <v>10</v>
      </c>
      <c r="I113" s="221"/>
      <c r="J113" s="216"/>
      <c r="K113" s="216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144</v>
      </c>
      <c r="AU113" s="226" t="s">
        <v>77</v>
      </c>
      <c r="AV113" s="11" t="s">
        <v>142</v>
      </c>
      <c r="AW113" s="11" t="s">
        <v>31</v>
      </c>
      <c r="AX113" s="11" t="s">
        <v>69</v>
      </c>
      <c r="AY113" s="226" t="s">
        <v>133</v>
      </c>
    </row>
    <row r="114" s="1" customFormat="1" ht="14.4" customHeight="1">
      <c r="B114" s="35"/>
      <c r="C114" s="203" t="s">
        <v>202</v>
      </c>
      <c r="D114" s="203" t="s">
        <v>136</v>
      </c>
      <c r="E114" s="204" t="s">
        <v>296</v>
      </c>
      <c r="F114" s="205" t="s">
        <v>297</v>
      </c>
      <c r="G114" s="206" t="s">
        <v>160</v>
      </c>
      <c r="H114" s="207">
        <v>2</v>
      </c>
      <c r="I114" s="208"/>
      <c r="J114" s="209">
        <f>ROUND(I114*H114,2)</f>
        <v>0</v>
      </c>
      <c r="K114" s="205" t="s">
        <v>1</v>
      </c>
      <c r="L114" s="40"/>
      <c r="M114" s="210" t="s">
        <v>1</v>
      </c>
      <c r="N114" s="211" t="s">
        <v>41</v>
      </c>
      <c r="O114" s="76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AR114" s="14" t="s">
        <v>278</v>
      </c>
      <c r="AT114" s="14" t="s">
        <v>136</v>
      </c>
      <c r="AU114" s="14" t="s">
        <v>77</v>
      </c>
      <c r="AY114" s="14" t="s">
        <v>133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14" t="s">
        <v>142</v>
      </c>
      <c r="BK114" s="214">
        <f>ROUND(I114*H114,2)</f>
        <v>0</v>
      </c>
      <c r="BL114" s="14" t="s">
        <v>278</v>
      </c>
      <c r="BM114" s="14" t="s">
        <v>298</v>
      </c>
    </row>
    <row r="115" s="1" customFormat="1">
      <c r="B115" s="35"/>
      <c r="C115" s="36"/>
      <c r="D115" s="217" t="s">
        <v>163</v>
      </c>
      <c r="E115" s="36"/>
      <c r="F115" s="237" t="s">
        <v>230</v>
      </c>
      <c r="G115" s="36"/>
      <c r="H115" s="36"/>
      <c r="I115" s="128"/>
      <c r="J115" s="36"/>
      <c r="K115" s="36"/>
      <c r="L115" s="40"/>
      <c r="M115" s="238"/>
      <c r="N115" s="76"/>
      <c r="O115" s="76"/>
      <c r="P115" s="76"/>
      <c r="Q115" s="76"/>
      <c r="R115" s="76"/>
      <c r="S115" s="76"/>
      <c r="T115" s="77"/>
      <c r="AT115" s="14" t="s">
        <v>163</v>
      </c>
      <c r="AU115" s="14" t="s">
        <v>77</v>
      </c>
    </row>
    <row r="116" s="11" customFormat="1">
      <c r="B116" s="215"/>
      <c r="C116" s="216"/>
      <c r="D116" s="217" t="s">
        <v>144</v>
      </c>
      <c r="E116" s="218" t="s">
        <v>1</v>
      </c>
      <c r="F116" s="219" t="s">
        <v>361</v>
      </c>
      <c r="G116" s="216"/>
      <c r="H116" s="220">
        <v>2</v>
      </c>
      <c r="I116" s="221"/>
      <c r="J116" s="216"/>
      <c r="K116" s="216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144</v>
      </c>
      <c r="AU116" s="226" t="s">
        <v>77</v>
      </c>
      <c r="AV116" s="11" t="s">
        <v>142</v>
      </c>
      <c r="AW116" s="11" t="s">
        <v>31</v>
      </c>
      <c r="AX116" s="11" t="s">
        <v>69</v>
      </c>
      <c r="AY116" s="226" t="s">
        <v>133</v>
      </c>
    </row>
    <row r="117" s="1" customFormat="1" ht="14.4" customHeight="1">
      <c r="B117" s="35"/>
      <c r="C117" s="203" t="s">
        <v>206</v>
      </c>
      <c r="D117" s="203" t="s">
        <v>136</v>
      </c>
      <c r="E117" s="204" t="s">
        <v>305</v>
      </c>
      <c r="F117" s="205" t="s">
        <v>306</v>
      </c>
      <c r="G117" s="206" t="s">
        <v>160</v>
      </c>
      <c r="H117" s="207">
        <v>2</v>
      </c>
      <c r="I117" s="208"/>
      <c r="J117" s="209">
        <f>ROUND(I117*H117,2)</f>
        <v>0</v>
      </c>
      <c r="K117" s="205" t="s">
        <v>1</v>
      </c>
      <c r="L117" s="40"/>
      <c r="M117" s="210" t="s">
        <v>1</v>
      </c>
      <c r="N117" s="211" t="s">
        <v>41</v>
      </c>
      <c r="O117" s="76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AR117" s="14" t="s">
        <v>278</v>
      </c>
      <c r="AT117" s="14" t="s">
        <v>136</v>
      </c>
      <c r="AU117" s="14" t="s">
        <v>77</v>
      </c>
      <c r="AY117" s="14" t="s">
        <v>133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14" t="s">
        <v>142</v>
      </c>
      <c r="BK117" s="214">
        <f>ROUND(I117*H117,2)</f>
        <v>0</v>
      </c>
      <c r="BL117" s="14" t="s">
        <v>278</v>
      </c>
      <c r="BM117" s="14" t="s">
        <v>341</v>
      </c>
    </row>
    <row r="118" s="1" customFormat="1">
      <c r="B118" s="35"/>
      <c r="C118" s="36"/>
      <c r="D118" s="217" t="s">
        <v>163</v>
      </c>
      <c r="E118" s="36"/>
      <c r="F118" s="237" t="s">
        <v>230</v>
      </c>
      <c r="G118" s="36"/>
      <c r="H118" s="36"/>
      <c r="I118" s="128"/>
      <c r="J118" s="36"/>
      <c r="K118" s="36"/>
      <c r="L118" s="40"/>
      <c r="M118" s="238"/>
      <c r="N118" s="76"/>
      <c r="O118" s="76"/>
      <c r="P118" s="76"/>
      <c r="Q118" s="76"/>
      <c r="R118" s="76"/>
      <c r="S118" s="76"/>
      <c r="T118" s="77"/>
      <c r="AT118" s="14" t="s">
        <v>163</v>
      </c>
      <c r="AU118" s="14" t="s">
        <v>77</v>
      </c>
    </row>
    <row r="119" s="11" customFormat="1">
      <c r="B119" s="215"/>
      <c r="C119" s="216"/>
      <c r="D119" s="217" t="s">
        <v>144</v>
      </c>
      <c r="E119" s="218" t="s">
        <v>1</v>
      </c>
      <c r="F119" s="219" t="s">
        <v>363</v>
      </c>
      <c r="G119" s="216"/>
      <c r="H119" s="220">
        <v>2</v>
      </c>
      <c r="I119" s="221"/>
      <c r="J119" s="216"/>
      <c r="K119" s="216"/>
      <c r="L119" s="222"/>
      <c r="M119" s="249"/>
      <c r="N119" s="250"/>
      <c r="O119" s="250"/>
      <c r="P119" s="250"/>
      <c r="Q119" s="250"/>
      <c r="R119" s="250"/>
      <c r="S119" s="250"/>
      <c r="T119" s="251"/>
      <c r="AT119" s="226" t="s">
        <v>144</v>
      </c>
      <c r="AU119" s="226" t="s">
        <v>77</v>
      </c>
      <c r="AV119" s="11" t="s">
        <v>142</v>
      </c>
      <c r="AW119" s="11" t="s">
        <v>31</v>
      </c>
      <c r="AX119" s="11" t="s">
        <v>69</v>
      </c>
      <c r="AY119" s="226" t="s">
        <v>133</v>
      </c>
    </row>
    <row r="120" s="1" customFormat="1" ht="6.96" customHeight="1">
      <c r="B120" s="54"/>
      <c r="C120" s="55"/>
      <c r="D120" s="55"/>
      <c r="E120" s="55"/>
      <c r="F120" s="55"/>
      <c r="G120" s="55"/>
      <c r="H120" s="55"/>
      <c r="I120" s="152"/>
      <c r="J120" s="55"/>
      <c r="K120" s="55"/>
      <c r="L120" s="40"/>
    </row>
  </sheetData>
  <sheetProtection sheet="1" autoFilter="0" formatColumns="0" formatRows="0" objects="1" scenarios="1" spinCount="100000" saltValue="OYDzryfGYTL2n/Cs9KvBHQJoM2uOKuoPGPhlxn01sLyHic1BUYqWh78/X9N6l4zp1ulIaydcYd/2/oqcy9lTIQ==" hashValue="e7lk0lDcKftDeZtQ0hIXWTuF3blNuNtQgLPQ3hs6Ml5F7OnYRdQZ9UzJk04k8vzS1YeK15RHSUmi+k2gTgUlOw==" algorithmName="SHA-512" password="CC35"/>
  <autoFilter ref="C83:K11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86.43" customWidth="1"/>
    <col min="7" max="7" width="7.43" customWidth="1"/>
    <col min="8" max="8" width="9.57" customWidth="1"/>
    <col min="9" max="9" width="12.14" style="121" customWidth="1"/>
    <col min="10" max="10" width="20.14" customWidth="1"/>
    <col min="11" max="11" width="13.29" hidden="1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4" t="s">
        <v>90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77</v>
      </c>
    </row>
    <row r="4" ht="24.96" customHeight="1">
      <c r="B4" s="17"/>
      <c r="D4" s="125" t="s">
        <v>103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6" t="s">
        <v>16</v>
      </c>
      <c r="L6" s="17"/>
    </row>
    <row r="7" ht="14.4" customHeight="1">
      <c r="B7" s="17"/>
      <c r="E7" s="127" t="str">
        <f>'Rekapitulace stavby'!K6</f>
        <v>Domov pro seniory Skalka v Chebu, Americká 2176/52</v>
      </c>
      <c r="F7" s="126"/>
      <c r="G7" s="126"/>
      <c r="H7" s="126"/>
      <c r="L7" s="17"/>
    </row>
    <row r="8" s="1" customFormat="1" ht="12" customHeight="1">
      <c r="B8" s="40"/>
      <c r="D8" s="126" t="s">
        <v>104</v>
      </c>
      <c r="I8" s="128"/>
      <c r="L8" s="40"/>
    </row>
    <row r="9" s="1" customFormat="1" ht="36.96" customHeight="1">
      <c r="B9" s="40"/>
      <c r="E9" s="129" t="s">
        <v>364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18. 1. 2019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tr">
        <f>IF('Rekapitulace stavby'!AN10="","",'Rekapitulace stavby'!AN10)</f>
        <v/>
      </c>
      <c r="L14" s="40"/>
    </row>
    <row r="15" s="1" customFormat="1" ht="18" customHeight="1">
      <c r="B15" s="40"/>
      <c r="E15" s="14" t="str">
        <f>IF('Rekapitulace stavby'!E11="","",'Rekapitulace stavby'!E11)</f>
        <v xml:space="preserve"> </v>
      </c>
      <c r="I15" s="130" t="s">
        <v>27</v>
      </c>
      <c r="J15" s="14" t="str">
        <f>IF('Rekapitulace stavby'!AN11="","",'Rekapitulace stavby'!AN11)</f>
        <v/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28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27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30</v>
      </c>
      <c r="I20" s="130" t="s">
        <v>25</v>
      </c>
      <c r="J20" s="14" t="str">
        <f>IF('Rekapitulace stavby'!AN16="","",'Rekapitulace stavby'!AN16)</f>
        <v/>
      </c>
      <c r="L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30" t="s">
        <v>27</v>
      </c>
      <c r="J21" s="14" t="str">
        <f>IF('Rekapitulace stavby'!AN17="","",'Rekapitulace stavby'!AN17)</f>
        <v/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32</v>
      </c>
      <c r="I23" s="130" t="s">
        <v>25</v>
      </c>
      <c r="J23" s="14" t="str">
        <f>IF('Rekapitulace stavby'!AN19="","",'Rekapitulace stavby'!AN19)</f>
        <v/>
      </c>
      <c r="L23" s="40"/>
    </row>
    <row r="24" s="1" customFormat="1" ht="18" customHeight="1">
      <c r="B24" s="40"/>
      <c r="E24" s="14" t="str">
        <f>IF('Rekapitulace stavby'!E20="","",'Rekapitulace stavby'!E20)</f>
        <v xml:space="preserve"> </v>
      </c>
      <c r="I24" s="130" t="s">
        <v>27</v>
      </c>
      <c r="J24" s="14" t="str">
        <f>IF('Rekapitulace stavby'!AN20="","",'Rekapitulace stavby'!AN20)</f>
        <v/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33</v>
      </c>
      <c r="I26" s="128"/>
      <c r="L26" s="40"/>
    </row>
    <row r="27" s="6" customFormat="1" ht="14.4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25.44" customHeight="1">
      <c r="B30" s="40"/>
      <c r="D30" s="136" t="s">
        <v>35</v>
      </c>
      <c r="I30" s="128"/>
      <c r="J30" s="137">
        <f>ROUND(J84,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5"/>
      <c r="J31" s="68"/>
      <c r="K31" s="68"/>
      <c r="L31" s="40"/>
    </row>
    <row r="32" s="1" customFormat="1" ht="14.4" customHeight="1">
      <c r="B32" s="40"/>
      <c r="F32" s="138" t="s">
        <v>37</v>
      </c>
      <c r="I32" s="139" t="s">
        <v>36</v>
      </c>
      <c r="J32" s="138" t="s">
        <v>38</v>
      </c>
      <c r="L32" s="40"/>
    </row>
    <row r="33" s="1" customFormat="1" ht="14.4" customHeight="1">
      <c r="B33" s="40"/>
      <c r="D33" s="126" t="s">
        <v>39</v>
      </c>
      <c r="E33" s="126" t="s">
        <v>40</v>
      </c>
      <c r="F33" s="140">
        <f>ROUND((SUM(BE84:BE119)),  2)</f>
        <v>0</v>
      </c>
      <c r="I33" s="141">
        <v>0.20999999999999999</v>
      </c>
      <c r="J33" s="140">
        <f>ROUND(((SUM(BE84:BE119))*I33),  2)</f>
        <v>0</v>
      </c>
      <c r="L33" s="40"/>
    </row>
    <row r="34" s="1" customFormat="1" ht="14.4" customHeight="1">
      <c r="B34" s="40"/>
      <c r="E34" s="126" t="s">
        <v>41</v>
      </c>
      <c r="F34" s="140">
        <f>ROUND((SUM(BF84:BF119)),  2)</f>
        <v>0</v>
      </c>
      <c r="I34" s="141">
        <v>0.14999999999999999</v>
      </c>
      <c r="J34" s="140">
        <f>ROUND(((SUM(BF84:BF119))*I34),  2)</f>
        <v>0</v>
      </c>
      <c r="L34" s="40"/>
    </row>
    <row r="35" hidden="1" s="1" customFormat="1" ht="14.4" customHeight="1">
      <c r="B35" s="40"/>
      <c r="E35" s="126" t="s">
        <v>42</v>
      </c>
      <c r="F35" s="140">
        <f>ROUND((SUM(BG84:BG119)),  2)</f>
        <v>0</v>
      </c>
      <c r="I35" s="141">
        <v>0.20999999999999999</v>
      </c>
      <c r="J35" s="140">
        <f>0</f>
        <v>0</v>
      </c>
      <c r="L35" s="40"/>
    </row>
    <row r="36" hidden="1" s="1" customFormat="1" ht="14.4" customHeight="1">
      <c r="B36" s="40"/>
      <c r="E36" s="126" t="s">
        <v>43</v>
      </c>
      <c r="F36" s="140">
        <f>ROUND((SUM(BH84:BH119)),  2)</f>
        <v>0</v>
      </c>
      <c r="I36" s="141">
        <v>0.14999999999999999</v>
      </c>
      <c r="J36" s="140">
        <f>0</f>
        <v>0</v>
      </c>
      <c r="L36" s="40"/>
    </row>
    <row r="37" hidden="1" s="1" customFormat="1" ht="14.4" customHeight="1">
      <c r="B37" s="40"/>
      <c r="E37" s="126" t="s">
        <v>44</v>
      </c>
      <c r="F37" s="140">
        <f>ROUND((SUM(BI84:BI119)),  2)</f>
        <v>0</v>
      </c>
      <c r="I37" s="141">
        <v>0</v>
      </c>
      <c r="J37" s="140">
        <f>0</f>
        <v>0</v>
      </c>
      <c r="L37" s="40"/>
    </row>
    <row r="38" s="1" customFormat="1" ht="6.96" customHeight="1">
      <c r="B38" s="40"/>
      <c r="I38" s="128"/>
      <c r="L38" s="40"/>
    </row>
    <row r="39" s="1" customFormat="1" ht="25.44" customHeight="1">
      <c r="B39" s="40"/>
      <c r="C39" s="142"/>
      <c r="D39" s="143" t="s">
        <v>45</v>
      </c>
      <c r="E39" s="144"/>
      <c r="F39" s="144"/>
      <c r="G39" s="145" t="s">
        <v>46</v>
      </c>
      <c r="H39" s="146" t="s">
        <v>47</v>
      </c>
      <c r="I39" s="147"/>
      <c r="J39" s="148">
        <f>SUM(J30:J37)</f>
        <v>0</v>
      </c>
      <c r="K39" s="149"/>
      <c r="L39" s="40"/>
    </row>
    <row r="40" s="1" customFormat="1" ht="14.4" customHeight="1">
      <c r="B40" s="150"/>
      <c r="C40" s="151"/>
      <c r="D40" s="151"/>
      <c r="E40" s="151"/>
      <c r="F40" s="151"/>
      <c r="G40" s="151"/>
      <c r="H40" s="151"/>
      <c r="I40" s="152"/>
      <c r="J40" s="151"/>
      <c r="K40" s="151"/>
      <c r="L40" s="40"/>
    </row>
    <row r="44" s="1" customFormat="1" ht="6.96" customHeight="1">
      <c r="B44" s="153"/>
      <c r="C44" s="154"/>
      <c r="D44" s="154"/>
      <c r="E44" s="154"/>
      <c r="F44" s="154"/>
      <c r="G44" s="154"/>
      <c r="H44" s="154"/>
      <c r="I44" s="155"/>
      <c r="J44" s="154"/>
      <c r="K44" s="154"/>
      <c r="L44" s="40"/>
    </row>
    <row r="45" s="1" customFormat="1" ht="24.96" customHeight="1">
      <c r="B45" s="35"/>
      <c r="C45" s="20" t="s">
        <v>106</v>
      </c>
      <c r="D45" s="36"/>
      <c r="E45" s="36"/>
      <c r="F45" s="36"/>
      <c r="G45" s="36"/>
      <c r="H45" s="36"/>
      <c r="I45" s="128"/>
      <c r="J45" s="36"/>
      <c r="K45" s="36"/>
      <c r="L45" s="40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128"/>
      <c r="J46" s="36"/>
      <c r="K46" s="36"/>
      <c r="L46" s="40"/>
    </row>
    <row r="47" s="1" customFormat="1" ht="12" customHeight="1">
      <c r="B47" s="35"/>
      <c r="C47" s="29" t="s">
        <v>16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14.4" customHeight="1">
      <c r="B48" s="35"/>
      <c r="C48" s="36"/>
      <c r="D48" s="36"/>
      <c r="E48" s="156" t="str">
        <f>E7</f>
        <v>Domov pro seniory Skalka v Chebu, Americká 2176/52</v>
      </c>
      <c r="F48" s="29"/>
      <c r="G48" s="29"/>
      <c r="H48" s="29"/>
      <c r="I48" s="128"/>
      <c r="J48" s="36"/>
      <c r="K48" s="36"/>
      <c r="L48" s="40"/>
    </row>
    <row r="49" s="1" customFormat="1" ht="12" customHeight="1">
      <c r="B49" s="35"/>
      <c r="C49" s="29" t="s">
        <v>104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4.4" customHeight="1">
      <c r="B50" s="35"/>
      <c r="C50" s="36"/>
      <c r="D50" s="36"/>
      <c r="E50" s="61" t="str">
        <f>E9</f>
        <v>SO 05 - Revitalizace chodeb v 5.np</v>
      </c>
      <c r="F50" s="36"/>
      <c r="G50" s="36"/>
      <c r="H50" s="36"/>
      <c r="I50" s="128"/>
      <c r="J50" s="36"/>
      <c r="K50" s="36"/>
      <c r="L50" s="40"/>
    </row>
    <row r="51" s="1" customFormat="1" ht="6.96" customHeight="1">
      <c r="B51" s="35"/>
      <c r="C51" s="36"/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2" customHeight="1">
      <c r="B52" s="35"/>
      <c r="C52" s="29" t="s">
        <v>20</v>
      </c>
      <c r="D52" s="36"/>
      <c r="E52" s="36"/>
      <c r="F52" s="24" t="str">
        <f>F12</f>
        <v xml:space="preserve">Cheb </v>
      </c>
      <c r="G52" s="36"/>
      <c r="H52" s="36"/>
      <c r="I52" s="130" t="s">
        <v>22</v>
      </c>
      <c r="J52" s="64" t="str">
        <f>IF(J12="","",J12)</f>
        <v>18. 1. 2019</v>
      </c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2.6" customHeight="1">
      <c r="B54" s="35"/>
      <c r="C54" s="29" t="s">
        <v>24</v>
      </c>
      <c r="D54" s="36"/>
      <c r="E54" s="36"/>
      <c r="F54" s="24" t="str">
        <f>E15</f>
        <v xml:space="preserve"> </v>
      </c>
      <c r="G54" s="36"/>
      <c r="H54" s="36"/>
      <c r="I54" s="130" t="s">
        <v>30</v>
      </c>
      <c r="J54" s="33" t="str">
        <f>E21</f>
        <v xml:space="preserve"> </v>
      </c>
      <c r="K54" s="36"/>
      <c r="L54" s="40"/>
    </row>
    <row r="55" s="1" customFormat="1" ht="12.6" customHeight="1">
      <c r="B55" s="35"/>
      <c r="C55" s="29" t="s">
        <v>28</v>
      </c>
      <c r="D55" s="36"/>
      <c r="E55" s="36"/>
      <c r="F55" s="24" t="str">
        <f>IF(E18="","",E18)</f>
        <v>Vyplň údaj</v>
      </c>
      <c r="G55" s="36"/>
      <c r="H55" s="36"/>
      <c r="I55" s="130" t="s">
        <v>32</v>
      </c>
      <c r="J55" s="33" t="str">
        <f>E24</f>
        <v xml:space="preserve"> </v>
      </c>
      <c r="K55" s="36"/>
      <c r="L55" s="40"/>
    </row>
    <row r="56" s="1" customFormat="1" ht="10.32" customHeight="1">
      <c r="B56" s="35"/>
      <c r="C56" s="36"/>
      <c r="D56" s="36"/>
      <c r="E56" s="36"/>
      <c r="F56" s="36"/>
      <c r="G56" s="36"/>
      <c r="H56" s="36"/>
      <c r="I56" s="128"/>
      <c r="J56" s="36"/>
      <c r="K56" s="36"/>
      <c r="L56" s="40"/>
    </row>
    <row r="57" s="1" customFormat="1" ht="29.28" customHeight="1">
      <c r="B57" s="35"/>
      <c r="C57" s="157" t="s">
        <v>107</v>
      </c>
      <c r="D57" s="158"/>
      <c r="E57" s="158"/>
      <c r="F57" s="158"/>
      <c r="G57" s="158"/>
      <c r="H57" s="158"/>
      <c r="I57" s="159"/>
      <c r="J57" s="160" t="s">
        <v>108</v>
      </c>
      <c r="K57" s="158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2.8" customHeight="1">
      <c r="B59" s="35"/>
      <c r="C59" s="161" t="s">
        <v>109</v>
      </c>
      <c r="D59" s="36"/>
      <c r="E59" s="36"/>
      <c r="F59" s="36"/>
      <c r="G59" s="36"/>
      <c r="H59" s="36"/>
      <c r="I59" s="128"/>
      <c r="J59" s="95">
        <f>J84</f>
        <v>0</v>
      </c>
      <c r="K59" s="36"/>
      <c r="L59" s="40"/>
      <c r="AU59" s="14" t="s">
        <v>110</v>
      </c>
    </row>
    <row r="60" s="7" customFormat="1" ht="24.96" customHeight="1">
      <c r="B60" s="162"/>
      <c r="C60" s="163"/>
      <c r="D60" s="164" t="s">
        <v>111</v>
      </c>
      <c r="E60" s="165"/>
      <c r="F60" s="165"/>
      <c r="G60" s="165"/>
      <c r="H60" s="165"/>
      <c r="I60" s="166"/>
      <c r="J60" s="167">
        <f>J85</f>
        <v>0</v>
      </c>
      <c r="K60" s="163"/>
      <c r="L60" s="168"/>
    </row>
    <row r="61" s="8" customFormat="1" ht="19.92" customHeight="1">
      <c r="B61" s="169"/>
      <c r="C61" s="170"/>
      <c r="D61" s="171" t="s">
        <v>112</v>
      </c>
      <c r="E61" s="172"/>
      <c r="F61" s="172"/>
      <c r="G61" s="172"/>
      <c r="H61" s="172"/>
      <c r="I61" s="173"/>
      <c r="J61" s="174">
        <f>J86</f>
        <v>0</v>
      </c>
      <c r="K61" s="170"/>
      <c r="L61" s="175"/>
    </row>
    <row r="62" s="7" customFormat="1" ht="24.96" customHeight="1">
      <c r="B62" s="162"/>
      <c r="C62" s="163"/>
      <c r="D62" s="164" t="s">
        <v>113</v>
      </c>
      <c r="E62" s="165"/>
      <c r="F62" s="165"/>
      <c r="G62" s="165"/>
      <c r="H62" s="165"/>
      <c r="I62" s="166"/>
      <c r="J62" s="167">
        <f>J90</f>
        <v>0</v>
      </c>
      <c r="K62" s="163"/>
      <c r="L62" s="168"/>
    </row>
    <row r="63" s="8" customFormat="1" ht="19.92" customHeight="1">
      <c r="B63" s="169"/>
      <c r="C63" s="170"/>
      <c r="D63" s="171" t="s">
        <v>116</v>
      </c>
      <c r="E63" s="172"/>
      <c r="F63" s="172"/>
      <c r="G63" s="172"/>
      <c r="H63" s="172"/>
      <c r="I63" s="173"/>
      <c r="J63" s="174">
        <f>J91</f>
        <v>0</v>
      </c>
      <c r="K63" s="170"/>
      <c r="L63" s="175"/>
    </row>
    <row r="64" s="7" customFormat="1" ht="24.96" customHeight="1">
      <c r="B64" s="162"/>
      <c r="C64" s="163"/>
      <c r="D64" s="164" t="s">
        <v>117</v>
      </c>
      <c r="E64" s="165"/>
      <c r="F64" s="165"/>
      <c r="G64" s="165"/>
      <c r="H64" s="165"/>
      <c r="I64" s="166"/>
      <c r="J64" s="167">
        <f>J98</f>
        <v>0</v>
      </c>
      <c r="K64" s="163"/>
      <c r="L64" s="168"/>
    </row>
    <row r="65" s="1" customFormat="1" ht="21.84" customHeight="1">
      <c r="B65" s="35"/>
      <c r="C65" s="36"/>
      <c r="D65" s="36"/>
      <c r="E65" s="36"/>
      <c r="F65" s="36"/>
      <c r="G65" s="36"/>
      <c r="H65" s="36"/>
      <c r="I65" s="128"/>
      <c r="J65" s="36"/>
      <c r="K65" s="36"/>
      <c r="L65" s="40"/>
    </row>
    <row r="66" s="1" customFormat="1" ht="6.96" customHeight="1">
      <c r="B66" s="54"/>
      <c r="C66" s="55"/>
      <c r="D66" s="55"/>
      <c r="E66" s="55"/>
      <c r="F66" s="55"/>
      <c r="G66" s="55"/>
      <c r="H66" s="55"/>
      <c r="I66" s="152"/>
      <c r="J66" s="55"/>
      <c r="K66" s="55"/>
      <c r="L66" s="40"/>
    </row>
    <row r="70" s="1" customFormat="1" ht="6.96" customHeight="1">
      <c r="B70" s="56"/>
      <c r="C70" s="57"/>
      <c r="D70" s="57"/>
      <c r="E70" s="57"/>
      <c r="F70" s="57"/>
      <c r="G70" s="57"/>
      <c r="H70" s="57"/>
      <c r="I70" s="155"/>
      <c r="J70" s="57"/>
      <c r="K70" s="57"/>
      <c r="L70" s="40"/>
    </row>
    <row r="71" s="1" customFormat="1" ht="24.96" customHeight="1">
      <c r="B71" s="35"/>
      <c r="C71" s="20" t="s">
        <v>118</v>
      </c>
      <c r="D71" s="36"/>
      <c r="E71" s="36"/>
      <c r="F71" s="36"/>
      <c r="G71" s="36"/>
      <c r="H71" s="36"/>
      <c r="I71" s="128"/>
      <c r="J71" s="36"/>
      <c r="K71" s="36"/>
      <c r="L71" s="40"/>
    </row>
    <row r="72" s="1" customFormat="1" ht="6.96" customHeight="1">
      <c r="B72" s="35"/>
      <c r="C72" s="36"/>
      <c r="D72" s="36"/>
      <c r="E72" s="36"/>
      <c r="F72" s="36"/>
      <c r="G72" s="36"/>
      <c r="H72" s="36"/>
      <c r="I72" s="128"/>
      <c r="J72" s="36"/>
      <c r="K72" s="36"/>
      <c r="L72" s="40"/>
    </row>
    <row r="73" s="1" customFormat="1" ht="12" customHeight="1">
      <c r="B73" s="35"/>
      <c r="C73" s="29" t="s">
        <v>16</v>
      </c>
      <c r="D73" s="36"/>
      <c r="E73" s="36"/>
      <c r="F73" s="36"/>
      <c r="G73" s="36"/>
      <c r="H73" s="36"/>
      <c r="I73" s="128"/>
      <c r="J73" s="36"/>
      <c r="K73" s="36"/>
      <c r="L73" s="40"/>
    </row>
    <row r="74" s="1" customFormat="1" ht="14.4" customHeight="1">
      <c r="B74" s="35"/>
      <c r="C74" s="36"/>
      <c r="D74" s="36"/>
      <c r="E74" s="156" t="str">
        <f>E7</f>
        <v>Domov pro seniory Skalka v Chebu, Americká 2176/52</v>
      </c>
      <c r="F74" s="29"/>
      <c r="G74" s="29"/>
      <c r="H74" s="29"/>
      <c r="I74" s="128"/>
      <c r="J74" s="36"/>
      <c r="K74" s="36"/>
      <c r="L74" s="40"/>
    </row>
    <row r="75" s="1" customFormat="1" ht="12" customHeight="1">
      <c r="B75" s="35"/>
      <c r="C75" s="29" t="s">
        <v>104</v>
      </c>
      <c r="D75" s="36"/>
      <c r="E75" s="36"/>
      <c r="F75" s="36"/>
      <c r="G75" s="36"/>
      <c r="H75" s="36"/>
      <c r="I75" s="128"/>
      <c r="J75" s="36"/>
      <c r="K75" s="36"/>
      <c r="L75" s="40"/>
    </row>
    <row r="76" s="1" customFormat="1" ht="14.4" customHeight="1">
      <c r="B76" s="35"/>
      <c r="C76" s="36"/>
      <c r="D76" s="36"/>
      <c r="E76" s="61" t="str">
        <f>E9</f>
        <v>SO 05 - Revitalizace chodeb v 5.np</v>
      </c>
      <c r="F76" s="36"/>
      <c r="G76" s="36"/>
      <c r="H76" s="36"/>
      <c r="I76" s="128"/>
      <c r="J76" s="36"/>
      <c r="K76" s="36"/>
      <c r="L76" s="40"/>
    </row>
    <row r="77" s="1" customFormat="1" ht="6.96" customHeight="1">
      <c r="B77" s="35"/>
      <c r="C77" s="36"/>
      <c r="D77" s="36"/>
      <c r="E77" s="36"/>
      <c r="F77" s="36"/>
      <c r="G77" s="36"/>
      <c r="H77" s="36"/>
      <c r="I77" s="128"/>
      <c r="J77" s="36"/>
      <c r="K77" s="36"/>
      <c r="L77" s="40"/>
    </row>
    <row r="78" s="1" customFormat="1" ht="12" customHeight="1">
      <c r="B78" s="35"/>
      <c r="C78" s="29" t="s">
        <v>20</v>
      </c>
      <c r="D78" s="36"/>
      <c r="E78" s="36"/>
      <c r="F78" s="24" t="str">
        <f>F12</f>
        <v xml:space="preserve">Cheb </v>
      </c>
      <c r="G78" s="36"/>
      <c r="H78" s="36"/>
      <c r="I78" s="130" t="s">
        <v>22</v>
      </c>
      <c r="J78" s="64" t="str">
        <f>IF(J12="","",J12)</f>
        <v>18. 1. 2019</v>
      </c>
      <c r="K78" s="36"/>
      <c r="L78" s="40"/>
    </row>
    <row r="79" s="1" customFormat="1" ht="6.96" customHeight="1">
      <c r="B79" s="35"/>
      <c r="C79" s="36"/>
      <c r="D79" s="36"/>
      <c r="E79" s="36"/>
      <c r="F79" s="36"/>
      <c r="G79" s="36"/>
      <c r="H79" s="36"/>
      <c r="I79" s="128"/>
      <c r="J79" s="36"/>
      <c r="K79" s="36"/>
      <c r="L79" s="40"/>
    </row>
    <row r="80" s="1" customFormat="1" ht="12.6" customHeight="1">
      <c r="B80" s="35"/>
      <c r="C80" s="29" t="s">
        <v>24</v>
      </c>
      <c r="D80" s="36"/>
      <c r="E80" s="36"/>
      <c r="F80" s="24" t="str">
        <f>E15</f>
        <v xml:space="preserve"> </v>
      </c>
      <c r="G80" s="36"/>
      <c r="H80" s="36"/>
      <c r="I80" s="130" t="s">
        <v>30</v>
      </c>
      <c r="J80" s="33" t="str">
        <f>E21</f>
        <v xml:space="preserve"> </v>
      </c>
      <c r="K80" s="36"/>
      <c r="L80" s="40"/>
    </row>
    <row r="81" s="1" customFormat="1" ht="12.6" customHeight="1">
      <c r="B81" s="35"/>
      <c r="C81" s="29" t="s">
        <v>28</v>
      </c>
      <c r="D81" s="36"/>
      <c r="E81" s="36"/>
      <c r="F81" s="24" t="str">
        <f>IF(E18="","",E18)</f>
        <v>Vyplň údaj</v>
      </c>
      <c r="G81" s="36"/>
      <c r="H81" s="36"/>
      <c r="I81" s="130" t="s">
        <v>32</v>
      </c>
      <c r="J81" s="33" t="str">
        <f>E24</f>
        <v xml:space="preserve"> </v>
      </c>
      <c r="K81" s="36"/>
      <c r="L81" s="40"/>
    </row>
    <row r="82" s="1" customFormat="1" ht="10.32" customHeight="1">
      <c r="B82" s="35"/>
      <c r="C82" s="36"/>
      <c r="D82" s="36"/>
      <c r="E82" s="36"/>
      <c r="F82" s="36"/>
      <c r="G82" s="36"/>
      <c r="H82" s="36"/>
      <c r="I82" s="128"/>
      <c r="J82" s="36"/>
      <c r="K82" s="36"/>
      <c r="L82" s="40"/>
    </row>
    <row r="83" s="9" customFormat="1" ht="29.28" customHeight="1">
      <c r="B83" s="176"/>
      <c r="C83" s="177" t="s">
        <v>119</v>
      </c>
      <c r="D83" s="178" t="s">
        <v>54</v>
      </c>
      <c r="E83" s="178" t="s">
        <v>50</v>
      </c>
      <c r="F83" s="178" t="s">
        <v>51</v>
      </c>
      <c r="G83" s="178" t="s">
        <v>120</v>
      </c>
      <c r="H83" s="178" t="s">
        <v>121</v>
      </c>
      <c r="I83" s="179" t="s">
        <v>122</v>
      </c>
      <c r="J83" s="180" t="s">
        <v>108</v>
      </c>
      <c r="K83" s="181" t="s">
        <v>123</v>
      </c>
      <c r="L83" s="182"/>
      <c r="M83" s="85" t="s">
        <v>1</v>
      </c>
      <c r="N83" s="86" t="s">
        <v>39</v>
      </c>
      <c r="O83" s="86" t="s">
        <v>124</v>
      </c>
      <c r="P83" s="86" t="s">
        <v>125</v>
      </c>
      <c r="Q83" s="86" t="s">
        <v>126</v>
      </c>
      <c r="R83" s="86" t="s">
        <v>127</v>
      </c>
      <c r="S83" s="86" t="s">
        <v>128</v>
      </c>
      <c r="T83" s="87" t="s">
        <v>129</v>
      </c>
    </row>
    <row r="84" s="1" customFormat="1" ht="22.8" customHeight="1">
      <c r="B84" s="35"/>
      <c r="C84" s="92" t="s">
        <v>130</v>
      </c>
      <c r="D84" s="36"/>
      <c r="E84" s="36"/>
      <c r="F84" s="36"/>
      <c r="G84" s="36"/>
      <c r="H84" s="36"/>
      <c r="I84" s="128"/>
      <c r="J84" s="183">
        <f>BK84</f>
        <v>0</v>
      </c>
      <c r="K84" s="36"/>
      <c r="L84" s="40"/>
      <c r="M84" s="88"/>
      <c r="N84" s="89"/>
      <c r="O84" s="89"/>
      <c r="P84" s="184">
        <f>P85+P90+P98</f>
        <v>0</v>
      </c>
      <c r="Q84" s="89"/>
      <c r="R84" s="184">
        <f>R85+R90+R98</f>
        <v>0.032998100000000002</v>
      </c>
      <c r="S84" s="89"/>
      <c r="T84" s="185">
        <f>T85+T90+T98</f>
        <v>0</v>
      </c>
      <c r="AT84" s="14" t="s">
        <v>68</v>
      </c>
      <c r="AU84" s="14" t="s">
        <v>110</v>
      </c>
      <c r="BK84" s="186">
        <f>BK85+BK90+BK98</f>
        <v>0</v>
      </c>
    </row>
    <row r="85" s="10" customFormat="1" ht="25.92" customHeight="1">
      <c r="B85" s="187"/>
      <c r="C85" s="188"/>
      <c r="D85" s="189" t="s">
        <v>68</v>
      </c>
      <c r="E85" s="190" t="s">
        <v>131</v>
      </c>
      <c r="F85" s="190" t="s">
        <v>132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</f>
        <v>0</v>
      </c>
      <c r="Q85" s="195"/>
      <c r="R85" s="196">
        <f>R86</f>
        <v>0.00044000000000000002</v>
      </c>
      <c r="S85" s="195"/>
      <c r="T85" s="197">
        <f>T86</f>
        <v>0</v>
      </c>
      <c r="AR85" s="198" t="s">
        <v>77</v>
      </c>
      <c r="AT85" s="199" t="s">
        <v>68</v>
      </c>
      <c r="AU85" s="199" t="s">
        <v>69</v>
      </c>
      <c r="AY85" s="198" t="s">
        <v>133</v>
      </c>
      <c r="BK85" s="200">
        <f>BK86</f>
        <v>0</v>
      </c>
    </row>
    <row r="86" s="10" customFormat="1" ht="22.8" customHeight="1">
      <c r="B86" s="187"/>
      <c r="C86" s="188"/>
      <c r="D86" s="189" t="s">
        <v>68</v>
      </c>
      <c r="E86" s="201" t="s">
        <v>134</v>
      </c>
      <c r="F86" s="201" t="s">
        <v>135</v>
      </c>
      <c r="G86" s="188"/>
      <c r="H86" s="188"/>
      <c r="I86" s="191"/>
      <c r="J86" s="202">
        <f>BK86</f>
        <v>0</v>
      </c>
      <c r="K86" s="188"/>
      <c r="L86" s="193"/>
      <c r="M86" s="194"/>
      <c r="N86" s="195"/>
      <c r="O86" s="195"/>
      <c r="P86" s="196">
        <f>SUM(P87:P89)</f>
        <v>0</v>
      </c>
      <c r="Q86" s="195"/>
      <c r="R86" s="196">
        <f>SUM(R87:R89)</f>
        <v>0.00044000000000000002</v>
      </c>
      <c r="S86" s="195"/>
      <c r="T86" s="197">
        <f>SUM(T87:T89)</f>
        <v>0</v>
      </c>
      <c r="AR86" s="198" t="s">
        <v>77</v>
      </c>
      <c r="AT86" s="199" t="s">
        <v>68</v>
      </c>
      <c r="AU86" s="199" t="s">
        <v>77</v>
      </c>
      <c r="AY86" s="198" t="s">
        <v>133</v>
      </c>
      <c r="BK86" s="200">
        <f>SUM(BK87:BK89)</f>
        <v>0</v>
      </c>
    </row>
    <row r="87" s="1" customFormat="1" ht="20.4" customHeight="1">
      <c r="B87" s="35"/>
      <c r="C87" s="203" t="s">
        <v>77</v>
      </c>
      <c r="D87" s="203" t="s">
        <v>136</v>
      </c>
      <c r="E87" s="204" t="s">
        <v>137</v>
      </c>
      <c r="F87" s="205" t="s">
        <v>138</v>
      </c>
      <c r="G87" s="206" t="s">
        <v>139</v>
      </c>
      <c r="H87" s="207">
        <v>20</v>
      </c>
      <c r="I87" s="208"/>
      <c r="J87" s="209">
        <f>ROUND(I87*H87,2)</f>
        <v>0</v>
      </c>
      <c r="K87" s="205" t="s">
        <v>140</v>
      </c>
      <c r="L87" s="40"/>
      <c r="M87" s="210" t="s">
        <v>1</v>
      </c>
      <c r="N87" s="211" t="s">
        <v>41</v>
      </c>
      <c r="O87" s="76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AR87" s="14" t="s">
        <v>141</v>
      </c>
      <c r="AT87" s="14" t="s">
        <v>136</v>
      </c>
      <c r="AU87" s="14" t="s">
        <v>142</v>
      </c>
      <c r="AY87" s="14" t="s">
        <v>133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14" t="s">
        <v>142</v>
      </c>
      <c r="BK87" s="214">
        <f>ROUND(I87*H87,2)</f>
        <v>0</v>
      </c>
      <c r="BL87" s="14" t="s">
        <v>141</v>
      </c>
      <c r="BM87" s="14" t="s">
        <v>365</v>
      </c>
    </row>
    <row r="88" s="1" customFormat="1" ht="14.4" customHeight="1">
      <c r="B88" s="35"/>
      <c r="C88" s="227" t="s">
        <v>142</v>
      </c>
      <c r="D88" s="227" t="s">
        <v>147</v>
      </c>
      <c r="E88" s="228" t="s">
        <v>148</v>
      </c>
      <c r="F88" s="229" t="s">
        <v>149</v>
      </c>
      <c r="G88" s="230" t="s">
        <v>139</v>
      </c>
      <c r="H88" s="231">
        <v>22</v>
      </c>
      <c r="I88" s="232"/>
      <c r="J88" s="233">
        <f>ROUND(I88*H88,2)</f>
        <v>0</v>
      </c>
      <c r="K88" s="229" t="s">
        <v>1</v>
      </c>
      <c r="L88" s="234"/>
      <c r="M88" s="235" t="s">
        <v>1</v>
      </c>
      <c r="N88" s="236" t="s">
        <v>41</v>
      </c>
      <c r="O88" s="76"/>
      <c r="P88" s="212">
        <f>O88*H88</f>
        <v>0</v>
      </c>
      <c r="Q88" s="212">
        <v>2.0000000000000002E-05</v>
      </c>
      <c r="R88" s="212">
        <f>Q88*H88</f>
        <v>0.00044000000000000002</v>
      </c>
      <c r="S88" s="212">
        <v>0</v>
      </c>
      <c r="T88" s="213">
        <f>S88*H88</f>
        <v>0</v>
      </c>
      <c r="AR88" s="14" t="s">
        <v>150</v>
      </c>
      <c r="AT88" s="14" t="s">
        <v>147</v>
      </c>
      <c r="AU88" s="14" t="s">
        <v>142</v>
      </c>
      <c r="AY88" s="14" t="s">
        <v>133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14" t="s">
        <v>142</v>
      </c>
      <c r="BK88" s="214">
        <f>ROUND(I88*H88,2)</f>
        <v>0</v>
      </c>
      <c r="BL88" s="14" t="s">
        <v>141</v>
      </c>
      <c r="BM88" s="14" t="s">
        <v>366</v>
      </c>
    </row>
    <row r="89" s="11" customFormat="1">
      <c r="B89" s="215"/>
      <c r="C89" s="216"/>
      <c r="D89" s="217" t="s">
        <v>144</v>
      </c>
      <c r="E89" s="216"/>
      <c r="F89" s="219" t="s">
        <v>313</v>
      </c>
      <c r="G89" s="216"/>
      <c r="H89" s="220">
        <v>22</v>
      </c>
      <c r="I89" s="221"/>
      <c r="J89" s="216"/>
      <c r="K89" s="216"/>
      <c r="L89" s="222"/>
      <c r="M89" s="223"/>
      <c r="N89" s="224"/>
      <c r="O89" s="224"/>
      <c r="P89" s="224"/>
      <c r="Q89" s="224"/>
      <c r="R89" s="224"/>
      <c r="S89" s="224"/>
      <c r="T89" s="225"/>
      <c r="AT89" s="226" t="s">
        <v>144</v>
      </c>
      <c r="AU89" s="226" t="s">
        <v>142</v>
      </c>
      <c r="AV89" s="11" t="s">
        <v>142</v>
      </c>
      <c r="AW89" s="11" t="s">
        <v>4</v>
      </c>
      <c r="AX89" s="11" t="s">
        <v>77</v>
      </c>
      <c r="AY89" s="226" t="s">
        <v>133</v>
      </c>
    </row>
    <row r="90" s="10" customFormat="1" ht="25.92" customHeight="1">
      <c r="B90" s="187"/>
      <c r="C90" s="188"/>
      <c r="D90" s="189" t="s">
        <v>68</v>
      </c>
      <c r="E90" s="190" t="s">
        <v>153</v>
      </c>
      <c r="F90" s="190" t="s">
        <v>154</v>
      </c>
      <c r="G90" s="188"/>
      <c r="H90" s="188"/>
      <c r="I90" s="191"/>
      <c r="J90" s="192">
        <f>BK90</f>
        <v>0</v>
      </c>
      <c r="K90" s="188"/>
      <c r="L90" s="193"/>
      <c r="M90" s="194"/>
      <c r="N90" s="195"/>
      <c r="O90" s="195"/>
      <c r="P90" s="196">
        <f>P91</f>
        <v>0</v>
      </c>
      <c r="Q90" s="195"/>
      <c r="R90" s="196">
        <f>R91</f>
        <v>0.0325581</v>
      </c>
      <c r="S90" s="195"/>
      <c r="T90" s="197">
        <f>T91</f>
        <v>0</v>
      </c>
      <c r="AR90" s="198" t="s">
        <v>142</v>
      </c>
      <c r="AT90" s="199" t="s">
        <v>68</v>
      </c>
      <c r="AU90" s="199" t="s">
        <v>69</v>
      </c>
      <c r="AY90" s="198" t="s">
        <v>133</v>
      </c>
      <c r="BK90" s="200">
        <f>BK91</f>
        <v>0</v>
      </c>
    </row>
    <row r="91" s="10" customFormat="1" ht="22.8" customHeight="1">
      <c r="B91" s="187"/>
      <c r="C91" s="188"/>
      <c r="D91" s="189" t="s">
        <v>68</v>
      </c>
      <c r="E91" s="201" t="s">
        <v>237</v>
      </c>
      <c r="F91" s="201" t="s">
        <v>238</v>
      </c>
      <c r="G91" s="188"/>
      <c r="H91" s="188"/>
      <c r="I91" s="191"/>
      <c r="J91" s="202">
        <f>BK91</f>
        <v>0</v>
      </c>
      <c r="K91" s="188"/>
      <c r="L91" s="193"/>
      <c r="M91" s="194"/>
      <c r="N91" s="195"/>
      <c r="O91" s="195"/>
      <c r="P91" s="196">
        <f>SUM(P92:P97)</f>
        <v>0</v>
      </c>
      <c r="Q91" s="195"/>
      <c r="R91" s="196">
        <f>SUM(R92:R97)</f>
        <v>0.0325581</v>
      </c>
      <c r="S91" s="195"/>
      <c r="T91" s="197">
        <f>SUM(T92:T97)</f>
        <v>0</v>
      </c>
      <c r="AR91" s="198" t="s">
        <v>142</v>
      </c>
      <c r="AT91" s="199" t="s">
        <v>68</v>
      </c>
      <c r="AU91" s="199" t="s">
        <v>77</v>
      </c>
      <c r="AY91" s="198" t="s">
        <v>133</v>
      </c>
      <c r="BK91" s="200">
        <f>SUM(BK92:BK97)</f>
        <v>0</v>
      </c>
    </row>
    <row r="92" s="1" customFormat="1" ht="14.4" customHeight="1">
      <c r="B92" s="35"/>
      <c r="C92" s="203" t="s">
        <v>157</v>
      </c>
      <c r="D92" s="203" t="s">
        <v>136</v>
      </c>
      <c r="E92" s="204" t="s">
        <v>256</v>
      </c>
      <c r="F92" s="205" t="s">
        <v>257</v>
      </c>
      <c r="G92" s="206" t="s">
        <v>170</v>
      </c>
      <c r="H92" s="207">
        <v>79.409999999999997</v>
      </c>
      <c r="I92" s="208"/>
      <c r="J92" s="209">
        <f>ROUND(I92*H92,2)</f>
        <v>0</v>
      </c>
      <c r="K92" s="205" t="s">
        <v>140</v>
      </c>
      <c r="L92" s="40"/>
      <c r="M92" s="210" t="s">
        <v>1</v>
      </c>
      <c r="N92" s="211" t="s">
        <v>41</v>
      </c>
      <c r="O92" s="76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AR92" s="14" t="s">
        <v>161</v>
      </c>
      <c r="AT92" s="14" t="s">
        <v>136</v>
      </c>
      <c r="AU92" s="14" t="s">
        <v>142</v>
      </c>
      <c r="AY92" s="14" t="s">
        <v>133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14" t="s">
        <v>142</v>
      </c>
      <c r="BK92" s="214">
        <f>ROUND(I92*H92,2)</f>
        <v>0</v>
      </c>
      <c r="BL92" s="14" t="s">
        <v>161</v>
      </c>
      <c r="BM92" s="14" t="s">
        <v>258</v>
      </c>
    </row>
    <row r="93" s="1" customFormat="1" ht="14.4" customHeight="1">
      <c r="B93" s="35"/>
      <c r="C93" s="203" t="s">
        <v>141</v>
      </c>
      <c r="D93" s="203" t="s">
        <v>136</v>
      </c>
      <c r="E93" s="204" t="s">
        <v>260</v>
      </c>
      <c r="F93" s="205" t="s">
        <v>261</v>
      </c>
      <c r="G93" s="206" t="s">
        <v>170</v>
      </c>
      <c r="H93" s="207">
        <v>79.409999999999997</v>
      </c>
      <c r="I93" s="208"/>
      <c r="J93" s="209">
        <f>ROUND(I93*H93,2)</f>
        <v>0</v>
      </c>
      <c r="K93" s="205" t="s">
        <v>140</v>
      </c>
      <c r="L93" s="40"/>
      <c r="M93" s="210" t="s">
        <v>1</v>
      </c>
      <c r="N93" s="211" t="s">
        <v>41</v>
      </c>
      <c r="O93" s="76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14" t="s">
        <v>161</v>
      </c>
      <c r="AT93" s="14" t="s">
        <v>136</v>
      </c>
      <c r="AU93" s="14" t="s">
        <v>142</v>
      </c>
      <c r="AY93" s="14" t="s">
        <v>133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14" t="s">
        <v>142</v>
      </c>
      <c r="BK93" s="214">
        <f>ROUND(I93*H93,2)</f>
        <v>0</v>
      </c>
      <c r="BL93" s="14" t="s">
        <v>161</v>
      </c>
      <c r="BM93" s="14" t="s">
        <v>262</v>
      </c>
    </row>
    <row r="94" s="1" customFormat="1" ht="14.4" customHeight="1">
      <c r="B94" s="35"/>
      <c r="C94" s="203" t="s">
        <v>172</v>
      </c>
      <c r="D94" s="203" t="s">
        <v>136</v>
      </c>
      <c r="E94" s="204" t="s">
        <v>264</v>
      </c>
      <c r="F94" s="205" t="s">
        <v>265</v>
      </c>
      <c r="G94" s="206" t="s">
        <v>170</v>
      </c>
      <c r="H94" s="207">
        <v>79.409999999999997</v>
      </c>
      <c r="I94" s="208"/>
      <c r="J94" s="209">
        <f>ROUND(I94*H94,2)</f>
        <v>0</v>
      </c>
      <c r="K94" s="205" t="s">
        <v>140</v>
      </c>
      <c r="L94" s="40"/>
      <c r="M94" s="210" t="s">
        <v>1</v>
      </c>
      <c r="N94" s="211" t="s">
        <v>41</v>
      </c>
      <c r="O94" s="76"/>
      <c r="P94" s="212">
        <f>O94*H94</f>
        <v>0</v>
      </c>
      <c r="Q94" s="212">
        <v>0.00020000000000000001</v>
      </c>
      <c r="R94" s="212">
        <f>Q94*H94</f>
        <v>0.015882</v>
      </c>
      <c r="S94" s="212">
        <v>0</v>
      </c>
      <c r="T94" s="213">
        <f>S94*H94</f>
        <v>0</v>
      </c>
      <c r="AR94" s="14" t="s">
        <v>161</v>
      </c>
      <c r="AT94" s="14" t="s">
        <v>136</v>
      </c>
      <c r="AU94" s="14" t="s">
        <v>142</v>
      </c>
      <c r="AY94" s="14" t="s">
        <v>133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14" t="s">
        <v>142</v>
      </c>
      <c r="BK94" s="214">
        <f>ROUND(I94*H94,2)</f>
        <v>0</v>
      </c>
      <c r="BL94" s="14" t="s">
        <v>161</v>
      </c>
      <c r="BM94" s="14" t="s">
        <v>266</v>
      </c>
    </row>
    <row r="95" s="1" customFormat="1" ht="14.4" customHeight="1">
      <c r="B95" s="35"/>
      <c r="C95" s="203" t="s">
        <v>176</v>
      </c>
      <c r="D95" s="203" t="s">
        <v>136</v>
      </c>
      <c r="E95" s="204" t="s">
        <v>268</v>
      </c>
      <c r="F95" s="205" t="s">
        <v>269</v>
      </c>
      <c r="G95" s="206" t="s">
        <v>170</v>
      </c>
      <c r="H95" s="207">
        <v>79.409999999999997</v>
      </c>
      <c r="I95" s="208"/>
      <c r="J95" s="209">
        <f>ROUND(I95*H95,2)</f>
        <v>0</v>
      </c>
      <c r="K95" s="205" t="s">
        <v>140</v>
      </c>
      <c r="L95" s="40"/>
      <c r="M95" s="210" t="s">
        <v>1</v>
      </c>
      <c r="N95" s="211" t="s">
        <v>41</v>
      </c>
      <c r="O95" s="76"/>
      <c r="P95" s="212">
        <f>O95*H95</f>
        <v>0</v>
      </c>
      <c r="Q95" s="212">
        <v>0.00021000000000000001</v>
      </c>
      <c r="R95" s="212">
        <f>Q95*H95</f>
        <v>0.016676099999999999</v>
      </c>
      <c r="S95" s="212">
        <v>0</v>
      </c>
      <c r="T95" s="213">
        <f>S95*H95</f>
        <v>0</v>
      </c>
      <c r="AR95" s="14" t="s">
        <v>161</v>
      </c>
      <c r="AT95" s="14" t="s">
        <v>136</v>
      </c>
      <c r="AU95" s="14" t="s">
        <v>142</v>
      </c>
      <c r="AY95" s="14" t="s">
        <v>133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14" t="s">
        <v>142</v>
      </c>
      <c r="BK95" s="214">
        <f>ROUND(I95*H95,2)</f>
        <v>0</v>
      </c>
      <c r="BL95" s="14" t="s">
        <v>161</v>
      </c>
      <c r="BM95" s="14" t="s">
        <v>270</v>
      </c>
    </row>
    <row r="96" s="12" customFormat="1">
      <c r="B96" s="239"/>
      <c r="C96" s="240"/>
      <c r="D96" s="217" t="s">
        <v>144</v>
      </c>
      <c r="E96" s="241" t="s">
        <v>1</v>
      </c>
      <c r="F96" s="242" t="s">
        <v>367</v>
      </c>
      <c r="G96" s="240"/>
      <c r="H96" s="241" t="s">
        <v>1</v>
      </c>
      <c r="I96" s="243"/>
      <c r="J96" s="240"/>
      <c r="K96" s="240"/>
      <c r="L96" s="244"/>
      <c r="M96" s="245"/>
      <c r="N96" s="246"/>
      <c r="O96" s="246"/>
      <c r="P96" s="246"/>
      <c r="Q96" s="246"/>
      <c r="R96" s="246"/>
      <c r="S96" s="246"/>
      <c r="T96" s="247"/>
      <c r="AT96" s="248" t="s">
        <v>144</v>
      </c>
      <c r="AU96" s="248" t="s">
        <v>142</v>
      </c>
      <c r="AV96" s="12" t="s">
        <v>77</v>
      </c>
      <c r="AW96" s="12" t="s">
        <v>31</v>
      </c>
      <c r="AX96" s="12" t="s">
        <v>69</v>
      </c>
      <c r="AY96" s="248" t="s">
        <v>133</v>
      </c>
    </row>
    <row r="97" s="11" customFormat="1">
      <c r="B97" s="215"/>
      <c r="C97" s="216"/>
      <c r="D97" s="217" t="s">
        <v>144</v>
      </c>
      <c r="E97" s="218" t="s">
        <v>1</v>
      </c>
      <c r="F97" s="219" t="s">
        <v>347</v>
      </c>
      <c r="G97" s="216"/>
      <c r="H97" s="220">
        <v>79.409999999999997</v>
      </c>
      <c r="I97" s="221"/>
      <c r="J97" s="216"/>
      <c r="K97" s="216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144</v>
      </c>
      <c r="AU97" s="226" t="s">
        <v>142</v>
      </c>
      <c r="AV97" s="11" t="s">
        <v>142</v>
      </c>
      <c r="AW97" s="11" t="s">
        <v>31</v>
      </c>
      <c r="AX97" s="11" t="s">
        <v>69</v>
      </c>
      <c r="AY97" s="226" t="s">
        <v>133</v>
      </c>
    </row>
    <row r="98" s="10" customFormat="1" ht="25.92" customHeight="1">
      <c r="B98" s="187"/>
      <c r="C98" s="188"/>
      <c r="D98" s="189" t="s">
        <v>68</v>
      </c>
      <c r="E98" s="190" t="s">
        <v>273</v>
      </c>
      <c r="F98" s="190" t="s">
        <v>274</v>
      </c>
      <c r="G98" s="188"/>
      <c r="H98" s="188"/>
      <c r="I98" s="191"/>
      <c r="J98" s="192">
        <f>BK98</f>
        <v>0</v>
      </c>
      <c r="K98" s="188"/>
      <c r="L98" s="193"/>
      <c r="M98" s="194"/>
      <c r="N98" s="195"/>
      <c r="O98" s="195"/>
      <c r="P98" s="196">
        <f>SUM(P99:P119)</f>
        <v>0</v>
      </c>
      <c r="Q98" s="195"/>
      <c r="R98" s="196">
        <f>SUM(R99:R119)</f>
        <v>0</v>
      </c>
      <c r="S98" s="195"/>
      <c r="T98" s="197">
        <f>SUM(T99:T119)</f>
        <v>0</v>
      </c>
      <c r="AR98" s="198" t="s">
        <v>141</v>
      </c>
      <c r="AT98" s="199" t="s">
        <v>68</v>
      </c>
      <c r="AU98" s="199" t="s">
        <v>69</v>
      </c>
      <c r="AY98" s="198" t="s">
        <v>133</v>
      </c>
      <c r="BK98" s="200">
        <f>SUM(BK99:BK119)</f>
        <v>0</v>
      </c>
    </row>
    <row r="99" s="1" customFormat="1" ht="14.4" customHeight="1">
      <c r="B99" s="35"/>
      <c r="C99" s="203" t="s">
        <v>180</v>
      </c>
      <c r="D99" s="203" t="s">
        <v>136</v>
      </c>
      <c r="E99" s="204" t="s">
        <v>276</v>
      </c>
      <c r="F99" s="205" t="s">
        <v>277</v>
      </c>
      <c r="G99" s="206" t="s">
        <v>160</v>
      </c>
      <c r="H99" s="207">
        <v>35</v>
      </c>
      <c r="I99" s="208"/>
      <c r="J99" s="209">
        <f>ROUND(I99*H99,2)</f>
        <v>0</v>
      </c>
      <c r="K99" s="205" t="s">
        <v>1</v>
      </c>
      <c r="L99" s="40"/>
      <c r="M99" s="210" t="s">
        <v>1</v>
      </c>
      <c r="N99" s="211" t="s">
        <v>41</v>
      </c>
      <c r="O99" s="76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14" t="s">
        <v>278</v>
      </c>
      <c r="AT99" s="14" t="s">
        <v>136</v>
      </c>
      <c r="AU99" s="14" t="s">
        <v>77</v>
      </c>
      <c r="AY99" s="14" t="s">
        <v>133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14" t="s">
        <v>142</v>
      </c>
      <c r="BK99" s="214">
        <f>ROUND(I99*H99,2)</f>
        <v>0</v>
      </c>
      <c r="BL99" s="14" t="s">
        <v>278</v>
      </c>
      <c r="BM99" s="14" t="s">
        <v>279</v>
      </c>
    </row>
    <row r="100" s="1" customFormat="1">
      <c r="B100" s="35"/>
      <c r="C100" s="36"/>
      <c r="D100" s="217" t="s">
        <v>163</v>
      </c>
      <c r="E100" s="36"/>
      <c r="F100" s="237" t="s">
        <v>230</v>
      </c>
      <c r="G100" s="36"/>
      <c r="H100" s="36"/>
      <c r="I100" s="128"/>
      <c r="J100" s="36"/>
      <c r="K100" s="36"/>
      <c r="L100" s="40"/>
      <c r="M100" s="238"/>
      <c r="N100" s="76"/>
      <c r="O100" s="76"/>
      <c r="P100" s="76"/>
      <c r="Q100" s="76"/>
      <c r="R100" s="76"/>
      <c r="S100" s="76"/>
      <c r="T100" s="77"/>
      <c r="AT100" s="14" t="s">
        <v>163</v>
      </c>
      <c r="AU100" s="14" t="s">
        <v>77</v>
      </c>
    </row>
    <row r="101" s="11" customFormat="1">
      <c r="B101" s="215"/>
      <c r="C101" s="216"/>
      <c r="D101" s="217" t="s">
        <v>144</v>
      </c>
      <c r="E101" s="218" t="s">
        <v>1</v>
      </c>
      <c r="F101" s="219" t="s">
        <v>368</v>
      </c>
      <c r="G101" s="216"/>
      <c r="H101" s="220">
        <v>35</v>
      </c>
      <c r="I101" s="221"/>
      <c r="J101" s="216"/>
      <c r="K101" s="216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144</v>
      </c>
      <c r="AU101" s="226" t="s">
        <v>77</v>
      </c>
      <c r="AV101" s="11" t="s">
        <v>142</v>
      </c>
      <c r="AW101" s="11" t="s">
        <v>31</v>
      </c>
      <c r="AX101" s="11" t="s">
        <v>69</v>
      </c>
      <c r="AY101" s="226" t="s">
        <v>133</v>
      </c>
    </row>
    <row r="102" s="1" customFormat="1" ht="14.4" customHeight="1">
      <c r="B102" s="35"/>
      <c r="C102" s="203" t="s">
        <v>150</v>
      </c>
      <c r="D102" s="203" t="s">
        <v>136</v>
      </c>
      <c r="E102" s="204" t="s">
        <v>333</v>
      </c>
      <c r="F102" s="205" t="s">
        <v>334</v>
      </c>
      <c r="G102" s="206" t="s">
        <v>160</v>
      </c>
      <c r="H102" s="207">
        <v>35</v>
      </c>
      <c r="I102" s="208"/>
      <c r="J102" s="209">
        <f>ROUND(I102*H102,2)</f>
        <v>0</v>
      </c>
      <c r="K102" s="205" t="s">
        <v>1</v>
      </c>
      <c r="L102" s="40"/>
      <c r="M102" s="210" t="s">
        <v>1</v>
      </c>
      <c r="N102" s="211" t="s">
        <v>41</v>
      </c>
      <c r="O102" s="76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14" t="s">
        <v>278</v>
      </c>
      <c r="AT102" s="14" t="s">
        <v>136</v>
      </c>
      <c r="AU102" s="14" t="s">
        <v>77</v>
      </c>
      <c r="AY102" s="14" t="s">
        <v>133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14" t="s">
        <v>142</v>
      </c>
      <c r="BK102" s="214">
        <f>ROUND(I102*H102,2)</f>
        <v>0</v>
      </c>
      <c r="BL102" s="14" t="s">
        <v>278</v>
      </c>
      <c r="BM102" s="14" t="s">
        <v>284</v>
      </c>
    </row>
    <row r="103" s="1" customFormat="1">
      <c r="B103" s="35"/>
      <c r="C103" s="36"/>
      <c r="D103" s="217" t="s">
        <v>163</v>
      </c>
      <c r="E103" s="36"/>
      <c r="F103" s="237" t="s">
        <v>230</v>
      </c>
      <c r="G103" s="36"/>
      <c r="H103" s="36"/>
      <c r="I103" s="128"/>
      <c r="J103" s="36"/>
      <c r="K103" s="36"/>
      <c r="L103" s="40"/>
      <c r="M103" s="238"/>
      <c r="N103" s="76"/>
      <c r="O103" s="76"/>
      <c r="P103" s="76"/>
      <c r="Q103" s="76"/>
      <c r="R103" s="76"/>
      <c r="S103" s="76"/>
      <c r="T103" s="77"/>
      <c r="AT103" s="14" t="s">
        <v>163</v>
      </c>
      <c r="AU103" s="14" t="s">
        <v>77</v>
      </c>
    </row>
    <row r="104" s="11" customFormat="1">
      <c r="B104" s="215"/>
      <c r="C104" s="216"/>
      <c r="D104" s="217" t="s">
        <v>144</v>
      </c>
      <c r="E104" s="218" t="s">
        <v>1</v>
      </c>
      <c r="F104" s="219" t="s">
        <v>368</v>
      </c>
      <c r="G104" s="216"/>
      <c r="H104" s="220">
        <v>35</v>
      </c>
      <c r="I104" s="221"/>
      <c r="J104" s="216"/>
      <c r="K104" s="216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144</v>
      </c>
      <c r="AU104" s="226" t="s">
        <v>77</v>
      </c>
      <c r="AV104" s="11" t="s">
        <v>142</v>
      </c>
      <c r="AW104" s="11" t="s">
        <v>31</v>
      </c>
      <c r="AX104" s="11" t="s">
        <v>69</v>
      </c>
      <c r="AY104" s="226" t="s">
        <v>133</v>
      </c>
    </row>
    <row r="105" s="1" customFormat="1" ht="14.4" customHeight="1">
      <c r="B105" s="35"/>
      <c r="C105" s="203" t="s">
        <v>134</v>
      </c>
      <c r="D105" s="203" t="s">
        <v>136</v>
      </c>
      <c r="E105" s="204" t="s">
        <v>335</v>
      </c>
      <c r="F105" s="205" t="s">
        <v>283</v>
      </c>
      <c r="G105" s="206" t="s">
        <v>160</v>
      </c>
      <c r="H105" s="207">
        <v>6</v>
      </c>
      <c r="I105" s="208"/>
      <c r="J105" s="209">
        <f>ROUND(I105*H105,2)</f>
        <v>0</v>
      </c>
      <c r="K105" s="205" t="s">
        <v>1</v>
      </c>
      <c r="L105" s="40"/>
      <c r="M105" s="210" t="s">
        <v>1</v>
      </c>
      <c r="N105" s="211" t="s">
        <v>41</v>
      </c>
      <c r="O105" s="76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14" t="s">
        <v>161</v>
      </c>
      <c r="AT105" s="14" t="s">
        <v>136</v>
      </c>
      <c r="AU105" s="14" t="s">
        <v>77</v>
      </c>
      <c r="AY105" s="14" t="s">
        <v>133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14" t="s">
        <v>142</v>
      </c>
      <c r="BK105" s="214">
        <f>ROUND(I105*H105,2)</f>
        <v>0</v>
      </c>
      <c r="BL105" s="14" t="s">
        <v>161</v>
      </c>
      <c r="BM105" s="14" t="s">
        <v>336</v>
      </c>
    </row>
    <row r="106" s="1" customFormat="1">
      <c r="B106" s="35"/>
      <c r="C106" s="36"/>
      <c r="D106" s="217" t="s">
        <v>163</v>
      </c>
      <c r="E106" s="36"/>
      <c r="F106" s="237" t="s">
        <v>230</v>
      </c>
      <c r="G106" s="36"/>
      <c r="H106" s="36"/>
      <c r="I106" s="128"/>
      <c r="J106" s="36"/>
      <c r="K106" s="36"/>
      <c r="L106" s="40"/>
      <c r="M106" s="238"/>
      <c r="N106" s="76"/>
      <c r="O106" s="76"/>
      <c r="P106" s="76"/>
      <c r="Q106" s="76"/>
      <c r="R106" s="76"/>
      <c r="S106" s="76"/>
      <c r="T106" s="77"/>
      <c r="AT106" s="14" t="s">
        <v>163</v>
      </c>
      <c r="AU106" s="14" t="s">
        <v>77</v>
      </c>
    </row>
    <row r="107" s="11" customFormat="1">
      <c r="B107" s="215"/>
      <c r="C107" s="216"/>
      <c r="D107" s="217" t="s">
        <v>144</v>
      </c>
      <c r="E107" s="218" t="s">
        <v>1</v>
      </c>
      <c r="F107" s="219" t="s">
        <v>369</v>
      </c>
      <c r="G107" s="216"/>
      <c r="H107" s="220">
        <v>6</v>
      </c>
      <c r="I107" s="221"/>
      <c r="J107" s="216"/>
      <c r="K107" s="216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144</v>
      </c>
      <c r="AU107" s="226" t="s">
        <v>77</v>
      </c>
      <c r="AV107" s="11" t="s">
        <v>142</v>
      </c>
      <c r="AW107" s="11" t="s">
        <v>31</v>
      </c>
      <c r="AX107" s="11" t="s">
        <v>69</v>
      </c>
      <c r="AY107" s="226" t="s">
        <v>133</v>
      </c>
    </row>
    <row r="108" s="1" customFormat="1" ht="14.4" customHeight="1">
      <c r="B108" s="35"/>
      <c r="C108" s="203" t="s">
        <v>193</v>
      </c>
      <c r="D108" s="203" t="s">
        <v>136</v>
      </c>
      <c r="E108" s="204" t="s">
        <v>287</v>
      </c>
      <c r="F108" s="205" t="s">
        <v>288</v>
      </c>
      <c r="G108" s="206" t="s">
        <v>160</v>
      </c>
      <c r="H108" s="207">
        <v>2</v>
      </c>
      <c r="I108" s="208"/>
      <c r="J108" s="209">
        <f>ROUND(I108*H108,2)</f>
        <v>0</v>
      </c>
      <c r="K108" s="205" t="s">
        <v>1</v>
      </c>
      <c r="L108" s="40"/>
      <c r="M108" s="210" t="s">
        <v>1</v>
      </c>
      <c r="N108" s="211" t="s">
        <v>41</v>
      </c>
      <c r="O108" s="76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14" t="s">
        <v>278</v>
      </c>
      <c r="AT108" s="14" t="s">
        <v>136</v>
      </c>
      <c r="AU108" s="14" t="s">
        <v>77</v>
      </c>
      <c r="AY108" s="14" t="s">
        <v>133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14" t="s">
        <v>142</v>
      </c>
      <c r="BK108" s="214">
        <f>ROUND(I108*H108,2)</f>
        <v>0</v>
      </c>
      <c r="BL108" s="14" t="s">
        <v>278</v>
      </c>
      <c r="BM108" s="14" t="s">
        <v>289</v>
      </c>
    </row>
    <row r="109" s="1" customFormat="1">
      <c r="B109" s="35"/>
      <c r="C109" s="36"/>
      <c r="D109" s="217" t="s">
        <v>163</v>
      </c>
      <c r="E109" s="36"/>
      <c r="F109" s="237" t="s">
        <v>230</v>
      </c>
      <c r="G109" s="36"/>
      <c r="H109" s="36"/>
      <c r="I109" s="128"/>
      <c r="J109" s="36"/>
      <c r="K109" s="36"/>
      <c r="L109" s="40"/>
      <c r="M109" s="238"/>
      <c r="N109" s="76"/>
      <c r="O109" s="76"/>
      <c r="P109" s="76"/>
      <c r="Q109" s="76"/>
      <c r="R109" s="76"/>
      <c r="S109" s="76"/>
      <c r="T109" s="77"/>
      <c r="AT109" s="14" t="s">
        <v>163</v>
      </c>
      <c r="AU109" s="14" t="s">
        <v>77</v>
      </c>
    </row>
    <row r="110" s="11" customFormat="1">
      <c r="B110" s="215"/>
      <c r="C110" s="216"/>
      <c r="D110" s="217" t="s">
        <v>144</v>
      </c>
      <c r="E110" s="218" t="s">
        <v>1</v>
      </c>
      <c r="F110" s="219" t="s">
        <v>370</v>
      </c>
      <c r="G110" s="216"/>
      <c r="H110" s="220">
        <v>2</v>
      </c>
      <c r="I110" s="221"/>
      <c r="J110" s="216"/>
      <c r="K110" s="216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144</v>
      </c>
      <c r="AU110" s="226" t="s">
        <v>77</v>
      </c>
      <c r="AV110" s="11" t="s">
        <v>142</v>
      </c>
      <c r="AW110" s="11" t="s">
        <v>31</v>
      </c>
      <c r="AX110" s="11" t="s">
        <v>69</v>
      </c>
      <c r="AY110" s="226" t="s">
        <v>133</v>
      </c>
    </row>
    <row r="111" s="1" customFormat="1" ht="14.4" customHeight="1">
      <c r="B111" s="35"/>
      <c r="C111" s="203" t="s">
        <v>197</v>
      </c>
      <c r="D111" s="203" t="s">
        <v>136</v>
      </c>
      <c r="E111" s="204" t="s">
        <v>292</v>
      </c>
      <c r="F111" s="205" t="s">
        <v>293</v>
      </c>
      <c r="G111" s="206" t="s">
        <v>160</v>
      </c>
      <c r="H111" s="207">
        <v>10</v>
      </c>
      <c r="I111" s="208"/>
      <c r="J111" s="209">
        <f>ROUND(I111*H111,2)</f>
        <v>0</v>
      </c>
      <c r="K111" s="205" t="s">
        <v>1</v>
      </c>
      <c r="L111" s="40"/>
      <c r="M111" s="210" t="s">
        <v>1</v>
      </c>
      <c r="N111" s="211" t="s">
        <v>41</v>
      </c>
      <c r="O111" s="76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14" t="s">
        <v>278</v>
      </c>
      <c r="AT111" s="14" t="s">
        <v>136</v>
      </c>
      <c r="AU111" s="14" t="s">
        <v>77</v>
      </c>
      <c r="AY111" s="14" t="s">
        <v>133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14" t="s">
        <v>142</v>
      </c>
      <c r="BK111" s="214">
        <f>ROUND(I111*H111,2)</f>
        <v>0</v>
      </c>
      <c r="BL111" s="14" t="s">
        <v>278</v>
      </c>
      <c r="BM111" s="14" t="s">
        <v>294</v>
      </c>
    </row>
    <row r="112" s="1" customFormat="1">
      <c r="B112" s="35"/>
      <c r="C112" s="36"/>
      <c r="D112" s="217" t="s">
        <v>163</v>
      </c>
      <c r="E112" s="36"/>
      <c r="F112" s="237" t="s">
        <v>230</v>
      </c>
      <c r="G112" s="36"/>
      <c r="H112" s="36"/>
      <c r="I112" s="128"/>
      <c r="J112" s="36"/>
      <c r="K112" s="36"/>
      <c r="L112" s="40"/>
      <c r="M112" s="238"/>
      <c r="N112" s="76"/>
      <c r="O112" s="76"/>
      <c r="P112" s="76"/>
      <c r="Q112" s="76"/>
      <c r="R112" s="76"/>
      <c r="S112" s="76"/>
      <c r="T112" s="77"/>
      <c r="AT112" s="14" t="s">
        <v>163</v>
      </c>
      <c r="AU112" s="14" t="s">
        <v>77</v>
      </c>
    </row>
    <row r="113" s="11" customFormat="1">
      <c r="B113" s="215"/>
      <c r="C113" s="216"/>
      <c r="D113" s="217" t="s">
        <v>144</v>
      </c>
      <c r="E113" s="218" t="s">
        <v>1</v>
      </c>
      <c r="F113" s="219" t="s">
        <v>371</v>
      </c>
      <c r="G113" s="216"/>
      <c r="H113" s="220">
        <v>10</v>
      </c>
      <c r="I113" s="221"/>
      <c r="J113" s="216"/>
      <c r="K113" s="216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144</v>
      </c>
      <c r="AU113" s="226" t="s">
        <v>77</v>
      </c>
      <c r="AV113" s="11" t="s">
        <v>142</v>
      </c>
      <c r="AW113" s="11" t="s">
        <v>31</v>
      </c>
      <c r="AX113" s="11" t="s">
        <v>69</v>
      </c>
      <c r="AY113" s="226" t="s">
        <v>133</v>
      </c>
    </row>
    <row r="114" s="1" customFormat="1" ht="14.4" customHeight="1">
      <c r="B114" s="35"/>
      <c r="C114" s="203" t="s">
        <v>202</v>
      </c>
      <c r="D114" s="203" t="s">
        <v>136</v>
      </c>
      <c r="E114" s="204" t="s">
        <v>296</v>
      </c>
      <c r="F114" s="205" t="s">
        <v>297</v>
      </c>
      <c r="G114" s="206" t="s">
        <v>160</v>
      </c>
      <c r="H114" s="207">
        <v>2</v>
      </c>
      <c r="I114" s="208"/>
      <c r="J114" s="209">
        <f>ROUND(I114*H114,2)</f>
        <v>0</v>
      </c>
      <c r="K114" s="205" t="s">
        <v>1</v>
      </c>
      <c r="L114" s="40"/>
      <c r="M114" s="210" t="s">
        <v>1</v>
      </c>
      <c r="N114" s="211" t="s">
        <v>41</v>
      </c>
      <c r="O114" s="76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AR114" s="14" t="s">
        <v>278</v>
      </c>
      <c r="AT114" s="14" t="s">
        <v>136</v>
      </c>
      <c r="AU114" s="14" t="s">
        <v>77</v>
      </c>
      <c r="AY114" s="14" t="s">
        <v>133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14" t="s">
        <v>142</v>
      </c>
      <c r="BK114" s="214">
        <f>ROUND(I114*H114,2)</f>
        <v>0</v>
      </c>
      <c r="BL114" s="14" t="s">
        <v>278</v>
      </c>
      <c r="BM114" s="14" t="s">
        <v>298</v>
      </c>
    </row>
    <row r="115" s="1" customFormat="1">
      <c r="B115" s="35"/>
      <c r="C115" s="36"/>
      <c r="D115" s="217" t="s">
        <v>163</v>
      </c>
      <c r="E115" s="36"/>
      <c r="F115" s="237" t="s">
        <v>230</v>
      </c>
      <c r="G115" s="36"/>
      <c r="H115" s="36"/>
      <c r="I115" s="128"/>
      <c r="J115" s="36"/>
      <c r="K115" s="36"/>
      <c r="L115" s="40"/>
      <c r="M115" s="238"/>
      <c r="N115" s="76"/>
      <c r="O115" s="76"/>
      <c r="P115" s="76"/>
      <c r="Q115" s="76"/>
      <c r="R115" s="76"/>
      <c r="S115" s="76"/>
      <c r="T115" s="77"/>
      <c r="AT115" s="14" t="s">
        <v>163</v>
      </c>
      <c r="AU115" s="14" t="s">
        <v>77</v>
      </c>
    </row>
    <row r="116" s="11" customFormat="1">
      <c r="B116" s="215"/>
      <c r="C116" s="216"/>
      <c r="D116" s="217" t="s">
        <v>144</v>
      </c>
      <c r="E116" s="218" t="s">
        <v>1</v>
      </c>
      <c r="F116" s="219" t="s">
        <v>370</v>
      </c>
      <c r="G116" s="216"/>
      <c r="H116" s="220">
        <v>2</v>
      </c>
      <c r="I116" s="221"/>
      <c r="J116" s="216"/>
      <c r="K116" s="216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144</v>
      </c>
      <c r="AU116" s="226" t="s">
        <v>77</v>
      </c>
      <c r="AV116" s="11" t="s">
        <v>142</v>
      </c>
      <c r="AW116" s="11" t="s">
        <v>31</v>
      </c>
      <c r="AX116" s="11" t="s">
        <v>69</v>
      </c>
      <c r="AY116" s="226" t="s">
        <v>133</v>
      </c>
    </row>
    <row r="117" s="1" customFormat="1" ht="14.4" customHeight="1">
      <c r="B117" s="35"/>
      <c r="C117" s="203" t="s">
        <v>206</v>
      </c>
      <c r="D117" s="203" t="s">
        <v>136</v>
      </c>
      <c r="E117" s="204" t="s">
        <v>305</v>
      </c>
      <c r="F117" s="205" t="s">
        <v>306</v>
      </c>
      <c r="G117" s="206" t="s">
        <v>160</v>
      </c>
      <c r="H117" s="207">
        <v>2</v>
      </c>
      <c r="I117" s="208"/>
      <c r="J117" s="209">
        <f>ROUND(I117*H117,2)</f>
        <v>0</v>
      </c>
      <c r="K117" s="205" t="s">
        <v>1</v>
      </c>
      <c r="L117" s="40"/>
      <c r="M117" s="210" t="s">
        <v>1</v>
      </c>
      <c r="N117" s="211" t="s">
        <v>41</v>
      </c>
      <c r="O117" s="76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AR117" s="14" t="s">
        <v>278</v>
      </c>
      <c r="AT117" s="14" t="s">
        <v>136</v>
      </c>
      <c r="AU117" s="14" t="s">
        <v>77</v>
      </c>
      <c r="AY117" s="14" t="s">
        <v>133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14" t="s">
        <v>142</v>
      </c>
      <c r="BK117" s="214">
        <f>ROUND(I117*H117,2)</f>
        <v>0</v>
      </c>
      <c r="BL117" s="14" t="s">
        <v>278</v>
      </c>
      <c r="BM117" s="14" t="s">
        <v>341</v>
      </c>
    </row>
    <row r="118" s="1" customFormat="1">
      <c r="B118" s="35"/>
      <c r="C118" s="36"/>
      <c r="D118" s="217" t="s">
        <v>163</v>
      </c>
      <c r="E118" s="36"/>
      <c r="F118" s="237" t="s">
        <v>230</v>
      </c>
      <c r="G118" s="36"/>
      <c r="H118" s="36"/>
      <c r="I118" s="128"/>
      <c r="J118" s="36"/>
      <c r="K118" s="36"/>
      <c r="L118" s="40"/>
      <c r="M118" s="238"/>
      <c r="N118" s="76"/>
      <c r="O118" s="76"/>
      <c r="P118" s="76"/>
      <c r="Q118" s="76"/>
      <c r="R118" s="76"/>
      <c r="S118" s="76"/>
      <c r="T118" s="77"/>
      <c r="AT118" s="14" t="s">
        <v>163</v>
      </c>
      <c r="AU118" s="14" t="s">
        <v>77</v>
      </c>
    </row>
    <row r="119" s="11" customFormat="1">
      <c r="B119" s="215"/>
      <c r="C119" s="216"/>
      <c r="D119" s="217" t="s">
        <v>144</v>
      </c>
      <c r="E119" s="218" t="s">
        <v>1</v>
      </c>
      <c r="F119" s="219" t="s">
        <v>370</v>
      </c>
      <c r="G119" s="216"/>
      <c r="H119" s="220">
        <v>2</v>
      </c>
      <c r="I119" s="221"/>
      <c r="J119" s="216"/>
      <c r="K119" s="216"/>
      <c r="L119" s="222"/>
      <c r="M119" s="249"/>
      <c r="N119" s="250"/>
      <c r="O119" s="250"/>
      <c r="P119" s="250"/>
      <c r="Q119" s="250"/>
      <c r="R119" s="250"/>
      <c r="S119" s="250"/>
      <c r="T119" s="251"/>
      <c r="AT119" s="226" t="s">
        <v>144</v>
      </c>
      <c r="AU119" s="226" t="s">
        <v>77</v>
      </c>
      <c r="AV119" s="11" t="s">
        <v>142</v>
      </c>
      <c r="AW119" s="11" t="s">
        <v>31</v>
      </c>
      <c r="AX119" s="11" t="s">
        <v>69</v>
      </c>
      <c r="AY119" s="226" t="s">
        <v>133</v>
      </c>
    </row>
    <row r="120" s="1" customFormat="1" ht="6.96" customHeight="1">
      <c r="B120" s="54"/>
      <c r="C120" s="55"/>
      <c r="D120" s="55"/>
      <c r="E120" s="55"/>
      <c r="F120" s="55"/>
      <c r="G120" s="55"/>
      <c r="H120" s="55"/>
      <c r="I120" s="152"/>
      <c r="J120" s="55"/>
      <c r="K120" s="55"/>
      <c r="L120" s="40"/>
    </row>
  </sheetData>
  <sheetProtection sheet="1" autoFilter="0" formatColumns="0" formatRows="0" objects="1" scenarios="1" spinCount="100000" saltValue="+5vKPD4iC8Cuq4eVQ8v328UM+Lhar8OGWdcTApm9vJEM6efHR3XDY/Ar1DtAIcYq/YkXEVVuCirKj70fRZ4zzA==" hashValue="wNWUchAWXIXaPz+NmbCw/5zDpy4NRKVNlh6gRP3IDiVEn39a0a4ydImFR3PXqQ74uIpoqO0HG1DSp9W/7BlY8Q==" algorithmName="SHA-512" password="CC35"/>
  <autoFilter ref="C83:K11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86.43" customWidth="1"/>
    <col min="7" max="7" width="7.43" customWidth="1"/>
    <col min="8" max="8" width="9.57" customWidth="1"/>
    <col min="9" max="9" width="12.14" style="121" customWidth="1"/>
    <col min="10" max="10" width="20.14" customWidth="1"/>
    <col min="11" max="11" width="13.29" hidden="1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4" t="s">
        <v>93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77</v>
      </c>
    </row>
    <row r="4" ht="24.96" customHeight="1">
      <c r="B4" s="17"/>
      <c r="D4" s="125" t="s">
        <v>103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6" t="s">
        <v>16</v>
      </c>
      <c r="L6" s="17"/>
    </row>
    <row r="7" ht="14.4" customHeight="1">
      <c r="B7" s="17"/>
      <c r="E7" s="127" t="str">
        <f>'Rekapitulace stavby'!K6</f>
        <v>Domov pro seniory Skalka v Chebu, Americká 2176/52</v>
      </c>
      <c r="F7" s="126"/>
      <c r="G7" s="126"/>
      <c r="H7" s="126"/>
      <c r="L7" s="17"/>
    </row>
    <row r="8" s="1" customFormat="1" ht="12" customHeight="1">
      <c r="B8" s="40"/>
      <c r="D8" s="126" t="s">
        <v>104</v>
      </c>
      <c r="I8" s="128"/>
      <c r="L8" s="40"/>
    </row>
    <row r="9" s="1" customFormat="1" ht="36.96" customHeight="1">
      <c r="B9" s="40"/>
      <c r="E9" s="129" t="s">
        <v>372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18. 1. 2019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tr">
        <f>IF('Rekapitulace stavby'!AN10="","",'Rekapitulace stavby'!AN10)</f>
        <v/>
      </c>
      <c r="L14" s="40"/>
    </row>
    <row r="15" s="1" customFormat="1" ht="18" customHeight="1">
      <c r="B15" s="40"/>
      <c r="E15" s="14" t="str">
        <f>IF('Rekapitulace stavby'!E11="","",'Rekapitulace stavby'!E11)</f>
        <v xml:space="preserve"> </v>
      </c>
      <c r="I15" s="130" t="s">
        <v>27</v>
      </c>
      <c r="J15" s="14" t="str">
        <f>IF('Rekapitulace stavby'!AN11="","",'Rekapitulace stavby'!AN11)</f>
        <v/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28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27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30</v>
      </c>
      <c r="I20" s="130" t="s">
        <v>25</v>
      </c>
      <c r="J20" s="14" t="str">
        <f>IF('Rekapitulace stavby'!AN16="","",'Rekapitulace stavby'!AN16)</f>
        <v/>
      </c>
      <c r="L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30" t="s">
        <v>27</v>
      </c>
      <c r="J21" s="14" t="str">
        <f>IF('Rekapitulace stavby'!AN17="","",'Rekapitulace stavby'!AN17)</f>
        <v/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32</v>
      </c>
      <c r="I23" s="130" t="s">
        <v>25</v>
      </c>
      <c r="J23" s="14" t="str">
        <f>IF('Rekapitulace stavby'!AN19="","",'Rekapitulace stavby'!AN19)</f>
        <v/>
      </c>
      <c r="L23" s="40"/>
    </row>
    <row r="24" s="1" customFormat="1" ht="18" customHeight="1">
      <c r="B24" s="40"/>
      <c r="E24" s="14" t="str">
        <f>IF('Rekapitulace stavby'!E20="","",'Rekapitulace stavby'!E20)</f>
        <v xml:space="preserve"> </v>
      </c>
      <c r="I24" s="130" t="s">
        <v>27</v>
      </c>
      <c r="J24" s="14" t="str">
        <f>IF('Rekapitulace stavby'!AN20="","",'Rekapitulace stavby'!AN20)</f>
        <v/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33</v>
      </c>
      <c r="I26" s="128"/>
      <c r="L26" s="40"/>
    </row>
    <row r="27" s="6" customFormat="1" ht="14.4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25.44" customHeight="1">
      <c r="B30" s="40"/>
      <c r="D30" s="136" t="s">
        <v>35</v>
      </c>
      <c r="I30" s="128"/>
      <c r="J30" s="137">
        <f>ROUND(J84,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5"/>
      <c r="J31" s="68"/>
      <c r="K31" s="68"/>
      <c r="L31" s="40"/>
    </row>
    <row r="32" s="1" customFormat="1" ht="14.4" customHeight="1">
      <c r="B32" s="40"/>
      <c r="F32" s="138" t="s">
        <v>37</v>
      </c>
      <c r="I32" s="139" t="s">
        <v>36</v>
      </c>
      <c r="J32" s="138" t="s">
        <v>38</v>
      </c>
      <c r="L32" s="40"/>
    </row>
    <row r="33" s="1" customFormat="1" ht="14.4" customHeight="1">
      <c r="B33" s="40"/>
      <c r="D33" s="126" t="s">
        <v>39</v>
      </c>
      <c r="E33" s="126" t="s">
        <v>40</v>
      </c>
      <c r="F33" s="140">
        <f>ROUND((SUM(BE84:BE119)),  2)</f>
        <v>0</v>
      </c>
      <c r="I33" s="141">
        <v>0.20999999999999999</v>
      </c>
      <c r="J33" s="140">
        <f>ROUND(((SUM(BE84:BE119))*I33),  2)</f>
        <v>0</v>
      </c>
      <c r="L33" s="40"/>
    </row>
    <row r="34" s="1" customFormat="1" ht="14.4" customHeight="1">
      <c r="B34" s="40"/>
      <c r="E34" s="126" t="s">
        <v>41</v>
      </c>
      <c r="F34" s="140">
        <f>ROUND((SUM(BF84:BF119)),  2)</f>
        <v>0</v>
      </c>
      <c r="I34" s="141">
        <v>0.14999999999999999</v>
      </c>
      <c r="J34" s="140">
        <f>ROUND(((SUM(BF84:BF119))*I34),  2)</f>
        <v>0</v>
      </c>
      <c r="L34" s="40"/>
    </row>
    <row r="35" hidden="1" s="1" customFormat="1" ht="14.4" customHeight="1">
      <c r="B35" s="40"/>
      <c r="E35" s="126" t="s">
        <v>42</v>
      </c>
      <c r="F35" s="140">
        <f>ROUND((SUM(BG84:BG119)),  2)</f>
        <v>0</v>
      </c>
      <c r="I35" s="141">
        <v>0.20999999999999999</v>
      </c>
      <c r="J35" s="140">
        <f>0</f>
        <v>0</v>
      </c>
      <c r="L35" s="40"/>
    </row>
    <row r="36" hidden="1" s="1" customFormat="1" ht="14.4" customHeight="1">
      <c r="B36" s="40"/>
      <c r="E36" s="126" t="s">
        <v>43</v>
      </c>
      <c r="F36" s="140">
        <f>ROUND((SUM(BH84:BH119)),  2)</f>
        <v>0</v>
      </c>
      <c r="I36" s="141">
        <v>0.14999999999999999</v>
      </c>
      <c r="J36" s="140">
        <f>0</f>
        <v>0</v>
      </c>
      <c r="L36" s="40"/>
    </row>
    <row r="37" hidden="1" s="1" customFormat="1" ht="14.4" customHeight="1">
      <c r="B37" s="40"/>
      <c r="E37" s="126" t="s">
        <v>44</v>
      </c>
      <c r="F37" s="140">
        <f>ROUND((SUM(BI84:BI119)),  2)</f>
        <v>0</v>
      </c>
      <c r="I37" s="141">
        <v>0</v>
      </c>
      <c r="J37" s="140">
        <f>0</f>
        <v>0</v>
      </c>
      <c r="L37" s="40"/>
    </row>
    <row r="38" s="1" customFormat="1" ht="6.96" customHeight="1">
      <c r="B38" s="40"/>
      <c r="I38" s="128"/>
      <c r="L38" s="40"/>
    </row>
    <row r="39" s="1" customFormat="1" ht="25.44" customHeight="1">
      <c r="B39" s="40"/>
      <c r="C39" s="142"/>
      <c r="D39" s="143" t="s">
        <v>45</v>
      </c>
      <c r="E39" s="144"/>
      <c r="F39" s="144"/>
      <c r="G39" s="145" t="s">
        <v>46</v>
      </c>
      <c r="H39" s="146" t="s">
        <v>47</v>
      </c>
      <c r="I39" s="147"/>
      <c r="J39" s="148">
        <f>SUM(J30:J37)</f>
        <v>0</v>
      </c>
      <c r="K39" s="149"/>
      <c r="L39" s="40"/>
    </row>
    <row r="40" s="1" customFormat="1" ht="14.4" customHeight="1">
      <c r="B40" s="150"/>
      <c r="C40" s="151"/>
      <c r="D40" s="151"/>
      <c r="E40" s="151"/>
      <c r="F40" s="151"/>
      <c r="G40" s="151"/>
      <c r="H40" s="151"/>
      <c r="I40" s="152"/>
      <c r="J40" s="151"/>
      <c r="K40" s="151"/>
      <c r="L40" s="40"/>
    </row>
    <row r="44" s="1" customFormat="1" ht="6.96" customHeight="1">
      <c r="B44" s="153"/>
      <c r="C44" s="154"/>
      <c r="D44" s="154"/>
      <c r="E44" s="154"/>
      <c r="F44" s="154"/>
      <c r="G44" s="154"/>
      <c r="H44" s="154"/>
      <c r="I44" s="155"/>
      <c r="J44" s="154"/>
      <c r="K44" s="154"/>
      <c r="L44" s="40"/>
    </row>
    <row r="45" s="1" customFormat="1" ht="24.96" customHeight="1">
      <c r="B45" s="35"/>
      <c r="C45" s="20" t="s">
        <v>106</v>
      </c>
      <c r="D45" s="36"/>
      <c r="E45" s="36"/>
      <c r="F45" s="36"/>
      <c r="G45" s="36"/>
      <c r="H45" s="36"/>
      <c r="I45" s="128"/>
      <c r="J45" s="36"/>
      <c r="K45" s="36"/>
      <c r="L45" s="40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128"/>
      <c r="J46" s="36"/>
      <c r="K46" s="36"/>
      <c r="L46" s="40"/>
    </row>
    <row r="47" s="1" customFormat="1" ht="12" customHeight="1">
      <c r="B47" s="35"/>
      <c r="C47" s="29" t="s">
        <v>16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14.4" customHeight="1">
      <c r="B48" s="35"/>
      <c r="C48" s="36"/>
      <c r="D48" s="36"/>
      <c r="E48" s="156" t="str">
        <f>E7</f>
        <v>Domov pro seniory Skalka v Chebu, Americká 2176/52</v>
      </c>
      <c r="F48" s="29"/>
      <c r="G48" s="29"/>
      <c r="H48" s="29"/>
      <c r="I48" s="128"/>
      <c r="J48" s="36"/>
      <c r="K48" s="36"/>
      <c r="L48" s="40"/>
    </row>
    <row r="49" s="1" customFormat="1" ht="12" customHeight="1">
      <c r="B49" s="35"/>
      <c r="C49" s="29" t="s">
        <v>104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4.4" customHeight="1">
      <c r="B50" s="35"/>
      <c r="C50" s="36"/>
      <c r="D50" s="36"/>
      <c r="E50" s="61" t="str">
        <f>E9</f>
        <v>SO 06 - Revitalizace chodeb v 6.np</v>
      </c>
      <c r="F50" s="36"/>
      <c r="G50" s="36"/>
      <c r="H50" s="36"/>
      <c r="I50" s="128"/>
      <c r="J50" s="36"/>
      <c r="K50" s="36"/>
      <c r="L50" s="40"/>
    </row>
    <row r="51" s="1" customFormat="1" ht="6.96" customHeight="1">
      <c r="B51" s="35"/>
      <c r="C51" s="36"/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2" customHeight="1">
      <c r="B52" s="35"/>
      <c r="C52" s="29" t="s">
        <v>20</v>
      </c>
      <c r="D52" s="36"/>
      <c r="E52" s="36"/>
      <c r="F52" s="24" t="str">
        <f>F12</f>
        <v xml:space="preserve">Cheb </v>
      </c>
      <c r="G52" s="36"/>
      <c r="H52" s="36"/>
      <c r="I52" s="130" t="s">
        <v>22</v>
      </c>
      <c r="J52" s="64" t="str">
        <f>IF(J12="","",J12)</f>
        <v>18. 1. 2019</v>
      </c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2.6" customHeight="1">
      <c r="B54" s="35"/>
      <c r="C54" s="29" t="s">
        <v>24</v>
      </c>
      <c r="D54" s="36"/>
      <c r="E54" s="36"/>
      <c r="F54" s="24" t="str">
        <f>E15</f>
        <v xml:space="preserve"> </v>
      </c>
      <c r="G54" s="36"/>
      <c r="H54" s="36"/>
      <c r="I54" s="130" t="s">
        <v>30</v>
      </c>
      <c r="J54" s="33" t="str">
        <f>E21</f>
        <v xml:space="preserve"> </v>
      </c>
      <c r="K54" s="36"/>
      <c r="L54" s="40"/>
    </row>
    <row r="55" s="1" customFormat="1" ht="12.6" customHeight="1">
      <c r="B55" s="35"/>
      <c r="C55" s="29" t="s">
        <v>28</v>
      </c>
      <c r="D55" s="36"/>
      <c r="E55" s="36"/>
      <c r="F55" s="24" t="str">
        <f>IF(E18="","",E18)</f>
        <v>Vyplň údaj</v>
      </c>
      <c r="G55" s="36"/>
      <c r="H55" s="36"/>
      <c r="I55" s="130" t="s">
        <v>32</v>
      </c>
      <c r="J55" s="33" t="str">
        <f>E24</f>
        <v xml:space="preserve"> </v>
      </c>
      <c r="K55" s="36"/>
      <c r="L55" s="40"/>
    </row>
    <row r="56" s="1" customFormat="1" ht="10.32" customHeight="1">
      <c r="B56" s="35"/>
      <c r="C56" s="36"/>
      <c r="D56" s="36"/>
      <c r="E56" s="36"/>
      <c r="F56" s="36"/>
      <c r="G56" s="36"/>
      <c r="H56" s="36"/>
      <c r="I56" s="128"/>
      <c r="J56" s="36"/>
      <c r="K56" s="36"/>
      <c r="L56" s="40"/>
    </row>
    <row r="57" s="1" customFormat="1" ht="29.28" customHeight="1">
      <c r="B57" s="35"/>
      <c r="C57" s="157" t="s">
        <v>107</v>
      </c>
      <c r="D57" s="158"/>
      <c r="E57" s="158"/>
      <c r="F57" s="158"/>
      <c r="G57" s="158"/>
      <c r="H57" s="158"/>
      <c r="I57" s="159"/>
      <c r="J57" s="160" t="s">
        <v>108</v>
      </c>
      <c r="K57" s="158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2.8" customHeight="1">
      <c r="B59" s="35"/>
      <c r="C59" s="161" t="s">
        <v>109</v>
      </c>
      <c r="D59" s="36"/>
      <c r="E59" s="36"/>
      <c r="F59" s="36"/>
      <c r="G59" s="36"/>
      <c r="H59" s="36"/>
      <c r="I59" s="128"/>
      <c r="J59" s="95">
        <f>J84</f>
        <v>0</v>
      </c>
      <c r="K59" s="36"/>
      <c r="L59" s="40"/>
      <c r="AU59" s="14" t="s">
        <v>110</v>
      </c>
    </row>
    <row r="60" s="7" customFormat="1" ht="24.96" customHeight="1">
      <c r="B60" s="162"/>
      <c r="C60" s="163"/>
      <c r="D60" s="164" t="s">
        <v>111</v>
      </c>
      <c r="E60" s="165"/>
      <c r="F60" s="165"/>
      <c r="G60" s="165"/>
      <c r="H60" s="165"/>
      <c r="I60" s="166"/>
      <c r="J60" s="167">
        <f>J85</f>
        <v>0</v>
      </c>
      <c r="K60" s="163"/>
      <c r="L60" s="168"/>
    </row>
    <row r="61" s="8" customFormat="1" ht="19.92" customHeight="1">
      <c r="B61" s="169"/>
      <c r="C61" s="170"/>
      <c r="D61" s="171" t="s">
        <v>112</v>
      </c>
      <c r="E61" s="172"/>
      <c r="F61" s="172"/>
      <c r="G61" s="172"/>
      <c r="H61" s="172"/>
      <c r="I61" s="173"/>
      <c r="J61" s="174">
        <f>J86</f>
        <v>0</v>
      </c>
      <c r="K61" s="170"/>
      <c r="L61" s="175"/>
    </row>
    <row r="62" s="7" customFormat="1" ht="24.96" customHeight="1">
      <c r="B62" s="162"/>
      <c r="C62" s="163"/>
      <c r="D62" s="164" t="s">
        <v>113</v>
      </c>
      <c r="E62" s="165"/>
      <c r="F62" s="165"/>
      <c r="G62" s="165"/>
      <c r="H62" s="165"/>
      <c r="I62" s="166"/>
      <c r="J62" s="167">
        <f>J90</f>
        <v>0</v>
      </c>
      <c r="K62" s="163"/>
      <c r="L62" s="168"/>
    </row>
    <row r="63" s="8" customFormat="1" ht="19.92" customHeight="1">
      <c r="B63" s="169"/>
      <c r="C63" s="170"/>
      <c r="D63" s="171" t="s">
        <v>116</v>
      </c>
      <c r="E63" s="172"/>
      <c r="F63" s="172"/>
      <c r="G63" s="172"/>
      <c r="H63" s="172"/>
      <c r="I63" s="173"/>
      <c r="J63" s="174">
        <f>J91</f>
        <v>0</v>
      </c>
      <c r="K63" s="170"/>
      <c r="L63" s="175"/>
    </row>
    <row r="64" s="7" customFormat="1" ht="24.96" customHeight="1">
      <c r="B64" s="162"/>
      <c r="C64" s="163"/>
      <c r="D64" s="164" t="s">
        <v>117</v>
      </c>
      <c r="E64" s="165"/>
      <c r="F64" s="165"/>
      <c r="G64" s="165"/>
      <c r="H64" s="165"/>
      <c r="I64" s="166"/>
      <c r="J64" s="167">
        <f>J98</f>
        <v>0</v>
      </c>
      <c r="K64" s="163"/>
      <c r="L64" s="168"/>
    </row>
    <row r="65" s="1" customFormat="1" ht="21.84" customHeight="1">
      <c r="B65" s="35"/>
      <c r="C65" s="36"/>
      <c r="D65" s="36"/>
      <c r="E65" s="36"/>
      <c r="F65" s="36"/>
      <c r="G65" s="36"/>
      <c r="H65" s="36"/>
      <c r="I65" s="128"/>
      <c r="J65" s="36"/>
      <c r="K65" s="36"/>
      <c r="L65" s="40"/>
    </row>
    <row r="66" s="1" customFormat="1" ht="6.96" customHeight="1">
      <c r="B66" s="54"/>
      <c r="C66" s="55"/>
      <c r="D66" s="55"/>
      <c r="E66" s="55"/>
      <c r="F66" s="55"/>
      <c r="G66" s="55"/>
      <c r="H66" s="55"/>
      <c r="I66" s="152"/>
      <c r="J66" s="55"/>
      <c r="K66" s="55"/>
      <c r="L66" s="40"/>
    </row>
    <row r="70" s="1" customFormat="1" ht="6.96" customHeight="1">
      <c r="B70" s="56"/>
      <c r="C70" s="57"/>
      <c r="D70" s="57"/>
      <c r="E70" s="57"/>
      <c r="F70" s="57"/>
      <c r="G70" s="57"/>
      <c r="H70" s="57"/>
      <c r="I70" s="155"/>
      <c r="J70" s="57"/>
      <c r="K70" s="57"/>
      <c r="L70" s="40"/>
    </row>
    <row r="71" s="1" customFormat="1" ht="24.96" customHeight="1">
      <c r="B71" s="35"/>
      <c r="C71" s="20" t="s">
        <v>118</v>
      </c>
      <c r="D71" s="36"/>
      <c r="E71" s="36"/>
      <c r="F71" s="36"/>
      <c r="G71" s="36"/>
      <c r="H71" s="36"/>
      <c r="I71" s="128"/>
      <c r="J71" s="36"/>
      <c r="K71" s="36"/>
      <c r="L71" s="40"/>
    </row>
    <row r="72" s="1" customFormat="1" ht="6.96" customHeight="1">
      <c r="B72" s="35"/>
      <c r="C72" s="36"/>
      <c r="D72" s="36"/>
      <c r="E72" s="36"/>
      <c r="F72" s="36"/>
      <c r="G72" s="36"/>
      <c r="H72" s="36"/>
      <c r="I72" s="128"/>
      <c r="J72" s="36"/>
      <c r="K72" s="36"/>
      <c r="L72" s="40"/>
    </row>
    <row r="73" s="1" customFormat="1" ht="12" customHeight="1">
      <c r="B73" s="35"/>
      <c r="C73" s="29" t="s">
        <v>16</v>
      </c>
      <c r="D73" s="36"/>
      <c r="E73" s="36"/>
      <c r="F73" s="36"/>
      <c r="G73" s="36"/>
      <c r="H73" s="36"/>
      <c r="I73" s="128"/>
      <c r="J73" s="36"/>
      <c r="K73" s="36"/>
      <c r="L73" s="40"/>
    </row>
    <row r="74" s="1" customFormat="1" ht="14.4" customHeight="1">
      <c r="B74" s="35"/>
      <c r="C74" s="36"/>
      <c r="D74" s="36"/>
      <c r="E74" s="156" t="str">
        <f>E7</f>
        <v>Domov pro seniory Skalka v Chebu, Americká 2176/52</v>
      </c>
      <c r="F74" s="29"/>
      <c r="G74" s="29"/>
      <c r="H74" s="29"/>
      <c r="I74" s="128"/>
      <c r="J74" s="36"/>
      <c r="K74" s="36"/>
      <c r="L74" s="40"/>
    </row>
    <row r="75" s="1" customFormat="1" ht="12" customHeight="1">
      <c r="B75" s="35"/>
      <c r="C75" s="29" t="s">
        <v>104</v>
      </c>
      <c r="D75" s="36"/>
      <c r="E75" s="36"/>
      <c r="F75" s="36"/>
      <c r="G75" s="36"/>
      <c r="H75" s="36"/>
      <c r="I75" s="128"/>
      <c r="J75" s="36"/>
      <c r="K75" s="36"/>
      <c r="L75" s="40"/>
    </row>
    <row r="76" s="1" customFormat="1" ht="14.4" customHeight="1">
      <c r="B76" s="35"/>
      <c r="C76" s="36"/>
      <c r="D76" s="36"/>
      <c r="E76" s="61" t="str">
        <f>E9</f>
        <v>SO 06 - Revitalizace chodeb v 6.np</v>
      </c>
      <c r="F76" s="36"/>
      <c r="G76" s="36"/>
      <c r="H76" s="36"/>
      <c r="I76" s="128"/>
      <c r="J76" s="36"/>
      <c r="K76" s="36"/>
      <c r="L76" s="40"/>
    </row>
    <row r="77" s="1" customFormat="1" ht="6.96" customHeight="1">
      <c r="B77" s="35"/>
      <c r="C77" s="36"/>
      <c r="D77" s="36"/>
      <c r="E77" s="36"/>
      <c r="F77" s="36"/>
      <c r="G77" s="36"/>
      <c r="H77" s="36"/>
      <c r="I77" s="128"/>
      <c r="J77" s="36"/>
      <c r="K77" s="36"/>
      <c r="L77" s="40"/>
    </row>
    <row r="78" s="1" customFormat="1" ht="12" customHeight="1">
      <c r="B78" s="35"/>
      <c r="C78" s="29" t="s">
        <v>20</v>
      </c>
      <c r="D78" s="36"/>
      <c r="E78" s="36"/>
      <c r="F78" s="24" t="str">
        <f>F12</f>
        <v xml:space="preserve">Cheb </v>
      </c>
      <c r="G78" s="36"/>
      <c r="H78" s="36"/>
      <c r="I78" s="130" t="s">
        <v>22</v>
      </c>
      <c r="J78" s="64" t="str">
        <f>IF(J12="","",J12)</f>
        <v>18. 1. 2019</v>
      </c>
      <c r="K78" s="36"/>
      <c r="L78" s="40"/>
    </row>
    <row r="79" s="1" customFormat="1" ht="6.96" customHeight="1">
      <c r="B79" s="35"/>
      <c r="C79" s="36"/>
      <c r="D79" s="36"/>
      <c r="E79" s="36"/>
      <c r="F79" s="36"/>
      <c r="G79" s="36"/>
      <c r="H79" s="36"/>
      <c r="I79" s="128"/>
      <c r="J79" s="36"/>
      <c r="K79" s="36"/>
      <c r="L79" s="40"/>
    </row>
    <row r="80" s="1" customFormat="1" ht="12.6" customHeight="1">
      <c r="B80" s="35"/>
      <c r="C80" s="29" t="s">
        <v>24</v>
      </c>
      <c r="D80" s="36"/>
      <c r="E80" s="36"/>
      <c r="F80" s="24" t="str">
        <f>E15</f>
        <v xml:space="preserve"> </v>
      </c>
      <c r="G80" s="36"/>
      <c r="H80" s="36"/>
      <c r="I80" s="130" t="s">
        <v>30</v>
      </c>
      <c r="J80" s="33" t="str">
        <f>E21</f>
        <v xml:space="preserve"> </v>
      </c>
      <c r="K80" s="36"/>
      <c r="L80" s="40"/>
    </row>
    <row r="81" s="1" customFormat="1" ht="12.6" customHeight="1">
      <c r="B81" s="35"/>
      <c r="C81" s="29" t="s">
        <v>28</v>
      </c>
      <c r="D81" s="36"/>
      <c r="E81" s="36"/>
      <c r="F81" s="24" t="str">
        <f>IF(E18="","",E18)</f>
        <v>Vyplň údaj</v>
      </c>
      <c r="G81" s="36"/>
      <c r="H81" s="36"/>
      <c r="I81" s="130" t="s">
        <v>32</v>
      </c>
      <c r="J81" s="33" t="str">
        <f>E24</f>
        <v xml:space="preserve"> </v>
      </c>
      <c r="K81" s="36"/>
      <c r="L81" s="40"/>
    </row>
    <row r="82" s="1" customFormat="1" ht="10.32" customHeight="1">
      <c r="B82" s="35"/>
      <c r="C82" s="36"/>
      <c r="D82" s="36"/>
      <c r="E82" s="36"/>
      <c r="F82" s="36"/>
      <c r="G82" s="36"/>
      <c r="H82" s="36"/>
      <c r="I82" s="128"/>
      <c r="J82" s="36"/>
      <c r="K82" s="36"/>
      <c r="L82" s="40"/>
    </row>
    <row r="83" s="9" customFormat="1" ht="29.28" customHeight="1">
      <c r="B83" s="176"/>
      <c r="C83" s="177" t="s">
        <v>119</v>
      </c>
      <c r="D83" s="178" t="s">
        <v>54</v>
      </c>
      <c r="E83" s="178" t="s">
        <v>50</v>
      </c>
      <c r="F83" s="178" t="s">
        <v>51</v>
      </c>
      <c r="G83" s="178" t="s">
        <v>120</v>
      </c>
      <c r="H83" s="178" t="s">
        <v>121</v>
      </c>
      <c r="I83" s="179" t="s">
        <v>122</v>
      </c>
      <c r="J83" s="180" t="s">
        <v>108</v>
      </c>
      <c r="K83" s="181" t="s">
        <v>123</v>
      </c>
      <c r="L83" s="182"/>
      <c r="M83" s="85" t="s">
        <v>1</v>
      </c>
      <c r="N83" s="86" t="s">
        <v>39</v>
      </c>
      <c r="O83" s="86" t="s">
        <v>124</v>
      </c>
      <c r="P83" s="86" t="s">
        <v>125</v>
      </c>
      <c r="Q83" s="86" t="s">
        <v>126</v>
      </c>
      <c r="R83" s="86" t="s">
        <v>127</v>
      </c>
      <c r="S83" s="86" t="s">
        <v>128</v>
      </c>
      <c r="T83" s="87" t="s">
        <v>129</v>
      </c>
    </row>
    <row r="84" s="1" customFormat="1" ht="22.8" customHeight="1">
      <c r="B84" s="35"/>
      <c r="C84" s="92" t="s">
        <v>130</v>
      </c>
      <c r="D84" s="36"/>
      <c r="E84" s="36"/>
      <c r="F84" s="36"/>
      <c r="G84" s="36"/>
      <c r="H84" s="36"/>
      <c r="I84" s="128"/>
      <c r="J84" s="183">
        <f>BK84</f>
        <v>0</v>
      </c>
      <c r="K84" s="36"/>
      <c r="L84" s="40"/>
      <c r="M84" s="88"/>
      <c r="N84" s="89"/>
      <c r="O84" s="89"/>
      <c r="P84" s="184">
        <f>P85+P90+P98</f>
        <v>0</v>
      </c>
      <c r="Q84" s="89"/>
      <c r="R84" s="184">
        <f>R85+R90+R98</f>
        <v>0.032998100000000002</v>
      </c>
      <c r="S84" s="89"/>
      <c r="T84" s="185">
        <f>T85+T90+T98</f>
        <v>0</v>
      </c>
      <c r="AT84" s="14" t="s">
        <v>68</v>
      </c>
      <c r="AU84" s="14" t="s">
        <v>110</v>
      </c>
      <c r="BK84" s="186">
        <f>BK85+BK90+BK98</f>
        <v>0</v>
      </c>
    </row>
    <row r="85" s="10" customFormat="1" ht="25.92" customHeight="1">
      <c r="B85" s="187"/>
      <c r="C85" s="188"/>
      <c r="D85" s="189" t="s">
        <v>68</v>
      </c>
      <c r="E85" s="190" t="s">
        <v>131</v>
      </c>
      <c r="F85" s="190" t="s">
        <v>132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</f>
        <v>0</v>
      </c>
      <c r="Q85" s="195"/>
      <c r="R85" s="196">
        <f>R86</f>
        <v>0.00044000000000000002</v>
      </c>
      <c r="S85" s="195"/>
      <c r="T85" s="197">
        <f>T86</f>
        <v>0</v>
      </c>
      <c r="AR85" s="198" t="s">
        <v>77</v>
      </c>
      <c r="AT85" s="199" t="s">
        <v>68</v>
      </c>
      <c r="AU85" s="199" t="s">
        <v>69</v>
      </c>
      <c r="AY85" s="198" t="s">
        <v>133</v>
      </c>
      <c r="BK85" s="200">
        <f>BK86</f>
        <v>0</v>
      </c>
    </row>
    <row r="86" s="10" customFormat="1" ht="22.8" customHeight="1">
      <c r="B86" s="187"/>
      <c r="C86" s="188"/>
      <c r="D86" s="189" t="s">
        <v>68</v>
      </c>
      <c r="E86" s="201" t="s">
        <v>134</v>
      </c>
      <c r="F86" s="201" t="s">
        <v>135</v>
      </c>
      <c r="G86" s="188"/>
      <c r="H86" s="188"/>
      <c r="I86" s="191"/>
      <c r="J86" s="202">
        <f>BK86</f>
        <v>0</v>
      </c>
      <c r="K86" s="188"/>
      <c r="L86" s="193"/>
      <c r="M86" s="194"/>
      <c r="N86" s="195"/>
      <c r="O86" s="195"/>
      <c r="P86" s="196">
        <f>SUM(P87:P89)</f>
        <v>0</v>
      </c>
      <c r="Q86" s="195"/>
      <c r="R86" s="196">
        <f>SUM(R87:R89)</f>
        <v>0.00044000000000000002</v>
      </c>
      <c r="S86" s="195"/>
      <c r="T86" s="197">
        <f>SUM(T87:T89)</f>
        <v>0</v>
      </c>
      <c r="AR86" s="198" t="s">
        <v>77</v>
      </c>
      <c r="AT86" s="199" t="s">
        <v>68</v>
      </c>
      <c r="AU86" s="199" t="s">
        <v>77</v>
      </c>
      <c r="AY86" s="198" t="s">
        <v>133</v>
      </c>
      <c r="BK86" s="200">
        <f>SUM(BK87:BK89)</f>
        <v>0</v>
      </c>
    </row>
    <row r="87" s="1" customFormat="1" ht="20.4" customHeight="1">
      <c r="B87" s="35"/>
      <c r="C87" s="203" t="s">
        <v>77</v>
      </c>
      <c r="D87" s="203" t="s">
        <v>136</v>
      </c>
      <c r="E87" s="204" t="s">
        <v>137</v>
      </c>
      <c r="F87" s="205" t="s">
        <v>138</v>
      </c>
      <c r="G87" s="206" t="s">
        <v>139</v>
      </c>
      <c r="H87" s="207">
        <v>20</v>
      </c>
      <c r="I87" s="208"/>
      <c r="J87" s="209">
        <f>ROUND(I87*H87,2)</f>
        <v>0</v>
      </c>
      <c r="K87" s="205" t="s">
        <v>140</v>
      </c>
      <c r="L87" s="40"/>
      <c r="M87" s="210" t="s">
        <v>1</v>
      </c>
      <c r="N87" s="211" t="s">
        <v>41</v>
      </c>
      <c r="O87" s="76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AR87" s="14" t="s">
        <v>141</v>
      </c>
      <c r="AT87" s="14" t="s">
        <v>136</v>
      </c>
      <c r="AU87" s="14" t="s">
        <v>142</v>
      </c>
      <c r="AY87" s="14" t="s">
        <v>133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14" t="s">
        <v>142</v>
      </c>
      <c r="BK87" s="214">
        <f>ROUND(I87*H87,2)</f>
        <v>0</v>
      </c>
      <c r="BL87" s="14" t="s">
        <v>141</v>
      </c>
      <c r="BM87" s="14" t="s">
        <v>373</v>
      </c>
    </row>
    <row r="88" s="1" customFormat="1" ht="14.4" customHeight="1">
      <c r="B88" s="35"/>
      <c r="C88" s="227" t="s">
        <v>142</v>
      </c>
      <c r="D88" s="227" t="s">
        <v>147</v>
      </c>
      <c r="E88" s="228" t="s">
        <v>148</v>
      </c>
      <c r="F88" s="229" t="s">
        <v>149</v>
      </c>
      <c r="G88" s="230" t="s">
        <v>139</v>
      </c>
      <c r="H88" s="231">
        <v>22</v>
      </c>
      <c r="I88" s="232"/>
      <c r="J88" s="233">
        <f>ROUND(I88*H88,2)</f>
        <v>0</v>
      </c>
      <c r="K88" s="229" t="s">
        <v>1</v>
      </c>
      <c r="L88" s="234"/>
      <c r="M88" s="235" t="s">
        <v>1</v>
      </c>
      <c r="N88" s="236" t="s">
        <v>41</v>
      </c>
      <c r="O88" s="76"/>
      <c r="P88" s="212">
        <f>O88*H88</f>
        <v>0</v>
      </c>
      <c r="Q88" s="212">
        <v>2.0000000000000002E-05</v>
      </c>
      <c r="R88" s="212">
        <f>Q88*H88</f>
        <v>0.00044000000000000002</v>
      </c>
      <c r="S88" s="212">
        <v>0</v>
      </c>
      <c r="T88" s="213">
        <f>S88*H88</f>
        <v>0</v>
      </c>
      <c r="AR88" s="14" t="s">
        <v>150</v>
      </c>
      <c r="AT88" s="14" t="s">
        <v>147</v>
      </c>
      <c r="AU88" s="14" t="s">
        <v>142</v>
      </c>
      <c r="AY88" s="14" t="s">
        <v>133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14" t="s">
        <v>142</v>
      </c>
      <c r="BK88" s="214">
        <f>ROUND(I88*H88,2)</f>
        <v>0</v>
      </c>
      <c r="BL88" s="14" t="s">
        <v>141</v>
      </c>
      <c r="BM88" s="14" t="s">
        <v>374</v>
      </c>
    </row>
    <row r="89" s="11" customFormat="1">
      <c r="B89" s="215"/>
      <c r="C89" s="216"/>
      <c r="D89" s="217" t="s">
        <v>144</v>
      </c>
      <c r="E89" s="216"/>
      <c r="F89" s="219" t="s">
        <v>313</v>
      </c>
      <c r="G89" s="216"/>
      <c r="H89" s="220">
        <v>22</v>
      </c>
      <c r="I89" s="221"/>
      <c r="J89" s="216"/>
      <c r="K89" s="216"/>
      <c r="L89" s="222"/>
      <c r="M89" s="223"/>
      <c r="N89" s="224"/>
      <c r="O89" s="224"/>
      <c r="P89" s="224"/>
      <c r="Q89" s="224"/>
      <c r="R89" s="224"/>
      <c r="S89" s="224"/>
      <c r="T89" s="225"/>
      <c r="AT89" s="226" t="s">
        <v>144</v>
      </c>
      <c r="AU89" s="226" t="s">
        <v>142</v>
      </c>
      <c r="AV89" s="11" t="s">
        <v>142</v>
      </c>
      <c r="AW89" s="11" t="s">
        <v>4</v>
      </c>
      <c r="AX89" s="11" t="s">
        <v>77</v>
      </c>
      <c r="AY89" s="226" t="s">
        <v>133</v>
      </c>
    </row>
    <row r="90" s="10" customFormat="1" ht="25.92" customHeight="1">
      <c r="B90" s="187"/>
      <c r="C90" s="188"/>
      <c r="D90" s="189" t="s">
        <v>68</v>
      </c>
      <c r="E90" s="190" t="s">
        <v>153</v>
      </c>
      <c r="F90" s="190" t="s">
        <v>154</v>
      </c>
      <c r="G90" s="188"/>
      <c r="H90" s="188"/>
      <c r="I90" s="191"/>
      <c r="J90" s="192">
        <f>BK90</f>
        <v>0</v>
      </c>
      <c r="K90" s="188"/>
      <c r="L90" s="193"/>
      <c r="M90" s="194"/>
      <c r="N90" s="195"/>
      <c r="O90" s="195"/>
      <c r="P90" s="196">
        <f>P91</f>
        <v>0</v>
      </c>
      <c r="Q90" s="195"/>
      <c r="R90" s="196">
        <f>R91</f>
        <v>0.0325581</v>
      </c>
      <c r="S90" s="195"/>
      <c r="T90" s="197">
        <f>T91</f>
        <v>0</v>
      </c>
      <c r="AR90" s="198" t="s">
        <v>142</v>
      </c>
      <c r="AT90" s="199" t="s">
        <v>68</v>
      </c>
      <c r="AU90" s="199" t="s">
        <v>69</v>
      </c>
      <c r="AY90" s="198" t="s">
        <v>133</v>
      </c>
      <c r="BK90" s="200">
        <f>BK91</f>
        <v>0</v>
      </c>
    </row>
    <row r="91" s="10" customFormat="1" ht="22.8" customHeight="1">
      <c r="B91" s="187"/>
      <c r="C91" s="188"/>
      <c r="D91" s="189" t="s">
        <v>68</v>
      </c>
      <c r="E91" s="201" t="s">
        <v>237</v>
      </c>
      <c r="F91" s="201" t="s">
        <v>238</v>
      </c>
      <c r="G91" s="188"/>
      <c r="H91" s="188"/>
      <c r="I91" s="191"/>
      <c r="J91" s="202">
        <f>BK91</f>
        <v>0</v>
      </c>
      <c r="K91" s="188"/>
      <c r="L91" s="193"/>
      <c r="M91" s="194"/>
      <c r="N91" s="195"/>
      <c r="O91" s="195"/>
      <c r="P91" s="196">
        <f>SUM(P92:P97)</f>
        <v>0</v>
      </c>
      <c r="Q91" s="195"/>
      <c r="R91" s="196">
        <f>SUM(R92:R97)</f>
        <v>0.0325581</v>
      </c>
      <c r="S91" s="195"/>
      <c r="T91" s="197">
        <f>SUM(T92:T97)</f>
        <v>0</v>
      </c>
      <c r="AR91" s="198" t="s">
        <v>142</v>
      </c>
      <c r="AT91" s="199" t="s">
        <v>68</v>
      </c>
      <c r="AU91" s="199" t="s">
        <v>77</v>
      </c>
      <c r="AY91" s="198" t="s">
        <v>133</v>
      </c>
      <c r="BK91" s="200">
        <f>SUM(BK92:BK97)</f>
        <v>0</v>
      </c>
    </row>
    <row r="92" s="1" customFormat="1" ht="14.4" customHeight="1">
      <c r="B92" s="35"/>
      <c r="C92" s="203" t="s">
        <v>157</v>
      </c>
      <c r="D92" s="203" t="s">
        <v>136</v>
      </c>
      <c r="E92" s="204" t="s">
        <v>256</v>
      </c>
      <c r="F92" s="205" t="s">
        <v>257</v>
      </c>
      <c r="G92" s="206" t="s">
        <v>170</v>
      </c>
      <c r="H92" s="207">
        <v>79.409999999999997</v>
      </c>
      <c r="I92" s="208"/>
      <c r="J92" s="209">
        <f>ROUND(I92*H92,2)</f>
        <v>0</v>
      </c>
      <c r="K92" s="205" t="s">
        <v>140</v>
      </c>
      <c r="L92" s="40"/>
      <c r="M92" s="210" t="s">
        <v>1</v>
      </c>
      <c r="N92" s="211" t="s">
        <v>41</v>
      </c>
      <c r="O92" s="76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AR92" s="14" t="s">
        <v>161</v>
      </c>
      <c r="AT92" s="14" t="s">
        <v>136</v>
      </c>
      <c r="AU92" s="14" t="s">
        <v>142</v>
      </c>
      <c r="AY92" s="14" t="s">
        <v>133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14" t="s">
        <v>142</v>
      </c>
      <c r="BK92" s="214">
        <f>ROUND(I92*H92,2)</f>
        <v>0</v>
      </c>
      <c r="BL92" s="14" t="s">
        <v>161</v>
      </c>
      <c r="BM92" s="14" t="s">
        <v>258</v>
      </c>
    </row>
    <row r="93" s="1" customFormat="1" ht="14.4" customHeight="1">
      <c r="B93" s="35"/>
      <c r="C93" s="203" t="s">
        <v>141</v>
      </c>
      <c r="D93" s="203" t="s">
        <v>136</v>
      </c>
      <c r="E93" s="204" t="s">
        <v>260</v>
      </c>
      <c r="F93" s="205" t="s">
        <v>261</v>
      </c>
      <c r="G93" s="206" t="s">
        <v>170</v>
      </c>
      <c r="H93" s="207">
        <v>79.409999999999997</v>
      </c>
      <c r="I93" s="208"/>
      <c r="J93" s="209">
        <f>ROUND(I93*H93,2)</f>
        <v>0</v>
      </c>
      <c r="K93" s="205" t="s">
        <v>140</v>
      </c>
      <c r="L93" s="40"/>
      <c r="M93" s="210" t="s">
        <v>1</v>
      </c>
      <c r="N93" s="211" t="s">
        <v>41</v>
      </c>
      <c r="O93" s="76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14" t="s">
        <v>161</v>
      </c>
      <c r="AT93" s="14" t="s">
        <v>136</v>
      </c>
      <c r="AU93" s="14" t="s">
        <v>142</v>
      </c>
      <c r="AY93" s="14" t="s">
        <v>133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14" t="s">
        <v>142</v>
      </c>
      <c r="BK93" s="214">
        <f>ROUND(I93*H93,2)</f>
        <v>0</v>
      </c>
      <c r="BL93" s="14" t="s">
        <v>161</v>
      </c>
      <c r="BM93" s="14" t="s">
        <v>262</v>
      </c>
    </row>
    <row r="94" s="1" customFormat="1" ht="14.4" customHeight="1">
      <c r="B94" s="35"/>
      <c r="C94" s="203" t="s">
        <v>172</v>
      </c>
      <c r="D94" s="203" t="s">
        <v>136</v>
      </c>
      <c r="E94" s="204" t="s">
        <v>264</v>
      </c>
      <c r="F94" s="205" t="s">
        <v>265</v>
      </c>
      <c r="G94" s="206" t="s">
        <v>170</v>
      </c>
      <c r="H94" s="207">
        <v>79.409999999999997</v>
      </c>
      <c r="I94" s="208"/>
      <c r="J94" s="209">
        <f>ROUND(I94*H94,2)</f>
        <v>0</v>
      </c>
      <c r="K94" s="205" t="s">
        <v>140</v>
      </c>
      <c r="L94" s="40"/>
      <c r="M94" s="210" t="s">
        <v>1</v>
      </c>
      <c r="N94" s="211" t="s">
        <v>41</v>
      </c>
      <c r="O94" s="76"/>
      <c r="P94" s="212">
        <f>O94*H94</f>
        <v>0</v>
      </c>
      <c r="Q94" s="212">
        <v>0.00020000000000000001</v>
      </c>
      <c r="R94" s="212">
        <f>Q94*H94</f>
        <v>0.015882</v>
      </c>
      <c r="S94" s="212">
        <v>0</v>
      </c>
      <c r="T94" s="213">
        <f>S94*H94</f>
        <v>0</v>
      </c>
      <c r="AR94" s="14" t="s">
        <v>161</v>
      </c>
      <c r="AT94" s="14" t="s">
        <v>136</v>
      </c>
      <c r="AU94" s="14" t="s">
        <v>142</v>
      </c>
      <c r="AY94" s="14" t="s">
        <v>133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14" t="s">
        <v>142</v>
      </c>
      <c r="BK94" s="214">
        <f>ROUND(I94*H94,2)</f>
        <v>0</v>
      </c>
      <c r="BL94" s="14" t="s">
        <v>161</v>
      </c>
      <c r="BM94" s="14" t="s">
        <v>266</v>
      </c>
    </row>
    <row r="95" s="1" customFormat="1" ht="14.4" customHeight="1">
      <c r="B95" s="35"/>
      <c r="C95" s="203" t="s">
        <v>176</v>
      </c>
      <c r="D95" s="203" t="s">
        <v>136</v>
      </c>
      <c r="E95" s="204" t="s">
        <v>268</v>
      </c>
      <c r="F95" s="205" t="s">
        <v>269</v>
      </c>
      <c r="G95" s="206" t="s">
        <v>170</v>
      </c>
      <c r="H95" s="207">
        <v>79.409999999999997</v>
      </c>
      <c r="I95" s="208"/>
      <c r="J95" s="209">
        <f>ROUND(I95*H95,2)</f>
        <v>0</v>
      </c>
      <c r="K95" s="205" t="s">
        <v>140</v>
      </c>
      <c r="L95" s="40"/>
      <c r="M95" s="210" t="s">
        <v>1</v>
      </c>
      <c r="N95" s="211" t="s">
        <v>41</v>
      </c>
      <c r="O95" s="76"/>
      <c r="P95" s="212">
        <f>O95*H95</f>
        <v>0</v>
      </c>
      <c r="Q95" s="212">
        <v>0.00021000000000000001</v>
      </c>
      <c r="R95" s="212">
        <f>Q95*H95</f>
        <v>0.016676099999999999</v>
      </c>
      <c r="S95" s="212">
        <v>0</v>
      </c>
      <c r="T95" s="213">
        <f>S95*H95</f>
        <v>0</v>
      </c>
      <c r="AR95" s="14" t="s">
        <v>161</v>
      </c>
      <c r="AT95" s="14" t="s">
        <v>136</v>
      </c>
      <c r="AU95" s="14" t="s">
        <v>142</v>
      </c>
      <c r="AY95" s="14" t="s">
        <v>133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14" t="s">
        <v>142</v>
      </c>
      <c r="BK95" s="214">
        <f>ROUND(I95*H95,2)</f>
        <v>0</v>
      </c>
      <c r="BL95" s="14" t="s">
        <v>161</v>
      </c>
      <c r="BM95" s="14" t="s">
        <v>270</v>
      </c>
    </row>
    <row r="96" s="12" customFormat="1">
      <c r="B96" s="239"/>
      <c r="C96" s="240"/>
      <c r="D96" s="217" t="s">
        <v>144</v>
      </c>
      <c r="E96" s="241" t="s">
        <v>1</v>
      </c>
      <c r="F96" s="242" t="s">
        <v>375</v>
      </c>
      <c r="G96" s="240"/>
      <c r="H96" s="241" t="s">
        <v>1</v>
      </c>
      <c r="I96" s="243"/>
      <c r="J96" s="240"/>
      <c r="K96" s="240"/>
      <c r="L96" s="244"/>
      <c r="M96" s="245"/>
      <c r="N96" s="246"/>
      <c r="O96" s="246"/>
      <c r="P96" s="246"/>
      <c r="Q96" s="246"/>
      <c r="R96" s="246"/>
      <c r="S96" s="246"/>
      <c r="T96" s="247"/>
      <c r="AT96" s="248" t="s">
        <v>144</v>
      </c>
      <c r="AU96" s="248" t="s">
        <v>142</v>
      </c>
      <c r="AV96" s="12" t="s">
        <v>77</v>
      </c>
      <c r="AW96" s="12" t="s">
        <v>31</v>
      </c>
      <c r="AX96" s="12" t="s">
        <v>69</v>
      </c>
      <c r="AY96" s="248" t="s">
        <v>133</v>
      </c>
    </row>
    <row r="97" s="11" customFormat="1">
      <c r="B97" s="215"/>
      <c r="C97" s="216"/>
      <c r="D97" s="217" t="s">
        <v>144</v>
      </c>
      <c r="E97" s="218" t="s">
        <v>1</v>
      </c>
      <c r="F97" s="219" t="s">
        <v>347</v>
      </c>
      <c r="G97" s="216"/>
      <c r="H97" s="220">
        <v>79.409999999999997</v>
      </c>
      <c r="I97" s="221"/>
      <c r="J97" s="216"/>
      <c r="K97" s="216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144</v>
      </c>
      <c r="AU97" s="226" t="s">
        <v>142</v>
      </c>
      <c r="AV97" s="11" t="s">
        <v>142</v>
      </c>
      <c r="AW97" s="11" t="s">
        <v>31</v>
      </c>
      <c r="AX97" s="11" t="s">
        <v>69</v>
      </c>
      <c r="AY97" s="226" t="s">
        <v>133</v>
      </c>
    </row>
    <row r="98" s="10" customFormat="1" ht="25.92" customHeight="1">
      <c r="B98" s="187"/>
      <c r="C98" s="188"/>
      <c r="D98" s="189" t="s">
        <v>68</v>
      </c>
      <c r="E98" s="190" t="s">
        <v>273</v>
      </c>
      <c r="F98" s="190" t="s">
        <v>274</v>
      </c>
      <c r="G98" s="188"/>
      <c r="H98" s="188"/>
      <c r="I98" s="191"/>
      <c r="J98" s="192">
        <f>BK98</f>
        <v>0</v>
      </c>
      <c r="K98" s="188"/>
      <c r="L98" s="193"/>
      <c r="M98" s="194"/>
      <c r="N98" s="195"/>
      <c r="O98" s="195"/>
      <c r="P98" s="196">
        <f>SUM(P99:P119)</f>
        <v>0</v>
      </c>
      <c r="Q98" s="195"/>
      <c r="R98" s="196">
        <f>SUM(R99:R119)</f>
        <v>0</v>
      </c>
      <c r="S98" s="195"/>
      <c r="T98" s="197">
        <f>SUM(T99:T119)</f>
        <v>0</v>
      </c>
      <c r="AR98" s="198" t="s">
        <v>141</v>
      </c>
      <c r="AT98" s="199" t="s">
        <v>68</v>
      </c>
      <c r="AU98" s="199" t="s">
        <v>69</v>
      </c>
      <c r="AY98" s="198" t="s">
        <v>133</v>
      </c>
      <c r="BK98" s="200">
        <f>SUM(BK99:BK119)</f>
        <v>0</v>
      </c>
    </row>
    <row r="99" s="1" customFormat="1" ht="14.4" customHeight="1">
      <c r="B99" s="35"/>
      <c r="C99" s="203" t="s">
        <v>180</v>
      </c>
      <c r="D99" s="203" t="s">
        <v>136</v>
      </c>
      <c r="E99" s="204" t="s">
        <v>276</v>
      </c>
      <c r="F99" s="205" t="s">
        <v>277</v>
      </c>
      <c r="G99" s="206" t="s">
        <v>160</v>
      </c>
      <c r="H99" s="207">
        <v>35</v>
      </c>
      <c r="I99" s="208"/>
      <c r="J99" s="209">
        <f>ROUND(I99*H99,2)</f>
        <v>0</v>
      </c>
      <c r="K99" s="205" t="s">
        <v>1</v>
      </c>
      <c r="L99" s="40"/>
      <c r="M99" s="210" t="s">
        <v>1</v>
      </c>
      <c r="N99" s="211" t="s">
        <v>41</v>
      </c>
      <c r="O99" s="76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14" t="s">
        <v>278</v>
      </c>
      <c r="AT99" s="14" t="s">
        <v>136</v>
      </c>
      <c r="AU99" s="14" t="s">
        <v>77</v>
      </c>
      <c r="AY99" s="14" t="s">
        <v>133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14" t="s">
        <v>142</v>
      </c>
      <c r="BK99" s="214">
        <f>ROUND(I99*H99,2)</f>
        <v>0</v>
      </c>
      <c r="BL99" s="14" t="s">
        <v>278</v>
      </c>
      <c r="BM99" s="14" t="s">
        <v>279</v>
      </c>
    </row>
    <row r="100" s="1" customFormat="1">
      <c r="B100" s="35"/>
      <c r="C100" s="36"/>
      <c r="D100" s="217" t="s">
        <v>163</v>
      </c>
      <c r="E100" s="36"/>
      <c r="F100" s="237" t="s">
        <v>230</v>
      </c>
      <c r="G100" s="36"/>
      <c r="H100" s="36"/>
      <c r="I100" s="128"/>
      <c r="J100" s="36"/>
      <c r="K100" s="36"/>
      <c r="L100" s="40"/>
      <c r="M100" s="238"/>
      <c r="N100" s="76"/>
      <c r="O100" s="76"/>
      <c r="P100" s="76"/>
      <c r="Q100" s="76"/>
      <c r="R100" s="76"/>
      <c r="S100" s="76"/>
      <c r="T100" s="77"/>
      <c r="AT100" s="14" t="s">
        <v>163</v>
      </c>
      <c r="AU100" s="14" t="s">
        <v>77</v>
      </c>
    </row>
    <row r="101" s="11" customFormat="1">
      <c r="B101" s="215"/>
      <c r="C101" s="216"/>
      <c r="D101" s="217" t="s">
        <v>144</v>
      </c>
      <c r="E101" s="218" t="s">
        <v>1</v>
      </c>
      <c r="F101" s="219" t="s">
        <v>376</v>
      </c>
      <c r="G101" s="216"/>
      <c r="H101" s="220">
        <v>35</v>
      </c>
      <c r="I101" s="221"/>
      <c r="J101" s="216"/>
      <c r="K101" s="216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144</v>
      </c>
      <c r="AU101" s="226" t="s">
        <v>77</v>
      </c>
      <c r="AV101" s="11" t="s">
        <v>142</v>
      </c>
      <c r="AW101" s="11" t="s">
        <v>31</v>
      </c>
      <c r="AX101" s="11" t="s">
        <v>69</v>
      </c>
      <c r="AY101" s="226" t="s">
        <v>133</v>
      </c>
    </row>
    <row r="102" s="1" customFormat="1" ht="14.4" customHeight="1">
      <c r="B102" s="35"/>
      <c r="C102" s="203" t="s">
        <v>150</v>
      </c>
      <c r="D102" s="203" t="s">
        <v>136</v>
      </c>
      <c r="E102" s="204" t="s">
        <v>333</v>
      </c>
      <c r="F102" s="205" t="s">
        <v>334</v>
      </c>
      <c r="G102" s="206" t="s">
        <v>160</v>
      </c>
      <c r="H102" s="207">
        <v>35</v>
      </c>
      <c r="I102" s="208"/>
      <c r="J102" s="209">
        <f>ROUND(I102*H102,2)</f>
        <v>0</v>
      </c>
      <c r="K102" s="205" t="s">
        <v>1</v>
      </c>
      <c r="L102" s="40"/>
      <c r="M102" s="210" t="s">
        <v>1</v>
      </c>
      <c r="N102" s="211" t="s">
        <v>41</v>
      </c>
      <c r="O102" s="76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14" t="s">
        <v>278</v>
      </c>
      <c r="AT102" s="14" t="s">
        <v>136</v>
      </c>
      <c r="AU102" s="14" t="s">
        <v>77</v>
      </c>
      <c r="AY102" s="14" t="s">
        <v>133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14" t="s">
        <v>142</v>
      </c>
      <c r="BK102" s="214">
        <f>ROUND(I102*H102,2)</f>
        <v>0</v>
      </c>
      <c r="BL102" s="14" t="s">
        <v>278</v>
      </c>
      <c r="BM102" s="14" t="s">
        <v>284</v>
      </c>
    </row>
    <row r="103" s="1" customFormat="1">
      <c r="B103" s="35"/>
      <c r="C103" s="36"/>
      <c r="D103" s="217" t="s">
        <v>163</v>
      </c>
      <c r="E103" s="36"/>
      <c r="F103" s="237" t="s">
        <v>230</v>
      </c>
      <c r="G103" s="36"/>
      <c r="H103" s="36"/>
      <c r="I103" s="128"/>
      <c r="J103" s="36"/>
      <c r="K103" s="36"/>
      <c r="L103" s="40"/>
      <c r="M103" s="238"/>
      <c r="N103" s="76"/>
      <c r="O103" s="76"/>
      <c r="P103" s="76"/>
      <c r="Q103" s="76"/>
      <c r="R103" s="76"/>
      <c r="S103" s="76"/>
      <c r="T103" s="77"/>
      <c r="AT103" s="14" t="s">
        <v>163</v>
      </c>
      <c r="AU103" s="14" t="s">
        <v>77</v>
      </c>
    </row>
    <row r="104" s="11" customFormat="1">
      <c r="B104" s="215"/>
      <c r="C104" s="216"/>
      <c r="D104" s="217" t="s">
        <v>144</v>
      </c>
      <c r="E104" s="218" t="s">
        <v>1</v>
      </c>
      <c r="F104" s="219" t="s">
        <v>376</v>
      </c>
      <c r="G104" s="216"/>
      <c r="H104" s="220">
        <v>35</v>
      </c>
      <c r="I104" s="221"/>
      <c r="J104" s="216"/>
      <c r="K104" s="216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144</v>
      </c>
      <c r="AU104" s="226" t="s">
        <v>77</v>
      </c>
      <c r="AV104" s="11" t="s">
        <v>142</v>
      </c>
      <c r="AW104" s="11" t="s">
        <v>31</v>
      </c>
      <c r="AX104" s="11" t="s">
        <v>69</v>
      </c>
      <c r="AY104" s="226" t="s">
        <v>133</v>
      </c>
    </row>
    <row r="105" s="1" customFormat="1" ht="14.4" customHeight="1">
      <c r="B105" s="35"/>
      <c r="C105" s="203" t="s">
        <v>134</v>
      </c>
      <c r="D105" s="203" t="s">
        <v>136</v>
      </c>
      <c r="E105" s="204" t="s">
        <v>335</v>
      </c>
      <c r="F105" s="205" t="s">
        <v>283</v>
      </c>
      <c r="G105" s="206" t="s">
        <v>160</v>
      </c>
      <c r="H105" s="207">
        <v>6</v>
      </c>
      <c r="I105" s="208"/>
      <c r="J105" s="209">
        <f>ROUND(I105*H105,2)</f>
        <v>0</v>
      </c>
      <c r="K105" s="205" t="s">
        <v>1</v>
      </c>
      <c r="L105" s="40"/>
      <c r="M105" s="210" t="s">
        <v>1</v>
      </c>
      <c r="N105" s="211" t="s">
        <v>41</v>
      </c>
      <c r="O105" s="76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14" t="s">
        <v>161</v>
      </c>
      <c r="AT105" s="14" t="s">
        <v>136</v>
      </c>
      <c r="AU105" s="14" t="s">
        <v>77</v>
      </c>
      <c r="AY105" s="14" t="s">
        <v>133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14" t="s">
        <v>142</v>
      </c>
      <c r="BK105" s="214">
        <f>ROUND(I105*H105,2)</f>
        <v>0</v>
      </c>
      <c r="BL105" s="14" t="s">
        <v>161</v>
      </c>
      <c r="BM105" s="14" t="s">
        <v>336</v>
      </c>
    </row>
    <row r="106" s="1" customFormat="1">
      <c r="B106" s="35"/>
      <c r="C106" s="36"/>
      <c r="D106" s="217" t="s">
        <v>163</v>
      </c>
      <c r="E106" s="36"/>
      <c r="F106" s="237" t="s">
        <v>230</v>
      </c>
      <c r="G106" s="36"/>
      <c r="H106" s="36"/>
      <c r="I106" s="128"/>
      <c r="J106" s="36"/>
      <c r="K106" s="36"/>
      <c r="L106" s="40"/>
      <c r="M106" s="238"/>
      <c r="N106" s="76"/>
      <c r="O106" s="76"/>
      <c r="P106" s="76"/>
      <c r="Q106" s="76"/>
      <c r="R106" s="76"/>
      <c r="S106" s="76"/>
      <c r="T106" s="77"/>
      <c r="AT106" s="14" t="s">
        <v>163</v>
      </c>
      <c r="AU106" s="14" t="s">
        <v>77</v>
      </c>
    </row>
    <row r="107" s="11" customFormat="1">
      <c r="B107" s="215"/>
      <c r="C107" s="216"/>
      <c r="D107" s="217" t="s">
        <v>144</v>
      </c>
      <c r="E107" s="218" t="s">
        <v>1</v>
      </c>
      <c r="F107" s="219" t="s">
        <v>377</v>
      </c>
      <c r="G107" s="216"/>
      <c r="H107" s="220">
        <v>6</v>
      </c>
      <c r="I107" s="221"/>
      <c r="J107" s="216"/>
      <c r="K107" s="216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144</v>
      </c>
      <c r="AU107" s="226" t="s">
        <v>77</v>
      </c>
      <c r="AV107" s="11" t="s">
        <v>142</v>
      </c>
      <c r="AW107" s="11" t="s">
        <v>31</v>
      </c>
      <c r="AX107" s="11" t="s">
        <v>69</v>
      </c>
      <c r="AY107" s="226" t="s">
        <v>133</v>
      </c>
    </row>
    <row r="108" s="1" customFormat="1" ht="14.4" customHeight="1">
      <c r="B108" s="35"/>
      <c r="C108" s="203" t="s">
        <v>193</v>
      </c>
      <c r="D108" s="203" t="s">
        <v>136</v>
      </c>
      <c r="E108" s="204" t="s">
        <v>287</v>
      </c>
      <c r="F108" s="205" t="s">
        <v>288</v>
      </c>
      <c r="G108" s="206" t="s">
        <v>160</v>
      </c>
      <c r="H108" s="207">
        <v>2</v>
      </c>
      <c r="I108" s="208"/>
      <c r="J108" s="209">
        <f>ROUND(I108*H108,2)</f>
        <v>0</v>
      </c>
      <c r="K108" s="205" t="s">
        <v>1</v>
      </c>
      <c r="L108" s="40"/>
      <c r="M108" s="210" t="s">
        <v>1</v>
      </c>
      <c r="N108" s="211" t="s">
        <v>41</v>
      </c>
      <c r="O108" s="76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14" t="s">
        <v>278</v>
      </c>
      <c r="AT108" s="14" t="s">
        <v>136</v>
      </c>
      <c r="AU108" s="14" t="s">
        <v>77</v>
      </c>
      <c r="AY108" s="14" t="s">
        <v>133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14" t="s">
        <v>142</v>
      </c>
      <c r="BK108" s="214">
        <f>ROUND(I108*H108,2)</f>
        <v>0</v>
      </c>
      <c r="BL108" s="14" t="s">
        <v>278</v>
      </c>
      <c r="BM108" s="14" t="s">
        <v>289</v>
      </c>
    </row>
    <row r="109" s="1" customFormat="1">
      <c r="B109" s="35"/>
      <c r="C109" s="36"/>
      <c r="D109" s="217" t="s">
        <v>163</v>
      </c>
      <c r="E109" s="36"/>
      <c r="F109" s="237" t="s">
        <v>230</v>
      </c>
      <c r="G109" s="36"/>
      <c r="H109" s="36"/>
      <c r="I109" s="128"/>
      <c r="J109" s="36"/>
      <c r="K109" s="36"/>
      <c r="L109" s="40"/>
      <c r="M109" s="238"/>
      <c r="N109" s="76"/>
      <c r="O109" s="76"/>
      <c r="P109" s="76"/>
      <c r="Q109" s="76"/>
      <c r="R109" s="76"/>
      <c r="S109" s="76"/>
      <c r="T109" s="77"/>
      <c r="AT109" s="14" t="s">
        <v>163</v>
      </c>
      <c r="AU109" s="14" t="s">
        <v>77</v>
      </c>
    </row>
    <row r="110" s="11" customFormat="1">
      <c r="B110" s="215"/>
      <c r="C110" s="216"/>
      <c r="D110" s="217" t="s">
        <v>144</v>
      </c>
      <c r="E110" s="218" t="s">
        <v>1</v>
      </c>
      <c r="F110" s="219" t="s">
        <v>378</v>
      </c>
      <c r="G110" s="216"/>
      <c r="H110" s="220">
        <v>2</v>
      </c>
      <c r="I110" s="221"/>
      <c r="J110" s="216"/>
      <c r="K110" s="216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144</v>
      </c>
      <c r="AU110" s="226" t="s">
        <v>77</v>
      </c>
      <c r="AV110" s="11" t="s">
        <v>142</v>
      </c>
      <c r="AW110" s="11" t="s">
        <v>31</v>
      </c>
      <c r="AX110" s="11" t="s">
        <v>69</v>
      </c>
      <c r="AY110" s="226" t="s">
        <v>133</v>
      </c>
    </row>
    <row r="111" s="1" customFormat="1" ht="14.4" customHeight="1">
      <c r="B111" s="35"/>
      <c r="C111" s="203" t="s">
        <v>197</v>
      </c>
      <c r="D111" s="203" t="s">
        <v>136</v>
      </c>
      <c r="E111" s="204" t="s">
        <v>292</v>
      </c>
      <c r="F111" s="205" t="s">
        <v>293</v>
      </c>
      <c r="G111" s="206" t="s">
        <v>160</v>
      </c>
      <c r="H111" s="207">
        <v>10</v>
      </c>
      <c r="I111" s="208"/>
      <c r="J111" s="209">
        <f>ROUND(I111*H111,2)</f>
        <v>0</v>
      </c>
      <c r="K111" s="205" t="s">
        <v>1</v>
      </c>
      <c r="L111" s="40"/>
      <c r="M111" s="210" t="s">
        <v>1</v>
      </c>
      <c r="N111" s="211" t="s">
        <v>41</v>
      </c>
      <c r="O111" s="76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14" t="s">
        <v>278</v>
      </c>
      <c r="AT111" s="14" t="s">
        <v>136</v>
      </c>
      <c r="AU111" s="14" t="s">
        <v>77</v>
      </c>
      <c r="AY111" s="14" t="s">
        <v>133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14" t="s">
        <v>142</v>
      </c>
      <c r="BK111" s="214">
        <f>ROUND(I111*H111,2)</f>
        <v>0</v>
      </c>
      <c r="BL111" s="14" t="s">
        <v>278</v>
      </c>
      <c r="BM111" s="14" t="s">
        <v>294</v>
      </c>
    </row>
    <row r="112" s="1" customFormat="1">
      <c r="B112" s="35"/>
      <c r="C112" s="36"/>
      <c r="D112" s="217" t="s">
        <v>163</v>
      </c>
      <c r="E112" s="36"/>
      <c r="F112" s="237" t="s">
        <v>230</v>
      </c>
      <c r="G112" s="36"/>
      <c r="H112" s="36"/>
      <c r="I112" s="128"/>
      <c r="J112" s="36"/>
      <c r="K112" s="36"/>
      <c r="L112" s="40"/>
      <c r="M112" s="238"/>
      <c r="N112" s="76"/>
      <c r="O112" s="76"/>
      <c r="P112" s="76"/>
      <c r="Q112" s="76"/>
      <c r="R112" s="76"/>
      <c r="S112" s="76"/>
      <c r="T112" s="77"/>
      <c r="AT112" s="14" t="s">
        <v>163</v>
      </c>
      <c r="AU112" s="14" t="s">
        <v>77</v>
      </c>
    </row>
    <row r="113" s="11" customFormat="1">
      <c r="B113" s="215"/>
      <c r="C113" s="216"/>
      <c r="D113" s="217" t="s">
        <v>144</v>
      </c>
      <c r="E113" s="218" t="s">
        <v>1</v>
      </c>
      <c r="F113" s="219" t="s">
        <v>379</v>
      </c>
      <c r="G113" s="216"/>
      <c r="H113" s="220">
        <v>10</v>
      </c>
      <c r="I113" s="221"/>
      <c r="J113" s="216"/>
      <c r="K113" s="216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144</v>
      </c>
      <c r="AU113" s="226" t="s">
        <v>77</v>
      </c>
      <c r="AV113" s="11" t="s">
        <v>142</v>
      </c>
      <c r="AW113" s="11" t="s">
        <v>31</v>
      </c>
      <c r="AX113" s="11" t="s">
        <v>69</v>
      </c>
      <c r="AY113" s="226" t="s">
        <v>133</v>
      </c>
    </row>
    <row r="114" s="1" customFormat="1" ht="14.4" customHeight="1">
      <c r="B114" s="35"/>
      <c r="C114" s="203" t="s">
        <v>202</v>
      </c>
      <c r="D114" s="203" t="s">
        <v>136</v>
      </c>
      <c r="E114" s="204" t="s">
        <v>296</v>
      </c>
      <c r="F114" s="205" t="s">
        <v>297</v>
      </c>
      <c r="G114" s="206" t="s">
        <v>160</v>
      </c>
      <c r="H114" s="207">
        <v>2</v>
      </c>
      <c r="I114" s="208"/>
      <c r="J114" s="209">
        <f>ROUND(I114*H114,2)</f>
        <v>0</v>
      </c>
      <c r="K114" s="205" t="s">
        <v>1</v>
      </c>
      <c r="L114" s="40"/>
      <c r="M114" s="210" t="s">
        <v>1</v>
      </c>
      <c r="N114" s="211" t="s">
        <v>41</v>
      </c>
      <c r="O114" s="76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AR114" s="14" t="s">
        <v>278</v>
      </c>
      <c r="AT114" s="14" t="s">
        <v>136</v>
      </c>
      <c r="AU114" s="14" t="s">
        <v>77</v>
      </c>
      <c r="AY114" s="14" t="s">
        <v>133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14" t="s">
        <v>142</v>
      </c>
      <c r="BK114" s="214">
        <f>ROUND(I114*H114,2)</f>
        <v>0</v>
      </c>
      <c r="BL114" s="14" t="s">
        <v>278</v>
      </c>
      <c r="BM114" s="14" t="s">
        <v>298</v>
      </c>
    </row>
    <row r="115" s="1" customFormat="1">
      <c r="B115" s="35"/>
      <c r="C115" s="36"/>
      <c r="D115" s="217" t="s">
        <v>163</v>
      </c>
      <c r="E115" s="36"/>
      <c r="F115" s="237" t="s">
        <v>230</v>
      </c>
      <c r="G115" s="36"/>
      <c r="H115" s="36"/>
      <c r="I115" s="128"/>
      <c r="J115" s="36"/>
      <c r="K115" s="36"/>
      <c r="L115" s="40"/>
      <c r="M115" s="238"/>
      <c r="N115" s="76"/>
      <c r="O115" s="76"/>
      <c r="P115" s="76"/>
      <c r="Q115" s="76"/>
      <c r="R115" s="76"/>
      <c r="S115" s="76"/>
      <c r="T115" s="77"/>
      <c r="AT115" s="14" t="s">
        <v>163</v>
      </c>
      <c r="AU115" s="14" t="s">
        <v>77</v>
      </c>
    </row>
    <row r="116" s="11" customFormat="1">
      <c r="B116" s="215"/>
      <c r="C116" s="216"/>
      <c r="D116" s="217" t="s">
        <v>144</v>
      </c>
      <c r="E116" s="218" t="s">
        <v>1</v>
      </c>
      <c r="F116" s="219" t="s">
        <v>378</v>
      </c>
      <c r="G116" s="216"/>
      <c r="H116" s="220">
        <v>2</v>
      </c>
      <c r="I116" s="221"/>
      <c r="J116" s="216"/>
      <c r="K116" s="216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144</v>
      </c>
      <c r="AU116" s="226" t="s">
        <v>77</v>
      </c>
      <c r="AV116" s="11" t="s">
        <v>142</v>
      </c>
      <c r="AW116" s="11" t="s">
        <v>31</v>
      </c>
      <c r="AX116" s="11" t="s">
        <v>69</v>
      </c>
      <c r="AY116" s="226" t="s">
        <v>133</v>
      </c>
    </row>
    <row r="117" s="1" customFormat="1" ht="14.4" customHeight="1">
      <c r="B117" s="35"/>
      <c r="C117" s="203" t="s">
        <v>206</v>
      </c>
      <c r="D117" s="203" t="s">
        <v>136</v>
      </c>
      <c r="E117" s="204" t="s">
        <v>305</v>
      </c>
      <c r="F117" s="205" t="s">
        <v>306</v>
      </c>
      <c r="G117" s="206" t="s">
        <v>160</v>
      </c>
      <c r="H117" s="207">
        <v>2</v>
      </c>
      <c r="I117" s="208"/>
      <c r="J117" s="209">
        <f>ROUND(I117*H117,2)</f>
        <v>0</v>
      </c>
      <c r="K117" s="205" t="s">
        <v>1</v>
      </c>
      <c r="L117" s="40"/>
      <c r="M117" s="210" t="s">
        <v>1</v>
      </c>
      <c r="N117" s="211" t="s">
        <v>41</v>
      </c>
      <c r="O117" s="76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AR117" s="14" t="s">
        <v>278</v>
      </c>
      <c r="AT117" s="14" t="s">
        <v>136</v>
      </c>
      <c r="AU117" s="14" t="s">
        <v>77</v>
      </c>
      <c r="AY117" s="14" t="s">
        <v>133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14" t="s">
        <v>142</v>
      </c>
      <c r="BK117" s="214">
        <f>ROUND(I117*H117,2)</f>
        <v>0</v>
      </c>
      <c r="BL117" s="14" t="s">
        <v>278</v>
      </c>
      <c r="BM117" s="14" t="s">
        <v>341</v>
      </c>
    </row>
    <row r="118" s="1" customFormat="1">
      <c r="B118" s="35"/>
      <c r="C118" s="36"/>
      <c r="D118" s="217" t="s">
        <v>163</v>
      </c>
      <c r="E118" s="36"/>
      <c r="F118" s="237" t="s">
        <v>230</v>
      </c>
      <c r="G118" s="36"/>
      <c r="H118" s="36"/>
      <c r="I118" s="128"/>
      <c r="J118" s="36"/>
      <c r="K118" s="36"/>
      <c r="L118" s="40"/>
      <c r="M118" s="238"/>
      <c r="N118" s="76"/>
      <c r="O118" s="76"/>
      <c r="P118" s="76"/>
      <c r="Q118" s="76"/>
      <c r="R118" s="76"/>
      <c r="S118" s="76"/>
      <c r="T118" s="77"/>
      <c r="AT118" s="14" t="s">
        <v>163</v>
      </c>
      <c r="AU118" s="14" t="s">
        <v>77</v>
      </c>
    </row>
    <row r="119" s="11" customFormat="1">
      <c r="B119" s="215"/>
      <c r="C119" s="216"/>
      <c r="D119" s="217" t="s">
        <v>144</v>
      </c>
      <c r="E119" s="218" t="s">
        <v>1</v>
      </c>
      <c r="F119" s="219" t="s">
        <v>378</v>
      </c>
      <c r="G119" s="216"/>
      <c r="H119" s="220">
        <v>2</v>
      </c>
      <c r="I119" s="221"/>
      <c r="J119" s="216"/>
      <c r="K119" s="216"/>
      <c r="L119" s="222"/>
      <c r="M119" s="249"/>
      <c r="N119" s="250"/>
      <c r="O119" s="250"/>
      <c r="P119" s="250"/>
      <c r="Q119" s="250"/>
      <c r="R119" s="250"/>
      <c r="S119" s="250"/>
      <c r="T119" s="251"/>
      <c r="AT119" s="226" t="s">
        <v>144</v>
      </c>
      <c r="AU119" s="226" t="s">
        <v>77</v>
      </c>
      <c r="AV119" s="11" t="s">
        <v>142</v>
      </c>
      <c r="AW119" s="11" t="s">
        <v>31</v>
      </c>
      <c r="AX119" s="11" t="s">
        <v>69</v>
      </c>
      <c r="AY119" s="226" t="s">
        <v>133</v>
      </c>
    </row>
    <row r="120" s="1" customFormat="1" ht="6.96" customHeight="1">
      <c r="B120" s="54"/>
      <c r="C120" s="55"/>
      <c r="D120" s="55"/>
      <c r="E120" s="55"/>
      <c r="F120" s="55"/>
      <c r="G120" s="55"/>
      <c r="H120" s="55"/>
      <c r="I120" s="152"/>
      <c r="J120" s="55"/>
      <c r="K120" s="55"/>
      <c r="L120" s="40"/>
    </row>
  </sheetData>
  <sheetProtection sheet="1" autoFilter="0" formatColumns="0" formatRows="0" objects="1" scenarios="1" spinCount="100000" saltValue="qTdNDVknEQH6rgvlokzKdb8OxixCkC5g19BlFWJpVot7KLYCb0xuZVEK+R89kXL1TMZzRcWWmjZTiJVp7yBgNw==" hashValue="xIgQPxUTCIDwb+xXXHGKZVaB9OdIb5dXlQsAsTFeTqZDLd3W2L7sEdlaCZsb4amY0vMIqLL6sOh/5vzKtSXs6A==" algorithmName="SHA-512" password="CC35"/>
  <autoFilter ref="C83:K11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86.43" customWidth="1"/>
    <col min="7" max="7" width="7.43" customWidth="1"/>
    <col min="8" max="8" width="9.57" customWidth="1"/>
    <col min="9" max="9" width="12.14" style="121" customWidth="1"/>
    <col min="10" max="10" width="20.14" customWidth="1"/>
    <col min="11" max="11" width="13.29" hidden="1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4" t="s">
        <v>96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77</v>
      </c>
    </row>
    <row r="4" ht="24.96" customHeight="1">
      <c r="B4" s="17"/>
      <c r="D4" s="125" t="s">
        <v>103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6" t="s">
        <v>16</v>
      </c>
      <c r="L6" s="17"/>
    </row>
    <row r="7" ht="14.4" customHeight="1">
      <c r="B7" s="17"/>
      <c r="E7" s="127" t="str">
        <f>'Rekapitulace stavby'!K6</f>
        <v>Domov pro seniory Skalka v Chebu, Americká 2176/52</v>
      </c>
      <c r="F7" s="126"/>
      <c r="G7" s="126"/>
      <c r="H7" s="126"/>
      <c r="L7" s="17"/>
    </row>
    <row r="8" s="1" customFormat="1" ht="12" customHeight="1">
      <c r="B8" s="40"/>
      <c r="D8" s="126" t="s">
        <v>104</v>
      </c>
      <c r="I8" s="128"/>
      <c r="L8" s="40"/>
    </row>
    <row r="9" s="1" customFormat="1" ht="36.96" customHeight="1">
      <c r="B9" s="40"/>
      <c r="E9" s="129" t="s">
        <v>380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18. 1. 2019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tr">
        <f>IF('Rekapitulace stavby'!AN10="","",'Rekapitulace stavby'!AN10)</f>
        <v/>
      </c>
      <c r="L14" s="40"/>
    </row>
    <row r="15" s="1" customFormat="1" ht="18" customHeight="1">
      <c r="B15" s="40"/>
      <c r="E15" s="14" t="str">
        <f>IF('Rekapitulace stavby'!E11="","",'Rekapitulace stavby'!E11)</f>
        <v xml:space="preserve"> </v>
      </c>
      <c r="I15" s="130" t="s">
        <v>27</v>
      </c>
      <c r="J15" s="14" t="str">
        <f>IF('Rekapitulace stavby'!AN11="","",'Rekapitulace stavby'!AN11)</f>
        <v/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28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27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30</v>
      </c>
      <c r="I20" s="130" t="s">
        <v>25</v>
      </c>
      <c r="J20" s="14" t="str">
        <f>IF('Rekapitulace stavby'!AN16="","",'Rekapitulace stavby'!AN16)</f>
        <v/>
      </c>
      <c r="L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30" t="s">
        <v>27</v>
      </c>
      <c r="J21" s="14" t="str">
        <f>IF('Rekapitulace stavby'!AN17="","",'Rekapitulace stavby'!AN17)</f>
        <v/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32</v>
      </c>
      <c r="I23" s="130" t="s">
        <v>25</v>
      </c>
      <c r="J23" s="14" t="str">
        <f>IF('Rekapitulace stavby'!AN19="","",'Rekapitulace stavby'!AN19)</f>
        <v/>
      </c>
      <c r="L23" s="40"/>
    </row>
    <row r="24" s="1" customFormat="1" ht="18" customHeight="1">
      <c r="B24" s="40"/>
      <c r="E24" s="14" t="str">
        <f>IF('Rekapitulace stavby'!E20="","",'Rekapitulace stavby'!E20)</f>
        <v xml:space="preserve"> </v>
      </c>
      <c r="I24" s="130" t="s">
        <v>27</v>
      </c>
      <c r="J24" s="14" t="str">
        <f>IF('Rekapitulace stavby'!AN20="","",'Rekapitulace stavby'!AN20)</f>
        <v/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33</v>
      </c>
      <c r="I26" s="128"/>
      <c r="L26" s="40"/>
    </row>
    <row r="27" s="6" customFormat="1" ht="14.4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25.44" customHeight="1">
      <c r="B30" s="40"/>
      <c r="D30" s="136" t="s">
        <v>35</v>
      </c>
      <c r="I30" s="128"/>
      <c r="J30" s="137">
        <f>ROUND(J84,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5"/>
      <c r="J31" s="68"/>
      <c r="K31" s="68"/>
      <c r="L31" s="40"/>
    </row>
    <row r="32" s="1" customFormat="1" ht="14.4" customHeight="1">
      <c r="B32" s="40"/>
      <c r="F32" s="138" t="s">
        <v>37</v>
      </c>
      <c r="I32" s="139" t="s">
        <v>36</v>
      </c>
      <c r="J32" s="138" t="s">
        <v>38</v>
      </c>
      <c r="L32" s="40"/>
    </row>
    <row r="33" s="1" customFormat="1" ht="14.4" customHeight="1">
      <c r="B33" s="40"/>
      <c r="D33" s="126" t="s">
        <v>39</v>
      </c>
      <c r="E33" s="126" t="s">
        <v>40</v>
      </c>
      <c r="F33" s="140">
        <f>ROUND((SUM(BE84:BE119)),  2)</f>
        <v>0</v>
      </c>
      <c r="I33" s="141">
        <v>0.20999999999999999</v>
      </c>
      <c r="J33" s="140">
        <f>ROUND(((SUM(BE84:BE119))*I33),  2)</f>
        <v>0</v>
      </c>
      <c r="L33" s="40"/>
    </row>
    <row r="34" s="1" customFormat="1" ht="14.4" customHeight="1">
      <c r="B34" s="40"/>
      <c r="E34" s="126" t="s">
        <v>41</v>
      </c>
      <c r="F34" s="140">
        <f>ROUND((SUM(BF84:BF119)),  2)</f>
        <v>0</v>
      </c>
      <c r="I34" s="141">
        <v>0.14999999999999999</v>
      </c>
      <c r="J34" s="140">
        <f>ROUND(((SUM(BF84:BF119))*I34),  2)</f>
        <v>0</v>
      </c>
      <c r="L34" s="40"/>
    </row>
    <row r="35" hidden="1" s="1" customFormat="1" ht="14.4" customHeight="1">
      <c r="B35" s="40"/>
      <c r="E35" s="126" t="s">
        <v>42</v>
      </c>
      <c r="F35" s="140">
        <f>ROUND((SUM(BG84:BG119)),  2)</f>
        <v>0</v>
      </c>
      <c r="I35" s="141">
        <v>0.20999999999999999</v>
      </c>
      <c r="J35" s="140">
        <f>0</f>
        <v>0</v>
      </c>
      <c r="L35" s="40"/>
    </row>
    <row r="36" hidden="1" s="1" customFormat="1" ht="14.4" customHeight="1">
      <c r="B36" s="40"/>
      <c r="E36" s="126" t="s">
        <v>43</v>
      </c>
      <c r="F36" s="140">
        <f>ROUND((SUM(BH84:BH119)),  2)</f>
        <v>0</v>
      </c>
      <c r="I36" s="141">
        <v>0.14999999999999999</v>
      </c>
      <c r="J36" s="140">
        <f>0</f>
        <v>0</v>
      </c>
      <c r="L36" s="40"/>
    </row>
    <row r="37" hidden="1" s="1" customFormat="1" ht="14.4" customHeight="1">
      <c r="B37" s="40"/>
      <c r="E37" s="126" t="s">
        <v>44</v>
      </c>
      <c r="F37" s="140">
        <f>ROUND((SUM(BI84:BI119)),  2)</f>
        <v>0</v>
      </c>
      <c r="I37" s="141">
        <v>0</v>
      </c>
      <c r="J37" s="140">
        <f>0</f>
        <v>0</v>
      </c>
      <c r="L37" s="40"/>
    </row>
    <row r="38" s="1" customFormat="1" ht="6.96" customHeight="1">
      <c r="B38" s="40"/>
      <c r="I38" s="128"/>
      <c r="L38" s="40"/>
    </row>
    <row r="39" s="1" customFormat="1" ht="25.44" customHeight="1">
      <c r="B39" s="40"/>
      <c r="C39" s="142"/>
      <c r="D39" s="143" t="s">
        <v>45</v>
      </c>
      <c r="E39" s="144"/>
      <c r="F39" s="144"/>
      <c r="G39" s="145" t="s">
        <v>46</v>
      </c>
      <c r="H39" s="146" t="s">
        <v>47</v>
      </c>
      <c r="I39" s="147"/>
      <c r="J39" s="148">
        <f>SUM(J30:J37)</f>
        <v>0</v>
      </c>
      <c r="K39" s="149"/>
      <c r="L39" s="40"/>
    </row>
    <row r="40" s="1" customFormat="1" ht="14.4" customHeight="1">
      <c r="B40" s="150"/>
      <c r="C40" s="151"/>
      <c r="D40" s="151"/>
      <c r="E40" s="151"/>
      <c r="F40" s="151"/>
      <c r="G40" s="151"/>
      <c r="H40" s="151"/>
      <c r="I40" s="152"/>
      <c r="J40" s="151"/>
      <c r="K40" s="151"/>
      <c r="L40" s="40"/>
    </row>
    <row r="44" s="1" customFormat="1" ht="6.96" customHeight="1">
      <c r="B44" s="153"/>
      <c r="C44" s="154"/>
      <c r="D44" s="154"/>
      <c r="E44" s="154"/>
      <c r="F44" s="154"/>
      <c r="G44" s="154"/>
      <c r="H44" s="154"/>
      <c r="I44" s="155"/>
      <c r="J44" s="154"/>
      <c r="K44" s="154"/>
      <c r="L44" s="40"/>
    </row>
    <row r="45" s="1" customFormat="1" ht="24.96" customHeight="1">
      <c r="B45" s="35"/>
      <c r="C45" s="20" t="s">
        <v>106</v>
      </c>
      <c r="D45" s="36"/>
      <c r="E45" s="36"/>
      <c r="F45" s="36"/>
      <c r="G45" s="36"/>
      <c r="H45" s="36"/>
      <c r="I45" s="128"/>
      <c r="J45" s="36"/>
      <c r="K45" s="36"/>
      <c r="L45" s="40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128"/>
      <c r="J46" s="36"/>
      <c r="K46" s="36"/>
      <c r="L46" s="40"/>
    </row>
    <row r="47" s="1" customFormat="1" ht="12" customHeight="1">
      <c r="B47" s="35"/>
      <c r="C47" s="29" t="s">
        <v>16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14.4" customHeight="1">
      <c r="B48" s="35"/>
      <c r="C48" s="36"/>
      <c r="D48" s="36"/>
      <c r="E48" s="156" t="str">
        <f>E7</f>
        <v>Domov pro seniory Skalka v Chebu, Americká 2176/52</v>
      </c>
      <c r="F48" s="29"/>
      <c r="G48" s="29"/>
      <c r="H48" s="29"/>
      <c r="I48" s="128"/>
      <c r="J48" s="36"/>
      <c r="K48" s="36"/>
      <c r="L48" s="40"/>
    </row>
    <row r="49" s="1" customFormat="1" ht="12" customHeight="1">
      <c r="B49" s="35"/>
      <c r="C49" s="29" t="s">
        <v>104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4.4" customHeight="1">
      <c r="B50" s="35"/>
      <c r="C50" s="36"/>
      <c r="D50" s="36"/>
      <c r="E50" s="61" t="str">
        <f>E9</f>
        <v>SO 07 - Revitalizace chodeb v 7.np</v>
      </c>
      <c r="F50" s="36"/>
      <c r="G50" s="36"/>
      <c r="H50" s="36"/>
      <c r="I50" s="128"/>
      <c r="J50" s="36"/>
      <c r="K50" s="36"/>
      <c r="L50" s="40"/>
    </row>
    <row r="51" s="1" customFormat="1" ht="6.96" customHeight="1">
      <c r="B51" s="35"/>
      <c r="C51" s="36"/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2" customHeight="1">
      <c r="B52" s="35"/>
      <c r="C52" s="29" t="s">
        <v>20</v>
      </c>
      <c r="D52" s="36"/>
      <c r="E52" s="36"/>
      <c r="F52" s="24" t="str">
        <f>F12</f>
        <v xml:space="preserve">Cheb </v>
      </c>
      <c r="G52" s="36"/>
      <c r="H52" s="36"/>
      <c r="I52" s="130" t="s">
        <v>22</v>
      </c>
      <c r="J52" s="64" t="str">
        <f>IF(J12="","",J12)</f>
        <v>18. 1. 2019</v>
      </c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2.6" customHeight="1">
      <c r="B54" s="35"/>
      <c r="C54" s="29" t="s">
        <v>24</v>
      </c>
      <c r="D54" s="36"/>
      <c r="E54" s="36"/>
      <c r="F54" s="24" t="str">
        <f>E15</f>
        <v xml:space="preserve"> </v>
      </c>
      <c r="G54" s="36"/>
      <c r="H54" s="36"/>
      <c r="I54" s="130" t="s">
        <v>30</v>
      </c>
      <c r="J54" s="33" t="str">
        <f>E21</f>
        <v xml:space="preserve"> </v>
      </c>
      <c r="K54" s="36"/>
      <c r="L54" s="40"/>
    </row>
    <row r="55" s="1" customFormat="1" ht="12.6" customHeight="1">
      <c r="B55" s="35"/>
      <c r="C55" s="29" t="s">
        <v>28</v>
      </c>
      <c r="D55" s="36"/>
      <c r="E55" s="36"/>
      <c r="F55" s="24" t="str">
        <f>IF(E18="","",E18)</f>
        <v>Vyplň údaj</v>
      </c>
      <c r="G55" s="36"/>
      <c r="H55" s="36"/>
      <c r="I55" s="130" t="s">
        <v>32</v>
      </c>
      <c r="J55" s="33" t="str">
        <f>E24</f>
        <v xml:space="preserve"> </v>
      </c>
      <c r="K55" s="36"/>
      <c r="L55" s="40"/>
    </row>
    <row r="56" s="1" customFormat="1" ht="10.32" customHeight="1">
      <c r="B56" s="35"/>
      <c r="C56" s="36"/>
      <c r="D56" s="36"/>
      <c r="E56" s="36"/>
      <c r="F56" s="36"/>
      <c r="G56" s="36"/>
      <c r="H56" s="36"/>
      <c r="I56" s="128"/>
      <c r="J56" s="36"/>
      <c r="K56" s="36"/>
      <c r="L56" s="40"/>
    </row>
    <row r="57" s="1" customFormat="1" ht="29.28" customHeight="1">
      <c r="B57" s="35"/>
      <c r="C57" s="157" t="s">
        <v>107</v>
      </c>
      <c r="D57" s="158"/>
      <c r="E57" s="158"/>
      <c r="F57" s="158"/>
      <c r="G57" s="158"/>
      <c r="H57" s="158"/>
      <c r="I57" s="159"/>
      <c r="J57" s="160" t="s">
        <v>108</v>
      </c>
      <c r="K57" s="158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2.8" customHeight="1">
      <c r="B59" s="35"/>
      <c r="C59" s="161" t="s">
        <v>109</v>
      </c>
      <c r="D59" s="36"/>
      <c r="E59" s="36"/>
      <c r="F59" s="36"/>
      <c r="G59" s="36"/>
      <c r="H59" s="36"/>
      <c r="I59" s="128"/>
      <c r="J59" s="95">
        <f>J84</f>
        <v>0</v>
      </c>
      <c r="K59" s="36"/>
      <c r="L59" s="40"/>
      <c r="AU59" s="14" t="s">
        <v>110</v>
      </c>
    </row>
    <row r="60" s="7" customFormat="1" ht="24.96" customHeight="1">
      <c r="B60" s="162"/>
      <c r="C60" s="163"/>
      <c r="D60" s="164" t="s">
        <v>111</v>
      </c>
      <c r="E60" s="165"/>
      <c r="F60" s="165"/>
      <c r="G60" s="165"/>
      <c r="H60" s="165"/>
      <c r="I60" s="166"/>
      <c r="J60" s="167">
        <f>J85</f>
        <v>0</v>
      </c>
      <c r="K60" s="163"/>
      <c r="L60" s="168"/>
    </row>
    <row r="61" s="8" customFormat="1" ht="19.92" customHeight="1">
      <c r="B61" s="169"/>
      <c r="C61" s="170"/>
      <c r="D61" s="171" t="s">
        <v>112</v>
      </c>
      <c r="E61" s="172"/>
      <c r="F61" s="172"/>
      <c r="G61" s="172"/>
      <c r="H61" s="172"/>
      <c r="I61" s="173"/>
      <c r="J61" s="174">
        <f>J86</f>
        <v>0</v>
      </c>
      <c r="K61" s="170"/>
      <c r="L61" s="175"/>
    </row>
    <row r="62" s="7" customFormat="1" ht="24.96" customHeight="1">
      <c r="B62" s="162"/>
      <c r="C62" s="163"/>
      <c r="D62" s="164" t="s">
        <v>113</v>
      </c>
      <c r="E62" s="165"/>
      <c r="F62" s="165"/>
      <c r="G62" s="165"/>
      <c r="H62" s="165"/>
      <c r="I62" s="166"/>
      <c r="J62" s="167">
        <f>J90</f>
        <v>0</v>
      </c>
      <c r="K62" s="163"/>
      <c r="L62" s="168"/>
    </row>
    <row r="63" s="8" customFormat="1" ht="19.92" customHeight="1">
      <c r="B63" s="169"/>
      <c r="C63" s="170"/>
      <c r="D63" s="171" t="s">
        <v>116</v>
      </c>
      <c r="E63" s="172"/>
      <c r="F63" s="172"/>
      <c r="G63" s="172"/>
      <c r="H63" s="172"/>
      <c r="I63" s="173"/>
      <c r="J63" s="174">
        <f>J91</f>
        <v>0</v>
      </c>
      <c r="K63" s="170"/>
      <c r="L63" s="175"/>
    </row>
    <row r="64" s="7" customFormat="1" ht="24.96" customHeight="1">
      <c r="B64" s="162"/>
      <c r="C64" s="163"/>
      <c r="D64" s="164" t="s">
        <v>117</v>
      </c>
      <c r="E64" s="165"/>
      <c r="F64" s="165"/>
      <c r="G64" s="165"/>
      <c r="H64" s="165"/>
      <c r="I64" s="166"/>
      <c r="J64" s="167">
        <f>J98</f>
        <v>0</v>
      </c>
      <c r="K64" s="163"/>
      <c r="L64" s="168"/>
    </row>
    <row r="65" s="1" customFormat="1" ht="21.84" customHeight="1">
      <c r="B65" s="35"/>
      <c r="C65" s="36"/>
      <c r="D65" s="36"/>
      <c r="E65" s="36"/>
      <c r="F65" s="36"/>
      <c r="G65" s="36"/>
      <c r="H65" s="36"/>
      <c r="I65" s="128"/>
      <c r="J65" s="36"/>
      <c r="K65" s="36"/>
      <c r="L65" s="40"/>
    </row>
    <row r="66" s="1" customFormat="1" ht="6.96" customHeight="1">
      <c r="B66" s="54"/>
      <c r="C66" s="55"/>
      <c r="D66" s="55"/>
      <c r="E66" s="55"/>
      <c r="F66" s="55"/>
      <c r="G66" s="55"/>
      <c r="H66" s="55"/>
      <c r="I66" s="152"/>
      <c r="J66" s="55"/>
      <c r="K66" s="55"/>
      <c r="L66" s="40"/>
    </row>
    <row r="70" s="1" customFormat="1" ht="6.96" customHeight="1">
      <c r="B70" s="56"/>
      <c r="C70" s="57"/>
      <c r="D70" s="57"/>
      <c r="E70" s="57"/>
      <c r="F70" s="57"/>
      <c r="G70" s="57"/>
      <c r="H70" s="57"/>
      <c r="I70" s="155"/>
      <c r="J70" s="57"/>
      <c r="K70" s="57"/>
      <c r="L70" s="40"/>
    </row>
    <row r="71" s="1" customFormat="1" ht="24.96" customHeight="1">
      <c r="B71" s="35"/>
      <c r="C71" s="20" t="s">
        <v>118</v>
      </c>
      <c r="D71" s="36"/>
      <c r="E71" s="36"/>
      <c r="F71" s="36"/>
      <c r="G71" s="36"/>
      <c r="H71" s="36"/>
      <c r="I71" s="128"/>
      <c r="J71" s="36"/>
      <c r="K71" s="36"/>
      <c r="L71" s="40"/>
    </row>
    <row r="72" s="1" customFormat="1" ht="6.96" customHeight="1">
      <c r="B72" s="35"/>
      <c r="C72" s="36"/>
      <c r="D72" s="36"/>
      <c r="E72" s="36"/>
      <c r="F72" s="36"/>
      <c r="G72" s="36"/>
      <c r="H72" s="36"/>
      <c r="I72" s="128"/>
      <c r="J72" s="36"/>
      <c r="K72" s="36"/>
      <c r="L72" s="40"/>
    </row>
    <row r="73" s="1" customFormat="1" ht="12" customHeight="1">
      <c r="B73" s="35"/>
      <c r="C73" s="29" t="s">
        <v>16</v>
      </c>
      <c r="D73" s="36"/>
      <c r="E73" s="36"/>
      <c r="F73" s="36"/>
      <c r="G73" s="36"/>
      <c r="H73" s="36"/>
      <c r="I73" s="128"/>
      <c r="J73" s="36"/>
      <c r="K73" s="36"/>
      <c r="L73" s="40"/>
    </row>
    <row r="74" s="1" customFormat="1" ht="14.4" customHeight="1">
      <c r="B74" s="35"/>
      <c r="C74" s="36"/>
      <c r="D74" s="36"/>
      <c r="E74" s="156" t="str">
        <f>E7</f>
        <v>Domov pro seniory Skalka v Chebu, Americká 2176/52</v>
      </c>
      <c r="F74" s="29"/>
      <c r="G74" s="29"/>
      <c r="H74" s="29"/>
      <c r="I74" s="128"/>
      <c r="J74" s="36"/>
      <c r="K74" s="36"/>
      <c r="L74" s="40"/>
    </row>
    <row r="75" s="1" customFormat="1" ht="12" customHeight="1">
      <c r="B75" s="35"/>
      <c r="C75" s="29" t="s">
        <v>104</v>
      </c>
      <c r="D75" s="36"/>
      <c r="E75" s="36"/>
      <c r="F75" s="36"/>
      <c r="G75" s="36"/>
      <c r="H75" s="36"/>
      <c r="I75" s="128"/>
      <c r="J75" s="36"/>
      <c r="K75" s="36"/>
      <c r="L75" s="40"/>
    </row>
    <row r="76" s="1" customFormat="1" ht="14.4" customHeight="1">
      <c r="B76" s="35"/>
      <c r="C76" s="36"/>
      <c r="D76" s="36"/>
      <c r="E76" s="61" t="str">
        <f>E9</f>
        <v>SO 07 - Revitalizace chodeb v 7.np</v>
      </c>
      <c r="F76" s="36"/>
      <c r="G76" s="36"/>
      <c r="H76" s="36"/>
      <c r="I76" s="128"/>
      <c r="J76" s="36"/>
      <c r="K76" s="36"/>
      <c r="L76" s="40"/>
    </row>
    <row r="77" s="1" customFormat="1" ht="6.96" customHeight="1">
      <c r="B77" s="35"/>
      <c r="C77" s="36"/>
      <c r="D77" s="36"/>
      <c r="E77" s="36"/>
      <c r="F77" s="36"/>
      <c r="G77" s="36"/>
      <c r="H77" s="36"/>
      <c r="I77" s="128"/>
      <c r="J77" s="36"/>
      <c r="K77" s="36"/>
      <c r="L77" s="40"/>
    </row>
    <row r="78" s="1" customFormat="1" ht="12" customHeight="1">
      <c r="B78" s="35"/>
      <c r="C78" s="29" t="s">
        <v>20</v>
      </c>
      <c r="D78" s="36"/>
      <c r="E78" s="36"/>
      <c r="F78" s="24" t="str">
        <f>F12</f>
        <v xml:space="preserve">Cheb </v>
      </c>
      <c r="G78" s="36"/>
      <c r="H78" s="36"/>
      <c r="I78" s="130" t="s">
        <v>22</v>
      </c>
      <c r="J78" s="64" t="str">
        <f>IF(J12="","",J12)</f>
        <v>18. 1. 2019</v>
      </c>
      <c r="K78" s="36"/>
      <c r="L78" s="40"/>
    </row>
    <row r="79" s="1" customFormat="1" ht="6.96" customHeight="1">
      <c r="B79" s="35"/>
      <c r="C79" s="36"/>
      <c r="D79" s="36"/>
      <c r="E79" s="36"/>
      <c r="F79" s="36"/>
      <c r="G79" s="36"/>
      <c r="H79" s="36"/>
      <c r="I79" s="128"/>
      <c r="J79" s="36"/>
      <c r="K79" s="36"/>
      <c r="L79" s="40"/>
    </row>
    <row r="80" s="1" customFormat="1" ht="12.6" customHeight="1">
      <c r="B80" s="35"/>
      <c r="C80" s="29" t="s">
        <v>24</v>
      </c>
      <c r="D80" s="36"/>
      <c r="E80" s="36"/>
      <c r="F80" s="24" t="str">
        <f>E15</f>
        <v xml:space="preserve"> </v>
      </c>
      <c r="G80" s="36"/>
      <c r="H80" s="36"/>
      <c r="I80" s="130" t="s">
        <v>30</v>
      </c>
      <c r="J80" s="33" t="str">
        <f>E21</f>
        <v xml:space="preserve"> </v>
      </c>
      <c r="K80" s="36"/>
      <c r="L80" s="40"/>
    </row>
    <row r="81" s="1" customFormat="1" ht="12.6" customHeight="1">
      <c r="B81" s="35"/>
      <c r="C81" s="29" t="s">
        <v>28</v>
      </c>
      <c r="D81" s="36"/>
      <c r="E81" s="36"/>
      <c r="F81" s="24" t="str">
        <f>IF(E18="","",E18)</f>
        <v>Vyplň údaj</v>
      </c>
      <c r="G81" s="36"/>
      <c r="H81" s="36"/>
      <c r="I81" s="130" t="s">
        <v>32</v>
      </c>
      <c r="J81" s="33" t="str">
        <f>E24</f>
        <v xml:space="preserve"> </v>
      </c>
      <c r="K81" s="36"/>
      <c r="L81" s="40"/>
    </row>
    <row r="82" s="1" customFormat="1" ht="10.32" customHeight="1">
      <c r="B82" s="35"/>
      <c r="C82" s="36"/>
      <c r="D82" s="36"/>
      <c r="E82" s="36"/>
      <c r="F82" s="36"/>
      <c r="G82" s="36"/>
      <c r="H82" s="36"/>
      <c r="I82" s="128"/>
      <c r="J82" s="36"/>
      <c r="K82" s="36"/>
      <c r="L82" s="40"/>
    </row>
    <row r="83" s="9" customFormat="1" ht="29.28" customHeight="1">
      <c r="B83" s="176"/>
      <c r="C83" s="177" t="s">
        <v>119</v>
      </c>
      <c r="D83" s="178" t="s">
        <v>54</v>
      </c>
      <c r="E83" s="178" t="s">
        <v>50</v>
      </c>
      <c r="F83" s="178" t="s">
        <v>51</v>
      </c>
      <c r="G83" s="178" t="s">
        <v>120</v>
      </c>
      <c r="H83" s="178" t="s">
        <v>121</v>
      </c>
      <c r="I83" s="179" t="s">
        <v>122</v>
      </c>
      <c r="J83" s="180" t="s">
        <v>108</v>
      </c>
      <c r="K83" s="181" t="s">
        <v>123</v>
      </c>
      <c r="L83" s="182"/>
      <c r="M83" s="85" t="s">
        <v>1</v>
      </c>
      <c r="N83" s="86" t="s">
        <v>39</v>
      </c>
      <c r="O83" s="86" t="s">
        <v>124</v>
      </c>
      <c r="P83" s="86" t="s">
        <v>125</v>
      </c>
      <c r="Q83" s="86" t="s">
        <v>126</v>
      </c>
      <c r="R83" s="86" t="s">
        <v>127</v>
      </c>
      <c r="S83" s="86" t="s">
        <v>128</v>
      </c>
      <c r="T83" s="87" t="s">
        <v>129</v>
      </c>
    </row>
    <row r="84" s="1" customFormat="1" ht="22.8" customHeight="1">
      <c r="B84" s="35"/>
      <c r="C84" s="92" t="s">
        <v>130</v>
      </c>
      <c r="D84" s="36"/>
      <c r="E84" s="36"/>
      <c r="F84" s="36"/>
      <c r="G84" s="36"/>
      <c r="H84" s="36"/>
      <c r="I84" s="128"/>
      <c r="J84" s="183">
        <f>BK84</f>
        <v>0</v>
      </c>
      <c r="K84" s="36"/>
      <c r="L84" s="40"/>
      <c r="M84" s="88"/>
      <c r="N84" s="89"/>
      <c r="O84" s="89"/>
      <c r="P84" s="184">
        <f>P85+P90+P98</f>
        <v>0</v>
      </c>
      <c r="Q84" s="89"/>
      <c r="R84" s="184">
        <f>R85+R90+R98</f>
        <v>0.032998100000000002</v>
      </c>
      <c r="S84" s="89"/>
      <c r="T84" s="185">
        <f>T85+T90+T98</f>
        <v>0</v>
      </c>
      <c r="AT84" s="14" t="s">
        <v>68</v>
      </c>
      <c r="AU84" s="14" t="s">
        <v>110</v>
      </c>
      <c r="BK84" s="186">
        <f>BK85+BK90+BK98</f>
        <v>0</v>
      </c>
    </row>
    <row r="85" s="10" customFormat="1" ht="25.92" customHeight="1">
      <c r="B85" s="187"/>
      <c r="C85" s="188"/>
      <c r="D85" s="189" t="s">
        <v>68</v>
      </c>
      <c r="E85" s="190" t="s">
        <v>131</v>
      </c>
      <c r="F85" s="190" t="s">
        <v>132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</f>
        <v>0</v>
      </c>
      <c r="Q85" s="195"/>
      <c r="R85" s="196">
        <f>R86</f>
        <v>0.00044000000000000002</v>
      </c>
      <c r="S85" s="195"/>
      <c r="T85" s="197">
        <f>T86</f>
        <v>0</v>
      </c>
      <c r="AR85" s="198" t="s">
        <v>77</v>
      </c>
      <c r="AT85" s="199" t="s">
        <v>68</v>
      </c>
      <c r="AU85" s="199" t="s">
        <v>69</v>
      </c>
      <c r="AY85" s="198" t="s">
        <v>133</v>
      </c>
      <c r="BK85" s="200">
        <f>BK86</f>
        <v>0</v>
      </c>
    </row>
    <row r="86" s="10" customFormat="1" ht="22.8" customHeight="1">
      <c r="B86" s="187"/>
      <c r="C86" s="188"/>
      <c r="D86" s="189" t="s">
        <v>68</v>
      </c>
      <c r="E86" s="201" t="s">
        <v>134</v>
      </c>
      <c r="F86" s="201" t="s">
        <v>135</v>
      </c>
      <c r="G86" s="188"/>
      <c r="H86" s="188"/>
      <c r="I86" s="191"/>
      <c r="J86" s="202">
        <f>BK86</f>
        <v>0</v>
      </c>
      <c r="K86" s="188"/>
      <c r="L86" s="193"/>
      <c r="M86" s="194"/>
      <c r="N86" s="195"/>
      <c r="O86" s="195"/>
      <c r="P86" s="196">
        <f>SUM(P87:P89)</f>
        <v>0</v>
      </c>
      <c r="Q86" s="195"/>
      <c r="R86" s="196">
        <f>SUM(R87:R89)</f>
        <v>0.00044000000000000002</v>
      </c>
      <c r="S86" s="195"/>
      <c r="T86" s="197">
        <f>SUM(T87:T89)</f>
        <v>0</v>
      </c>
      <c r="AR86" s="198" t="s">
        <v>77</v>
      </c>
      <c r="AT86" s="199" t="s">
        <v>68</v>
      </c>
      <c r="AU86" s="199" t="s">
        <v>77</v>
      </c>
      <c r="AY86" s="198" t="s">
        <v>133</v>
      </c>
      <c r="BK86" s="200">
        <f>SUM(BK87:BK89)</f>
        <v>0</v>
      </c>
    </row>
    <row r="87" s="1" customFormat="1" ht="20.4" customHeight="1">
      <c r="B87" s="35"/>
      <c r="C87" s="203" t="s">
        <v>77</v>
      </c>
      <c r="D87" s="203" t="s">
        <v>136</v>
      </c>
      <c r="E87" s="204" t="s">
        <v>137</v>
      </c>
      <c r="F87" s="205" t="s">
        <v>138</v>
      </c>
      <c r="G87" s="206" t="s">
        <v>139</v>
      </c>
      <c r="H87" s="207">
        <v>20</v>
      </c>
      <c r="I87" s="208"/>
      <c r="J87" s="209">
        <f>ROUND(I87*H87,2)</f>
        <v>0</v>
      </c>
      <c r="K87" s="205" t="s">
        <v>140</v>
      </c>
      <c r="L87" s="40"/>
      <c r="M87" s="210" t="s">
        <v>1</v>
      </c>
      <c r="N87" s="211" t="s">
        <v>41</v>
      </c>
      <c r="O87" s="76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AR87" s="14" t="s">
        <v>141</v>
      </c>
      <c r="AT87" s="14" t="s">
        <v>136</v>
      </c>
      <c r="AU87" s="14" t="s">
        <v>142</v>
      </c>
      <c r="AY87" s="14" t="s">
        <v>133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14" t="s">
        <v>142</v>
      </c>
      <c r="BK87" s="214">
        <f>ROUND(I87*H87,2)</f>
        <v>0</v>
      </c>
      <c r="BL87" s="14" t="s">
        <v>141</v>
      </c>
      <c r="BM87" s="14" t="s">
        <v>381</v>
      </c>
    </row>
    <row r="88" s="1" customFormat="1" ht="14.4" customHeight="1">
      <c r="B88" s="35"/>
      <c r="C88" s="227" t="s">
        <v>142</v>
      </c>
      <c r="D88" s="227" t="s">
        <v>147</v>
      </c>
      <c r="E88" s="228" t="s">
        <v>148</v>
      </c>
      <c r="F88" s="229" t="s">
        <v>149</v>
      </c>
      <c r="G88" s="230" t="s">
        <v>139</v>
      </c>
      <c r="H88" s="231">
        <v>22</v>
      </c>
      <c r="I88" s="232"/>
      <c r="J88" s="233">
        <f>ROUND(I88*H88,2)</f>
        <v>0</v>
      </c>
      <c r="K88" s="229" t="s">
        <v>1</v>
      </c>
      <c r="L88" s="234"/>
      <c r="M88" s="235" t="s">
        <v>1</v>
      </c>
      <c r="N88" s="236" t="s">
        <v>41</v>
      </c>
      <c r="O88" s="76"/>
      <c r="P88" s="212">
        <f>O88*H88</f>
        <v>0</v>
      </c>
      <c r="Q88" s="212">
        <v>2.0000000000000002E-05</v>
      </c>
      <c r="R88" s="212">
        <f>Q88*H88</f>
        <v>0.00044000000000000002</v>
      </c>
      <c r="S88" s="212">
        <v>0</v>
      </c>
      <c r="T88" s="213">
        <f>S88*H88</f>
        <v>0</v>
      </c>
      <c r="AR88" s="14" t="s">
        <v>150</v>
      </c>
      <c r="AT88" s="14" t="s">
        <v>147</v>
      </c>
      <c r="AU88" s="14" t="s">
        <v>142</v>
      </c>
      <c r="AY88" s="14" t="s">
        <v>133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14" t="s">
        <v>142</v>
      </c>
      <c r="BK88" s="214">
        <f>ROUND(I88*H88,2)</f>
        <v>0</v>
      </c>
      <c r="BL88" s="14" t="s">
        <v>141</v>
      </c>
      <c r="BM88" s="14" t="s">
        <v>382</v>
      </c>
    </row>
    <row r="89" s="11" customFormat="1">
      <c r="B89" s="215"/>
      <c r="C89" s="216"/>
      <c r="D89" s="217" t="s">
        <v>144</v>
      </c>
      <c r="E89" s="216"/>
      <c r="F89" s="219" t="s">
        <v>313</v>
      </c>
      <c r="G89" s="216"/>
      <c r="H89" s="220">
        <v>22</v>
      </c>
      <c r="I89" s="221"/>
      <c r="J89" s="216"/>
      <c r="K89" s="216"/>
      <c r="L89" s="222"/>
      <c r="M89" s="223"/>
      <c r="N89" s="224"/>
      <c r="O89" s="224"/>
      <c r="P89" s="224"/>
      <c r="Q89" s="224"/>
      <c r="R89" s="224"/>
      <c r="S89" s="224"/>
      <c r="T89" s="225"/>
      <c r="AT89" s="226" t="s">
        <v>144</v>
      </c>
      <c r="AU89" s="226" t="s">
        <v>142</v>
      </c>
      <c r="AV89" s="11" t="s">
        <v>142</v>
      </c>
      <c r="AW89" s="11" t="s">
        <v>4</v>
      </c>
      <c r="AX89" s="11" t="s">
        <v>77</v>
      </c>
      <c r="AY89" s="226" t="s">
        <v>133</v>
      </c>
    </row>
    <row r="90" s="10" customFormat="1" ht="25.92" customHeight="1">
      <c r="B90" s="187"/>
      <c r="C90" s="188"/>
      <c r="D90" s="189" t="s">
        <v>68</v>
      </c>
      <c r="E90" s="190" t="s">
        <v>153</v>
      </c>
      <c r="F90" s="190" t="s">
        <v>154</v>
      </c>
      <c r="G90" s="188"/>
      <c r="H90" s="188"/>
      <c r="I90" s="191"/>
      <c r="J90" s="192">
        <f>BK90</f>
        <v>0</v>
      </c>
      <c r="K90" s="188"/>
      <c r="L90" s="193"/>
      <c r="M90" s="194"/>
      <c r="N90" s="195"/>
      <c r="O90" s="195"/>
      <c r="P90" s="196">
        <f>P91</f>
        <v>0</v>
      </c>
      <c r="Q90" s="195"/>
      <c r="R90" s="196">
        <f>R91</f>
        <v>0.0325581</v>
      </c>
      <c r="S90" s="195"/>
      <c r="T90" s="197">
        <f>T91</f>
        <v>0</v>
      </c>
      <c r="AR90" s="198" t="s">
        <v>142</v>
      </c>
      <c r="AT90" s="199" t="s">
        <v>68</v>
      </c>
      <c r="AU90" s="199" t="s">
        <v>69</v>
      </c>
      <c r="AY90" s="198" t="s">
        <v>133</v>
      </c>
      <c r="BK90" s="200">
        <f>BK91</f>
        <v>0</v>
      </c>
    </row>
    <row r="91" s="10" customFormat="1" ht="22.8" customHeight="1">
      <c r="B91" s="187"/>
      <c r="C91" s="188"/>
      <c r="D91" s="189" t="s">
        <v>68</v>
      </c>
      <c r="E91" s="201" t="s">
        <v>237</v>
      </c>
      <c r="F91" s="201" t="s">
        <v>238</v>
      </c>
      <c r="G91" s="188"/>
      <c r="H91" s="188"/>
      <c r="I91" s="191"/>
      <c r="J91" s="202">
        <f>BK91</f>
        <v>0</v>
      </c>
      <c r="K91" s="188"/>
      <c r="L91" s="193"/>
      <c r="M91" s="194"/>
      <c r="N91" s="195"/>
      <c r="O91" s="195"/>
      <c r="P91" s="196">
        <f>SUM(P92:P97)</f>
        <v>0</v>
      </c>
      <c r="Q91" s="195"/>
      <c r="R91" s="196">
        <f>SUM(R92:R97)</f>
        <v>0.0325581</v>
      </c>
      <c r="S91" s="195"/>
      <c r="T91" s="197">
        <f>SUM(T92:T97)</f>
        <v>0</v>
      </c>
      <c r="AR91" s="198" t="s">
        <v>142</v>
      </c>
      <c r="AT91" s="199" t="s">
        <v>68</v>
      </c>
      <c r="AU91" s="199" t="s">
        <v>77</v>
      </c>
      <c r="AY91" s="198" t="s">
        <v>133</v>
      </c>
      <c r="BK91" s="200">
        <f>SUM(BK92:BK97)</f>
        <v>0</v>
      </c>
    </row>
    <row r="92" s="1" customFormat="1" ht="14.4" customHeight="1">
      <c r="B92" s="35"/>
      <c r="C92" s="203" t="s">
        <v>157</v>
      </c>
      <c r="D92" s="203" t="s">
        <v>136</v>
      </c>
      <c r="E92" s="204" t="s">
        <v>256</v>
      </c>
      <c r="F92" s="205" t="s">
        <v>257</v>
      </c>
      <c r="G92" s="206" t="s">
        <v>170</v>
      </c>
      <c r="H92" s="207">
        <v>79.409999999999997</v>
      </c>
      <c r="I92" s="208"/>
      <c r="J92" s="209">
        <f>ROUND(I92*H92,2)</f>
        <v>0</v>
      </c>
      <c r="K92" s="205" t="s">
        <v>140</v>
      </c>
      <c r="L92" s="40"/>
      <c r="M92" s="210" t="s">
        <v>1</v>
      </c>
      <c r="N92" s="211" t="s">
        <v>41</v>
      </c>
      <c r="O92" s="76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AR92" s="14" t="s">
        <v>161</v>
      </c>
      <c r="AT92" s="14" t="s">
        <v>136</v>
      </c>
      <c r="AU92" s="14" t="s">
        <v>142</v>
      </c>
      <c r="AY92" s="14" t="s">
        <v>133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14" t="s">
        <v>142</v>
      </c>
      <c r="BK92" s="214">
        <f>ROUND(I92*H92,2)</f>
        <v>0</v>
      </c>
      <c r="BL92" s="14" t="s">
        <v>161</v>
      </c>
      <c r="BM92" s="14" t="s">
        <v>258</v>
      </c>
    </row>
    <row r="93" s="1" customFormat="1" ht="14.4" customHeight="1">
      <c r="B93" s="35"/>
      <c r="C93" s="203" t="s">
        <v>141</v>
      </c>
      <c r="D93" s="203" t="s">
        <v>136</v>
      </c>
      <c r="E93" s="204" t="s">
        <v>260</v>
      </c>
      <c r="F93" s="205" t="s">
        <v>261</v>
      </c>
      <c r="G93" s="206" t="s">
        <v>170</v>
      </c>
      <c r="H93" s="207">
        <v>79.409999999999997</v>
      </c>
      <c r="I93" s="208"/>
      <c r="J93" s="209">
        <f>ROUND(I93*H93,2)</f>
        <v>0</v>
      </c>
      <c r="K93" s="205" t="s">
        <v>140</v>
      </c>
      <c r="L93" s="40"/>
      <c r="M93" s="210" t="s">
        <v>1</v>
      </c>
      <c r="N93" s="211" t="s">
        <v>41</v>
      </c>
      <c r="O93" s="76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14" t="s">
        <v>161</v>
      </c>
      <c r="AT93" s="14" t="s">
        <v>136</v>
      </c>
      <c r="AU93" s="14" t="s">
        <v>142</v>
      </c>
      <c r="AY93" s="14" t="s">
        <v>133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14" t="s">
        <v>142</v>
      </c>
      <c r="BK93" s="214">
        <f>ROUND(I93*H93,2)</f>
        <v>0</v>
      </c>
      <c r="BL93" s="14" t="s">
        <v>161</v>
      </c>
      <c r="BM93" s="14" t="s">
        <v>262</v>
      </c>
    </row>
    <row r="94" s="1" customFormat="1" ht="14.4" customHeight="1">
      <c r="B94" s="35"/>
      <c r="C94" s="203" t="s">
        <v>172</v>
      </c>
      <c r="D94" s="203" t="s">
        <v>136</v>
      </c>
      <c r="E94" s="204" t="s">
        <v>264</v>
      </c>
      <c r="F94" s="205" t="s">
        <v>265</v>
      </c>
      <c r="G94" s="206" t="s">
        <v>170</v>
      </c>
      <c r="H94" s="207">
        <v>79.409999999999997</v>
      </c>
      <c r="I94" s="208"/>
      <c r="J94" s="209">
        <f>ROUND(I94*H94,2)</f>
        <v>0</v>
      </c>
      <c r="K94" s="205" t="s">
        <v>140</v>
      </c>
      <c r="L94" s="40"/>
      <c r="M94" s="210" t="s">
        <v>1</v>
      </c>
      <c r="N94" s="211" t="s">
        <v>41</v>
      </c>
      <c r="O94" s="76"/>
      <c r="P94" s="212">
        <f>O94*H94</f>
        <v>0</v>
      </c>
      <c r="Q94" s="212">
        <v>0.00020000000000000001</v>
      </c>
      <c r="R94" s="212">
        <f>Q94*H94</f>
        <v>0.015882</v>
      </c>
      <c r="S94" s="212">
        <v>0</v>
      </c>
      <c r="T94" s="213">
        <f>S94*H94</f>
        <v>0</v>
      </c>
      <c r="AR94" s="14" t="s">
        <v>161</v>
      </c>
      <c r="AT94" s="14" t="s">
        <v>136</v>
      </c>
      <c r="AU94" s="14" t="s">
        <v>142</v>
      </c>
      <c r="AY94" s="14" t="s">
        <v>133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14" t="s">
        <v>142</v>
      </c>
      <c r="BK94" s="214">
        <f>ROUND(I94*H94,2)</f>
        <v>0</v>
      </c>
      <c r="BL94" s="14" t="s">
        <v>161</v>
      </c>
      <c r="BM94" s="14" t="s">
        <v>266</v>
      </c>
    </row>
    <row r="95" s="1" customFormat="1" ht="14.4" customHeight="1">
      <c r="B95" s="35"/>
      <c r="C95" s="203" t="s">
        <v>176</v>
      </c>
      <c r="D95" s="203" t="s">
        <v>136</v>
      </c>
      <c r="E95" s="204" t="s">
        <v>268</v>
      </c>
      <c r="F95" s="205" t="s">
        <v>269</v>
      </c>
      <c r="G95" s="206" t="s">
        <v>170</v>
      </c>
      <c r="H95" s="207">
        <v>79.409999999999997</v>
      </c>
      <c r="I95" s="208"/>
      <c r="J95" s="209">
        <f>ROUND(I95*H95,2)</f>
        <v>0</v>
      </c>
      <c r="K95" s="205" t="s">
        <v>140</v>
      </c>
      <c r="L95" s="40"/>
      <c r="M95" s="210" t="s">
        <v>1</v>
      </c>
      <c r="N95" s="211" t="s">
        <v>41</v>
      </c>
      <c r="O95" s="76"/>
      <c r="P95" s="212">
        <f>O95*H95</f>
        <v>0</v>
      </c>
      <c r="Q95" s="212">
        <v>0.00021000000000000001</v>
      </c>
      <c r="R95" s="212">
        <f>Q95*H95</f>
        <v>0.016676099999999999</v>
      </c>
      <c r="S95" s="212">
        <v>0</v>
      </c>
      <c r="T95" s="213">
        <f>S95*H95</f>
        <v>0</v>
      </c>
      <c r="AR95" s="14" t="s">
        <v>161</v>
      </c>
      <c r="AT95" s="14" t="s">
        <v>136</v>
      </c>
      <c r="AU95" s="14" t="s">
        <v>142</v>
      </c>
      <c r="AY95" s="14" t="s">
        <v>133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14" t="s">
        <v>142</v>
      </c>
      <c r="BK95" s="214">
        <f>ROUND(I95*H95,2)</f>
        <v>0</v>
      </c>
      <c r="BL95" s="14" t="s">
        <v>161</v>
      </c>
      <c r="BM95" s="14" t="s">
        <v>270</v>
      </c>
    </row>
    <row r="96" s="12" customFormat="1">
      <c r="B96" s="239"/>
      <c r="C96" s="240"/>
      <c r="D96" s="217" t="s">
        <v>144</v>
      </c>
      <c r="E96" s="241" t="s">
        <v>1</v>
      </c>
      <c r="F96" s="242" t="s">
        <v>383</v>
      </c>
      <c r="G96" s="240"/>
      <c r="H96" s="241" t="s">
        <v>1</v>
      </c>
      <c r="I96" s="243"/>
      <c r="J96" s="240"/>
      <c r="K96" s="240"/>
      <c r="L96" s="244"/>
      <c r="M96" s="245"/>
      <c r="N96" s="246"/>
      <c r="O96" s="246"/>
      <c r="P96" s="246"/>
      <c r="Q96" s="246"/>
      <c r="R96" s="246"/>
      <c r="S96" s="246"/>
      <c r="T96" s="247"/>
      <c r="AT96" s="248" t="s">
        <v>144</v>
      </c>
      <c r="AU96" s="248" t="s">
        <v>142</v>
      </c>
      <c r="AV96" s="12" t="s">
        <v>77</v>
      </c>
      <c r="AW96" s="12" t="s">
        <v>31</v>
      </c>
      <c r="AX96" s="12" t="s">
        <v>69</v>
      </c>
      <c r="AY96" s="248" t="s">
        <v>133</v>
      </c>
    </row>
    <row r="97" s="11" customFormat="1">
      <c r="B97" s="215"/>
      <c r="C97" s="216"/>
      <c r="D97" s="217" t="s">
        <v>144</v>
      </c>
      <c r="E97" s="218" t="s">
        <v>1</v>
      </c>
      <c r="F97" s="219" t="s">
        <v>347</v>
      </c>
      <c r="G97" s="216"/>
      <c r="H97" s="220">
        <v>79.409999999999997</v>
      </c>
      <c r="I97" s="221"/>
      <c r="J97" s="216"/>
      <c r="K97" s="216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144</v>
      </c>
      <c r="AU97" s="226" t="s">
        <v>142</v>
      </c>
      <c r="AV97" s="11" t="s">
        <v>142</v>
      </c>
      <c r="AW97" s="11" t="s">
        <v>31</v>
      </c>
      <c r="AX97" s="11" t="s">
        <v>69</v>
      </c>
      <c r="AY97" s="226" t="s">
        <v>133</v>
      </c>
    </row>
    <row r="98" s="10" customFormat="1" ht="25.92" customHeight="1">
      <c r="B98" s="187"/>
      <c r="C98" s="188"/>
      <c r="D98" s="189" t="s">
        <v>68</v>
      </c>
      <c r="E98" s="190" t="s">
        <v>273</v>
      </c>
      <c r="F98" s="190" t="s">
        <v>274</v>
      </c>
      <c r="G98" s="188"/>
      <c r="H98" s="188"/>
      <c r="I98" s="191"/>
      <c r="J98" s="192">
        <f>BK98</f>
        <v>0</v>
      </c>
      <c r="K98" s="188"/>
      <c r="L98" s="193"/>
      <c r="M98" s="194"/>
      <c r="N98" s="195"/>
      <c r="O98" s="195"/>
      <c r="P98" s="196">
        <f>SUM(P99:P119)</f>
        <v>0</v>
      </c>
      <c r="Q98" s="195"/>
      <c r="R98" s="196">
        <f>SUM(R99:R119)</f>
        <v>0</v>
      </c>
      <c r="S98" s="195"/>
      <c r="T98" s="197">
        <f>SUM(T99:T119)</f>
        <v>0</v>
      </c>
      <c r="AR98" s="198" t="s">
        <v>141</v>
      </c>
      <c r="AT98" s="199" t="s">
        <v>68</v>
      </c>
      <c r="AU98" s="199" t="s">
        <v>69</v>
      </c>
      <c r="AY98" s="198" t="s">
        <v>133</v>
      </c>
      <c r="BK98" s="200">
        <f>SUM(BK99:BK119)</f>
        <v>0</v>
      </c>
    </row>
    <row r="99" s="1" customFormat="1" ht="14.4" customHeight="1">
      <c r="B99" s="35"/>
      <c r="C99" s="203" t="s">
        <v>180</v>
      </c>
      <c r="D99" s="203" t="s">
        <v>136</v>
      </c>
      <c r="E99" s="204" t="s">
        <v>276</v>
      </c>
      <c r="F99" s="205" t="s">
        <v>277</v>
      </c>
      <c r="G99" s="206" t="s">
        <v>160</v>
      </c>
      <c r="H99" s="207">
        <v>35</v>
      </c>
      <c r="I99" s="208"/>
      <c r="J99" s="209">
        <f>ROUND(I99*H99,2)</f>
        <v>0</v>
      </c>
      <c r="K99" s="205" t="s">
        <v>1</v>
      </c>
      <c r="L99" s="40"/>
      <c r="M99" s="210" t="s">
        <v>1</v>
      </c>
      <c r="N99" s="211" t="s">
        <v>41</v>
      </c>
      <c r="O99" s="76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14" t="s">
        <v>278</v>
      </c>
      <c r="AT99" s="14" t="s">
        <v>136</v>
      </c>
      <c r="AU99" s="14" t="s">
        <v>77</v>
      </c>
      <c r="AY99" s="14" t="s">
        <v>133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14" t="s">
        <v>142</v>
      </c>
      <c r="BK99" s="214">
        <f>ROUND(I99*H99,2)</f>
        <v>0</v>
      </c>
      <c r="BL99" s="14" t="s">
        <v>278</v>
      </c>
      <c r="BM99" s="14" t="s">
        <v>279</v>
      </c>
    </row>
    <row r="100" s="1" customFormat="1">
      <c r="B100" s="35"/>
      <c r="C100" s="36"/>
      <c r="D100" s="217" t="s">
        <v>163</v>
      </c>
      <c r="E100" s="36"/>
      <c r="F100" s="237" t="s">
        <v>230</v>
      </c>
      <c r="G100" s="36"/>
      <c r="H100" s="36"/>
      <c r="I100" s="128"/>
      <c r="J100" s="36"/>
      <c r="K100" s="36"/>
      <c r="L100" s="40"/>
      <c r="M100" s="238"/>
      <c r="N100" s="76"/>
      <c r="O100" s="76"/>
      <c r="P100" s="76"/>
      <c r="Q100" s="76"/>
      <c r="R100" s="76"/>
      <c r="S100" s="76"/>
      <c r="T100" s="77"/>
      <c r="AT100" s="14" t="s">
        <v>163</v>
      </c>
      <c r="AU100" s="14" t="s">
        <v>77</v>
      </c>
    </row>
    <row r="101" s="11" customFormat="1">
      <c r="B101" s="215"/>
      <c r="C101" s="216"/>
      <c r="D101" s="217" t="s">
        <v>144</v>
      </c>
      <c r="E101" s="218" t="s">
        <v>1</v>
      </c>
      <c r="F101" s="219" t="s">
        <v>384</v>
      </c>
      <c r="G101" s="216"/>
      <c r="H101" s="220">
        <v>35</v>
      </c>
      <c r="I101" s="221"/>
      <c r="J101" s="216"/>
      <c r="K101" s="216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144</v>
      </c>
      <c r="AU101" s="226" t="s">
        <v>77</v>
      </c>
      <c r="AV101" s="11" t="s">
        <v>142</v>
      </c>
      <c r="AW101" s="11" t="s">
        <v>31</v>
      </c>
      <c r="AX101" s="11" t="s">
        <v>69</v>
      </c>
      <c r="AY101" s="226" t="s">
        <v>133</v>
      </c>
    </row>
    <row r="102" s="1" customFormat="1" ht="14.4" customHeight="1">
      <c r="B102" s="35"/>
      <c r="C102" s="203" t="s">
        <v>150</v>
      </c>
      <c r="D102" s="203" t="s">
        <v>136</v>
      </c>
      <c r="E102" s="204" t="s">
        <v>333</v>
      </c>
      <c r="F102" s="205" t="s">
        <v>334</v>
      </c>
      <c r="G102" s="206" t="s">
        <v>160</v>
      </c>
      <c r="H102" s="207">
        <v>35</v>
      </c>
      <c r="I102" s="208"/>
      <c r="J102" s="209">
        <f>ROUND(I102*H102,2)</f>
        <v>0</v>
      </c>
      <c r="K102" s="205" t="s">
        <v>1</v>
      </c>
      <c r="L102" s="40"/>
      <c r="M102" s="210" t="s">
        <v>1</v>
      </c>
      <c r="N102" s="211" t="s">
        <v>41</v>
      </c>
      <c r="O102" s="76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14" t="s">
        <v>278</v>
      </c>
      <c r="AT102" s="14" t="s">
        <v>136</v>
      </c>
      <c r="AU102" s="14" t="s">
        <v>77</v>
      </c>
      <c r="AY102" s="14" t="s">
        <v>133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14" t="s">
        <v>142</v>
      </c>
      <c r="BK102" s="214">
        <f>ROUND(I102*H102,2)</f>
        <v>0</v>
      </c>
      <c r="BL102" s="14" t="s">
        <v>278</v>
      </c>
      <c r="BM102" s="14" t="s">
        <v>284</v>
      </c>
    </row>
    <row r="103" s="1" customFormat="1">
      <c r="B103" s="35"/>
      <c r="C103" s="36"/>
      <c r="D103" s="217" t="s">
        <v>163</v>
      </c>
      <c r="E103" s="36"/>
      <c r="F103" s="237" t="s">
        <v>230</v>
      </c>
      <c r="G103" s="36"/>
      <c r="H103" s="36"/>
      <c r="I103" s="128"/>
      <c r="J103" s="36"/>
      <c r="K103" s="36"/>
      <c r="L103" s="40"/>
      <c r="M103" s="238"/>
      <c r="N103" s="76"/>
      <c r="O103" s="76"/>
      <c r="P103" s="76"/>
      <c r="Q103" s="76"/>
      <c r="R103" s="76"/>
      <c r="S103" s="76"/>
      <c r="T103" s="77"/>
      <c r="AT103" s="14" t="s">
        <v>163</v>
      </c>
      <c r="AU103" s="14" t="s">
        <v>77</v>
      </c>
    </row>
    <row r="104" s="11" customFormat="1">
      <c r="B104" s="215"/>
      <c r="C104" s="216"/>
      <c r="D104" s="217" t="s">
        <v>144</v>
      </c>
      <c r="E104" s="218" t="s">
        <v>1</v>
      </c>
      <c r="F104" s="219" t="s">
        <v>384</v>
      </c>
      <c r="G104" s="216"/>
      <c r="H104" s="220">
        <v>35</v>
      </c>
      <c r="I104" s="221"/>
      <c r="J104" s="216"/>
      <c r="K104" s="216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144</v>
      </c>
      <c r="AU104" s="226" t="s">
        <v>77</v>
      </c>
      <c r="AV104" s="11" t="s">
        <v>142</v>
      </c>
      <c r="AW104" s="11" t="s">
        <v>31</v>
      </c>
      <c r="AX104" s="11" t="s">
        <v>69</v>
      </c>
      <c r="AY104" s="226" t="s">
        <v>133</v>
      </c>
    </row>
    <row r="105" s="1" customFormat="1" ht="14.4" customHeight="1">
      <c r="B105" s="35"/>
      <c r="C105" s="203" t="s">
        <v>134</v>
      </c>
      <c r="D105" s="203" t="s">
        <v>136</v>
      </c>
      <c r="E105" s="204" t="s">
        <v>335</v>
      </c>
      <c r="F105" s="205" t="s">
        <v>283</v>
      </c>
      <c r="G105" s="206" t="s">
        <v>160</v>
      </c>
      <c r="H105" s="207">
        <v>6</v>
      </c>
      <c r="I105" s="208"/>
      <c r="J105" s="209">
        <f>ROUND(I105*H105,2)</f>
        <v>0</v>
      </c>
      <c r="K105" s="205" t="s">
        <v>1</v>
      </c>
      <c r="L105" s="40"/>
      <c r="M105" s="210" t="s">
        <v>1</v>
      </c>
      <c r="N105" s="211" t="s">
        <v>41</v>
      </c>
      <c r="O105" s="76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14" t="s">
        <v>161</v>
      </c>
      <c r="AT105" s="14" t="s">
        <v>136</v>
      </c>
      <c r="AU105" s="14" t="s">
        <v>77</v>
      </c>
      <c r="AY105" s="14" t="s">
        <v>133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14" t="s">
        <v>142</v>
      </c>
      <c r="BK105" s="214">
        <f>ROUND(I105*H105,2)</f>
        <v>0</v>
      </c>
      <c r="BL105" s="14" t="s">
        <v>161</v>
      </c>
      <c r="BM105" s="14" t="s">
        <v>336</v>
      </c>
    </row>
    <row r="106" s="1" customFormat="1">
      <c r="B106" s="35"/>
      <c r="C106" s="36"/>
      <c r="D106" s="217" t="s">
        <v>163</v>
      </c>
      <c r="E106" s="36"/>
      <c r="F106" s="237" t="s">
        <v>230</v>
      </c>
      <c r="G106" s="36"/>
      <c r="H106" s="36"/>
      <c r="I106" s="128"/>
      <c r="J106" s="36"/>
      <c r="K106" s="36"/>
      <c r="L106" s="40"/>
      <c r="M106" s="238"/>
      <c r="N106" s="76"/>
      <c r="O106" s="76"/>
      <c r="P106" s="76"/>
      <c r="Q106" s="76"/>
      <c r="R106" s="76"/>
      <c r="S106" s="76"/>
      <c r="T106" s="77"/>
      <c r="AT106" s="14" t="s">
        <v>163</v>
      </c>
      <c r="AU106" s="14" t="s">
        <v>77</v>
      </c>
    </row>
    <row r="107" s="11" customFormat="1">
      <c r="B107" s="215"/>
      <c r="C107" s="216"/>
      <c r="D107" s="217" t="s">
        <v>144</v>
      </c>
      <c r="E107" s="218" t="s">
        <v>1</v>
      </c>
      <c r="F107" s="219" t="s">
        <v>385</v>
      </c>
      <c r="G107" s="216"/>
      <c r="H107" s="220">
        <v>6</v>
      </c>
      <c r="I107" s="221"/>
      <c r="J107" s="216"/>
      <c r="K107" s="216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144</v>
      </c>
      <c r="AU107" s="226" t="s">
        <v>77</v>
      </c>
      <c r="AV107" s="11" t="s">
        <v>142</v>
      </c>
      <c r="AW107" s="11" t="s">
        <v>31</v>
      </c>
      <c r="AX107" s="11" t="s">
        <v>69</v>
      </c>
      <c r="AY107" s="226" t="s">
        <v>133</v>
      </c>
    </row>
    <row r="108" s="1" customFormat="1" ht="14.4" customHeight="1">
      <c r="B108" s="35"/>
      <c r="C108" s="203" t="s">
        <v>193</v>
      </c>
      <c r="D108" s="203" t="s">
        <v>136</v>
      </c>
      <c r="E108" s="204" t="s">
        <v>287</v>
      </c>
      <c r="F108" s="205" t="s">
        <v>288</v>
      </c>
      <c r="G108" s="206" t="s">
        <v>160</v>
      </c>
      <c r="H108" s="207">
        <v>2</v>
      </c>
      <c r="I108" s="208"/>
      <c r="J108" s="209">
        <f>ROUND(I108*H108,2)</f>
        <v>0</v>
      </c>
      <c r="K108" s="205" t="s">
        <v>1</v>
      </c>
      <c r="L108" s="40"/>
      <c r="M108" s="210" t="s">
        <v>1</v>
      </c>
      <c r="N108" s="211" t="s">
        <v>41</v>
      </c>
      <c r="O108" s="76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14" t="s">
        <v>278</v>
      </c>
      <c r="AT108" s="14" t="s">
        <v>136</v>
      </c>
      <c r="AU108" s="14" t="s">
        <v>77</v>
      </c>
      <c r="AY108" s="14" t="s">
        <v>133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14" t="s">
        <v>142</v>
      </c>
      <c r="BK108" s="214">
        <f>ROUND(I108*H108,2)</f>
        <v>0</v>
      </c>
      <c r="BL108" s="14" t="s">
        <v>278</v>
      </c>
      <c r="BM108" s="14" t="s">
        <v>289</v>
      </c>
    </row>
    <row r="109" s="1" customFormat="1">
      <c r="B109" s="35"/>
      <c r="C109" s="36"/>
      <c r="D109" s="217" t="s">
        <v>163</v>
      </c>
      <c r="E109" s="36"/>
      <c r="F109" s="237" t="s">
        <v>230</v>
      </c>
      <c r="G109" s="36"/>
      <c r="H109" s="36"/>
      <c r="I109" s="128"/>
      <c r="J109" s="36"/>
      <c r="K109" s="36"/>
      <c r="L109" s="40"/>
      <c r="M109" s="238"/>
      <c r="N109" s="76"/>
      <c r="O109" s="76"/>
      <c r="P109" s="76"/>
      <c r="Q109" s="76"/>
      <c r="R109" s="76"/>
      <c r="S109" s="76"/>
      <c r="T109" s="77"/>
      <c r="AT109" s="14" t="s">
        <v>163</v>
      </c>
      <c r="AU109" s="14" t="s">
        <v>77</v>
      </c>
    </row>
    <row r="110" s="11" customFormat="1">
      <c r="B110" s="215"/>
      <c r="C110" s="216"/>
      <c r="D110" s="217" t="s">
        <v>144</v>
      </c>
      <c r="E110" s="218" t="s">
        <v>1</v>
      </c>
      <c r="F110" s="219" t="s">
        <v>386</v>
      </c>
      <c r="G110" s="216"/>
      <c r="H110" s="220">
        <v>2</v>
      </c>
      <c r="I110" s="221"/>
      <c r="J110" s="216"/>
      <c r="K110" s="216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144</v>
      </c>
      <c r="AU110" s="226" t="s">
        <v>77</v>
      </c>
      <c r="AV110" s="11" t="s">
        <v>142</v>
      </c>
      <c r="AW110" s="11" t="s">
        <v>31</v>
      </c>
      <c r="AX110" s="11" t="s">
        <v>69</v>
      </c>
      <c r="AY110" s="226" t="s">
        <v>133</v>
      </c>
    </row>
    <row r="111" s="1" customFormat="1" ht="14.4" customHeight="1">
      <c r="B111" s="35"/>
      <c r="C111" s="203" t="s">
        <v>197</v>
      </c>
      <c r="D111" s="203" t="s">
        <v>136</v>
      </c>
      <c r="E111" s="204" t="s">
        <v>292</v>
      </c>
      <c r="F111" s="205" t="s">
        <v>293</v>
      </c>
      <c r="G111" s="206" t="s">
        <v>160</v>
      </c>
      <c r="H111" s="207">
        <v>10</v>
      </c>
      <c r="I111" s="208"/>
      <c r="J111" s="209">
        <f>ROUND(I111*H111,2)</f>
        <v>0</v>
      </c>
      <c r="K111" s="205" t="s">
        <v>1</v>
      </c>
      <c r="L111" s="40"/>
      <c r="M111" s="210" t="s">
        <v>1</v>
      </c>
      <c r="N111" s="211" t="s">
        <v>41</v>
      </c>
      <c r="O111" s="76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14" t="s">
        <v>278</v>
      </c>
      <c r="AT111" s="14" t="s">
        <v>136</v>
      </c>
      <c r="AU111" s="14" t="s">
        <v>77</v>
      </c>
      <c r="AY111" s="14" t="s">
        <v>133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14" t="s">
        <v>142</v>
      </c>
      <c r="BK111" s="214">
        <f>ROUND(I111*H111,2)</f>
        <v>0</v>
      </c>
      <c r="BL111" s="14" t="s">
        <v>278</v>
      </c>
      <c r="BM111" s="14" t="s">
        <v>294</v>
      </c>
    </row>
    <row r="112" s="1" customFormat="1">
      <c r="B112" s="35"/>
      <c r="C112" s="36"/>
      <c r="D112" s="217" t="s">
        <v>163</v>
      </c>
      <c r="E112" s="36"/>
      <c r="F112" s="237" t="s">
        <v>230</v>
      </c>
      <c r="G112" s="36"/>
      <c r="H112" s="36"/>
      <c r="I112" s="128"/>
      <c r="J112" s="36"/>
      <c r="K112" s="36"/>
      <c r="L112" s="40"/>
      <c r="M112" s="238"/>
      <c r="N112" s="76"/>
      <c r="O112" s="76"/>
      <c r="P112" s="76"/>
      <c r="Q112" s="76"/>
      <c r="R112" s="76"/>
      <c r="S112" s="76"/>
      <c r="T112" s="77"/>
      <c r="AT112" s="14" t="s">
        <v>163</v>
      </c>
      <c r="AU112" s="14" t="s">
        <v>77</v>
      </c>
    </row>
    <row r="113" s="11" customFormat="1">
      <c r="B113" s="215"/>
      <c r="C113" s="216"/>
      <c r="D113" s="217" t="s">
        <v>144</v>
      </c>
      <c r="E113" s="218" t="s">
        <v>1</v>
      </c>
      <c r="F113" s="219" t="s">
        <v>387</v>
      </c>
      <c r="G113" s="216"/>
      <c r="H113" s="220">
        <v>10</v>
      </c>
      <c r="I113" s="221"/>
      <c r="J113" s="216"/>
      <c r="K113" s="216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144</v>
      </c>
      <c r="AU113" s="226" t="s">
        <v>77</v>
      </c>
      <c r="AV113" s="11" t="s">
        <v>142</v>
      </c>
      <c r="AW113" s="11" t="s">
        <v>31</v>
      </c>
      <c r="AX113" s="11" t="s">
        <v>69</v>
      </c>
      <c r="AY113" s="226" t="s">
        <v>133</v>
      </c>
    </row>
    <row r="114" s="1" customFormat="1" ht="14.4" customHeight="1">
      <c r="B114" s="35"/>
      <c r="C114" s="203" t="s">
        <v>202</v>
      </c>
      <c r="D114" s="203" t="s">
        <v>136</v>
      </c>
      <c r="E114" s="204" t="s">
        <v>296</v>
      </c>
      <c r="F114" s="205" t="s">
        <v>297</v>
      </c>
      <c r="G114" s="206" t="s">
        <v>160</v>
      </c>
      <c r="H114" s="207">
        <v>2</v>
      </c>
      <c r="I114" s="208"/>
      <c r="J114" s="209">
        <f>ROUND(I114*H114,2)</f>
        <v>0</v>
      </c>
      <c r="K114" s="205" t="s">
        <v>1</v>
      </c>
      <c r="L114" s="40"/>
      <c r="M114" s="210" t="s">
        <v>1</v>
      </c>
      <c r="N114" s="211" t="s">
        <v>41</v>
      </c>
      <c r="O114" s="76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AR114" s="14" t="s">
        <v>278</v>
      </c>
      <c r="AT114" s="14" t="s">
        <v>136</v>
      </c>
      <c r="AU114" s="14" t="s">
        <v>77</v>
      </c>
      <c r="AY114" s="14" t="s">
        <v>133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14" t="s">
        <v>142</v>
      </c>
      <c r="BK114" s="214">
        <f>ROUND(I114*H114,2)</f>
        <v>0</v>
      </c>
      <c r="BL114" s="14" t="s">
        <v>278</v>
      </c>
      <c r="BM114" s="14" t="s">
        <v>298</v>
      </c>
    </row>
    <row r="115" s="1" customFormat="1">
      <c r="B115" s="35"/>
      <c r="C115" s="36"/>
      <c r="D115" s="217" t="s">
        <v>163</v>
      </c>
      <c r="E115" s="36"/>
      <c r="F115" s="237" t="s">
        <v>230</v>
      </c>
      <c r="G115" s="36"/>
      <c r="H115" s="36"/>
      <c r="I115" s="128"/>
      <c r="J115" s="36"/>
      <c r="K115" s="36"/>
      <c r="L115" s="40"/>
      <c r="M115" s="238"/>
      <c r="N115" s="76"/>
      <c r="O115" s="76"/>
      <c r="P115" s="76"/>
      <c r="Q115" s="76"/>
      <c r="R115" s="76"/>
      <c r="S115" s="76"/>
      <c r="T115" s="77"/>
      <c r="AT115" s="14" t="s">
        <v>163</v>
      </c>
      <c r="AU115" s="14" t="s">
        <v>77</v>
      </c>
    </row>
    <row r="116" s="11" customFormat="1">
      <c r="B116" s="215"/>
      <c r="C116" s="216"/>
      <c r="D116" s="217" t="s">
        <v>144</v>
      </c>
      <c r="E116" s="218" t="s">
        <v>1</v>
      </c>
      <c r="F116" s="219" t="s">
        <v>388</v>
      </c>
      <c r="G116" s="216"/>
      <c r="H116" s="220">
        <v>2</v>
      </c>
      <c r="I116" s="221"/>
      <c r="J116" s="216"/>
      <c r="K116" s="216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144</v>
      </c>
      <c r="AU116" s="226" t="s">
        <v>77</v>
      </c>
      <c r="AV116" s="11" t="s">
        <v>142</v>
      </c>
      <c r="AW116" s="11" t="s">
        <v>31</v>
      </c>
      <c r="AX116" s="11" t="s">
        <v>69</v>
      </c>
      <c r="AY116" s="226" t="s">
        <v>133</v>
      </c>
    </row>
    <row r="117" s="1" customFormat="1" ht="14.4" customHeight="1">
      <c r="B117" s="35"/>
      <c r="C117" s="203" t="s">
        <v>206</v>
      </c>
      <c r="D117" s="203" t="s">
        <v>136</v>
      </c>
      <c r="E117" s="204" t="s">
        <v>305</v>
      </c>
      <c r="F117" s="205" t="s">
        <v>306</v>
      </c>
      <c r="G117" s="206" t="s">
        <v>160</v>
      </c>
      <c r="H117" s="207">
        <v>2</v>
      </c>
      <c r="I117" s="208"/>
      <c r="J117" s="209">
        <f>ROUND(I117*H117,2)</f>
        <v>0</v>
      </c>
      <c r="K117" s="205" t="s">
        <v>1</v>
      </c>
      <c r="L117" s="40"/>
      <c r="M117" s="210" t="s">
        <v>1</v>
      </c>
      <c r="N117" s="211" t="s">
        <v>41</v>
      </c>
      <c r="O117" s="76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AR117" s="14" t="s">
        <v>278</v>
      </c>
      <c r="AT117" s="14" t="s">
        <v>136</v>
      </c>
      <c r="AU117" s="14" t="s">
        <v>77</v>
      </c>
      <c r="AY117" s="14" t="s">
        <v>133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14" t="s">
        <v>142</v>
      </c>
      <c r="BK117" s="214">
        <f>ROUND(I117*H117,2)</f>
        <v>0</v>
      </c>
      <c r="BL117" s="14" t="s">
        <v>278</v>
      </c>
      <c r="BM117" s="14" t="s">
        <v>341</v>
      </c>
    </row>
    <row r="118" s="1" customFormat="1">
      <c r="B118" s="35"/>
      <c r="C118" s="36"/>
      <c r="D118" s="217" t="s">
        <v>163</v>
      </c>
      <c r="E118" s="36"/>
      <c r="F118" s="237" t="s">
        <v>230</v>
      </c>
      <c r="G118" s="36"/>
      <c r="H118" s="36"/>
      <c r="I118" s="128"/>
      <c r="J118" s="36"/>
      <c r="K118" s="36"/>
      <c r="L118" s="40"/>
      <c r="M118" s="238"/>
      <c r="N118" s="76"/>
      <c r="O118" s="76"/>
      <c r="P118" s="76"/>
      <c r="Q118" s="76"/>
      <c r="R118" s="76"/>
      <c r="S118" s="76"/>
      <c r="T118" s="77"/>
      <c r="AT118" s="14" t="s">
        <v>163</v>
      </c>
      <c r="AU118" s="14" t="s">
        <v>77</v>
      </c>
    </row>
    <row r="119" s="11" customFormat="1">
      <c r="B119" s="215"/>
      <c r="C119" s="216"/>
      <c r="D119" s="217" t="s">
        <v>144</v>
      </c>
      <c r="E119" s="218" t="s">
        <v>1</v>
      </c>
      <c r="F119" s="219" t="s">
        <v>388</v>
      </c>
      <c r="G119" s="216"/>
      <c r="H119" s="220">
        <v>2</v>
      </c>
      <c r="I119" s="221"/>
      <c r="J119" s="216"/>
      <c r="K119" s="216"/>
      <c r="L119" s="222"/>
      <c r="M119" s="249"/>
      <c r="N119" s="250"/>
      <c r="O119" s="250"/>
      <c r="P119" s="250"/>
      <c r="Q119" s="250"/>
      <c r="R119" s="250"/>
      <c r="S119" s="250"/>
      <c r="T119" s="251"/>
      <c r="AT119" s="226" t="s">
        <v>144</v>
      </c>
      <c r="AU119" s="226" t="s">
        <v>77</v>
      </c>
      <c r="AV119" s="11" t="s">
        <v>142</v>
      </c>
      <c r="AW119" s="11" t="s">
        <v>31</v>
      </c>
      <c r="AX119" s="11" t="s">
        <v>69</v>
      </c>
      <c r="AY119" s="226" t="s">
        <v>133</v>
      </c>
    </row>
    <row r="120" s="1" customFormat="1" ht="6.96" customHeight="1">
      <c r="B120" s="54"/>
      <c r="C120" s="55"/>
      <c r="D120" s="55"/>
      <c r="E120" s="55"/>
      <c r="F120" s="55"/>
      <c r="G120" s="55"/>
      <c r="H120" s="55"/>
      <c r="I120" s="152"/>
      <c r="J120" s="55"/>
      <c r="K120" s="55"/>
      <c r="L120" s="40"/>
    </row>
  </sheetData>
  <sheetProtection sheet="1" autoFilter="0" formatColumns="0" formatRows="0" objects="1" scenarios="1" spinCount="100000" saltValue="1kymww4hLLP1pCnczqyE3cMOB+NXaAm/XvkjwE5hFx4S4JDrll5X9gVCdo2YUCD3LK7YI35PkUuBNqBSsUsw1w==" hashValue="9ACpjmGa/zS77YevFIM7Y3oFrYstDRw5iYy8l+AM/DRvczrj+/3hmPz48+DtBXj2FZHeC1QAo9c+igglZiFMSQ==" algorithmName="SHA-512" password="CC35"/>
  <autoFilter ref="C83:K11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86.43" customWidth="1"/>
    <col min="7" max="7" width="7.43" customWidth="1"/>
    <col min="8" max="8" width="9.57" customWidth="1"/>
    <col min="9" max="9" width="12.14" style="121" customWidth="1"/>
    <col min="10" max="10" width="20.14" customWidth="1"/>
    <col min="11" max="11" width="13.29" hidden="1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4" t="s">
        <v>99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77</v>
      </c>
    </row>
    <row r="4" ht="24.96" customHeight="1">
      <c r="B4" s="17"/>
      <c r="D4" s="125" t="s">
        <v>103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6" t="s">
        <v>16</v>
      </c>
      <c r="L6" s="17"/>
    </row>
    <row r="7" ht="14.4" customHeight="1">
      <c r="B7" s="17"/>
      <c r="E7" s="127" t="str">
        <f>'Rekapitulace stavby'!K6</f>
        <v>Domov pro seniory Skalka v Chebu, Americká 2176/52</v>
      </c>
      <c r="F7" s="126"/>
      <c r="G7" s="126"/>
      <c r="H7" s="126"/>
      <c r="L7" s="17"/>
    </row>
    <row r="8" s="1" customFormat="1" ht="12" customHeight="1">
      <c r="B8" s="40"/>
      <c r="D8" s="126" t="s">
        <v>104</v>
      </c>
      <c r="I8" s="128"/>
      <c r="L8" s="40"/>
    </row>
    <row r="9" s="1" customFormat="1" ht="36.96" customHeight="1">
      <c r="B9" s="40"/>
      <c r="E9" s="129" t="s">
        <v>389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18. 1. 2019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tr">
        <f>IF('Rekapitulace stavby'!AN10="","",'Rekapitulace stavby'!AN10)</f>
        <v/>
      </c>
      <c r="L14" s="40"/>
    </row>
    <row r="15" s="1" customFormat="1" ht="18" customHeight="1">
      <c r="B15" s="40"/>
      <c r="E15" s="14" t="str">
        <f>IF('Rekapitulace stavby'!E11="","",'Rekapitulace stavby'!E11)</f>
        <v xml:space="preserve"> </v>
      </c>
      <c r="I15" s="130" t="s">
        <v>27</v>
      </c>
      <c r="J15" s="14" t="str">
        <f>IF('Rekapitulace stavby'!AN11="","",'Rekapitulace stavby'!AN11)</f>
        <v/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28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27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30</v>
      </c>
      <c r="I20" s="130" t="s">
        <v>25</v>
      </c>
      <c r="J20" s="14" t="str">
        <f>IF('Rekapitulace stavby'!AN16="","",'Rekapitulace stavby'!AN16)</f>
        <v/>
      </c>
      <c r="L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30" t="s">
        <v>27</v>
      </c>
      <c r="J21" s="14" t="str">
        <f>IF('Rekapitulace stavby'!AN17="","",'Rekapitulace stavby'!AN17)</f>
        <v/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32</v>
      </c>
      <c r="I23" s="130" t="s">
        <v>25</v>
      </c>
      <c r="J23" s="14" t="str">
        <f>IF('Rekapitulace stavby'!AN19="","",'Rekapitulace stavby'!AN19)</f>
        <v/>
      </c>
      <c r="L23" s="40"/>
    </row>
    <row r="24" s="1" customFormat="1" ht="18" customHeight="1">
      <c r="B24" s="40"/>
      <c r="E24" s="14" t="str">
        <f>IF('Rekapitulace stavby'!E20="","",'Rekapitulace stavby'!E20)</f>
        <v xml:space="preserve"> </v>
      </c>
      <c r="I24" s="130" t="s">
        <v>27</v>
      </c>
      <c r="J24" s="14" t="str">
        <f>IF('Rekapitulace stavby'!AN20="","",'Rekapitulace stavby'!AN20)</f>
        <v/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33</v>
      </c>
      <c r="I26" s="128"/>
      <c r="L26" s="40"/>
    </row>
    <row r="27" s="6" customFormat="1" ht="14.4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25.44" customHeight="1">
      <c r="B30" s="40"/>
      <c r="D30" s="136" t="s">
        <v>35</v>
      </c>
      <c r="I30" s="128"/>
      <c r="J30" s="137">
        <f>ROUND(J84,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5"/>
      <c r="J31" s="68"/>
      <c r="K31" s="68"/>
      <c r="L31" s="40"/>
    </row>
    <row r="32" s="1" customFormat="1" ht="14.4" customHeight="1">
      <c r="B32" s="40"/>
      <c r="F32" s="138" t="s">
        <v>37</v>
      </c>
      <c r="I32" s="139" t="s">
        <v>36</v>
      </c>
      <c r="J32" s="138" t="s">
        <v>38</v>
      </c>
      <c r="L32" s="40"/>
    </row>
    <row r="33" s="1" customFormat="1" ht="14.4" customHeight="1">
      <c r="B33" s="40"/>
      <c r="D33" s="126" t="s">
        <v>39</v>
      </c>
      <c r="E33" s="126" t="s">
        <v>40</v>
      </c>
      <c r="F33" s="140">
        <f>ROUND((SUM(BE84:BE119)),  2)</f>
        <v>0</v>
      </c>
      <c r="I33" s="141">
        <v>0.20999999999999999</v>
      </c>
      <c r="J33" s="140">
        <f>ROUND(((SUM(BE84:BE119))*I33),  2)</f>
        <v>0</v>
      </c>
      <c r="L33" s="40"/>
    </row>
    <row r="34" s="1" customFormat="1" ht="14.4" customHeight="1">
      <c r="B34" s="40"/>
      <c r="E34" s="126" t="s">
        <v>41</v>
      </c>
      <c r="F34" s="140">
        <f>ROUND((SUM(BF84:BF119)),  2)</f>
        <v>0</v>
      </c>
      <c r="I34" s="141">
        <v>0.14999999999999999</v>
      </c>
      <c r="J34" s="140">
        <f>ROUND(((SUM(BF84:BF119))*I34),  2)</f>
        <v>0</v>
      </c>
      <c r="L34" s="40"/>
    </row>
    <row r="35" hidden="1" s="1" customFormat="1" ht="14.4" customHeight="1">
      <c r="B35" s="40"/>
      <c r="E35" s="126" t="s">
        <v>42</v>
      </c>
      <c r="F35" s="140">
        <f>ROUND((SUM(BG84:BG119)),  2)</f>
        <v>0</v>
      </c>
      <c r="I35" s="141">
        <v>0.20999999999999999</v>
      </c>
      <c r="J35" s="140">
        <f>0</f>
        <v>0</v>
      </c>
      <c r="L35" s="40"/>
    </row>
    <row r="36" hidden="1" s="1" customFormat="1" ht="14.4" customHeight="1">
      <c r="B36" s="40"/>
      <c r="E36" s="126" t="s">
        <v>43</v>
      </c>
      <c r="F36" s="140">
        <f>ROUND((SUM(BH84:BH119)),  2)</f>
        <v>0</v>
      </c>
      <c r="I36" s="141">
        <v>0.14999999999999999</v>
      </c>
      <c r="J36" s="140">
        <f>0</f>
        <v>0</v>
      </c>
      <c r="L36" s="40"/>
    </row>
    <row r="37" hidden="1" s="1" customFormat="1" ht="14.4" customHeight="1">
      <c r="B37" s="40"/>
      <c r="E37" s="126" t="s">
        <v>44</v>
      </c>
      <c r="F37" s="140">
        <f>ROUND((SUM(BI84:BI119)),  2)</f>
        <v>0</v>
      </c>
      <c r="I37" s="141">
        <v>0</v>
      </c>
      <c r="J37" s="140">
        <f>0</f>
        <v>0</v>
      </c>
      <c r="L37" s="40"/>
    </row>
    <row r="38" s="1" customFormat="1" ht="6.96" customHeight="1">
      <c r="B38" s="40"/>
      <c r="I38" s="128"/>
      <c r="L38" s="40"/>
    </row>
    <row r="39" s="1" customFormat="1" ht="25.44" customHeight="1">
      <c r="B39" s="40"/>
      <c r="C39" s="142"/>
      <c r="D39" s="143" t="s">
        <v>45</v>
      </c>
      <c r="E39" s="144"/>
      <c r="F39" s="144"/>
      <c r="G39" s="145" t="s">
        <v>46</v>
      </c>
      <c r="H39" s="146" t="s">
        <v>47</v>
      </c>
      <c r="I39" s="147"/>
      <c r="J39" s="148">
        <f>SUM(J30:J37)</f>
        <v>0</v>
      </c>
      <c r="K39" s="149"/>
      <c r="L39" s="40"/>
    </row>
    <row r="40" s="1" customFormat="1" ht="14.4" customHeight="1">
      <c r="B40" s="150"/>
      <c r="C40" s="151"/>
      <c r="D40" s="151"/>
      <c r="E40" s="151"/>
      <c r="F40" s="151"/>
      <c r="G40" s="151"/>
      <c r="H40" s="151"/>
      <c r="I40" s="152"/>
      <c r="J40" s="151"/>
      <c r="K40" s="151"/>
      <c r="L40" s="40"/>
    </row>
    <row r="44" s="1" customFormat="1" ht="6.96" customHeight="1">
      <c r="B44" s="153"/>
      <c r="C44" s="154"/>
      <c r="D44" s="154"/>
      <c r="E44" s="154"/>
      <c r="F44" s="154"/>
      <c r="G44" s="154"/>
      <c r="H44" s="154"/>
      <c r="I44" s="155"/>
      <c r="J44" s="154"/>
      <c r="K44" s="154"/>
      <c r="L44" s="40"/>
    </row>
    <row r="45" s="1" customFormat="1" ht="24.96" customHeight="1">
      <c r="B45" s="35"/>
      <c r="C45" s="20" t="s">
        <v>106</v>
      </c>
      <c r="D45" s="36"/>
      <c r="E45" s="36"/>
      <c r="F45" s="36"/>
      <c r="G45" s="36"/>
      <c r="H45" s="36"/>
      <c r="I45" s="128"/>
      <c r="J45" s="36"/>
      <c r="K45" s="36"/>
      <c r="L45" s="40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128"/>
      <c r="J46" s="36"/>
      <c r="K46" s="36"/>
      <c r="L46" s="40"/>
    </row>
    <row r="47" s="1" customFormat="1" ht="12" customHeight="1">
      <c r="B47" s="35"/>
      <c r="C47" s="29" t="s">
        <v>16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14.4" customHeight="1">
      <c r="B48" s="35"/>
      <c r="C48" s="36"/>
      <c r="D48" s="36"/>
      <c r="E48" s="156" t="str">
        <f>E7</f>
        <v>Domov pro seniory Skalka v Chebu, Americká 2176/52</v>
      </c>
      <c r="F48" s="29"/>
      <c r="G48" s="29"/>
      <c r="H48" s="29"/>
      <c r="I48" s="128"/>
      <c r="J48" s="36"/>
      <c r="K48" s="36"/>
      <c r="L48" s="40"/>
    </row>
    <row r="49" s="1" customFormat="1" ht="12" customHeight="1">
      <c r="B49" s="35"/>
      <c r="C49" s="29" t="s">
        <v>104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4.4" customHeight="1">
      <c r="B50" s="35"/>
      <c r="C50" s="36"/>
      <c r="D50" s="36"/>
      <c r="E50" s="61" t="str">
        <f>E9</f>
        <v>SO 08 - Revitalizace chodeb v 8.np</v>
      </c>
      <c r="F50" s="36"/>
      <c r="G50" s="36"/>
      <c r="H50" s="36"/>
      <c r="I50" s="128"/>
      <c r="J50" s="36"/>
      <c r="K50" s="36"/>
      <c r="L50" s="40"/>
    </row>
    <row r="51" s="1" customFormat="1" ht="6.96" customHeight="1">
      <c r="B51" s="35"/>
      <c r="C51" s="36"/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2" customHeight="1">
      <c r="B52" s="35"/>
      <c r="C52" s="29" t="s">
        <v>20</v>
      </c>
      <c r="D52" s="36"/>
      <c r="E52" s="36"/>
      <c r="F52" s="24" t="str">
        <f>F12</f>
        <v xml:space="preserve">Cheb </v>
      </c>
      <c r="G52" s="36"/>
      <c r="H52" s="36"/>
      <c r="I52" s="130" t="s">
        <v>22</v>
      </c>
      <c r="J52" s="64" t="str">
        <f>IF(J12="","",J12)</f>
        <v>18. 1. 2019</v>
      </c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2.6" customHeight="1">
      <c r="B54" s="35"/>
      <c r="C54" s="29" t="s">
        <v>24</v>
      </c>
      <c r="D54" s="36"/>
      <c r="E54" s="36"/>
      <c r="F54" s="24" t="str">
        <f>E15</f>
        <v xml:space="preserve"> </v>
      </c>
      <c r="G54" s="36"/>
      <c r="H54" s="36"/>
      <c r="I54" s="130" t="s">
        <v>30</v>
      </c>
      <c r="J54" s="33" t="str">
        <f>E21</f>
        <v xml:space="preserve"> </v>
      </c>
      <c r="K54" s="36"/>
      <c r="L54" s="40"/>
    </row>
    <row r="55" s="1" customFormat="1" ht="12.6" customHeight="1">
      <c r="B55" s="35"/>
      <c r="C55" s="29" t="s">
        <v>28</v>
      </c>
      <c r="D55" s="36"/>
      <c r="E55" s="36"/>
      <c r="F55" s="24" t="str">
        <f>IF(E18="","",E18)</f>
        <v>Vyplň údaj</v>
      </c>
      <c r="G55" s="36"/>
      <c r="H55" s="36"/>
      <c r="I55" s="130" t="s">
        <v>32</v>
      </c>
      <c r="J55" s="33" t="str">
        <f>E24</f>
        <v xml:space="preserve"> </v>
      </c>
      <c r="K55" s="36"/>
      <c r="L55" s="40"/>
    </row>
    <row r="56" s="1" customFormat="1" ht="10.32" customHeight="1">
      <c r="B56" s="35"/>
      <c r="C56" s="36"/>
      <c r="D56" s="36"/>
      <c r="E56" s="36"/>
      <c r="F56" s="36"/>
      <c r="G56" s="36"/>
      <c r="H56" s="36"/>
      <c r="I56" s="128"/>
      <c r="J56" s="36"/>
      <c r="K56" s="36"/>
      <c r="L56" s="40"/>
    </row>
    <row r="57" s="1" customFormat="1" ht="29.28" customHeight="1">
      <c r="B57" s="35"/>
      <c r="C57" s="157" t="s">
        <v>107</v>
      </c>
      <c r="D57" s="158"/>
      <c r="E57" s="158"/>
      <c r="F57" s="158"/>
      <c r="G57" s="158"/>
      <c r="H57" s="158"/>
      <c r="I57" s="159"/>
      <c r="J57" s="160" t="s">
        <v>108</v>
      </c>
      <c r="K57" s="158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2.8" customHeight="1">
      <c r="B59" s="35"/>
      <c r="C59" s="161" t="s">
        <v>109</v>
      </c>
      <c r="D59" s="36"/>
      <c r="E59" s="36"/>
      <c r="F59" s="36"/>
      <c r="G59" s="36"/>
      <c r="H59" s="36"/>
      <c r="I59" s="128"/>
      <c r="J59" s="95">
        <f>J84</f>
        <v>0</v>
      </c>
      <c r="K59" s="36"/>
      <c r="L59" s="40"/>
      <c r="AU59" s="14" t="s">
        <v>110</v>
      </c>
    </row>
    <row r="60" s="7" customFormat="1" ht="24.96" customHeight="1">
      <c r="B60" s="162"/>
      <c r="C60" s="163"/>
      <c r="D60" s="164" t="s">
        <v>111</v>
      </c>
      <c r="E60" s="165"/>
      <c r="F60" s="165"/>
      <c r="G60" s="165"/>
      <c r="H60" s="165"/>
      <c r="I60" s="166"/>
      <c r="J60" s="167">
        <f>J85</f>
        <v>0</v>
      </c>
      <c r="K60" s="163"/>
      <c r="L60" s="168"/>
    </row>
    <row r="61" s="8" customFormat="1" ht="19.92" customHeight="1">
      <c r="B61" s="169"/>
      <c r="C61" s="170"/>
      <c r="D61" s="171" t="s">
        <v>112</v>
      </c>
      <c r="E61" s="172"/>
      <c r="F61" s="172"/>
      <c r="G61" s="172"/>
      <c r="H61" s="172"/>
      <c r="I61" s="173"/>
      <c r="J61" s="174">
        <f>J86</f>
        <v>0</v>
      </c>
      <c r="K61" s="170"/>
      <c r="L61" s="175"/>
    </row>
    <row r="62" s="7" customFormat="1" ht="24.96" customHeight="1">
      <c r="B62" s="162"/>
      <c r="C62" s="163"/>
      <c r="D62" s="164" t="s">
        <v>113</v>
      </c>
      <c r="E62" s="165"/>
      <c r="F62" s="165"/>
      <c r="G62" s="165"/>
      <c r="H62" s="165"/>
      <c r="I62" s="166"/>
      <c r="J62" s="167">
        <f>J90</f>
        <v>0</v>
      </c>
      <c r="K62" s="163"/>
      <c r="L62" s="168"/>
    </row>
    <row r="63" s="8" customFormat="1" ht="19.92" customHeight="1">
      <c r="B63" s="169"/>
      <c r="C63" s="170"/>
      <c r="D63" s="171" t="s">
        <v>116</v>
      </c>
      <c r="E63" s="172"/>
      <c r="F63" s="172"/>
      <c r="G63" s="172"/>
      <c r="H63" s="172"/>
      <c r="I63" s="173"/>
      <c r="J63" s="174">
        <f>J91</f>
        <v>0</v>
      </c>
      <c r="K63" s="170"/>
      <c r="L63" s="175"/>
    </row>
    <row r="64" s="7" customFormat="1" ht="24.96" customHeight="1">
      <c r="B64" s="162"/>
      <c r="C64" s="163"/>
      <c r="D64" s="164" t="s">
        <v>117</v>
      </c>
      <c r="E64" s="165"/>
      <c r="F64" s="165"/>
      <c r="G64" s="165"/>
      <c r="H64" s="165"/>
      <c r="I64" s="166"/>
      <c r="J64" s="167">
        <f>J98</f>
        <v>0</v>
      </c>
      <c r="K64" s="163"/>
      <c r="L64" s="168"/>
    </row>
    <row r="65" s="1" customFormat="1" ht="21.84" customHeight="1">
      <c r="B65" s="35"/>
      <c r="C65" s="36"/>
      <c r="D65" s="36"/>
      <c r="E65" s="36"/>
      <c r="F65" s="36"/>
      <c r="G65" s="36"/>
      <c r="H65" s="36"/>
      <c r="I65" s="128"/>
      <c r="J65" s="36"/>
      <c r="K65" s="36"/>
      <c r="L65" s="40"/>
    </row>
    <row r="66" s="1" customFormat="1" ht="6.96" customHeight="1">
      <c r="B66" s="54"/>
      <c r="C66" s="55"/>
      <c r="D66" s="55"/>
      <c r="E66" s="55"/>
      <c r="F66" s="55"/>
      <c r="G66" s="55"/>
      <c r="H66" s="55"/>
      <c r="I66" s="152"/>
      <c r="J66" s="55"/>
      <c r="K66" s="55"/>
      <c r="L66" s="40"/>
    </row>
    <row r="70" s="1" customFormat="1" ht="6.96" customHeight="1">
      <c r="B70" s="56"/>
      <c r="C70" s="57"/>
      <c r="D70" s="57"/>
      <c r="E70" s="57"/>
      <c r="F70" s="57"/>
      <c r="G70" s="57"/>
      <c r="H70" s="57"/>
      <c r="I70" s="155"/>
      <c r="J70" s="57"/>
      <c r="K70" s="57"/>
      <c r="L70" s="40"/>
    </row>
    <row r="71" s="1" customFormat="1" ht="24.96" customHeight="1">
      <c r="B71" s="35"/>
      <c r="C71" s="20" t="s">
        <v>118</v>
      </c>
      <c r="D71" s="36"/>
      <c r="E71" s="36"/>
      <c r="F71" s="36"/>
      <c r="G71" s="36"/>
      <c r="H71" s="36"/>
      <c r="I71" s="128"/>
      <c r="J71" s="36"/>
      <c r="K71" s="36"/>
      <c r="L71" s="40"/>
    </row>
    <row r="72" s="1" customFormat="1" ht="6.96" customHeight="1">
      <c r="B72" s="35"/>
      <c r="C72" s="36"/>
      <c r="D72" s="36"/>
      <c r="E72" s="36"/>
      <c r="F72" s="36"/>
      <c r="G72" s="36"/>
      <c r="H72" s="36"/>
      <c r="I72" s="128"/>
      <c r="J72" s="36"/>
      <c r="K72" s="36"/>
      <c r="L72" s="40"/>
    </row>
    <row r="73" s="1" customFormat="1" ht="12" customHeight="1">
      <c r="B73" s="35"/>
      <c r="C73" s="29" t="s">
        <v>16</v>
      </c>
      <c r="D73" s="36"/>
      <c r="E73" s="36"/>
      <c r="F73" s="36"/>
      <c r="G73" s="36"/>
      <c r="H73" s="36"/>
      <c r="I73" s="128"/>
      <c r="J73" s="36"/>
      <c r="K73" s="36"/>
      <c r="L73" s="40"/>
    </row>
    <row r="74" s="1" customFormat="1" ht="14.4" customHeight="1">
      <c r="B74" s="35"/>
      <c r="C74" s="36"/>
      <c r="D74" s="36"/>
      <c r="E74" s="156" t="str">
        <f>E7</f>
        <v>Domov pro seniory Skalka v Chebu, Americká 2176/52</v>
      </c>
      <c r="F74" s="29"/>
      <c r="G74" s="29"/>
      <c r="H74" s="29"/>
      <c r="I74" s="128"/>
      <c r="J74" s="36"/>
      <c r="K74" s="36"/>
      <c r="L74" s="40"/>
    </row>
    <row r="75" s="1" customFormat="1" ht="12" customHeight="1">
      <c r="B75" s="35"/>
      <c r="C75" s="29" t="s">
        <v>104</v>
      </c>
      <c r="D75" s="36"/>
      <c r="E75" s="36"/>
      <c r="F75" s="36"/>
      <c r="G75" s="36"/>
      <c r="H75" s="36"/>
      <c r="I75" s="128"/>
      <c r="J75" s="36"/>
      <c r="K75" s="36"/>
      <c r="L75" s="40"/>
    </row>
    <row r="76" s="1" customFormat="1" ht="14.4" customHeight="1">
      <c r="B76" s="35"/>
      <c r="C76" s="36"/>
      <c r="D76" s="36"/>
      <c r="E76" s="61" t="str">
        <f>E9</f>
        <v>SO 08 - Revitalizace chodeb v 8.np</v>
      </c>
      <c r="F76" s="36"/>
      <c r="G76" s="36"/>
      <c r="H76" s="36"/>
      <c r="I76" s="128"/>
      <c r="J76" s="36"/>
      <c r="K76" s="36"/>
      <c r="L76" s="40"/>
    </row>
    <row r="77" s="1" customFormat="1" ht="6.96" customHeight="1">
      <c r="B77" s="35"/>
      <c r="C77" s="36"/>
      <c r="D77" s="36"/>
      <c r="E77" s="36"/>
      <c r="F77" s="36"/>
      <c r="G77" s="36"/>
      <c r="H77" s="36"/>
      <c r="I77" s="128"/>
      <c r="J77" s="36"/>
      <c r="K77" s="36"/>
      <c r="L77" s="40"/>
    </row>
    <row r="78" s="1" customFormat="1" ht="12" customHeight="1">
      <c r="B78" s="35"/>
      <c r="C78" s="29" t="s">
        <v>20</v>
      </c>
      <c r="D78" s="36"/>
      <c r="E78" s="36"/>
      <c r="F78" s="24" t="str">
        <f>F12</f>
        <v xml:space="preserve">Cheb </v>
      </c>
      <c r="G78" s="36"/>
      <c r="H78" s="36"/>
      <c r="I78" s="130" t="s">
        <v>22</v>
      </c>
      <c r="J78" s="64" t="str">
        <f>IF(J12="","",J12)</f>
        <v>18. 1. 2019</v>
      </c>
      <c r="K78" s="36"/>
      <c r="L78" s="40"/>
    </row>
    <row r="79" s="1" customFormat="1" ht="6.96" customHeight="1">
      <c r="B79" s="35"/>
      <c r="C79" s="36"/>
      <c r="D79" s="36"/>
      <c r="E79" s="36"/>
      <c r="F79" s="36"/>
      <c r="G79" s="36"/>
      <c r="H79" s="36"/>
      <c r="I79" s="128"/>
      <c r="J79" s="36"/>
      <c r="K79" s="36"/>
      <c r="L79" s="40"/>
    </row>
    <row r="80" s="1" customFormat="1" ht="12.6" customHeight="1">
      <c r="B80" s="35"/>
      <c r="C80" s="29" t="s">
        <v>24</v>
      </c>
      <c r="D80" s="36"/>
      <c r="E80" s="36"/>
      <c r="F80" s="24" t="str">
        <f>E15</f>
        <v xml:space="preserve"> </v>
      </c>
      <c r="G80" s="36"/>
      <c r="H80" s="36"/>
      <c r="I80" s="130" t="s">
        <v>30</v>
      </c>
      <c r="J80" s="33" t="str">
        <f>E21</f>
        <v xml:space="preserve"> </v>
      </c>
      <c r="K80" s="36"/>
      <c r="L80" s="40"/>
    </row>
    <row r="81" s="1" customFormat="1" ht="12.6" customHeight="1">
      <c r="B81" s="35"/>
      <c r="C81" s="29" t="s">
        <v>28</v>
      </c>
      <c r="D81" s="36"/>
      <c r="E81" s="36"/>
      <c r="F81" s="24" t="str">
        <f>IF(E18="","",E18)</f>
        <v>Vyplň údaj</v>
      </c>
      <c r="G81" s="36"/>
      <c r="H81" s="36"/>
      <c r="I81" s="130" t="s">
        <v>32</v>
      </c>
      <c r="J81" s="33" t="str">
        <f>E24</f>
        <v xml:space="preserve"> </v>
      </c>
      <c r="K81" s="36"/>
      <c r="L81" s="40"/>
    </row>
    <row r="82" s="1" customFormat="1" ht="10.32" customHeight="1">
      <c r="B82" s="35"/>
      <c r="C82" s="36"/>
      <c r="D82" s="36"/>
      <c r="E82" s="36"/>
      <c r="F82" s="36"/>
      <c r="G82" s="36"/>
      <c r="H82" s="36"/>
      <c r="I82" s="128"/>
      <c r="J82" s="36"/>
      <c r="K82" s="36"/>
      <c r="L82" s="40"/>
    </row>
    <row r="83" s="9" customFormat="1" ht="29.28" customHeight="1">
      <c r="B83" s="176"/>
      <c r="C83" s="177" t="s">
        <v>119</v>
      </c>
      <c r="D83" s="178" t="s">
        <v>54</v>
      </c>
      <c r="E83" s="178" t="s">
        <v>50</v>
      </c>
      <c r="F83" s="178" t="s">
        <v>51</v>
      </c>
      <c r="G83" s="178" t="s">
        <v>120</v>
      </c>
      <c r="H83" s="178" t="s">
        <v>121</v>
      </c>
      <c r="I83" s="179" t="s">
        <v>122</v>
      </c>
      <c r="J83" s="180" t="s">
        <v>108</v>
      </c>
      <c r="K83" s="181" t="s">
        <v>123</v>
      </c>
      <c r="L83" s="182"/>
      <c r="M83" s="85" t="s">
        <v>1</v>
      </c>
      <c r="N83" s="86" t="s">
        <v>39</v>
      </c>
      <c r="O83" s="86" t="s">
        <v>124</v>
      </c>
      <c r="P83" s="86" t="s">
        <v>125</v>
      </c>
      <c r="Q83" s="86" t="s">
        <v>126</v>
      </c>
      <c r="R83" s="86" t="s">
        <v>127</v>
      </c>
      <c r="S83" s="86" t="s">
        <v>128</v>
      </c>
      <c r="T83" s="87" t="s">
        <v>129</v>
      </c>
    </row>
    <row r="84" s="1" customFormat="1" ht="22.8" customHeight="1">
      <c r="B84" s="35"/>
      <c r="C84" s="92" t="s">
        <v>130</v>
      </c>
      <c r="D84" s="36"/>
      <c r="E84" s="36"/>
      <c r="F84" s="36"/>
      <c r="G84" s="36"/>
      <c r="H84" s="36"/>
      <c r="I84" s="128"/>
      <c r="J84" s="183">
        <f>BK84</f>
        <v>0</v>
      </c>
      <c r="K84" s="36"/>
      <c r="L84" s="40"/>
      <c r="M84" s="88"/>
      <c r="N84" s="89"/>
      <c r="O84" s="89"/>
      <c r="P84" s="184">
        <f>P85+P90+P98</f>
        <v>0</v>
      </c>
      <c r="Q84" s="89"/>
      <c r="R84" s="184">
        <f>R85+R90+R98</f>
        <v>0.032998100000000002</v>
      </c>
      <c r="S84" s="89"/>
      <c r="T84" s="185">
        <f>T85+T90+T98</f>
        <v>0</v>
      </c>
      <c r="AT84" s="14" t="s">
        <v>68</v>
      </c>
      <c r="AU84" s="14" t="s">
        <v>110</v>
      </c>
      <c r="BK84" s="186">
        <f>BK85+BK90+BK98</f>
        <v>0</v>
      </c>
    </row>
    <row r="85" s="10" customFormat="1" ht="25.92" customHeight="1">
      <c r="B85" s="187"/>
      <c r="C85" s="188"/>
      <c r="D85" s="189" t="s">
        <v>68</v>
      </c>
      <c r="E85" s="190" t="s">
        <v>131</v>
      </c>
      <c r="F85" s="190" t="s">
        <v>132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</f>
        <v>0</v>
      </c>
      <c r="Q85" s="195"/>
      <c r="R85" s="196">
        <f>R86</f>
        <v>0.00044000000000000002</v>
      </c>
      <c r="S85" s="195"/>
      <c r="T85" s="197">
        <f>T86</f>
        <v>0</v>
      </c>
      <c r="AR85" s="198" t="s">
        <v>77</v>
      </c>
      <c r="AT85" s="199" t="s">
        <v>68</v>
      </c>
      <c r="AU85" s="199" t="s">
        <v>69</v>
      </c>
      <c r="AY85" s="198" t="s">
        <v>133</v>
      </c>
      <c r="BK85" s="200">
        <f>BK86</f>
        <v>0</v>
      </c>
    </row>
    <row r="86" s="10" customFormat="1" ht="22.8" customHeight="1">
      <c r="B86" s="187"/>
      <c r="C86" s="188"/>
      <c r="D86" s="189" t="s">
        <v>68</v>
      </c>
      <c r="E86" s="201" t="s">
        <v>134</v>
      </c>
      <c r="F86" s="201" t="s">
        <v>135</v>
      </c>
      <c r="G86" s="188"/>
      <c r="H86" s="188"/>
      <c r="I86" s="191"/>
      <c r="J86" s="202">
        <f>BK86</f>
        <v>0</v>
      </c>
      <c r="K86" s="188"/>
      <c r="L86" s="193"/>
      <c r="M86" s="194"/>
      <c r="N86" s="195"/>
      <c r="O86" s="195"/>
      <c r="P86" s="196">
        <f>SUM(P87:P89)</f>
        <v>0</v>
      </c>
      <c r="Q86" s="195"/>
      <c r="R86" s="196">
        <f>SUM(R87:R89)</f>
        <v>0.00044000000000000002</v>
      </c>
      <c r="S86" s="195"/>
      <c r="T86" s="197">
        <f>SUM(T87:T89)</f>
        <v>0</v>
      </c>
      <c r="AR86" s="198" t="s">
        <v>77</v>
      </c>
      <c r="AT86" s="199" t="s">
        <v>68</v>
      </c>
      <c r="AU86" s="199" t="s">
        <v>77</v>
      </c>
      <c r="AY86" s="198" t="s">
        <v>133</v>
      </c>
      <c r="BK86" s="200">
        <f>SUM(BK87:BK89)</f>
        <v>0</v>
      </c>
    </row>
    <row r="87" s="1" customFormat="1" ht="20.4" customHeight="1">
      <c r="B87" s="35"/>
      <c r="C87" s="203" t="s">
        <v>77</v>
      </c>
      <c r="D87" s="203" t="s">
        <v>136</v>
      </c>
      <c r="E87" s="204" t="s">
        <v>137</v>
      </c>
      <c r="F87" s="205" t="s">
        <v>138</v>
      </c>
      <c r="G87" s="206" t="s">
        <v>139</v>
      </c>
      <c r="H87" s="207">
        <v>20</v>
      </c>
      <c r="I87" s="208"/>
      <c r="J87" s="209">
        <f>ROUND(I87*H87,2)</f>
        <v>0</v>
      </c>
      <c r="K87" s="205" t="s">
        <v>140</v>
      </c>
      <c r="L87" s="40"/>
      <c r="M87" s="210" t="s">
        <v>1</v>
      </c>
      <c r="N87" s="211" t="s">
        <v>41</v>
      </c>
      <c r="O87" s="76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AR87" s="14" t="s">
        <v>141</v>
      </c>
      <c r="AT87" s="14" t="s">
        <v>136</v>
      </c>
      <c r="AU87" s="14" t="s">
        <v>142</v>
      </c>
      <c r="AY87" s="14" t="s">
        <v>133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14" t="s">
        <v>142</v>
      </c>
      <c r="BK87" s="214">
        <f>ROUND(I87*H87,2)</f>
        <v>0</v>
      </c>
      <c r="BL87" s="14" t="s">
        <v>141</v>
      </c>
      <c r="BM87" s="14" t="s">
        <v>390</v>
      </c>
    </row>
    <row r="88" s="1" customFormat="1" ht="14.4" customHeight="1">
      <c r="B88" s="35"/>
      <c r="C88" s="227" t="s">
        <v>142</v>
      </c>
      <c r="D88" s="227" t="s">
        <v>147</v>
      </c>
      <c r="E88" s="228" t="s">
        <v>148</v>
      </c>
      <c r="F88" s="229" t="s">
        <v>149</v>
      </c>
      <c r="G88" s="230" t="s">
        <v>139</v>
      </c>
      <c r="H88" s="231">
        <v>22</v>
      </c>
      <c r="I88" s="232"/>
      <c r="J88" s="233">
        <f>ROUND(I88*H88,2)</f>
        <v>0</v>
      </c>
      <c r="K88" s="229" t="s">
        <v>1</v>
      </c>
      <c r="L88" s="234"/>
      <c r="M88" s="235" t="s">
        <v>1</v>
      </c>
      <c r="N88" s="236" t="s">
        <v>41</v>
      </c>
      <c r="O88" s="76"/>
      <c r="P88" s="212">
        <f>O88*H88</f>
        <v>0</v>
      </c>
      <c r="Q88" s="212">
        <v>2.0000000000000002E-05</v>
      </c>
      <c r="R88" s="212">
        <f>Q88*H88</f>
        <v>0.00044000000000000002</v>
      </c>
      <c r="S88" s="212">
        <v>0</v>
      </c>
      <c r="T88" s="213">
        <f>S88*H88</f>
        <v>0</v>
      </c>
      <c r="AR88" s="14" t="s">
        <v>150</v>
      </c>
      <c r="AT88" s="14" t="s">
        <v>147</v>
      </c>
      <c r="AU88" s="14" t="s">
        <v>142</v>
      </c>
      <c r="AY88" s="14" t="s">
        <v>133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14" t="s">
        <v>142</v>
      </c>
      <c r="BK88" s="214">
        <f>ROUND(I88*H88,2)</f>
        <v>0</v>
      </c>
      <c r="BL88" s="14" t="s">
        <v>141</v>
      </c>
      <c r="BM88" s="14" t="s">
        <v>391</v>
      </c>
    </row>
    <row r="89" s="11" customFormat="1">
      <c r="B89" s="215"/>
      <c r="C89" s="216"/>
      <c r="D89" s="217" t="s">
        <v>144</v>
      </c>
      <c r="E89" s="216"/>
      <c r="F89" s="219" t="s">
        <v>313</v>
      </c>
      <c r="G89" s="216"/>
      <c r="H89" s="220">
        <v>22</v>
      </c>
      <c r="I89" s="221"/>
      <c r="J89" s="216"/>
      <c r="K89" s="216"/>
      <c r="L89" s="222"/>
      <c r="M89" s="223"/>
      <c r="N89" s="224"/>
      <c r="O89" s="224"/>
      <c r="P89" s="224"/>
      <c r="Q89" s="224"/>
      <c r="R89" s="224"/>
      <c r="S89" s="224"/>
      <c r="T89" s="225"/>
      <c r="AT89" s="226" t="s">
        <v>144</v>
      </c>
      <c r="AU89" s="226" t="s">
        <v>142</v>
      </c>
      <c r="AV89" s="11" t="s">
        <v>142</v>
      </c>
      <c r="AW89" s="11" t="s">
        <v>4</v>
      </c>
      <c r="AX89" s="11" t="s">
        <v>77</v>
      </c>
      <c r="AY89" s="226" t="s">
        <v>133</v>
      </c>
    </row>
    <row r="90" s="10" customFormat="1" ht="25.92" customHeight="1">
      <c r="B90" s="187"/>
      <c r="C90" s="188"/>
      <c r="D90" s="189" t="s">
        <v>68</v>
      </c>
      <c r="E90" s="190" t="s">
        <v>153</v>
      </c>
      <c r="F90" s="190" t="s">
        <v>154</v>
      </c>
      <c r="G90" s="188"/>
      <c r="H90" s="188"/>
      <c r="I90" s="191"/>
      <c r="J90" s="192">
        <f>BK90</f>
        <v>0</v>
      </c>
      <c r="K90" s="188"/>
      <c r="L90" s="193"/>
      <c r="M90" s="194"/>
      <c r="N90" s="195"/>
      <c r="O90" s="195"/>
      <c r="P90" s="196">
        <f>P91</f>
        <v>0</v>
      </c>
      <c r="Q90" s="195"/>
      <c r="R90" s="196">
        <f>R91</f>
        <v>0.0325581</v>
      </c>
      <c r="S90" s="195"/>
      <c r="T90" s="197">
        <f>T91</f>
        <v>0</v>
      </c>
      <c r="AR90" s="198" t="s">
        <v>142</v>
      </c>
      <c r="AT90" s="199" t="s">
        <v>68</v>
      </c>
      <c r="AU90" s="199" t="s">
        <v>69</v>
      </c>
      <c r="AY90" s="198" t="s">
        <v>133</v>
      </c>
      <c r="BK90" s="200">
        <f>BK91</f>
        <v>0</v>
      </c>
    </row>
    <row r="91" s="10" customFormat="1" ht="22.8" customHeight="1">
      <c r="B91" s="187"/>
      <c r="C91" s="188"/>
      <c r="D91" s="189" t="s">
        <v>68</v>
      </c>
      <c r="E91" s="201" t="s">
        <v>237</v>
      </c>
      <c r="F91" s="201" t="s">
        <v>238</v>
      </c>
      <c r="G91" s="188"/>
      <c r="H91" s="188"/>
      <c r="I91" s="191"/>
      <c r="J91" s="202">
        <f>BK91</f>
        <v>0</v>
      </c>
      <c r="K91" s="188"/>
      <c r="L91" s="193"/>
      <c r="M91" s="194"/>
      <c r="N91" s="195"/>
      <c r="O91" s="195"/>
      <c r="P91" s="196">
        <f>SUM(P92:P97)</f>
        <v>0</v>
      </c>
      <c r="Q91" s="195"/>
      <c r="R91" s="196">
        <f>SUM(R92:R97)</f>
        <v>0.0325581</v>
      </c>
      <c r="S91" s="195"/>
      <c r="T91" s="197">
        <f>SUM(T92:T97)</f>
        <v>0</v>
      </c>
      <c r="AR91" s="198" t="s">
        <v>142</v>
      </c>
      <c r="AT91" s="199" t="s">
        <v>68</v>
      </c>
      <c r="AU91" s="199" t="s">
        <v>77</v>
      </c>
      <c r="AY91" s="198" t="s">
        <v>133</v>
      </c>
      <c r="BK91" s="200">
        <f>SUM(BK92:BK97)</f>
        <v>0</v>
      </c>
    </row>
    <row r="92" s="1" customFormat="1" ht="14.4" customHeight="1">
      <c r="B92" s="35"/>
      <c r="C92" s="203" t="s">
        <v>157</v>
      </c>
      <c r="D92" s="203" t="s">
        <v>136</v>
      </c>
      <c r="E92" s="204" t="s">
        <v>256</v>
      </c>
      <c r="F92" s="205" t="s">
        <v>257</v>
      </c>
      <c r="G92" s="206" t="s">
        <v>170</v>
      </c>
      <c r="H92" s="207">
        <v>79.409999999999997</v>
      </c>
      <c r="I92" s="208"/>
      <c r="J92" s="209">
        <f>ROUND(I92*H92,2)</f>
        <v>0</v>
      </c>
      <c r="K92" s="205" t="s">
        <v>140</v>
      </c>
      <c r="L92" s="40"/>
      <c r="M92" s="210" t="s">
        <v>1</v>
      </c>
      <c r="N92" s="211" t="s">
        <v>41</v>
      </c>
      <c r="O92" s="76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AR92" s="14" t="s">
        <v>161</v>
      </c>
      <c r="AT92" s="14" t="s">
        <v>136</v>
      </c>
      <c r="AU92" s="14" t="s">
        <v>142</v>
      </c>
      <c r="AY92" s="14" t="s">
        <v>133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14" t="s">
        <v>142</v>
      </c>
      <c r="BK92" s="214">
        <f>ROUND(I92*H92,2)</f>
        <v>0</v>
      </c>
      <c r="BL92" s="14" t="s">
        <v>161</v>
      </c>
      <c r="BM92" s="14" t="s">
        <v>258</v>
      </c>
    </row>
    <row r="93" s="1" customFormat="1" ht="14.4" customHeight="1">
      <c r="B93" s="35"/>
      <c r="C93" s="203" t="s">
        <v>141</v>
      </c>
      <c r="D93" s="203" t="s">
        <v>136</v>
      </c>
      <c r="E93" s="204" t="s">
        <v>260</v>
      </c>
      <c r="F93" s="205" t="s">
        <v>261</v>
      </c>
      <c r="G93" s="206" t="s">
        <v>170</v>
      </c>
      <c r="H93" s="207">
        <v>79.409999999999997</v>
      </c>
      <c r="I93" s="208"/>
      <c r="J93" s="209">
        <f>ROUND(I93*H93,2)</f>
        <v>0</v>
      </c>
      <c r="K93" s="205" t="s">
        <v>140</v>
      </c>
      <c r="L93" s="40"/>
      <c r="M93" s="210" t="s">
        <v>1</v>
      </c>
      <c r="N93" s="211" t="s">
        <v>41</v>
      </c>
      <c r="O93" s="76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14" t="s">
        <v>161</v>
      </c>
      <c r="AT93" s="14" t="s">
        <v>136</v>
      </c>
      <c r="AU93" s="14" t="s">
        <v>142</v>
      </c>
      <c r="AY93" s="14" t="s">
        <v>133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14" t="s">
        <v>142</v>
      </c>
      <c r="BK93" s="214">
        <f>ROUND(I93*H93,2)</f>
        <v>0</v>
      </c>
      <c r="BL93" s="14" t="s">
        <v>161</v>
      </c>
      <c r="BM93" s="14" t="s">
        <v>262</v>
      </c>
    </row>
    <row r="94" s="1" customFormat="1" ht="14.4" customHeight="1">
      <c r="B94" s="35"/>
      <c r="C94" s="203" t="s">
        <v>172</v>
      </c>
      <c r="D94" s="203" t="s">
        <v>136</v>
      </c>
      <c r="E94" s="204" t="s">
        <v>264</v>
      </c>
      <c r="F94" s="205" t="s">
        <v>265</v>
      </c>
      <c r="G94" s="206" t="s">
        <v>170</v>
      </c>
      <c r="H94" s="207">
        <v>79.409999999999997</v>
      </c>
      <c r="I94" s="208"/>
      <c r="J94" s="209">
        <f>ROUND(I94*H94,2)</f>
        <v>0</v>
      </c>
      <c r="K94" s="205" t="s">
        <v>140</v>
      </c>
      <c r="L94" s="40"/>
      <c r="M94" s="210" t="s">
        <v>1</v>
      </c>
      <c r="N94" s="211" t="s">
        <v>41</v>
      </c>
      <c r="O94" s="76"/>
      <c r="P94" s="212">
        <f>O94*H94</f>
        <v>0</v>
      </c>
      <c r="Q94" s="212">
        <v>0.00020000000000000001</v>
      </c>
      <c r="R94" s="212">
        <f>Q94*H94</f>
        <v>0.015882</v>
      </c>
      <c r="S94" s="212">
        <v>0</v>
      </c>
      <c r="T94" s="213">
        <f>S94*H94</f>
        <v>0</v>
      </c>
      <c r="AR94" s="14" t="s">
        <v>161</v>
      </c>
      <c r="AT94" s="14" t="s">
        <v>136</v>
      </c>
      <c r="AU94" s="14" t="s">
        <v>142</v>
      </c>
      <c r="AY94" s="14" t="s">
        <v>133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14" t="s">
        <v>142</v>
      </c>
      <c r="BK94" s="214">
        <f>ROUND(I94*H94,2)</f>
        <v>0</v>
      </c>
      <c r="BL94" s="14" t="s">
        <v>161</v>
      </c>
      <c r="BM94" s="14" t="s">
        <v>266</v>
      </c>
    </row>
    <row r="95" s="1" customFormat="1" ht="14.4" customHeight="1">
      <c r="B95" s="35"/>
      <c r="C95" s="203" t="s">
        <v>176</v>
      </c>
      <c r="D95" s="203" t="s">
        <v>136</v>
      </c>
      <c r="E95" s="204" t="s">
        <v>268</v>
      </c>
      <c r="F95" s="205" t="s">
        <v>269</v>
      </c>
      <c r="G95" s="206" t="s">
        <v>170</v>
      </c>
      <c r="H95" s="207">
        <v>79.409999999999997</v>
      </c>
      <c r="I95" s="208"/>
      <c r="J95" s="209">
        <f>ROUND(I95*H95,2)</f>
        <v>0</v>
      </c>
      <c r="K95" s="205" t="s">
        <v>140</v>
      </c>
      <c r="L95" s="40"/>
      <c r="M95" s="210" t="s">
        <v>1</v>
      </c>
      <c r="N95" s="211" t="s">
        <v>41</v>
      </c>
      <c r="O95" s="76"/>
      <c r="P95" s="212">
        <f>O95*H95</f>
        <v>0</v>
      </c>
      <c r="Q95" s="212">
        <v>0.00021000000000000001</v>
      </c>
      <c r="R95" s="212">
        <f>Q95*H95</f>
        <v>0.016676099999999999</v>
      </c>
      <c r="S95" s="212">
        <v>0</v>
      </c>
      <c r="T95" s="213">
        <f>S95*H95</f>
        <v>0</v>
      </c>
      <c r="AR95" s="14" t="s">
        <v>161</v>
      </c>
      <c r="AT95" s="14" t="s">
        <v>136</v>
      </c>
      <c r="AU95" s="14" t="s">
        <v>142</v>
      </c>
      <c r="AY95" s="14" t="s">
        <v>133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14" t="s">
        <v>142</v>
      </c>
      <c r="BK95" s="214">
        <f>ROUND(I95*H95,2)</f>
        <v>0</v>
      </c>
      <c r="BL95" s="14" t="s">
        <v>161</v>
      </c>
      <c r="BM95" s="14" t="s">
        <v>270</v>
      </c>
    </row>
    <row r="96" s="12" customFormat="1">
      <c r="B96" s="239"/>
      <c r="C96" s="240"/>
      <c r="D96" s="217" t="s">
        <v>144</v>
      </c>
      <c r="E96" s="241" t="s">
        <v>1</v>
      </c>
      <c r="F96" s="242" t="s">
        <v>392</v>
      </c>
      <c r="G96" s="240"/>
      <c r="H96" s="241" t="s">
        <v>1</v>
      </c>
      <c r="I96" s="243"/>
      <c r="J96" s="240"/>
      <c r="K96" s="240"/>
      <c r="L96" s="244"/>
      <c r="M96" s="245"/>
      <c r="N96" s="246"/>
      <c r="O96" s="246"/>
      <c r="P96" s="246"/>
      <c r="Q96" s="246"/>
      <c r="R96" s="246"/>
      <c r="S96" s="246"/>
      <c r="T96" s="247"/>
      <c r="AT96" s="248" t="s">
        <v>144</v>
      </c>
      <c r="AU96" s="248" t="s">
        <v>142</v>
      </c>
      <c r="AV96" s="12" t="s">
        <v>77</v>
      </c>
      <c r="AW96" s="12" t="s">
        <v>31</v>
      </c>
      <c r="AX96" s="12" t="s">
        <v>69</v>
      </c>
      <c r="AY96" s="248" t="s">
        <v>133</v>
      </c>
    </row>
    <row r="97" s="11" customFormat="1">
      <c r="B97" s="215"/>
      <c r="C97" s="216"/>
      <c r="D97" s="217" t="s">
        <v>144</v>
      </c>
      <c r="E97" s="218" t="s">
        <v>1</v>
      </c>
      <c r="F97" s="219" t="s">
        <v>347</v>
      </c>
      <c r="G97" s="216"/>
      <c r="H97" s="220">
        <v>79.409999999999997</v>
      </c>
      <c r="I97" s="221"/>
      <c r="J97" s="216"/>
      <c r="K97" s="216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144</v>
      </c>
      <c r="AU97" s="226" t="s">
        <v>142</v>
      </c>
      <c r="AV97" s="11" t="s">
        <v>142</v>
      </c>
      <c r="AW97" s="11" t="s">
        <v>31</v>
      </c>
      <c r="AX97" s="11" t="s">
        <v>69</v>
      </c>
      <c r="AY97" s="226" t="s">
        <v>133</v>
      </c>
    </row>
    <row r="98" s="10" customFormat="1" ht="25.92" customHeight="1">
      <c r="B98" s="187"/>
      <c r="C98" s="188"/>
      <c r="D98" s="189" t="s">
        <v>68</v>
      </c>
      <c r="E98" s="190" t="s">
        <v>273</v>
      </c>
      <c r="F98" s="190" t="s">
        <v>274</v>
      </c>
      <c r="G98" s="188"/>
      <c r="H98" s="188"/>
      <c r="I98" s="191"/>
      <c r="J98" s="192">
        <f>BK98</f>
        <v>0</v>
      </c>
      <c r="K98" s="188"/>
      <c r="L98" s="193"/>
      <c r="M98" s="194"/>
      <c r="N98" s="195"/>
      <c r="O98" s="195"/>
      <c r="P98" s="196">
        <f>SUM(P99:P119)</f>
        <v>0</v>
      </c>
      <c r="Q98" s="195"/>
      <c r="R98" s="196">
        <f>SUM(R99:R119)</f>
        <v>0</v>
      </c>
      <c r="S98" s="195"/>
      <c r="T98" s="197">
        <f>SUM(T99:T119)</f>
        <v>0</v>
      </c>
      <c r="AR98" s="198" t="s">
        <v>141</v>
      </c>
      <c r="AT98" s="199" t="s">
        <v>68</v>
      </c>
      <c r="AU98" s="199" t="s">
        <v>69</v>
      </c>
      <c r="AY98" s="198" t="s">
        <v>133</v>
      </c>
      <c r="BK98" s="200">
        <f>SUM(BK99:BK119)</f>
        <v>0</v>
      </c>
    </row>
    <row r="99" s="1" customFormat="1" ht="14.4" customHeight="1">
      <c r="B99" s="35"/>
      <c r="C99" s="203" t="s">
        <v>180</v>
      </c>
      <c r="D99" s="203" t="s">
        <v>136</v>
      </c>
      <c r="E99" s="204" t="s">
        <v>276</v>
      </c>
      <c r="F99" s="205" t="s">
        <v>277</v>
      </c>
      <c r="G99" s="206" t="s">
        <v>160</v>
      </c>
      <c r="H99" s="207">
        <v>35</v>
      </c>
      <c r="I99" s="208"/>
      <c r="J99" s="209">
        <f>ROUND(I99*H99,2)</f>
        <v>0</v>
      </c>
      <c r="K99" s="205" t="s">
        <v>1</v>
      </c>
      <c r="L99" s="40"/>
      <c r="M99" s="210" t="s">
        <v>1</v>
      </c>
      <c r="N99" s="211" t="s">
        <v>41</v>
      </c>
      <c r="O99" s="76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14" t="s">
        <v>278</v>
      </c>
      <c r="AT99" s="14" t="s">
        <v>136</v>
      </c>
      <c r="AU99" s="14" t="s">
        <v>77</v>
      </c>
      <c r="AY99" s="14" t="s">
        <v>133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14" t="s">
        <v>142</v>
      </c>
      <c r="BK99" s="214">
        <f>ROUND(I99*H99,2)</f>
        <v>0</v>
      </c>
      <c r="BL99" s="14" t="s">
        <v>278</v>
      </c>
      <c r="BM99" s="14" t="s">
        <v>279</v>
      </c>
    </row>
    <row r="100" s="1" customFormat="1">
      <c r="B100" s="35"/>
      <c r="C100" s="36"/>
      <c r="D100" s="217" t="s">
        <v>163</v>
      </c>
      <c r="E100" s="36"/>
      <c r="F100" s="237" t="s">
        <v>230</v>
      </c>
      <c r="G100" s="36"/>
      <c r="H100" s="36"/>
      <c r="I100" s="128"/>
      <c r="J100" s="36"/>
      <c r="K100" s="36"/>
      <c r="L100" s="40"/>
      <c r="M100" s="238"/>
      <c r="N100" s="76"/>
      <c r="O100" s="76"/>
      <c r="P100" s="76"/>
      <c r="Q100" s="76"/>
      <c r="R100" s="76"/>
      <c r="S100" s="76"/>
      <c r="T100" s="77"/>
      <c r="AT100" s="14" t="s">
        <v>163</v>
      </c>
      <c r="AU100" s="14" t="s">
        <v>77</v>
      </c>
    </row>
    <row r="101" s="11" customFormat="1">
      <c r="B101" s="215"/>
      <c r="C101" s="216"/>
      <c r="D101" s="217" t="s">
        <v>144</v>
      </c>
      <c r="E101" s="218" t="s">
        <v>1</v>
      </c>
      <c r="F101" s="219" t="s">
        <v>393</v>
      </c>
      <c r="G101" s="216"/>
      <c r="H101" s="220">
        <v>35</v>
      </c>
      <c r="I101" s="221"/>
      <c r="J101" s="216"/>
      <c r="K101" s="216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144</v>
      </c>
      <c r="AU101" s="226" t="s">
        <v>77</v>
      </c>
      <c r="AV101" s="11" t="s">
        <v>142</v>
      </c>
      <c r="AW101" s="11" t="s">
        <v>31</v>
      </c>
      <c r="AX101" s="11" t="s">
        <v>69</v>
      </c>
      <c r="AY101" s="226" t="s">
        <v>133</v>
      </c>
    </row>
    <row r="102" s="1" customFormat="1" ht="14.4" customHeight="1">
      <c r="B102" s="35"/>
      <c r="C102" s="203" t="s">
        <v>150</v>
      </c>
      <c r="D102" s="203" t="s">
        <v>136</v>
      </c>
      <c r="E102" s="204" t="s">
        <v>333</v>
      </c>
      <c r="F102" s="205" t="s">
        <v>334</v>
      </c>
      <c r="G102" s="206" t="s">
        <v>160</v>
      </c>
      <c r="H102" s="207">
        <v>35</v>
      </c>
      <c r="I102" s="208"/>
      <c r="J102" s="209">
        <f>ROUND(I102*H102,2)</f>
        <v>0</v>
      </c>
      <c r="K102" s="205" t="s">
        <v>1</v>
      </c>
      <c r="L102" s="40"/>
      <c r="M102" s="210" t="s">
        <v>1</v>
      </c>
      <c r="N102" s="211" t="s">
        <v>41</v>
      </c>
      <c r="O102" s="76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14" t="s">
        <v>278</v>
      </c>
      <c r="AT102" s="14" t="s">
        <v>136</v>
      </c>
      <c r="AU102" s="14" t="s">
        <v>77</v>
      </c>
      <c r="AY102" s="14" t="s">
        <v>133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14" t="s">
        <v>142</v>
      </c>
      <c r="BK102" s="214">
        <f>ROUND(I102*H102,2)</f>
        <v>0</v>
      </c>
      <c r="BL102" s="14" t="s">
        <v>278</v>
      </c>
      <c r="BM102" s="14" t="s">
        <v>284</v>
      </c>
    </row>
    <row r="103" s="1" customFormat="1">
      <c r="B103" s="35"/>
      <c r="C103" s="36"/>
      <c r="D103" s="217" t="s">
        <v>163</v>
      </c>
      <c r="E103" s="36"/>
      <c r="F103" s="237" t="s">
        <v>230</v>
      </c>
      <c r="G103" s="36"/>
      <c r="H103" s="36"/>
      <c r="I103" s="128"/>
      <c r="J103" s="36"/>
      <c r="K103" s="36"/>
      <c r="L103" s="40"/>
      <c r="M103" s="238"/>
      <c r="N103" s="76"/>
      <c r="O103" s="76"/>
      <c r="P103" s="76"/>
      <c r="Q103" s="76"/>
      <c r="R103" s="76"/>
      <c r="S103" s="76"/>
      <c r="T103" s="77"/>
      <c r="AT103" s="14" t="s">
        <v>163</v>
      </c>
      <c r="AU103" s="14" t="s">
        <v>77</v>
      </c>
    </row>
    <row r="104" s="11" customFormat="1">
      <c r="B104" s="215"/>
      <c r="C104" s="216"/>
      <c r="D104" s="217" t="s">
        <v>144</v>
      </c>
      <c r="E104" s="218" t="s">
        <v>1</v>
      </c>
      <c r="F104" s="219" t="s">
        <v>393</v>
      </c>
      <c r="G104" s="216"/>
      <c r="H104" s="220">
        <v>35</v>
      </c>
      <c r="I104" s="221"/>
      <c r="J104" s="216"/>
      <c r="K104" s="216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144</v>
      </c>
      <c r="AU104" s="226" t="s">
        <v>77</v>
      </c>
      <c r="AV104" s="11" t="s">
        <v>142</v>
      </c>
      <c r="AW104" s="11" t="s">
        <v>31</v>
      </c>
      <c r="AX104" s="11" t="s">
        <v>69</v>
      </c>
      <c r="AY104" s="226" t="s">
        <v>133</v>
      </c>
    </row>
    <row r="105" s="1" customFormat="1" ht="14.4" customHeight="1">
      <c r="B105" s="35"/>
      <c r="C105" s="203" t="s">
        <v>134</v>
      </c>
      <c r="D105" s="203" t="s">
        <v>136</v>
      </c>
      <c r="E105" s="204" t="s">
        <v>335</v>
      </c>
      <c r="F105" s="205" t="s">
        <v>283</v>
      </c>
      <c r="G105" s="206" t="s">
        <v>160</v>
      </c>
      <c r="H105" s="207">
        <v>6</v>
      </c>
      <c r="I105" s="208"/>
      <c r="J105" s="209">
        <f>ROUND(I105*H105,2)</f>
        <v>0</v>
      </c>
      <c r="K105" s="205" t="s">
        <v>1</v>
      </c>
      <c r="L105" s="40"/>
      <c r="M105" s="210" t="s">
        <v>1</v>
      </c>
      <c r="N105" s="211" t="s">
        <v>41</v>
      </c>
      <c r="O105" s="76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14" t="s">
        <v>161</v>
      </c>
      <c r="AT105" s="14" t="s">
        <v>136</v>
      </c>
      <c r="AU105" s="14" t="s">
        <v>77</v>
      </c>
      <c r="AY105" s="14" t="s">
        <v>133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14" t="s">
        <v>142</v>
      </c>
      <c r="BK105" s="214">
        <f>ROUND(I105*H105,2)</f>
        <v>0</v>
      </c>
      <c r="BL105" s="14" t="s">
        <v>161</v>
      </c>
      <c r="BM105" s="14" t="s">
        <v>336</v>
      </c>
    </row>
    <row r="106" s="1" customFormat="1">
      <c r="B106" s="35"/>
      <c r="C106" s="36"/>
      <c r="D106" s="217" t="s">
        <v>163</v>
      </c>
      <c r="E106" s="36"/>
      <c r="F106" s="237" t="s">
        <v>230</v>
      </c>
      <c r="G106" s="36"/>
      <c r="H106" s="36"/>
      <c r="I106" s="128"/>
      <c r="J106" s="36"/>
      <c r="K106" s="36"/>
      <c r="L106" s="40"/>
      <c r="M106" s="238"/>
      <c r="N106" s="76"/>
      <c r="O106" s="76"/>
      <c r="P106" s="76"/>
      <c r="Q106" s="76"/>
      <c r="R106" s="76"/>
      <c r="S106" s="76"/>
      <c r="T106" s="77"/>
      <c r="AT106" s="14" t="s">
        <v>163</v>
      </c>
      <c r="AU106" s="14" t="s">
        <v>77</v>
      </c>
    </row>
    <row r="107" s="11" customFormat="1">
      <c r="B107" s="215"/>
      <c r="C107" s="216"/>
      <c r="D107" s="217" t="s">
        <v>144</v>
      </c>
      <c r="E107" s="218" t="s">
        <v>1</v>
      </c>
      <c r="F107" s="219" t="s">
        <v>394</v>
      </c>
      <c r="G107" s="216"/>
      <c r="H107" s="220">
        <v>6</v>
      </c>
      <c r="I107" s="221"/>
      <c r="J107" s="216"/>
      <c r="K107" s="216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144</v>
      </c>
      <c r="AU107" s="226" t="s">
        <v>77</v>
      </c>
      <c r="AV107" s="11" t="s">
        <v>142</v>
      </c>
      <c r="AW107" s="11" t="s">
        <v>31</v>
      </c>
      <c r="AX107" s="11" t="s">
        <v>69</v>
      </c>
      <c r="AY107" s="226" t="s">
        <v>133</v>
      </c>
    </row>
    <row r="108" s="1" customFormat="1" ht="14.4" customHeight="1">
      <c r="B108" s="35"/>
      <c r="C108" s="203" t="s">
        <v>193</v>
      </c>
      <c r="D108" s="203" t="s">
        <v>136</v>
      </c>
      <c r="E108" s="204" t="s">
        <v>287</v>
      </c>
      <c r="F108" s="205" t="s">
        <v>288</v>
      </c>
      <c r="G108" s="206" t="s">
        <v>160</v>
      </c>
      <c r="H108" s="207">
        <v>2</v>
      </c>
      <c r="I108" s="208"/>
      <c r="J108" s="209">
        <f>ROUND(I108*H108,2)</f>
        <v>0</v>
      </c>
      <c r="K108" s="205" t="s">
        <v>1</v>
      </c>
      <c r="L108" s="40"/>
      <c r="M108" s="210" t="s">
        <v>1</v>
      </c>
      <c r="N108" s="211" t="s">
        <v>41</v>
      </c>
      <c r="O108" s="76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14" t="s">
        <v>278</v>
      </c>
      <c r="AT108" s="14" t="s">
        <v>136</v>
      </c>
      <c r="AU108" s="14" t="s">
        <v>77</v>
      </c>
      <c r="AY108" s="14" t="s">
        <v>133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14" t="s">
        <v>142</v>
      </c>
      <c r="BK108" s="214">
        <f>ROUND(I108*H108,2)</f>
        <v>0</v>
      </c>
      <c r="BL108" s="14" t="s">
        <v>278</v>
      </c>
      <c r="BM108" s="14" t="s">
        <v>289</v>
      </c>
    </row>
    <row r="109" s="1" customFormat="1">
      <c r="B109" s="35"/>
      <c r="C109" s="36"/>
      <c r="D109" s="217" t="s">
        <v>163</v>
      </c>
      <c r="E109" s="36"/>
      <c r="F109" s="237" t="s">
        <v>230</v>
      </c>
      <c r="G109" s="36"/>
      <c r="H109" s="36"/>
      <c r="I109" s="128"/>
      <c r="J109" s="36"/>
      <c r="K109" s="36"/>
      <c r="L109" s="40"/>
      <c r="M109" s="238"/>
      <c r="N109" s="76"/>
      <c r="O109" s="76"/>
      <c r="P109" s="76"/>
      <c r="Q109" s="76"/>
      <c r="R109" s="76"/>
      <c r="S109" s="76"/>
      <c r="T109" s="77"/>
      <c r="AT109" s="14" t="s">
        <v>163</v>
      </c>
      <c r="AU109" s="14" t="s">
        <v>77</v>
      </c>
    </row>
    <row r="110" s="11" customFormat="1">
      <c r="B110" s="215"/>
      <c r="C110" s="216"/>
      <c r="D110" s="217" t="s">
        <v>144</v>
      </c>
      <c r="E110" s="218" t="s">
        <v>1</v>
      </c>
      <c r="F110" s="219" t="s">
        <v>395</v>
      </c>
      <c r="G110" s="216"/>
      <c r="H110" s="220">
        <v>2</v>
      </c>
      <c r="I110" s="221"/>
      <c r="J110" s="216"/>
      <c r="K110" s="216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144</v>
      </c>
      <c r="AU110" s="226" t="s">
        <v>77</v>
      </c>
      <c r="AV110" s="11" t="s">
        <v>142</v>
      </c>
      <c r="AW110" s="11" t="s">
        <v>31</v>
      </c>
      <c r="AX110" s="11" t="s">
        <v>69</v>
      </c>
      <c r="AY110" s="226" t="s">
        <v>133</v>
      </c>
    </row>
    <row r="111" s="1" customFormat="1" ht="14.4" customHeight="1">
      <c r="B111" s="35"/>
      <c r="C111" s="203" t="s">
        <v>197</v>
      </c>
      <c r="D111" s="203" t="s">
        <v>136</v>
      </c>
      <c r="E111" s="204" t="s">
        <v>292</v>
      </c>
      <c r="F111" s="205" t="s">
        <v>293</v>
      </c>
      <c r="G111" s="206" t="s">
        <v>160</v>
      </c>
      <c r="H111" s="207">
        <v>10</v>
      </c>
      <c r="I111" s="208"/>
      <c r="J111" s="209">
        <f>ROUND(I111*H111,2)</f>
        <v>0</v>
      </c>
      <c r="K111" s="205" t="s">
        <v>1</v>
      </c>
      <c r="L111" s="40"/>
      <c r="M111" s="210" t="s">
        <v>1</v>
      </c>
      <c r="N111" s="211" t="s">
        <v>41</v>
      </c>
      <c r="O111" s="76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14" t="s">
        <v>278</v>
      </c>
      <c r="AT111" s="14" t="s">
        <v>136</v>
      </c>
      <c r="AU111" s="14" t="s">
        <v>77</v>
      </c>
      <c r="AY111" s="14" t="s">
        <v>133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14" t="s">
        <v>142</v>
      </c>
      <c r="BK111" s="214">
        <f>ROUND(I111*H111,2)</f>
        <v>0</v>
      </c>
      <c r="BL111" s="14" t="s">
        <v>278</v>
      </c>
      <c r="BM111" s="14" t="s">
        <v>294</v>
      </c>
    </row>
    <row r="112" s="1" customFormat="1">
      <c r="B112" s="35"/>
      <c r="C112" s="36"/>
      <c r="D112" s="217" t="s">
        <v>163</v>
      </c>
      <c r="E112" s="36"/>
      <c r="F112" s="237" t="s">
        <v>230</v>
      </c>
      <c r="G112" s="36"/>
      <c r="H112" s="36"/>
      <c r="I112" s="128"/>
      <c r="J112" s="36"/>
      <c r="K112" s="36"/>
      <c r="L112" s="40"/>
      <c r="M112" s="238"/>
      <c r="N112" s="76"/>
      <c r="O112" s="76"/>
      <c r="P112" s="76"/>
      <c r="Q112" s="76"/>
      <c r="R112" s="76"/>
      <c r="S112" s="76"/>
      <c r="T112" s="77"/>
      <c r="AT112" s="14" t="s">
        <v>163</v>
      </c>
      <c r="AU112" s="14" t="s">
        <v>77</v>
      </c>
    </row>
    <row r="113" s="11" customFormat="1">
      <c r="B113" s="215"/>
      <c r="C113" s="216"/>
      <c r="D113" s="217" t="s">
        <v>144</v>
      </c>
      <c r="E113" s="218" t="s">
        <v>1</v>
      </c>
      <c r="F113" s="219" t="s">
        <v>396</v>
      </c>
      <c r="G113" s="216"/>
      <c r="H113" s="220">
        <v>10</v>
      </c>
      <c r="I113" s="221"/>
      <c r="J113" s="216"/>
      <c r="K113" s="216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144</v>
      </c>
      <c r="AU113" s="226" t="s">
        <v>77</v>
      </c>
      <c r="AV113" s="11" t="s">
        <v>142</v>
      </c>
      <c r="AW113" s="11" t="s">
        <v>31</v>
      </c>
      <c r="AX113" s="11" t="s">
        <v>69</v>
      </c>
      <c r="AY113" s="226" t="s">
        <v>133</v>
      </c>
    </row>
    <row r="114" s="1" customFormat="1" ht="14.4" customHeight="1">
      <c r="B114" s="35"/>
      <c r="C114" s="203" t="s">
        <v>202</v>
      </c>
      <c r="D114" s="203" t="s">
        <v>136</v>
      </c>
      <c r="E114" s="204" t="s">
        <v>296</v>
      </c>
      <c r="F114" s="205" t="s">
        <v>297</v>
      </c>
      <c r="G114" s="206" t="s">
        <v>160</v>
      </c>
      <c r="H114" s="207">
        <v>2</v>
      </c>
      <c r="I114" s="208"/>
      <c r="J114" s="209">
        <f>ROUND(I114*H114,2)</f>
        <v>0</v>
      </c>
      <c r="K114" s="205" t="s">
        <v>1</v>
      </c>
      <c r="L114" s="40"/>
      <c r="M114" s="210" t="s">
        <v>1</v>
      </c>
      <c r="N114" s="211" t="s">
        <v>41</v>
      </c>
      <c r="O114" s="76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AR114" s="14" t="s">
        <v>278</v>
      </c>
      <c r="AT114" s="14" t="s">
        <v>136</v>
      </c>
      <c r="AU114" s="14" t="s">
        <v>77</v>
      </c>
      <c r="AY114" s="14" t="s">
        <v>133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14" t="s">
        <v>142</v>
      </c>
      <c r="BK114" s="214">
        <f>ROUND(I114*H114,2)</f>
        <v>0</v>
      </c>
      <c r="BL114" s="14" t="s">
        <v>278</v>
      </c>
      <c r="BM114" s="14" t="s">
        <v>298</v>
      </c>
    </row>
    <row r="115" s="1" customFormat="1">
      <c r="B115" s="35"/>
      <c r="C115" s="36"/>
      <c r="D115" s="217" t="s">
        <v>163</v>
      </c>
      <c r="E115" s="36"/>
      <c r="F115" s="237" t="s">
        <v>230</v>
      </c>
      <c r="G115" s="36"/>
      <c r="H115" s="36"/>
      <c r="I115" s="128"/>
      <c r="J115" s="36"/>
      <c r="K115" s="36"/>
      <c r="L115" s="40"/>
      <c r="M115" s="238"/>
      <c r="N115" s="76"/>
      <c r="O115" s="76"/>
      <c r="P115" s="76"/>
      <c r="Q115" s="76"/>
      <c r="R115" s="76"/>
      <c r="S115" s="76"/>
      <c r="T115" s="77"/>
      <c r="AT115" s="14" t="s">
        <v>163</v>
      </c>
      <c r="AU115" s="14" t="s">
        <v>77</v>
      </c>
    </row>
    <row r="116" s="11" customFormat="1">
      <c r="B116" s="215"/>
      <c r="C116" s="216"/>
      <c r="D116" s="217" t="s">
        <v>144</v>
      </c>
      <c r="E116" s="218" t="s">
        <v>1</v>
      </c>
      <c r="F116" s="219" t="s">
        <v>395</v>
      </c>
      <c r="G116" s="216"/>
      <c r="H116" s="220">
        <v>2</v>
      </c>
      <c r="I116" s="221"/>
      <c r="J116" s="216"/>
      <c r="K116" s="216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144</v>
      </c>
      <c r="AU116" s="226" t="s">
        <v>77</v>
      </c>
      <c r="AV116" s="11" t="s">
        <v>142</v>
      </c>
      <c r="AW116" s="11" t="s">
        <v>31</v>
      </c>
      <c r="AX116" s="11" t="s">
        <v>69</v>
      </c>
      <c r="AY116" s="226" t="s">
        <v>133</v>
      </c>
    </row>
    <row r="117" s="1" customFormat="1" ht="14.4" customHeight="1">
      <c r="B117" s="35"/>
      <c r="C117" s="203" t="s">
        <v>206</v>
      </c>
      <c r="D117" s="203" t="s">
        <v>136</v>
      </c>
      <c r="E117" s="204" t="s">
        <v>305</v>
      </c>
      <c r="F117" s="205" t="s">
        <v>306</v>
      </c>
      <c r="G117" s="206" t="s">
        <v>160</v>
      </c>
      <c r="H117" s="207">
        <v>2</v>
      </c>
      <c r="I117" s="208"/>
      <c r="J117" s="209">
        <f>ROUND(I117*H117,2)</f>
        <v>0</v>
      </c>
      <c r="K117" s="205" t="s">
        <v>1</v>
      </c>
      <c r="L117" s="40"/>
      <c r="M117" s="210" t="s">
        <v>1</v>
      </c>
      <c r="N117" s="211" t="s">
        <v>41</v>
      </c>
      <c r="O117" s="76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AR117" s="14" t="s">
        <v>278</v>
      </c>
      <c r="AT117" s="14" t="s">
        <v>136</v>
      </c>
      <c r="AU117" s="14" t="s">
        <v>77</v>
      </c>
      <c r="AY117" s="14" t="s">
        <v>133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14" t="s">
        <v>142</v>
      </c>
      <c r="BK117" s="214">
        <f>ROUND(I117*H117,2)</f>
        <v>0</v>
      </c>
      <c r="BL117" s="14" t="s">
        <v>278</v>
      </c>
      <c r="BM117" s="14" t="s">
        <v>341</v>
      </c>
    </row>
    <row r="118" s="1" customFormat="1">
      <c r="B118" s="35"/>
      <c r="C118" s="36"/>
      <c r="D118" s="217" t="s">
        <v>163</v>
      </c>
      <c r="E118" s="36"/>
      <c r="F118" s="237" t="s">
        <v>230</v>
      </c>
      <c r="G118" s="36"/>
      <c r="H118" s="36"/>
      <c r="I118" s="128"/>
      <c r="J118" s="36"/>
      <c r="K118" s="36"/>
      <c r="L118" s="40"/>
      <c r="M118" s="238"/>
      <c r="N118" s="76"/>
      <c r="O118" s="76"/>
      <c r="P118" s="76"/>
      <c r="Q118" s="76"/>
      <c r="R118" s="76"/>
      <c r="S118" s="76"/>
      <c r="T118" s="77"/>
      <c r="AT118" s="14" t="s">
        <v>163</v>
      </c>
      <c r="AU118" s="14" t="s">
        <v>77</v>
      </c>
    </row>
    <row r="119" s="11" customFormat="1">
      <c r="B119" s="215"/>
      <c r="C119" s="216"/>
      <c r="D119" s="217" t="s">
        <v>144</v>
      </c>
      <c r="E119" s="218" t="s">
        <v>1</v>
      </c>
      <c r="F119" s="219" t="s">
        <v>395</v>
      </c>
      <c r="G119" s="216"/>
      <c r="H119" s="220">
        <v>2</v>
      </c>
      <c r="I119" s="221"/>
      <c r="J119" s="216"/>
      <c r="K119" s="216"/>
      <c r="L119" s="222"/>
      <c r="M119" s="249"/>
      <c r="N119" s="250"/>
      <c r="O119" s="250"/>
      <c r="P119" s="250"/>
      <c r="Q119" s="250"/>
      <c r="R119" s="250"/>
      <c r="S119" s="250"/>
      <c r="T119" s="251"/>
      <c r="AT119" s="226" t="s">
        <v>144</v>
      </c>
      <c r="AU119" s="226" t="s">
        <v>77</v>
      </c>
      <c r="AV119" s="11" t="s">
        <v>142</v>
      </c>
      <c r="AW119" s="11" t="s">
        <v>31</v>
      </c>
      <c r="AX119" s="11" t="s">
        <v>69</v>
      </c>
      <c r="AY119" s="226" t="s">
        <v>133</v>
      </c>
    </row>
    <row r="120" s="1" customFormat="1" ht="6.96" customHeight="1">
      <c r="B120" s="54"/>
      <c r="C120" s="55"/>
      <c r="D120" s="55"/>
      <c r="E120" s="55"/>
      <c r="F120" s="55"/>
      <c r="G120" s="55"/>
      <c r="H120" s="55"/>
      <c r="I120" s="152"/>
      <c r="J120" s="55"/>
      <c r="K120" s="55"/>
      <c r="L120" s="40"/>
    </row>
  </sheetData>
  <sheetProtection sheet="1" autoFilter="0" formatColumns="0" formatRows="0" objects="1" scenarios="1" spinCount="100000" saltValue="GGul33zTmhphFjbuI5o3ftonsHWfdyhLiWxXYTzfiI65b955I4wPRr+/oNL8nlMIVCCmGXDmkjLfnxWLfL7jNw==" hashValue="nbfGSsycZzAG0pfL1zlRSkxMD9Fd09aLaYya72IVGZR+FQbxm7wg8MKIK59oWdXBrDEGWpZjxDUTtDKtFl+v+Q==" algorithmName="SHA-512" password="CC35"/>
  <autoFilter ref="C83:K11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86.43" customWidth="1"/>
    <col min="7" max="7" width="7.43" customWidth="1"/>
    <col min="8" max="8" width="9.57" customWidth="1"/>
    <col min="9" max="9" width="12.14" style="121" customWidth="1"/>
    <col min="10" max="10" width="20.14" customWidth="1"/>
    <col min="11" max="11" width="13.29" hidden="1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4" t="s">
        <v>102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77</v>
      </c>
    </row>
    <row r="4" ht="24.96" customHeight="1">
      <c r="B4" s="17"/>
      <c r="D4" s="125" t="s">
        <v>103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6" t="s">
        <v>16</v>
      </c>
      <c r="L6" s="17"/>
    </row>
    <row r="7" ht="14.4" customHeight="1">
      <c r="B7" s="17"/>
      <c r="E7" s="127" t="str">
        <f>'Rekapitulace stavby'!K6</f>
        <v>Domov pro seniory Skalka v Chebu, Americká 2176/52</v>
      </c>
      <c r="F7" s="126"/>
      <c r="G7" s="126"/>
      <c r="H7" s="126"/>
      <c r="L7" s="17"/>
    </row>
    <row r="8" s="1" customFormat="1" ht="12" customHeight="1">
      <c r="B8" s="40"/>
      <c r="D8" s="126" t="s">
        <v>104</v>
      </c>
      <c r="I8" s="128"/>
      <c r="L8" s="40"/>
    </row>
    <row r="9" s="1" customFormat="1" ht="36.96" customHeight="1">
      <c r="B9" s="40"/>
      <c r="E9" s="129" t="s">
        <v>397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18. 1. 2019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tr">
        <f>IF('Rekapitulace stavby'!AN10="","",'Rekapitulace stavby'!AN10)</f>
        <v/>
      </c>
      <c r="L14" s="40"/>
    </row>
    <row r="15" s="1" customFormat="1" ht="18" customHeight="1">
      <c r="B15" s="40"/>
      <c r="E15" s="14" t="str">
        <f>IF('Rekapitulace stavby'!E11="","",'Rekapitulace stavby'!E11)</f>
        <v xml:space="preserve"> </v>
      </c>
      <c r="I15" s="130" t="s">
        <v>27</v>
      </c>
      <c r="J15" s="14" t="str">
        <f>IF('Rekapitulace stavby'!AN11="","",'Rekapitulace stavby'!AN11)</f>
        <v/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28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27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30</v>
      </c>
      <c r="I20" s="130" t="s">
        <v>25</v>
      </c>
      <c r="J20" s="14" t="str">
        <f>IF('Rekapitulace stavby'!AN16="","",'Rekapitulace stavby'!AN16)</f>
        <v/>
      </c>
      <c r="L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30" t="s">
        <v>27</v>
      </c>
      <c r="J21" s="14" t="str">
        <f>IF('Rekapitulace stavby'!AN17="","",'Rekapitulace stavby'!AN17)</f>
        <v/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32</v>
      </c>
      <c r="I23" s="130" t="s">
        <v>25</v>
      </c>
      <c r="J23" s="14" t="str">
        <f>IF('Rekapitulace stavby'!AN19="","",'Rekapitulace stavby'!AN19)</f>
        <v/>
      </c>
      <c r="L23" s="40"/>
    </row>
    <row r="24" s="1" customFormat="1" ht="18" customHeight="1">
      <c r="B24" s="40"/>
      <c r="E24" s="14" t="str">
        <f>IF('Rekapitulace stavby'!E20="","",'Rekapitulace stavby'!E20)</f>
        <v xml:space="preserve"> </v>
      </c>
      <c r="I24" s="130" t="s">
        <v>27</v>
      </c>
      <c r="J24" s="14" t="str">
        <f>IF('Rekapitulace stavby'!AN20="","",'Rekapitulace stavby'!AN20)</f>
        <v/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33</v>
      </c>
      <c r="I26" s="128"/>
      <c r="L26" s="40"/>
    </row>
    <row r="27" s="6" customFormat="1" ht="14.4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25.44" customHeight="1">
      <c r="B30" s="40"/>
      <c r="D30" s="136" t="s">
        <v>35</v>
      </c>
      <c r="I30" s="128"/>
      <c r="J30" s="137">
        <f>ROUND(J81,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5"/>
      <c r="J31" s="68"/>
      <c r="K31" s="68"/>
      <c r="L31" s="40"/>
    </row>
    <row r="32" s="1" customFormat="1" ht="14.4" customHeight="1">
      <c r="B32" s="40"/>
      <c r="F32" s="138" t="s">
        <v>37</v>
      </c>
      <c r="I32" s="139" t="s">
        <v>36</v>
      </c>
      <c r="J32" s="138" t="s">
        <v>38</v>
      </c>
      <c r="L32" s="40"/>
    </row>
    <row r="33" s="1" customFormat="1" ht="14.4" customHeight="1">
      <c r="B33" s="40"/>
      <c r="D33" s="126" t="s">
        <v>39</v>
      </c>
      <c r="E33" s="126" t="s">
        <v>40</v>
      </c>
      <c r="F33" s="140">
        <f>ROUND((SUM(BE81:BE84)),  2)</f>
        <v>0</v>
      </c>
      <c r="I33" s="141">
        <v>0.20999999999999999</v>
      </c>
      <c r="J33" s="140">
        <f>ROUND(((SUM(BE81:BE84))*I33),  2)</f>
        <v>0</v>
      </c>
      <c r="L33" s="40"/>
    </row>
    <row r="34" s="1" customFormat="1" ht="14.4" customHeight="1">
      <c r="B34" s="40"/>
      <c r="E34" s="126" t="s">
        <v>41</v>
      </c>
      <c r="F34" s="140">
        <f>ROUND((SUM(BF81:BF84)),  2)</f>
        <v>0</v>
      </c>
      <c r="I34" s="141">
        <v>0.14999999999999999</v>
      </c>
      <c r="J34" s="140">
        <f>ROUND(((SUM(BF81:BF84))*I34),  2)</f>
        <v>0</v>
      </c>
      <c r="L34" s="40"/>
    </row>
    <row r="35" hidden="1" s="1" customFormat="1" ht="14.4" customHeight="1">
      <c r="B35" s="40"/>
      <c r="E35" s="126" t="s">
        <v>42</v>
      </c>
      <c r="F35" s="140">
        <f>ROUND((SUM(BG81:BG84)),  2)</f>
        <v>0</v>
      </c>
      <c r="I35" s="141">
        <v>0.20999999999999999</v>
      </c>
      <c r="J35" s="140">
        <f>0</f>
        <v>0</v>
      </c>
      <c r="L35" s="40"/>
    </row>
    <row r="36" hidden="1" s="1" customFormat="1" ht="14.4" customHeight="1">
      <c r="B36" s="40"/>
      <c r="E36" s="126" t="s">
        <v>43</v>
      </c>
      <c r="F36" s="140">
        <f>ROUND((SUM(BH81:BH84)),  2)</f>
        <v>0</v>
      </c>
      <c r="I36" s="141">
        <v>0.14999999999999999</v>
      </c>
      <c r="J36" s="140">
        <f>0</f>
        <v>0</v>
      </c>
      <c r="L36" s="40"/>
    </row>
    <row r="37" hidden="1" s="1" customFormat="1" ht="14.4" customHeight="1">
      <c r="B37" s="40"/>
      <c r="E37" s="126" t="s">
        <v>44</v>
      </c>
      <c r="F37" s="140">
        <f>ROUND((SUM(BI81:BI84)),  2)</f>
        <v>0</v>
      </c>
      <c r="I37" s="141">
        <v>0</v>
      </c>
      <c r="J37" s="140">
        <f>0</f>
        <v>0</v>
      </c>
      <c r="L37" s="40"/>
    </row>
    <row r="38" s="1" customFormat="1" ht="6.96" customHeight="1">
      <c r="B38" s="40"/>
      <c r="I38" s="128"/>
      <c r="L38" s="40"/>
    </row>
    <row r="39" s="1" customFormat="1" ht="25.44" customHeight="1">
      <c r="B39" s="40"/>
      <c r="C39" s="142"/>
      <c r="D39" s="143" t="s">
        <v>45</v>
      </c>
      <c r="E39" s="144"/>
      <c r="F39" s="144"/>
      <c r="G39" s="145" t="s">
        <v>46</v>
      </c>
      <c r="H39" s="146" t="s">
        <v>47</v>
      </c>
      <c r="I39" s="147"/>
      <c r="J39" s="148">
        <f>SUM(J30:J37)</f>
        <v>0</v>
      </c>
      <c r="K39" s="149"/>
      <c r="L39" s="40"/>
    </row>
    <row r="40" s="1" customFormat="1" ht="14.4" customHeight="1">
      <c r="B40" s="150"/>
      <c r="C40" s="151"/>
      <c r="D40" s="151"/>
      <c r="E40" s="151"/>
      <c r="F40" s="151"/>
      <c r="G40" s="151"/>
      <c r="H40" s="151"/>
      <c r="I40" s="152"/>
      <c r="J40" s="151"/>
      <c r="K40" s="151"/>
      <c r="L40" s="40"/>
    </row>
    <row r="44" s="1" customFormat="1" ht="6.96" customHeight="1">
      <c r="B44" s="153"/>
      <c r="C44" s="154"/>
      <c r="D44" s="154"/>
      <c r="E44" s="154"/>
      <c r="F44" s="154"/>
      <c r="G44" s="154"/>
      <c r="H44" s="154"/>
      <c r="I44" s="155"/>
      <c r="J44" s="154"/>
      <c r="K44" s="154"/>
      <c r="L44" s="40"/>
    </row>
    <row r="45" s="1" customFormat="1" ht="24.96" customHeight="1">
      <c r="B45" s="35"/>
      <c r="C45" s="20" t="s">
        <v>106</v>
      </c>
      <c r="D45" s="36"/>
      <c r="E45" s="36"/>
      <c r="F45" s="36"/>
      <c r="G45" s="36"/>
      <c r="H45" s="36"/>
      <c r="I45" s="128"/>
      <c r="J45" s="36"/>
      <c r="K45" s="36"/>
      <c r="L45" s="40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128"/>
      <c r="J46" s="36"/>
      <c r="K46" s="36"/>
      <c r="L46" s="40"/>
    </row>
    <row r="47" s="1" customFormat="1" ht="12" customHeight="1">
      <c r="B47" s="35"/>
      <c r="C47" s="29" t="s">
        <v>16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14.4" customHeight="1">
      <c r="B48" s="35"/>
      <c r="C48" s="36"/>
      <c r="D48" s="36"/>
      <c r="E48" s="156" t="str">
        <f>E7</f>
        <v>Domov pro seniory Skalka v Chebu, Americká 2176/52</v>
      </c>
      <c r="F48" s="29"/>
      <c r="G48" s="29"/>
      <c r="H48" s="29"/>
      <c r="I48" s="128"/>
      <c r="J48" s="36"/>
      <c r="K48" s="36"/>
      <c r="L48" s="40"/>
    </row>
    <row r="49" s="1" customFormat="1" ht="12" customHeight="1">
      <c r="B49" s="35"/>
      <c r="C49" s="29" t="s">
        <v>104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4.4" customHeight="1">
      <c r="B50" s="35"/>
      <c r="C50" s="36"/>
      <c r="D50" s="36"/>
      <c r="E50" s="61" t="str">
        <f>E9</f>
        <v>VON - Vedlejší a ostatní náklady</v>
      </c>
      <c r="F50" s="36"/>
      <c r="G50" s="36"/>
      <c r="H50" s="36"/>
      <c r="I50" s="128"/>
      <c r="J50" s="36"/>
      <c r="K50" s="36"/>
      <c r="L50" s="40"/>
    </row>
    <row r="51" s="1" customFormat="1" ht="6.96" customHeight="1">
      <c r="B51" s="35"/>
      <c r="C51" s="36"/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2" customHeight="1">
      <c r="B52" s="35"/>
      <c r="C52" s="29" t="s">
        <v>20</v>
      </c>
      <c r="D52" s="36"/>
      <c r="E52" s="36"/>
      <c r="F52" s="24" t="str">
        <f>F12</f>
        <v xml:space="preserve">Cheb </v>
      </c>
      <c r="G52" s="36"/>
      <c r="H52" s="36"/>
      <c r="I52" s="130" t="s">
        <v>22</v>
      </c>
      <c r="J52" s="64" t="str">
        <f>IF(J12="","",J12)</f>
        <v>18. 1. 2019</v>
      </c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2.6" customHeight="1">
      <c r="B54" s="35"/>
      <c r="C54" s="29" t="s">
        <v>24</v>
      </c>
      <c r="D54" s="36"/>
      <c r="E54" s="36"/>
      <c r="F54" s="24" t="str">
        <f>E15</f>
        <v xml:space="preserve"> </v>
      </c>
      <c r="G54" s="36"/>
      <c r="H54" s="36"/>
      <c r="I54" s="130" t="s">
        <v>30</v>
      </c>
      <c r="J54" s="33" t="str">
        <f>E21</f>
        <v xml:space="preserve"> </v>
      </c>
      <c r="K54" s="36"/>
      <c r="L54" s="40"/>
    </row>
    <row r="55" s="1" customFormat="1" ht="12.6" customHeight="1">
      <c r="B55" s="35"/>
      <c r="C55" s="29" t="s">
        <v>28</v>
      </c>
      <c r="D55" s="36"/>
      <c r="E55" s="36"/>
      <c r="F55" s="24" t="str">
        <f>IF(E18="","",E18)</f>
        <v>Vyplň údaj</v>
      </c>
      <c r="G55" s="36"/>
      <c r="H55" s="36"/>
      <c r="I55" s="130" t="s">
        <v>32</v>
      </c>
      <c r="J55" s="33" t="str">
        <f>E24</f>
        <v xml:space="preserve"> </v>
      </c>
      <c r="K55" s="36"/>
      <c r="L55" s="40"/>
    </row>
    <row r="56" s="1" customFormat="1" ht="10.32" customHeight="1">
      <c r="B56" s="35"/>
      <c r="C56" s="36"/>
      <c r="D56" s="36"/>
      <c r="E56" s="36"/>
      <c r="F56" s="36"/>
      <c r="G56" s="36"/>
      <c r="H56" s="36"/>
      <c r="I56" s="128"/>
      <c r="J56" s="36"/>
      <c r="K56" s="36"/>
      <c r="L56" s="40"/>
    </row>
    <row r="57" s="1" customFormat="1" ht="29.28" customHeight="1">
      <c r="B57" s="35"/>
      <c r="C57" s="157" t="s">
        <v>107</v>
      </c>
      <c r="D57" s="158"/>
      <c r="E57" s="158"/>
      <c r="F57" s="158"/>
      <c r="G57" s="158"/>
      <c r="H57" s="158"/>
      <c r="I57" s="159"/>
      <c r="J57" s="160" t="s">
        <v>108</v>
      </c>
      <c r="K57" s="158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2.8" customHeight="1">
      <c r="B59" s="35"/>
      <c r="C59" s="161" t="s">
        <v>109</v>
      </c>
      <c r="D59" s="36"/>
      <c r="E59" s="36"/>
      <c r="F59" s="36"/>
      <c r="G59" s="36"/>
      <c r="H59" s="36"/>
      <c r="I59" s="128"/>
      <c r="J59" s="95">
        <f>J81</f>
        <v>0</v>
      </c>
      <c r="K59" s="36"/>
      <c r="L59" s="40"/>
      <c r="AU59" s="14" t="s">
        <v>110</v>
      </c>
    </row>
    <row r="60" s="7" customFormat="1" ht="24.96" customHeight="1">
      <c r="B60" s="162"/>
      <c r="C60" s="163"/>
      <c r="D60" s="164" t="s">
        <v>398</v>
      </c>
      <c r="E60" s="165"/>
      <c r="F60" s="165"/>
      <c r="G60" s="165"/>
      <c r="H60" s="165"/>
      <c r="I60" s="166"/>
      <c r="J60" s="167">
        <f>J82</f>
        <v>0</v>
      </c>
      <c r="K60" s="163"/>
      <c r="L60" s="168"/>
    </row>
    <row r="61" s="8" customFormat="1" ht="19.92" customHeight="1">
      <c r="B61" s="169"/>
      <c r="C61" s="170"/>
      <c r="D61" s="171" t="s">
        <v>399</v>
      </c>
      <c r="E61" s="172"/>
      <c r="F61" s="172"/>
      <c r="G61" s="172"/>
      <c r="H61" s="172"/>
      <c r="I61" s="173"/>
      <c r="J61" s="174">
        <f>J83</f>
        <v>0</v>
      </c>
      <c r="K61" s="170"/>
      <c r="L61" s="175"/>
    </row>
    <row r="62" s="1" customFormat="1" ht="21.84" customHeight="1">
      <c r="B62" s="35"/>
      <c r="C62" s="36"/>
      <c r="D62" s="36"/>
      <c r="E62" s="36"/>
      <c r="F62" s="36"/>
      <c r="G62" s="36"/>
      <c r="H62" s="36"/>
      <c r="I62" s="128"/>
      <c r="J62" s="36"/>
      <c r="K62" s="36"/>
      <c r="L62" s="40"/>
    </row>
    <row r="63" s="1" customFormat="1" ht="6.96" customHeight="1">
      <c r="B63" s="54"/>
      <c r="C63" s="55"/>
      <c r="D63" s="55"/>
      <c r="E63" s="55"/>
      <c r="F63" s="55"/>
      <c r="G63" s="55"/>
      <c r="H63" s="55"/>
      <c r="I63" s="152"/>
      <c r="J63" s="55"/>
      <c r="K63" s="55"/>
      <c r="L63" s="40"/>
    </row>
    <row r="67" s="1" customFormat="1" ht="6.96" customHeight="1">
      <c r="B67" s="56"/>
      <c r="C67" s="57"/>
      <c r="D67" s="57"/>
      <c r="E67" s="57"/>
      <c r="F67" s="57"/>
      <c r="G67" s="57"/>
      <c r="H67" s="57"/>
      <c r="I67" s="155"/>
      <c r="J67" s="57"/>
      <c r="K67" s="57"/>
      <c r="L67" s="40"/>
    </row>
    <row r="68" s="1" customFormat="1" ht="24.96" customHeight="1">
      <c r="B68" s="35"/>
      <c r="C68" s="20" t="s">
        <v>118</v>
      </c>
      <c r="D68" s="36"/>
      <c r="E68" s="36"/>
      <c r="F68" s="36"/>
      <c r="G68" s="36"/>
      <c r="H68" s="36"/>
      <c r="I68" s="128"/>
      <c r="J68" s="36"/>
      <c r="K68" s="36"/>
      <c r="L68" s="40"/>
    </row>
    <row r="69" s="1" customFormat="1" ht="6.96" customHeight="1">
      <c r="B69" s="35"/>
      <c r="C69" s="36"/>
      <c r="D69" s="36"/>
      <c r="E69" s="36"/>
      <c r="F69" s="36"/>
      <c r="G69" s="36"/>
      <c r="H69" s="36"/>
      <c r="I69" s="128"/>
      <c r="J69" s="36"/>
      <c r="K69" s="36"/>
      <c r="L69" s="40"/>
    </row>
    <row r="70" s="1" customFormat="1" ht="12" customHeight="1">
      <c r="B70" s="35"/>
      <c r="C70" s="29" t="s">
        <v>16</v>
      </c>
      <c r="D70" s="36"/>
      <c r="E70" s="36"/>
      <c r="F70" s="36"/>
      <c r="G70" s="36"/>
      <c r="H70" s="36"/>
      <c r="I70" s="128"/>
      <c r="J70" s="36"/>
      <c r="K70" s="36"/>
      <c r="L70" s="40"/>
    </row>
    <row r="71" s="1" customFormat="1" ht="14.4" customHeight="1">
      <c r="B71" s="35"/>
      <c r="C71" s="36"/>
      <c r="D71" s="36"/>
      <c r="E71" s="156" t="str">
        <f>E7</f>
        <v>Domov pro seniory Skalka v Chebu, Americká 2176/52</v>
      </c>
      <c r="F71" s="29"/>
      <c r="G71" s="29"/>
      <c r="H71" s="29"/>
      <c r="I71" s="128"/>
      <c r="J71" s="36"/>
      <c r="K71" s="36"/>
      <c r="L71" s="40"/>
    </row>
    <row r="72" s="1" customFormat="1" ht="12" customHeight="1">
      <c r="B72" s="35"/>
      <c r="C72" s="29" t="s">
        <v>104</v>
      </c>
      <c r="D72" s="36"/>
      <c r="E72" s="36"/>
      <c r="F72" s="36"/>
      <c r="G72" s="36"/>
      <c r="H72" s="36"/>
      <c r="I72" s="128"/>
      <c r="J72" s="36"/>
      <c r="K72" s="36"/>
      <c r="L72" s="40"/>
    </row>
    <row r="73" s="1" customFormat="1" ht="14.4" customHeight="1">
      <c r="B73" s="35"/>
      <c r="C73" s="36"/>
      <c r="D73" s="36"/>
      <c r="E73" s="61" t="str">
        <f>E9</f>
        <v>VON - Vedlejší a ostatní náklady</v>
      </c>
      <c r="F73" s="36"/>
      <c r="G73" s="36"/>
      <c r="H73" s="36"/>
      <c r="I73" s="128"/>
      <c r="J73" s="36"/>
      <c r="K73" s="36"/>
      <c r="L73" s="40"/>
    </row>
    <row r="74" s="1" customFormat="1" ht="6.96" customHeight="1">
      <c r="B74" s="35"/>
      <c r="C74" s="36"/>
      <c r="D74" s="36"/>
      <c r="E74" s="36"/>
      <c r="F74" s="36"/>
      <c r="G74" s="36"/>
      <c r="H74" s="36"/>
      <c r="I74" s="128"/>
      <c r="J74" s="36"/>
      <c r="K74" s="36"/>
      <c r="L74" s="40"/>
    </row>
    <row r="75" s="1" customFormat="1" ht="12" customHeight="1">
      <c r="B75" s="35"/>
      <c r="C75" s="29" t="s">
        <v>20</v>
      </c>
      <c r="D75" s="36"/>
      <c r="E75" s="36"/>
      <c r="F75" s="24" t="str">
        <f>F12</f>
        <v xml:space="preserve">Cheb </v>
      </c>
      <c r="G75" s="36"/>
      <c r="H75" s="36"/>
      <c r="I75" s="130" t="s">
        <v>22</v>
      </c>
      <c r="J75" s="64" t="str">
        <f>IF(J12="","",J12)</f>
        <v>18. 1. 2019</v>
      </c>
      <c r="K75" s="36"/>
      <c r="L75" s="40"/>
    </row>
    <row r="76" s="1" customFormat="1" ht="6.96" customHeight="1">
      <c r="B76" s="35"/>
      <c r="C76" s="36"/>
      <c r="D76" s="36"/>
      <c r="E76" s="36"/>
      <c r="F76" s="36"/>
      <c r="G76" s="36"/>
      <c r="H76" s="36"/>
      <c r="I76" s="128"/>
      <c r="J76" s="36"/>
      <c r="K76" s="36"/>
      <c r="L76" s="40"/>
    </row>
    <row r="77" s="1" customFormat="1" ht="12.6" customHeight="1">
      <c r="B77" s="35"/>
      <c r="C77" s="29" t="s">
        <v>24</v>
      </c>
      <c r="D77" s="36"/>
      <c r="E77" s="36"/>
      <c r="F77" s="24" t="str">
        <f>E15</f>
        <v xml:space="preserve"> </v>
      </c>
      <c r="G77" s="36"/>
      <c r="H77" s="36"/>
      <c r="I77" s="130" t="s">
        <v>30</v>
      </c>
      <c r="J77" s="33" t="str">
        <f>E21</f>
        <v xml:space="preserve"> </v>
      </c>
      <c r="K77" s="36"/>
      <c r="L77" s="40"/>
    </row>
    <row r="78" s="1" customFormat="1" ht="12.6" customHeight="1">
      <c r="B78" s="35"/>
      <c r="C78" s="29" t="s">
        <v>28</v>
      </c>
      <c r="D78" s="36"/>
      <c r="E78" s="36"/>
      <c r="F78" s="24" t="str">
        <f>IF(E18="","",E18)</f>
        <v>Vyplň údaj</v>
      </c>
      <c r="G78" s="36"/>
      <c r="H78" s="36"/>
      <c r="I78" s="130" t="s">
        <v>32</v>
      </c>
      <c r="J78" s="33" t="str">
        <f>E24</f>
        <v xml:space="preserve"> </v>
      </c>
      <c r="K78" s="36"/>
      <c r="L78" s="40"/>
    </row>
    <row r="79" s="1" customFormat="1" ht="10.32" customHeight="1">
      <c r="B79" s="35"/>
      <c r="C79" s="36"/>
      <c r="D79" s="36"/>
      <c r="E79" s="36"/>
      <c r="F79" s="36"/>
      <c r="G79" s="36"/>
      <c r="H79" s="36"/>
      <c r="I79" s="128"/>
      <c r="J79" s="36"/>
      <c r="K79" s="36"/>
      <c r="L79" s="40"/>
    </row>
    <row r="80" s="9" customFormat="1" ht="29.28" customHeight="1">
      <c r="B80" s="176"/>
      <c r="C80" s="177" t="s">
        <v>119</v>
      </c>
      <c r="D80" s="178" t="s">
        <v>54</v>
      </c>
      <c r="E80" s="178" t="s">
        <v>50</v>
      </c>
      <c r="F80" s="178" t="s">
        <v>51</v>
      </c>
      <c r="G80" s="178" t="s">
        <v>120</v>
      </c>
      <c r="H80" s="178" t="s">
        <v>121</v>
      </c>
      <c r="I80" s="179" t="s">
        <v>122</v>
      </c>
      <c r="J80" s="180" t="s">
        <v>108</v>
      </c>
      <c r="K80" s="181" t="s">
        <v>123</v>
      </c>
      <c r="L80" s="182"/>
      <c r="M80" s="85" t="s">
        <v>1</v>
      </c>
      <c r="N80" s="86" t="s">
        <v>39</v>
      </c>
      <c r="O80" s="86" t="s">
        <v>124</v>
      </c>
      <c r="P80" s="86" t="s">
        <v>125</v>
      </c>
      <c r="Q80" s="86" t="s">
        <v>126</v>
      </c>
      <c r="R80" s="86" t="s">
        <v>127</v>
      </c>
      <c r="S80" s="86" t="s">
        <v>128</v>
      </c>
      <c r="T80" s="87" t="s">
        <v>129</v>
      </c>
    </row>
    <row r="81" s="1" customFormat="1" ht="22.8" customHeight="1">
      <c r="B81" s="35"/>
      <c r="C81" s="92" t="s">
        <v>130</v>
      </c>
      <c r="D81" s="36"/>
      <c r="E81" s="36"/>
      <c r="F81" s="36"/>
      <c r="G81" s="36"/>
      <c r="H81" s="36"/>
      <c r="I81" s="128"/>
      <c r="J81" s="183">
        <f>BK81</f>
        <v>0</v>
      </c>
      <c r="K81" s="36"/>
      <c r="L81" s="40"/>
      <c r="M81" s="88"/>
      <c r="N81" s="89"/>
      <c r="O81" s="89"/>
      <c r="P81" s="184">
        <f>P82</f>
        <v>0</v>
      </c>
      <c r="Q81" s="89"/>
      <c r="R81" s="184">
        <f>R82</f>
        <v>0</v>
      </c>
      <c r="S81" s="89"/>
      <c r="T81" s="185">
        <f>T82</f>
        <v>0</v>
      </c>
      <c r="AT81" s="14" t="s">
        <v>68</v>
      </c>
      <c r="AU81" s="14" t="s">
        <v>110</v>
      </c>
      <c r="BK81" s="186">
        <f>BK82</f>
        <v>0</v>
      </c>
    </row>
    <row r="82" s="10" customFormat="1" ht="25.92" customHeight="1">
      <c r="B82" s="187"/>
      <c r="C82" s="188"/>
      <c r="D82" s="189" t="s">
        <v>68</v>
      </c>
      <c r="E82" s="190" t="s">
        <v>400</v>
      </c>
      <c r="F82" s="190" t="s">
        <v>401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AR82" s="198" t="s">
        <v>172</v>
      </c>
      <c r="AT82" s="199" t="s">
        <v>68</v>
      </c>
      <c r="AU82" s="199" t="s">
        <v>69</v>
      </c>
      <c r="AY82" s="198" t="s">
        <v>133</v>
      </c>
      <c r="BK82" s="200">
        <f>BK83</f>
        <v>0</v>
      </c>
    </row>
    <row r="83" s="10" customFormat="1" ht="22.8" customHeight="1">
      <c r="B83" s="187"/>
      <c r="C83" s="188"/>
      <c r="D83" s="189" t="s">
        <v>68</v>
      </c>
      <c r="E83" s="201" t="s">
        <v>402</v>
      </c>
      <c r="F83" s="201" t="s">
        <v>403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P84</f>
        <v>0</v>
      </c>
      <c r="Q83" s="195"/>
      <c r="R83" s="196">
        <f>R84</f>
        <v>0</v>
      </c>
      <c r="S83" s="195"/>
      <c r="T83" s="197">
        <f>T84</f>
        <v>0</v>
      </c>
      <c r="AR83" s="198" t="s">
        <v>172</v>
      </c>
      <c r="AT83" s="199" t="s">
        <v>68</v>
      </c>
      <c r="AU83" s="199" t="s">
        <v>77</v>
      </c>
      <c r="AY83" s="198" t="s">
        <v>133</v>
      </c>
      <c r="BK83" s="200">
        <f>BK84</f>
        <v>0</v>
      </c>
    </row>
    <row r="84" s="1" customFormat="1" ht="14.4" customHeight="1">
      <c r="B84" s="35"/>
      <c r="C84" s="203" t="s">
        <v>77</v>
      </c>
      <c r="D84" s="203" t="s">
        <v>136</v>
      </c>
      <c r="E84" s="204" t="s">
        <v>404</v>
      </c>
      <c r="F84" s="205" t="s">
        <v>403</v>
      </c>
      <c r="G84" s="206" t="s">
        <v>405</v>
      </c>
      <c r="H84" s="207">
        <v>1</v>
      </c>
      <c r="I84" s="208"/>
      <c r="J84" s="209">
        <f>ROUND(I84*H84,2)</f>
        <v>0</v>
      </c>
      <c r="K84" s="205" t="s">
        <v>140</v>
      </c>
      <c r="L84" s="40"/>
      <c r="M84" s="252" t="s">
        <v>1</v>
      </c>
      <c r="N84" s="253" t="s">
        <v>41</v>
      </c>
      <c r="O84" s="254"/>
      <c r="P84" s="255">
        <f>O84*H84</f>
        <v>0</v>
      </c>
      <c r="Q84" s="255">
        <v>0</v>
      </c>
      <c r="R84" s="255">
        <f>Q84*H84</f>
        <v>0</v>
      </c>
      <c r="S84" s="255">
        <v>0</v>
      </c>
      <c r="T84" s="256">
        <f>S84*H84</f>
        <v>0</v>
      </c>
      <c r="AR84" s="14" t="s">
        <v>406</v>
      </c>
      <c r="AT84" s="14" t="s">
        <v>136</v>
      </c>
      <c r="AU84" s="14" t="s">
        <v>142</v>
      </c>
      <c r="AY84" s="14" t="s">
        <v>133</v>
      </c>
      <c r="BE84" s="214">
        <f>IF(N84="základní",J84,0)</f>
        <v>0</v>
      </c>
      <c r="BF84" s="214">
        <f>IF(N84="snížená",J84,0)</f>
        <v>0</v>
      </c>
      <c r="BG84" s="214">
        <f>IF(N84="zákl. přenesená",J84,0)</f>
        <v>0</v>
      </c>
      <c r="BH84" s="214">
        <f>IF(N84="sníž. přenesená",J84,0)</f>
        <v>0</v>
      </c>
      <c r="BI84" s="214">
        <f>IF(N84="nulová",J84,0)</f>
        <v>0</v>
      </c>
      <c r="BJ84" s="14" t="s">
        <v>142</v>
      </c>
      <c r="BK84" s="214">
        <f>ROUND(I84*H84,2)</f>
        <v>0</v>
      </c>
      <c r="BL84" s="14" t="s">
        <v>406</v>
      </c>
      <c r="BM84" s="14" t="s">
        <v>407</v>
      </c>
    </row>
    <row r="85" s="1" customFormat="1" ht="6.96" customHeight="1">
      <c r="B85" s="54"/>
      <c r="C85" s="55"/>
      <c r="D85" s="55"/>
      <c r="E85" s="55"/>
      <c r="F85" s="55"/>
      <c r="G85" s="55"/>
      <c r="H85" s="55"/>
      <c r="I85" s="152"/>
      <c r="J85" s="55"/>
      <c r="K85" s="55"/>
      <c r="L85" s="40"/>
    </row>
  </sheetData>
  <sheetProtection sheet="1" autoFilter="0" formatColumns="0" formatRows="0" objects="1" scenarios="1" spinCount="100000" saltValue="1PEj7a6aNepVkA6MWqbTjBhKM9Hi+vo5OEF0fMmDhXx7TqcaNCnhYYu7v4zhv8tIPvS0MbGDtGettLfcSvR29Q==" hashValue="Y9uOJuUhxXS2pfi34zSTeIWY87K+XJ5fSbZqg9lzBQ4X7NOwlpG3FQ7IxHL3+tc/8m9m/tZ7GQbzks98ldSzWA==" algorithmName="SHA-512" password="CC35"/>
  <autoFilter ref="C80:K8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LAPTOP-J\Jitule</dc:creator>
  <cp:lastModifiedBy>LAPTOP-J\Jitule</cp:lastModifiedBy>
  <dcterms:created xsi:type="dcterms:W3CDTF">2019-03-13T08:39:16Z</dcterms:created>
  <dcterms:modified xsi:type="dcterms:W3CDTF">2019-03-13T08:39:23Z</dcterms:modified>
</cp:coreProperties>
</file>