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201_SO 201" sheetId="3" r:id="rId3"/>
    <sheet name="SO 202" sheetId="4" r:id="rId4"/>
    <sheet name="VRN" sheetId="5" r:id="rId5"/>
  </sheets>
  <definedNames/>
  <calcPr fullCalcOnLoad="1"/>
</workbook>
</file>

<file path=xl/sharedStrings.xml><?xml version="1.0" encoding="utf-8"?>
<sst xmlns="http://schemas.openxmlformats.org/spreadsheetml/2006/main" count="1123" uniqueCount="349">
  <si>
    <t>Firma: Krajská správa a údržba silnic Karlovarského kraje, příspěvková organizace</t>
  </si>
  <si>
    <t>Soupis objektů s DPH</t>
  </si>
  <si>
    <t>Stavba: TÚ_2016_032_1 - III/218 7 Rekonstrukce silnice Stříbrná - Bublava, I. etapa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</si>
  <si>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</si>
  <si>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</si>
  <si>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</si>
  <si>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</si>
  <si>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</si>
  <si>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</si>
  <si>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</si>
  <si>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</si>
  <si>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</si>
  <si>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</si>
  <si>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</si>
  <si>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</si>
  <si>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TÚ_2016_032_1</t>
  </si>
  <si>
    <t>III/218 7 Rekonstrukce silnice Stříbrná - Bublava, I. etapa</t>
  </si>
  <si>
    <t>O</t>
  </si>
  <si>
    <t>Rozpočet:</t>
  </si>
  <si>
    <t>0,00</t>
  </si>
  <si>
    <t>15,00</t>
  </si>
  <si>
    <t>21,00</t>
  </si>
  <si>
    <t>3</t>
  </si>
  <si>
    <t>0</t>
  </si>
  <si>
    <t>2</t>
  </si>
  <si>
    <t>SO 101</t>
  </si>
  <si>
    <t>Komunikace</t>
  </si>
  <si>
    <t>Typ</t>
  </si>
  <si>
    <t>Poř. číslo</t>
  </si>
  <si>
    <t>1</t>
  </si>
  <si>
    <t>Kód položky</t>
  </si>
  <si>
    <t xml:space="preserve">Varianta: 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</si>
  <si>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</si>
  <si>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</si>
  <si>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</si>
  <si>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</si>
  <si>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</si>
  <si>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</si>
  <si>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</si>
  <si>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</si>
  <si>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</si>
  <si>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</si>
  <si>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</si>
  <si>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</si>
  <si>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</si>
  <si>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</si>
  <si>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</t>
  </si>
  <si>
    <t>R</t>
  </si>
  <si>
    <t>Sanace propustku - beton C8/10</t>
  </si>
  <si>
    <t>M3</t>
  </si>
  <si>
    <t>PP</t>
  </si>
  <si>
    <t/>
  </si>
  <si>
    <t>VV</t>
  </si>
  <si>
    <t>sanace propustku, beton C8/10, výkresy D.1.1 Technická zpráva, D.1.2 Situace, D.1.3 Vzorový příčný řez, D.1.4 Podélný řez,, D.1.5 Příčné řezy 
2=2,000 [A] 
Celkem: A=2,000 [B]</t>
  </si>
  <si>
    <t>TS</t>
  </si>
  <si>
    <t>014102</t>
  </si>
  <si>
    <t>POPLATKY ZA SKLÁDKU</t>
  </si>
  <si>
    <t>T</t>
  </si>
  <si>
    <t>Poplatek za zeminu, výkresy D.1.1 Technická zpráva, D.1.2 Situace, D.1.3 Vzorový příčný řez, D.1.4 Podélný řez,, D.1.5 Příčné řezy 
26*1,38*1,8=64,584 [A] 
2*1,8=3,600 [C] 
Celkem: A+C=68,184 [D]</t>
  </si>
  <si>
    <t>zahrnuje veškeré poplatky provozovateli skládky související s uložením odpadu na skládce.</t>
  </si>
  <si>
    <t>014122</t>
  </si>
  <si>
    <t>POPLATKY ZA SKLÁDKU TYP S-OO (OSTATNÍ ODPAD)</t>
  </si>
  <si>
    <t>Odstraněný asfalt, výkresy D.1.1 Technická zpráva, D.1.2 Situace, D.1.3 Vzorový příčný řez, D.1.4 Podélný řez,, D.1.5 Příčné řezy 
1291,6857*0,15*2,65=513,445 [A] 
Odstraněný podklad z kameniva, tl. do 280 mm, výkresy D.1.1 Technická zpráva, D.1.2 Situace, D.1.3 Vzorový příčný řez, D.1.4 Podélný řez,, D.1.5 Příčné řezy 
1291,6857*0,28*2,6=940,347 [C] 
Celkem: A+C=1 453,792 [D]</t>
  </si>
  <si>
    <t>02</t>
  </si>
  <si>
    <t>Odstranění skalních ploch v hornině třídy II.</t>
  </si>
  <si>
    <t>Odstranění skalních ploch v hornině třídy II. 
Bude čerpáno se souhlasem TDI, případně investora. 
35=35,000 [A] 
Celkem: A=35,000 [B]</t>
  </si>
  <si>
    <t>Zemní práce</t>
  </si>
  <si>
    <t>11120</t>
  </si>
  <si>
    <t>ODSTRANĚNÍ KŘOVIN</t>
  </si>
  <si>
    <t>M2</t>
  </si>
  <si>
    <t>odstranění křovin, náletů a stromů všech průměrů na lesním pozemku  
doprava dřevin bez ohledu na vzdálenost 
spálení na hromadách nebo štěpkování 
odstranění a likvidace  pařezů a kořenů i zásypu jam po přazech 
dřevní hmotu odebere majitel pozemku</t>
  </si>
  <si>
    <t>výkresy D.1.1 Technická zpráva, D.1.2 Situace, D.1.3 Vzorový příčný řez, D.1.4 Podélný řez,, D.1.5 Příčné řezy 
251,89=251,890 [A] 
Celkem: A=251,890 [B]</t>
  </si>
  <si>
    <t>odstranění křovin a stromů do průměru 100 mm 
doprava dřevin bez ohledu na vzdálenost 
spálení na hromadách nebo štěpkování</t>
  </si>
  <si>
    <t>11221</t>
  </si>
  <si>
    <t>ODSTRANĚNÍ PAŘEZŮ D DO 0,5M</t>
  </si>
  <si>
    <t>KUS</t>
  </si>
  <si>
    <t>Odstranění pařezů 
do pr. 0,1 m - 9 ks=9,000 [A] 
do pr. 0,3 m - 27 ks=27,000 [B]  
do pr. 0,5 m - 15 ks=15,000 [C] 
Celkem: A+B+C=51,000 [D]</t>
  </si>
  <si>
    <t>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</si>
  <si>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7</t>
  </si>
  <si>
    <t>11332</t>
  </si>
  <si>
    <t>ODSTRANĚNÍ PODKLADŮ ZPEVNĚNÝCH PLOCH Z KAMENIVA NESTMELENÉHO</t>
  </si>
  <si>
    <t>včetně dopravy</t>
  </si>
  <si>
    <t>Odstranění stávajícího podkladu z kameniva, tl. do 280 mm, výkresy D.1.1 Technická zpráva, D.1.2 Situace, D.1.3 Vzorový příčný řez, D.1.4 Podélný řez,, D.1.5 Příčné řezy 
1291,6857*0,28=361,672 [A] 
Celkem: A=361,672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</si>
  <si>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</si>
  <si>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8</t>
  </si>
  <si>
    <t>11372</t>
  </si>
  <si>
    <t>FRÉZOVÁNÍ ZPEVNĚNÝCH PLOCH ASFALTOVÝCH</t>
  </si>
  <si>
    <t>včetně dopravy 
materiál bude odkoupen zhotovitelem</t>
  </si>
  <si>
    <t>Odstranění stávajícího asfaltu, tl. do 150 mm, výkresy D.1.1 Technická zpráva, D.1.2 Situace, D.1.3 Vzorový příčný řez, D.1.4 Podélný řez,, D.1.5 Příčné řezy 
1291,6857*0,15=193,753 [A] 
Celkem: A=193,753 [B]</t>
  </si>
  <si>
    <t>12283</t>
  </si>
  <si>
    <t>ODKOPÁVKY A PROKOPÁVKY OBECNÉ TŘ. II</t>
  </si>
  <si>
    <t>Odkopávky pro protierozní opatření paty svahu, výkresy D.1.1 Technická zpráva, D.1.2 Situace, D.1.3 Vzorový příčný řez, D.1.4 Podélný řez,, D.1.5 Příčné řezy 
26*1,38=35,880 [A] 
Odstranění přehrazení toku, výkresy D.1.1 Technická zpráva, D.1.2 Situace, D.1.3 Vzorový příčný řez, D.1.4 Podélný řez,, D.1.5 Příčné řezy 
2=2,000 [C] 
Celkem: A+C=37,880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</si>
  <si>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</si>
  <si>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17750</t>
  </si>
  <si>
    <t>ZEMNÍ HRÁZKY ZE ZEMIN NEPROPUSTNÝCH</t>
  </si>
  <si>
    <t>Přehrazení toku bezejmenné vodoteče, výkresy D.1.1 Technická zpráva, D.1.2 Situace, D.1.3 Vzorový příčný řez, D.1.4 Podélný řez,, D.1.5 Příčné řezy 
2=2,000 [A] 
Celkem: A=2,000 [B]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</si>
  <si>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</si>
  <si>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11</t>
  </si>
  <si>
    <t>18120</t>
  </si>
  <si>
    <t>ÚPRAVA PLÁNĚ SE ZHUTNĚNÍM V HORNINĚ TŘ. II</t>
  </si>
  <si>
    <t>Úprava pláně se zhutněním, výkresy D.1.1 Technická zpráva, D.1.2 Situace, D.1.3 Vzorový příčný řez, D.1.4 Podélný řez,, D.1.5 Příčné řezy 
1291,6857*1,015=1 311,061 [A] 
Celkem: A=1 311,061 [B]</t>
  </si>
  <si>
    <t>položka zahrnuje úpravu pláně včetně vyrovnání výškových rozdílů. Míru zhutnění určuje projekt.</t>
  </si>
  <si>
    <t>Základy</t>
  </si>
  <si>
    <t>12</t>
  </si>
  <si>
    <t>212636</t>
  </si>
  <si>
    <t>TRATIVODY KOMPL Z TRUB Z PLAST HM DN DO 150MM, RÝHA TŘ II</t>
  </si>
  <si>
    <t>M</t>
  </si>
  <si>
    <t>Podélný trativod DN 150, částečně perforovaný (220), výkresy D.1.1 Technická zpráva, D.1.2 Situace, D.1.3 Vzorový příčný řez, D.1.4 Podélný řez,, D.1.5 Příčné řezy 
219,86=219,860 [A] 
Celkem: A=219,860 [B]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</si>
  <si>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</si>
  <si>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13</t>
  </si>
  <si>
    <t>21361</t>
  </si>
  <si>
    <t>DRENÁŽNÍ VRSTVY Z GEOTEXTILIE</t>
  </si>
  <si>
    <t>Opláštění trativodu, výkresy D.1.1 Technická zpráva, D.1.2 Situace, D.1.3 Vzorový příčný řez, D.1.4 Podélný řez,, D.1.5 Příčné řezy 
2,25*219,8=494,550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</si>
  <si>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</si>
  <si>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14</t>
  </si>
  <si>
    <t>21452</t>
  </si>
  <si>
    <t>SANAČNÍ VRSTVY Z KAMENIVA DRCENÉHO</t>
  </si>
  <si>
    <t>Sanace pláně, ŠD fr. 0-125, výkresy D.1.1 Technická zpráva, D.1.2 Situace, D.1.3 Vzorový příčný řez, D.1.4 Podélný řez,, D.1.5 Příčné řezy 
219*2*0,5=219,000 [A] 
Celkem: A=219,000 [B]</t>
  </si>
  <si>
    <t>položka zahrnuje dodávku předepsaného kameniva, mimostaveništní a vnitrostaveništní dopravu a jeho uložení  
není-li v zadávací dokumentaci uvedeno jinak, jedná se o nakupovaný materiál</t>
  </si>
  <si>
    <t>15</t>
  </si>
  <si>
    <t>289941</t>
  </si>
  <si>
    <t>ZPEVNĚNÍ SKALNÍCH PLOCH Z OCELOVÝCH SÍTÍ HOROLEZECKÝM ZPŮSOBEM</t>
  </si>
  <si>
    <t>Stabilizace skalního výchozu (ocelové pletené sítě + kotvy), výkresy D.1.1 Technická zpráva, D.1.2 Situace, D.1.3 Vzorový příčný řez, D.1.4 Podélný řez,, D.1.5 Příčné řezy 
Bude čerpáno se souhlasem TDI, případně investora. 
45*5=225,000 [C] 
Celkem: C=225,000 [D]</t>
  </si>
  <si>
    <t>Položka zahrnuje:  
- dodávku předepsaných sítí  
- úpravu, očištění a ochranu podkladu  
- ukotvení sítě na skalní stěně horolezci  
- vrty pro kotvy  
- dodání a osazení kotev předepsané délky v předepsaném rastru  
- nutné přesahy  
- mimostaveništní a vnitrostaveništní dopravu</t>
  </si>
  <si>
    <t>16</t>
  </si>
  <si>
    <t>289971</t>
  </si>
  <si>
    <t>OPLÁŠTĚNÍ (ZPEVNĚNÍ) Z GEOTEXTILIE</t>
  </si>
  <si>
    <t>Filtrační geotextilie min. 200g/m2 v protierozním opatření paty svahu, výkresy D.1.1 Technická zpráva, D.1.2 Situace, D.1.3 Vzorový příčný řez, D.1.4 Podélný řez,, D.1.5 Příčné řezy 
26*3,2=83,200 [A] 
Celkem: A=83,200 [B]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</si>
  <si>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</si>
  <si>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Vodorovné konstrukce</t>
  </si>
  <si>
    <t>17</t>
  </si>
  <si>
    <t>46321</t>
  </si>
  <si>
    <t>ROVNANINA Z LOMOVÉHO KAMENE</t>
  </si>
  <si>
    <t>Protierozní opatření paty svahu, rovnanina  z lomového kamene min. 250 kg+prosyp štěrkodrtí, výkresy D.1.1 Technická zpráva, D.1.2 Situace, D.1.3 Vzorový příčný řez, D.1.4 Podélný řez,, D.1.5 Příčné řezy 
26*1,38=35,880 [A] 
Opevnění svahu pod SO 202, vyústění drenáže, fr. kameniva 63/125, výkresy D.1.1 Technická zpráva, D.1.2 Situace, D.1.3 Vzorový příčný řez, D.1.4 Podélný řez,, D.1.5 Příčné řezy 
12*0,5=6,000 [B] 
Celkem: A+B=41,880 [C]</t>
  </si>
  <si>
    <t>položka zahrnuje:  
- dodávku a vyrovnání lomového kamene předepsané frakce do předepsaného tvaru včetně mimostaveništní a vnitrostaveništní dopravy  
není-li v zadávací dokumentaci uvedeno jinak, jedná se o nakupovaný materiál</t>
  </si>
  <si>
    <t>18</t>
  </si>
  <si>
    <t>465512</t>
  </si>
  <si>
    <t>DLAŽBY Z LOMOVÉHO KAMENE NA MC</t>
  </si>
  <si>
    <t>kamenná dlažba tl. 150 mm do betonu C25/30n, spárováno maltou M25 - XF3, výkresy D.1.1 Technická zpráva, D.1.2 Situace, D.1.3 Vzorový příčný řez, D.1.4 Podélný řez,, D.1.5 Příčné řezy 
4*0,15=0,600 [A] 
Celkem: A=0,600 [B]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</si>
  <si>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</si>
  <si>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19</t>
  </si>
  <si>
    <t>56335</t>
  </si>
  <si>
    <t>VOZOVKOVÉ VRSTVY ZE ŠTĚRKODRTI TL. DO 250MM</t>
  </si>
  <si>
    <t>Podklad ze štěrkodrti ŠDa 0/63, výkresy D.1.1 Technická zpráva, D.1.2 Situace, D.1.3 Vzorový příčný řez, D.1.4 Podélný řez,, D.1.5 Příčné řezy 
1291,6857*1,015=1 311,061 [A] 
Celkem: A=1 311,061 [B]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</si>
  <si>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</si>
  <si>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20</t>
  </si>
  <si>
    <t>56933</t>
  </si>
  <si>
    <t>ZPEVNĚNÍ KRAJNIC ZE ŠTĚRKODRTI TL. DO 150MM</t>
  </si>
  <si>
    <t>Zpevnění krajnice, ŠD fr. 0-32, tř. B dle TKP a VL 1, výkresy D.1.1 Technická zpráva, D.1.2 Situace, D.1.3 Vzorový příčný řez, D.1.4 Podélný řez,, D.1.5 Příčné řezy 
12,999+69,323=82,322 [A] 
Celkem: A=82,322 [B]</t>
  </si>
  <si>
    <t>- dodání kameniva předepsané kvality a zrnitosti  
- rozprostření a zhutnění vrstvy v předepsané tloušťce  
- zřízení vrstvy bez rozlišení šířky, pokládání vrstvy po etapách</t>
  </si>
  <si>
    <t>21</t>
  </si>
  <si>
    <t>572211</t>
  </si>
  <si>
    <t>SPOJOVACÍ POSTŘIK Z ASFALTU DO 0,5KG/M2</t>
  </si>
  <si>
    <t>Asfaltový spojovací postřik 0,35 kg/m2, PS, výkresy D.1.1 Technická zpráva, D.1.2 Situace, D.1.3 Vzorový příčný řez, D.1.4 Podélný řez,, D.1.5 Příčné řezy 
1291,6857=1 291,686 [A] 
Asfaltový spojovací postřik 0,20 kg/m2, PS, výkresy D.1.1 Technická zpráva, D.1.2 Situace, D.1.3 Vzorový příčný řez, D.1.4 Podélný řez,, D.1.5 Příčné řezy 
1291,6857=1 291,686 [B] 
Celkem: A+B=2 583,372 [C]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</si>
  <si>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</si>
  <si>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22</t>
  </si>
  <si>
    <t>572221</t>
  </si>
  <si>
    <t>SPOJOVACÍ POSTŘIK Z ASFALTU DO 1,0KG/M2</t>
  </si>
  <si>
    <t>- infiltrační postřik 0,7 kg/m2</t>
  </si>
  <si>
    <t>Asfaltový infiltrační postřik 0,70 kg/m2, PI, výkresy D.1.1 Technická zpráva, D.1.2 Situace, D.1.3 Vzorový příčný řez, D.1.4 Podélný řez,, D.1.5 Příčné řezy 
1291,6857=1 291,686 [A] 
Celkem: A=1 291,686 [B]</t>
  </si>
  <si>
    <t>23</t>
  </si>
  <si>
    <t>574B43</t>
  </si>
  <si>
    <t>ASFALTOVÝ BETON PRO OBRUSNÉ VRSTVY MODIFIK ACO 11 TL. 50MM</t>
  </si>
  <si>
    <t>Asf. bet. střednězrnný modifikovaný ACO 11, výkresy D.1.1 Technická zpráva, D.1.2 Situace, D.1.3 Vzorový příčný řez, D.1.4 Podélný řez,, D.1.5 Příčné řezy 
1291,6857=1 291,686 [A] 
Celkem: A=1 291,686 [B]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</si>
  <si>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</si>
  <si>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24</t>
  </si>
  <si>
    <t>574D56</t>
  </si>
  <si>
    <t>ASFALTOVÝ BETON PRO LOŽNÍ VRSTVY MODIFIK ACL 16+, 16S TL. 60MM</t>
  </si>
  <si>
    <t>Asf. bet. hrubozrnný modifikovaný, ACL 16+, výkresy D.1.1 Technická zpráva, D.1.2 Situace, D.1.3 Vzorový příčný řez, D.1.4 Podélný řez,, D.1.5 Příčné řezy 
1291,6857=1 291,686 [A] 
Celkem: A=1 291,686 [B]</t>
  </si>
  <si>
    <t>25</t>
  </si>
  <si>
    <t>574D68</t>
  </si>
  <si>
    <t>ASFALTOVÝ BETON PRO LOŽNÍ VRSTVY MODIFIK ACL 22+, 22S TL. 70MM</t>
  </si>
  <si>
    <t>Asf. bet. velmihrubý modifikovaný, ACL 22+, výkresy D.1.1 Technická zpráva, D.1.2 Situace, D.1.3 Vzorový příčný řez, D.1.4 Podélný řez,, D.1.5 Příčné řezy 
1291,6857=1 291,686 [A] 
Celkem: A=1 291,686 [B]</t>
  </si>
  <si>
    <t>Potrubí</t>
  </si>
  <si>
    <t>26</t>
  </si>
  <si>
    <t>87458</t>
  </si>
  <si>
    <t>POTRUBÍ Z TRUB PLAST ODPAD DN DO 600MM</t>
  </si>
  <si>
    <t>Zatrubnění DN 600, stávající potok, výkresy D.1.1 Technická zpráva, D.1.2 Situace, D.1.3 Vzorový příčný řez, D.1.4 Podélný řez,, D.1.5 Příčné řezy 
30=30,000 [A] 
Celkem: A=30,000 [B]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</si>
  <si>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</si>
  <si>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Ostatní konstrukce a práce</t>
  </si>
  <si>
    <t>27</t>
  </si>
  <si>
    <t>9113C1</t>
  </si>
  <si>
    <t>SVODIDLO OCEL SILNIČ JEDNOSTR, ÚROVEŇ ZADRŽ H2 - DODÁVKA A MONTÁŽ</t>
  </si>
  <si>
    <t>Silniční ocelové svodidlo, úrověň zádržnosti H2, výkresy D.1.1 Technická zpráva, D.1.2 Situace, D.1.3 Vzorový příčný řez, D.1.4 Podélný řez,, D.1.5 Příčné řezy 
5,0+46,2=51,200 [A] 
Celkem: A=51,200 [B]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</si>
  <si>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</si>
  <si>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28</t>
  </si>
  <si>
    <t>9115C1</t>
  </si>
  <si>
    <t>SVODIDLO OCEL MOSTNÍ JEDNOSTR, ÚROVEŇ ZADRŽ H2 - DODÁVKA A MONTÁŽ</t>
  </si>
  <si>
    <t>Silniční ocelové svodidlo, úroveň zádržnosti H2, kotveno do římsy, výkresy D.1.1 Technická zpráva, D.1.2 Situace, D.1.3 Vzorový příčný řez, D.1.4 Podélný řez,, D.1.5 Příčné řezy 
168,25=168,250 [A] 
Celkem: A=168,250 [B]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</si>
  <si>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</si>
  <si>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29</t>
  </si>
  <si>
    <t>91228</t>
  </si>
  <si>
    <t>SMĚROVÉ SLOUPKY Z PLAST HMOT VČETNĚ ODRAZNÉHO PÁSKU</t>
  </si>
  <si>
    <t>směrové sloupky po 25m, výkresy D.1.1 Technická zpráva, D.1.2 Situace, D.1.3 Vzorový příčný řez, D.1.4 Podélný řez,, D.1.5 Příčné řezy 
4+4+1=9,000 [A] 
Celkem: A=9,000 [B]</t>
  </si>
  <si>
    <t>položka zahrnuje:  
- dodání a osazení sloupku včetně nutných zemních prací  
- vnitrostaveništní a mimostaveništní doprava  
- odrazky plastové nebo z retroreflexní fólie</t>
  </si>
  <si>
    <t>30</t>
  </si>
  <si>
    <t>91238</t>
  </si>
  <si>
    <t>SMĚROVÉ SLOUPKY Z PLAST HMOT - NÁSTAVCE NA SVODIDLA VČETNĚ ODRAZNÉHO PÁSKU</t>
  </si>
  <si>
    <t>směrové nástavce Z11a a Z11b, výkresy D.1.1 Technická zpráva, D.1.2 Situace, D.1.3 Vzorový příčný řez, D.1.4 Podélný řez,, D.1.5 Příčné řezy 
4+8=12,000 [A] 
Celkem: A=12,000 [B]</t>
  </si>
  <si>
    <t>31</t>
  </si>
  <si>
    <t>915211</t>
  </si>
  <si>
    <t>VODOROVNÉ DOPRAVNÍ ZNAČENÍ PLASTEM HLADKÉ - DODÁVKA A POKLÁDKA</t>
  </si>
  <si>
    <t>Vodorovné dopravní značení, š. 125 mm, výkresy D.1.1 Technická zpráva, D.1.2 Situace, D.1.3 Vzorový příčný řez, D.1.4 Podélný řez,, D.1.5 Příčné řezy 
219,86*0,125=27,483 [A] 
219,30*0,125=27,413 [B] 
Celkem: A+B=54,896 [C]</t>
  </si>
  <si>
    <t>položka zahrnuje:  
- dodání a pokládku nátěrového materiálu (měří se pouze natíraná plocha)  
- předznačení a reflexní úpravu</t>
  </si>
  <si>
    <t>32</t>
  </si>
  <si>
    <t>917224</t>
  </si>
  <si>
    <t>SILNIČNÍ A CHODNÍKOVÉ OBRUBY Z BETONOVÝCH OBRUBNÍKŮ ŠÍŘ 150MM</t>
  </si>
  <si>
    <t>Silniční obrubník do betonového lože s opěrou C20/25n-XF4, výkresy D.1.1 Technická zpráva, D.1.2 Situace, D.1.3 Vzorový příčný řez, D.1.4 Podélný řez,, D.1.5 Příčné řezy 
219,86=219,860 [A] 
Celkem: A=219,860 [B]</t>
  </si>
  <si>
    <t>Položka zahrnuje:  
dodání a pokládku betonových obrubníků o rozměrech předepsaných zadávací dokumentací  
betonové lože i boční betonovou opěrku.</t>
  </si>
  <si>
    <t>33</t>
  </si>
  <si>
    <t>931322</t>
  </si>
  <si>
    <t>TĚSNĚNÍ DILATAČ SPAR ASF ZÁLIVKOU MODIFIK PRŮŘ DO 200MM2</t>
  </si>
  <si>
    <t>- proříznutí a zalití spáry podél obrubníků</t>
  </si>
  <si>
    <t>219,86=219,860 [A]</t>
  </si>
  <si>
    <t>položka zahrnuje dodávku a osazení předepsaného materiálu, očištění ploch spáry před úpravou, očištění okolí spáry po úpravě 
nezahrnuje těsnící profil</t>
  </si>
  <si>
    <t>Objekt:</t>
  </si>
  <si>
    <t>SO 201</t>
  </si>
  <si>
    <t>Zárubní gabionová zeď</t>
  </si>
  <si>
    <t>O1</t>
  </si>
  <si>
    <t>výkresy D.2.1 Technická zpráva, D.2.2 Situace, D.2.3 Vzorový příčný řez, D.3.4 Rozvinutý pohled 
Poplatek - Výkop v zeminách třídy 1 
1042*0,7*1,75=1 276,450 [A] 
Poplatek - Výkop v zeminách třídy 2 
1042*0,15*1,8=281,340 [C] 
Poplatek - Výkop v zeminách třídy 3 
1042*0,15*1,85=289,155 [D] 
Celkem: A+C+D=1 846,945 [E]</t>
  </si>
  <si>
    <t>12110</t>
  </si>
  <si>
    <t>SEJMUTÍ ORNICE NEBO LESNÍ PŮDY</t>
  </si>
  <si>
    <t>Sejmutí ornice; výkresy D.2.1 Technická zpráva, D.2.2 Situace, D.2.3 Vzorový příčný řez, D.3.4 Rozvinutý pohled 
(3,32*20+3,08*20+2,8*20+3,6*20+2,9*20+3,48*20+3,37*30)*0,15=72,705 [A] 
Celkem: A=72,705 [B]</t>
  </si>
  <si>
    <t>položka zahrnuje sejmutí ornice bez ohledu na tloušťku vrstvy a její vodorovnou dopravu  
nezahrnuje uložení na trvalou skládku</t>
  </si>
  <si>
    <t>12273</t>
  </si>
  <si>
    <t>ODKOPÁVKY A PROKOPÁVKY OBECNÉ TŘ. I</t>
  </si>
  <si>
    <t>Výkop v zeminách třídy 1; výkresy D.2.1 Technická zpráva, D.2.2 Situace, D.2.3 Vzorový příčný řez, D.3.4 Rozvinutý pohled 
1042*0,7=729,400 [A] 
Celkem: A=729,400 [B]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</si>
  <si>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</si>
  <si>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Výkop v zeminách třídy 2; výkresy D.2.1 Technická zpráva, D.2.2 Situace, D.2.3 Vzorový příčný řez, D.3.4 Rozvinutý pohled 
1042*0,15=156,300 [A] 
Celkem: A=156,300 [B]</t>
  </si>
  <si>
    <t>12293</t>
  </si>
  <si>
    <t>ODKOPÁVKY A PROKOPÁVKY OBECNÉ TŘ. III</t>
  </si>
  <si>
    <t>Výkop v zeminách třídy 3; výkresy D.2.1 Technická zpráva, D.2.2 Situace, D.2.3 Vzorový příčný řez, D.3.4 Rozvinutý pohled 
1042*0,15=156,300 [A] 
Celkem: A=156,300 [B]</t>
  </si>
  <si>
    <t>17411</t>
  </si>
  <si>
    <t>ZÁSYP JAM A RÝH ZEMINOU SE ZHUTNĚNÍM</t>
  </si>
  <si>
    <t>hutněný zásyp z vhodného materiálu; výkresy D.2.1 Technická zpráva, D.2.2 Situace, D.2.3 Vzorový příčný řez, D.3.4 Rozvinutý pohled 
4,65*20+4,03*20+3,3*20+5,08*20+3,45*20+5,74*20+4,3*30=654,000 [A] 
Celkem: A=654,000 [B]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</si>
  <si>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</si>
  <si>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18222</t>
  </si>
  <si>
    <t>ROZPROSTŘENÍ ORNICE VE SVAHU V TL DO 0,15M</t>
  </si>
  <si>
    <t>ohumusování tl. 0,15 m; výkresy D.2.1 Technická zpráva, D.2.2 Situace, D.2.3 Vzorový příčný řez, D.3.4 Rozvinutý pohled 
3,32*20+3,08*20+2,8*20+3,6*20+2,9*20+3,48*20+3,37*30=484,700 [A] 
Celkem: A=484,700 [B]</t>
  </si>
  <si>
    <t>položka zahrnuje:  
nutné přemístění ornice z dočasných skládek vzdálených do 50m  
rozprostření ornice v předepsané tloušťce ve svahu přes 1:5</t>
  </si>
  <si>
    <t>18242</t>
  </si>
  <si>
    <t>ZALOŽENÍ TRÁVNÍKU HYDROOSEVEM NA ORNICI</t>
  </si>
  <si>
    <t>Založení trávníku, včetně ošetřování, sadovnického obdělání půdy, celoplošného chemického odplevelení a zalévání vodou; výkresy D.2.1 Technická zpráva, D.2.2 Situace, D.2.3 Vzorový příčný řez, D.3.4 Rozvinutý pohled 
3,32*20+3,08*20+2,8*20+3,6*20+2,9*20+3,48*20+3,37*30=484,700 [A] 
Celkem: A=484,700 [B]</t>
  </si>
  <si>
    <t>Zahrnuje dodání předepsané travní směsi, hydroosev na ornici, zalévání, první pokosení, to vše bez ohledu na sklon terénu</t>
  </si>
  <si>
    <t>27157</t>
  </si>
  <si>
    <t>POLŠTÁŘE POD ZÁKLADY Z KAMENIVA TĚŽENÉHO</t>
  </si>
  <si>
    <t>Štěrkový polštář se zhutněním, fr 0-32; výkresy D.2.1 Technická zpráva, D.2.2 Situace, D.2.3 Vzorový příčný řez, D.3.4 Rozvinutý pohled 
0,74*62+0,84*52+0,84*32+0,52*1=116,960 [A] 
Celkem: A=116,960 [B]</t>
  </si>
  <si>
    <t>28997</t>
  </si>
  <si>
    <t>OPLÁŠTĚNÍ (ZPEVNĚNÍ) Z GEOTEXTILIE A GEOMŘÍŽOVIN</t>
  </si>
  <si>
    <t>separačně filtrační geotextílie, min. 200 g/m2, za gabiony; výkresy D.2.1 Technická zpráva, D.2.2 Situace, D.2.3 Vzorový příčný řez, D.3.4 Rozvinutý pohled 
3,5*62+4,2*52+4,7*32+2*1=587,800 [A] 
Celkem: A=587,800 [B]</t>
  </si>
  <si>
    <t>Položka zahrnuje:  
- dodávku předepsané geotextilie nebo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</si>
  <si>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</si>
  <si>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3272B9</t>
  </si>
  <si>
    <t>ZDI OPĚR, ZÁRUB, NÁBŘEŽ Z GABIONŮ  SYPANÝCH, DRÁT O4,0MM, POVRCHOVÁ ÚPRAVA Zn + Al + PA6</t>
  </si>
  <si>
    <t>Gabionová k-ce ze svařvané sítě, oka 25/100, drát pr. 4,0 mm; výkresy D.2.1 Technická zpráva, D.2.2 Situace, D.2.3 Vzorový příčný řez, D.3.4 Rozvinutý pohled 
ÚSEK 1 
2*(1,5+1)=5,000 [B] 
3*(1,7+1,5+0,5)=11,100 [C] 
25*(1,7+1,5+0,5)=92,500 [D] 
5*(1,5+1)=12,500 [E] 
5*(1,5+1)=12,500 [Y] 
ÚSEK 2 
20*(1,5+1)=50,000 [G] 
3*(1,5+1)=7,500 [H] 
2*(1,7+1,5+0,5)=7,400 [I] 
20*(1,7+1,5+0,5)=74,000 [J] 
5*(1,5+1)=12,500 [K] 
7*(1,5+1)=17,500 [L] 
ÚSEK 3 
3*(1,5+1)=7,500 [M] 
2*(1,7+1,5+1)=8,400 [N] 
5*(1,7+1,5+1)=21,000 [O] 
3*(1,7+1,5+1)=12,600 [P] 
2*(1,5+1)=5,000 [Q] 
5*(1,5+1)=12,500 [R] 
3*(1,5+1)=7,500 [S] 
2*(1,7+1,5+0,5)=7,400 [T] 
20*(1,7+1,5+1)=84,000 [U] 
2*(1,7+1,5+1)=8,400 [AA] 
2*(1,5+1)=5,000 [V] 
1*1=1,000 [W] 
Celkem: B+C+D+E+Y+G+H+I+J+K+L+M+N+O+P+Q+R+S+T+U+AA+V+W=482,800 [AB]</t>
  </si>
  <si>
    <t>- položka zahrnuje dodávku a osazení drátěných košů s výplní lomovým kamenem.  
- gabionové matrace se vykazují v pol.č.2722**.</t>
  </si>
  <si>
    <t>45852</t>
  </si>
  <si>
    <t>VÝPLŇ ZA OPĚRAMI A ZDMI Z KAMENIVA DRCENÉHO</t>
  </si>
  <si>
    <t>za zdí, dle tab.kub.:  ; výkresy D.2.1 Technická zpráva, D.2.2 Situace, D.2.3 Vzorový příčný řez, D.3.4 Rozvinutý pohled 
80,05+56,72=136,770 [A] 
Celkem: A=136,770 [B]</t>
  </si>
  <si>
    <t>SO 202</t>
  </si>
  <si>
    <t>Opěrná zeď v km 0,005-0,173</t>
  </si>
  <si>
    <t>Poplatek - Výkop v zeminách třídy 1; výkresy D.3.1 Technická zpráva, D3.2 Situace, D.3.3 Vzorový příčný řez, D.3.4 Rozvinutá pohled, D.3.5 Výkres tvaru, D.3.6 Výkres výztuže 
(6,51*20+5,17*20+4,15*20+5,23*20+5,95*20+7*20+5,55*20+4,2*28-180)*1,75=1 275,400 [A] 
Celkem: A=1 275,400 [B]</t>
  </si>
  <si>
    <t>- včetně dopravy na mezideponii nebo na skládku a uložení  
- část výkopku pro zpětný přísyp (cca 180 m3) 
- část výkupku odvezena na skládku</t>
  </si>
  <si>
    <t>Výkop v zeminách třídy 1, výkresy D.3.1 Technická zpráva, D3.2 Situace, D.3.3 Vzorový příčný řez, D.3.4 Rozvinutá pohled, D.3.5 Výkres tvaru, D.3.6 Výkres výztuže 
6,51*20+5,17*20+4,15*20+5,23*20+5,95*20+7*20+5,55*20+4,2*28=908,800 [A] 
Celkem: A=908,800 [B]</t>
  </si>
  <si>
    <t>17481</t>
  </si>
  <si>
    <t>ZÁSYP JAM A RÝH Z NAKUPOVANÝCH MATERIÁLŮ</t>
  </si>
  <si>
    <t>Hutněný zásyp konstrukce, kamenivo fr. 0-63, výkresy D.3.1 Technická zpráva, D3.2 Situace, D.3.3 Vzorový příčný řez, D.3.4 Rozvinutá pohled, D.3.5 Výkres tvaru, D.3.6 Výkres výztuže 
1,25*170=212,500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</si>
  <si>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</si>
  <si>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212635</t>
  </si>
  <si>
    <t>TRATIVODY KOMPL Z TRUB Z PLAST HM DN DO 150MM, RÝHA TŘ I</t>
  </si>
  <si>
    <t>rubová drenáž, příčná propojení drenáže DN 150, perforace 220°, výkresy D.3.1 Technická zpráva, D3.2 Situace, D.3.3 Vzorový příčný řez, D.3.4 Rozvinutá pohled, D.3.5 Výkres tvaru, D.3.6 Výkres výztuže 
168=168,000 [A] 
rubová drenáž, příčná propojení drenáže DN 150, perforace 220°, výkresy D.3.1 Technická zpráva, D3.2 Situace, D.3.3 Vzorový příčný řez, D.3.4 Rozvinutá pohled, D.3.5 Výkres tvaru, D.3.6 Výkres výztuže 
9*4=36,000 [B] 
Celkem: A+B=204,000 [C]</t>
  </si>
  <si>
    <t>Opláštění trativodu, výkresy D.3.1 Technická zpráva, D3.2 Situace, D.3.3 Vzorový příčný řez, D.3.4 Rozvinutá pohled, D.3.5 Výkres tvaru, D.3.6 Výkres výztuže 
168*0,75=126,000 [A] 
Opláštění trativodu, výkresy D.3.1 Technická zpráva, D3.2 Situace, D.3.3 Vzorový příčný řez, D.3.4 Rozvinutá pohled, D.3.5 Výkres tvaru, D.3.6 Výkres výztužeCelkem: A=126,000 [D] 
9*4*0,75=27,000 [B] 
Celkem: A+B=153,000 [C]</t>
  </si>
  <si>
    <t>227851</t>
  </si>
  <si>
    <t>MIKROPILOTY KOMPLET D DO 300MM NA POVRCHU</t>
  </si>
  <si>
    <t>Mikrozápory HEB 120, včetně vyplnění aktivovanou cementovou maltou, výkresy D.3.1 Technická zpráva, D3.2 Situace, D.3.3 Vzorový příčný řez, D.3.4 Rozvinutá pohled, D.3.5 Výkres tvaru, D.3.6 Výkres výztuže 
224*6=1 344,000 [A] 
Celkem: A=1 344,000 [B]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</si>
  <si>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</si>
  <si>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26635</t>
  </si>
  <si>
    <t>VRTY PRO MIKROPILOTY V PODZEMÍ DO 12M TŘ III D DO 300MM</t>
  </si>
  <si>
    <t>Vrty pro mikrozápory, DN min. 250 mm, výkresy D.3.1 Technická zpráva, D3.2 Situace, D.3.3 Vzorový příčný řez, D.3.4 Rozvinutá pohled, D.3.5 Výkres tvaru, D.3.6 Výkres výztuže 
224*5,5=1 232,000 [A] 
Celkem: A=1 232,000 [B]</t>
  </si>
  <si>
    <t>Položky vrty v podzemí délky do 12m pro injektáže (s výjimkou tryskové), pro monitoring, pro odvodnění horninového masivu, pro zajištění výrubu svorníky, kotvami (mimo kotev samozávrtných) a  mikropilotami zahrnují kromě vlastního vrtu všechny potřebné pomocné práce a konstrukce (spotřeba vody při vrtání s vodním výplachem, vyčištění vrtu stlačeným vzduchem, lešení a pracovní plošiny a pod.). U vrtů pro odvodnění je zahrnuto podle geotechnického posouzení event. osazení perforované výpažnice. Polohu vrtů, jejich průměr, délku, případné vrtání s výpažnicí a její specifikaci určuje zadávací dokumentace. To platí i pro event. provádění jádrových vrtů.</t>
  </si>
  <si>
    <t>272324</t>
  </si>
  <si>
    <t>ZÁKLADY ZE ŽELEZOBETONU DO C25/30</t>
  </si>
  <si>
    <t>Železobetonový základ, beton C25/30-XC2, XA1, výkresy D.3.1 Technická zpráva, D3.2 Situace, D.3.3 Vzorový příčný řez, D.3.4 Rozvinutá pohled, D.3.5 Výkres tvaru, D.3.6 Výkres výztuže 
1,254*168=210,672 [A] 
Celkem: A=210,672 [B]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</si>
  <si>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</si>
  <si>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317325</t>
  </si>
  <si>
    <t>ŘÍMSY ZE ŽELEZOBETONU DO C30/37</t>
  </si>
  <si>
    <t>Železobetonová římsa, beton C30/37-XF4, XD3, výkresy D.3.1 Technická zpráva, D3.2 Situace, D.3.3 Vzorový příčný řez, D.3.4 Rozvinutá pohled, D.3.5 Výkres tvaru, D.3.6 Výkres výztuže 
0,251*168=42,168 [A] 
Celkem: A=42,168 [B]</t>
  </si>
  <si>
    <t>položka zahrnuje:  
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</si>
  <si>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327325</t>
  </si>
  <si>
    <t>ZDI OPĚRNÉ, ZÁRUBNÍ, NÁBŘEŽNÍ ZE ŽELEZOVÉHO BETONU DO C30/37</t>
  </si>
  <si>
    <t>Železobetonový dřík, beton C30/37-XF4, XD3, výkresy D.3.1 Technická zpráva, D3.2 Situace, D.3.3 Vzorový příčný řez, D.3.4 Rozvinutá pohled, D.3.5 Výkres tvaru, D.3.6 Výkres výztuže 
106,14*0,55=58,377 [A] 
Celkem: A=58,377 [B]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</si>
  <si>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</si>
  <si>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327365</t>
  </si>
  <si>
    <t>VÝZTUŽ ZDÍ OPĚRNÝCH, ZÁRUBNÍCH, NÁBŘEŽNÍCH Z OCELI 10505, B500B</t>
  </si>
  <si>
    <t>výztuž ŽB konstrukce, dle výkresu výztuže, tato položka se vzhtahuje i na výztuž římsy a základu, výkresy D.3.1 Technická zpráva, D3.2 Situace, D.3.3 Vzorový příčný řez, D.3.4 Rozvinutá pohled, D.3.5 Výkres tvaru, D.3.6 Výkres výztuže 
29,185=29,185 [A] 
Celkem: A=29,185 [B]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</si>
  <si>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</si>
  <si>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451312</t>
  </si>
  <si>
    <t>PODKLADNÍ A VÝPLŇOVÉ VRSTVY Z PROSTÉHO BETONU C12/15</t>
  </si>
  <si>
    <t>Podkladní beton C12/15-X0, výkresy D.3.1 Technická zpráva, D3.2 Situace, D.3.3 Vzorový příčný řez, D.3.4 Rozvinutá pohled, D.3.5 Výkres tvaru, D.3.6 Výkres výztuže 
2,3525*0,15*168,2=59,354 [A] 
Celkem: A=59,354 [B]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</si>
  <si>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</si>
  <si>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Přidružená stavební výroba</t>
  </si>
  <si>
    <t>711121</t>
  </si>
  <si>
    <t>IZOLACE BĚŽN KONSTR PROTI TLAK VODĚ ASFALT NÁTĚRY</t>
  </si>
  <si>
    <t>izolace rubu zdi, výkresy D.3.1 Technická zpráva, D3.2 Situace, D.3.3 Vzorový příčný řez, D.3.4 Rozvinutá pohled, D.3.5 Výkres tvaru, D.3.6 Výkres výztuže 
ALP 
0,35*168+106,14+1,61*168+2*1,78=438,980 [A] 
2xALN 
2*(0,35*168+106,14+1,61*168+2*1,78)=877,960 [B] 
Celkem: A+B=1 316,940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</si>
  <si>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</si>
  <si>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711519</t>
  </si>
  <si>
    <t>OCHRANA IZOLACE PODZEMNÍCH OBJEKTŮ TEXTILIÍ</t>
  </si>
  <si>
    <t>netuhá ochrana izolace, geotextílie min. 600 g/m2, výkresy D.3.1 Technická zpráva, D3.2 Situace, D.3.3 Vzorový příčný řez, D.3.4 Rozvinutá pohled, D.3.5 Výkres tvaru, D.3.6 Výkres výztuže 
0,35*168+106,14+1,61*168+2*1,78=438,980 [A] 
Celkem: A=438,980 [B]</t>
  </si>
  <si>
    <t>položka zahrnuje:  
- dodání  předepsaného ochranného materiálu  
- zřízení ochrany izolace</t>
  </si>
  <si>
    <t>931182</t>
  </si>
  <si>
    <t>VÝPLŇ DILATAČNÍCH SPAR Z POLYSTYRENU TL 20MM</t>
  </si>
  <si>
    <t>polystyren tl. 20mm, výplň dilatačních spár, výkresy D.3.1 Technická zpráva, D3.2 Situace, D.3.3 Vzorový příčný řez, D.3.4 Rozvinutá pohled, D.3.5 Výkres tvaru, D.3.6 Výkres výztuže 
1,85*27=49,950 [A] 
Celkem: A=49,950 [B]</t>
  </si>
  <si>
    <t>položka zahrnuje dodávku a osazení předepsaného materiálu, očištění ploch spáry před úpravou, očištění okolí spáry po úpravě</t>
  </si>
  <si>
    <t>Podílná spára modifikovanou zálivkou, kollem opěrné zdi, výkresy D.3.1 Technická zpráva, D3.2 Situace, D.3.3 Vzorový příčný řez, D.3.4 Rozvinutá pohled, D.3.5 Výkres tvaru, D.3.6 Výkres výztuže 
168=168,000 [A] 
Celkem: A=168,000 [B]</t>
  </si>
  <si>
    <t>položka zahrnuje dodávku a osazení předepsaného materiálu, očištění ploch spáry před úpravou, očištění okolí spáry po úpravě  
nezahrnuje těsnící profil</t>
  </si>
  <si>
    <t>VRN</t>
  </si>
  <si>
    <t>Vedlejší rozpočtové náklady</t>
  </si>
  <si>
    <t>02720</t>
  </si>
  <si>
    <t>POMOC PRÁCE ZŘÍZ NEBO ZAJIŠŤ REGULACI A OCHRANU DOPRAVY</t>
  </si>
  <si>
    <t>KPL</t>
  </si>
  <si>
    <t>DOPRAVNĚ INŽENÝRSKÁ OPATŘENÍ DLE PD, VČETNĚ NÁJMU A ÚDRŽBY ZNAČEK PO CELOU DOBU STAVBY DLE HARMONOGRAMU ZHOTOVITELE, VČETNĚ ZAJIŠTĚNÍ ROZHODNUTÍ O ZVLÁŠTNÍM UŽÍVÁNÍ, STANOVENÍ PŘECHODNÉHO ZNAČENÍ A ROZHODNUTÍ O UZAVÍRCE  
SOUČÁSTÍ POLOŽKY JE I ZAJIŠTĚNÍ TRVALÉ SJÍZDNOSTI BĚHEM CELÉ STAVBY NEJMÉNĚ V JEDNOM JÍZDNÍM PRUHU, VČETNĚ PŘÍPADNÝCH PROVIZORNÍCH DOSYPÁVEK KRAJNIC A JEJICH NÁSLEDNÉHO ODSTRANĚNÍ A VČETNĚ SANACÍ KRAJŮ VOZOVKY PŘI PRACÍCH PO POLOVINÁCH</t>
  </si>
  <si>
    <t>DIO, dle schématu 
1=1,000 [A]</t>
  </si>
  <si>
    <t>zahrnuje veškeré náklady spojené s objednatelem požadovanými zařízeními</t>
  </si>
  <si>
    <t>02911</t>
  </si>
  <si>
    <t>OSTATNÍ POŽADAVKY - GEODETICKÉ ZAMĚŘENÍ</t>
  </si>
  <si>
    <t>Geodetické zaměření stavby, vytyčení stavby 
1=1,000 [A] 
Celkem: A=1,000 [B]</t>
  </si>
  <si>
    <t>zahrnuje veškeré náklady spojené s objednatelem požadovanými pracemi</t>
  </si>
  <si>
    <t>02943</t>
  </si>
  <si>
    <t>OSTATNÍ POŽADAVKY - VYPRACOVÁNÍ RDS</t>
  </si>
  <si>
    <t>Vypracování realizační dokumenatce stavby 
1=1,000 [A] 
Celkem: A=1,000 [B]</t>
  </si>
  <si>
    <t>02944</t>
  </si>
  <si>
    <t>OSTAT POŽADAVKY - DOKUMENTACE SKUTEČ PROVEDENÍ V DIGIT FORMĚ</t>
  </si>
  <si>
    <t>2 tištěná paré projektové dokumentace a 1x na CD v otevřeném a uzavřeném formátu</t>
  </si>
  <si>
    <t>Dokumentace skutečného provedené stavby včetně zaměření 
1=1,000 [A] 
Celkem: A=1,000 [B]</t>
  </si>
  <si>
    <t>02945</t>
  </si>
  <si>
    <t>OSTAT POŽADAVKY - GEOMETRICKÝ PLÁN</t>
  </si>
  <si>
    <t>HM</t>
  </si>
  <si>
    <t>GEOMETRICKÉ PLÁNY, KOMPLETNÍ VYPOŘÁDÁNÍ STAVBY, GP PRO VĚCNÁ BŘEMENA, PRO DĚLENÍ POZEMKŮ VČ. SCHVÁLENÍ NA KATASTRÁLNÍM ÚŘADU</t>
  </si>
  <si>
    <t>Vypracování geometrických plánů 
1=1,000 [A] 
Celkem: A=1,000 [B]</t>
  </si>
  <si>
    <t>položka zahrnuje: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</si>
  <si>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029511</t>
  </si>
  <si>
    <t>OSTATNÍ POŽADAVKY - POSUDKY A KONTROLY</t>
  </si>
  <si>
    <t>OSTATNÍ POŽADAVKY - POSUDKY A KONTROLY, statické zatěžovací zkoušky 
1=1,000 [A]</t>
  </si>
  <si>
    <t>02990</t>
  </si>
  <si>
    <t>OSTATNÍ POŽADAVKY - INFORMAČNÍ TABULE</t>
  </si>
  <si>
    <t>KS</t>
  </si>
  <si>
    <t>Tabule se základními identifikačními údaji o stavbě - rozměr 2,0 x 1,0 m (údaje dle zadávací dokumentace), kompletní dodávka</t>
  </si>
  <si>
    <t>Informační tabule  
1=1,000 [A] 
Celkem: A=1,000 [B]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</si>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</sst>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B18" sqref="B18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 t="s">
        <v>0</v>
      </c>
      <c r="C1" s="1"/>
      <c r="D1" s="1"/>
      <c r="E1" s="1"/>
    </row>
    <row r="2" spans="1:5" ht="12.75" customHeight="1">
      <c r="A2" s="34"/>
      <c r="B2" s="35" t="s">
        <v>1</v>
      </c>
      <c r="C2" s="1"/>
      <c r="D2" s="1"/>
      <c r="E2" s="1"/>
    </row>
    <row r="3" spans="1:5" ht="19.5" customHeight="1">
      <c r="A3" s="34"/>
      <c r="B3" s="34"/>
      <c r="C3" s="1"/>
      <c r="D3" s="1"/>
      <c r="E3" s="1"/>
    </row>
    <row r="4" spans="1:5" ht="19.5" customHeight="1">
      <c r="A4" s="1"/>
      <c r="B4" s="36" t="s">
        <v>2</v>
      </c>
      <c r="C4" s="34"/>
      <c r="D4" s="34"/>
      <c r="E4" s="1"/>
    </row>
    <row r="5" spans="1:5" ht="12.75" customHeight="1">
      <c r="A5" s="1"/>
      <c r="B5" s="34" t="s">
        <v>3</v>
      </c>
      <c r="C5" s="34"/>
      <c r="D5" s="34"/>
      <c r="E5" s="1"/>
    </row>
    <row r="6" spans="1:5" ht="12.75" customHeight="1">
      <c r="A6" s="1"/>
      <c r="B6" s="3" t="s">
        <v>4</v>
      </c>
      <c r="C6" s="6">
        <f>SUM(C10:C13)</f>
        <v>0</v>
      </c>
      <c r="D6" s="1"/>
      <c r="E6" s="1"/>
    </row>
    <row r="7" spans="1:5" ht="12.75" customHeight="1">
      <c r="A7" s="1"/>
      <c r="B7" s="3" t="s">
        <v>5</v>
      </c>
      <c r="C7" s="6">
        <f>SUM(E10:E13)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6" t="s">
        <v>25</v>
      </c>
      <c r="B10" s="16" t="s">
        <v>26</v>
      </c>
      <c r="C10" s="17">
        <f>'SO 101'!I3</f>
        <v>0</v>
      </c>
      <c r="D10" s="17">
        <f>'SO 101'!O2</f>
        <v>0</v>
      </c>
      <c r="E10" s="17">
        <f>C10+D10</f>
        <v>0</v>
      </c>
    </row>
    <row r="11" spans="1:5" ht="12.75" customHeight="1">
      <c r="A11" s="16" t="s">
        <v>216</v>
      </c>
      <c r="B11" s="16" t="s">
        <v>217</v>
      </c>
      <c r="C11" s="17">
        <f>'SO 201_SO 201'!I3</f>
        <v>0</v>
      </c>
      <c r="D11" s="17">
        <f>'SO 201_SO 201'!O2</f>
        <v>0</v>
      </c>
      <c r="E11" s="17">
        <f>C11+D11</f>
        <v>0</v>
      </c>
    </row>
    <row r="12" spans="1:5" ht="12.75" customHeight="1">
      <c r="A12" s="16" t="s">
        <v>259</v>
      </c>
      <c r="B12" s="16" t="s">
        <v>260</v>
      </c>
      <c r="C12" s="17">
        <f>'SO 202'!I3</f>
        <v>0</v>
      </c>
      <c r="D12" s="17">
        <f>'SO 202'!O2</f>
        <v>0</v>
      </c>
      <c r="E12" s="17">
        <f>C12+D12</f>
        <v>0</v>
      </c>
    </row>
    <row r="13" spans="1:5" ht="12.75" customHeight="1">
      <c r="A13" s="16" t="s">
        <v>315</v>
      </c>
      <c r="B13" s="16" t="s">
        <v>316</v>
      </c>
      <c r="C13" s="17">
        <f>VRN!I3</f>
        <v>0</v>
      </c>
      <c r="D13" s="17">
        <f>VRN!O2</f>
        <v>0</v>
      </c>
      <c r="E13" s="17">
        <f>C13+D13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0+O8+O25+O54+O75+O84+O113+O118</f>
        <v>0</v>
      </c>
      <c r="P2" t="s">
        <v>23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25</v>
      </c>
      <c r="I3" s="33">
        <f>0+I8+I25+I54+I75+I84+I113+I118</f>
        <v>0</v>
      </c>
      <c r="O3" t="s">
        <v>19</v>
      </c>
      <c r="P3" t="s">
        <v>24</v>
      </c>
    </row>
    <row r="4" spans="1:16" ht="15" customHeight="1">
      <c r="A4" t="s">
        <v>17</v>
      </c>
      <c r="B4" s="13" t="s">
        <v>18</v>
      </c>
      <c r="C4" s="38" t="s">
        <v>25</v>
      </c>
      <c r="D4" s="39"/>
      <c r="E4" s="14" t="s">
        <v>26</v>
      </c>
      <c r="F4" s="5"/>
      <c r="G4" s="5"/>
      <c r="H4" s="15"/>
      <c r="I4" s="15"/>
      <c r="O4" t="s">
        <v>20</v>
      </c>
      <c r="P4" t="s">
        <v>24</v>
      </c>
    </row>
    <row r="5" spans="1:16" ht="12.75" customHeight="1">
      <c r="A5" s="40" t="s">
        <v>27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</row>
    <row r="7" spans="1:9" ht="12.75" customHeight="1">
      <c r="A7" s="12" t="s">
        <v>23</v>
      </c>
      <c r="B7" s="12" t="s">
        <v>29</v>
      </c>
      <c r="C7" s="12" t="s">
        <v>24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19" t="s">
        <v>23</v>
      </c>
      <c r="D8" s="15"/>
      <c r="E8" s="20" t="s">
        <v>44</v>
      </c>
      <c r="F8" s="15"/>
      <c r="G8" s="15"/>
      <c r="H8" s="15"/>
      <c r="I8" s="21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18" t="s">
        <v>45</v>
      </c>
      <c r="B9" s="22" t="s">
        <v>29</v>
      </c>
      <c r="C9" s="22" t="s">
        <v>46</v>
      </c>
      <c r="D9" s="18" t="s">
        <v>47</v>
      </c>
      <c r="E9" s="23" t="s">
        <v>48</v>
      </c>
      <c r="F9" s="24" t="s">
        <v>49</v>
      </c>
      <c r="G9" s="25">
        <v>2</v>
      </c>
      <c r="H9" s="26">
        <v>0</v>
      </c>
      <c r="I9" s="26">
        <f>ROUND(ROUND(H9,2)*ROUND(G9,3),2)</f>
        <v>0</v>
      </c>
      <c r="O9">
        <f>(I9*21)/100</f>
        <v>0</v>
      </c>
      <c r="P9" t="s">
        <v>24</v>
      </c>
    </row>
    <row r="10" spans="1:5" ht="12.75">
      <c r="A10" s="27" t="s">
        <v>50</v>
      </c>
      <c r="E10" s="28" t="s">
        <v>51</v>
      </c>
    </row>
    <row r="11" spans="1:5" ht="51">
      <c r="A11" s="29" t="s">
        <v>52</v>
      </c>
      <c r="E11" s="30" t="s">
        <v>53</v>
      </c>
    </row>
    <row r="12" spans="1:5" ht="12.75">
      <c r="A12" t="s">
        <v>54</v>
      </c>
      <c r="E12" s="28" t="s">
        <v>51</v>
      </c>
    </row>
    <row r="13" spans="1:16" ht="12.75">
      <c r="A13" s="18" t="s">
        <v>45</v>
      </c>
      <c r="B13" s="22" t="s">
        <v>24</v>
      </c>
      <c r="C13" s="22" t="s">
        <v>55</v>
      </c>
      <c r="D13" s="18" t="s">
        <v>51</v>
      </c>
      <c r="E13" s="23" t="s">
        <v>56</v>
      </c>
      <c r="F13" s="24" t="s">
        <v>57</v>
      </c>
      <c r="G13" s="25">
        <v>68.184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24</v>
      </c>
    </row>
    <row r="14" spans="1:5" ht="12.75">
      <c r="A14" s="27" t="s">
        <v>50</v>
      </c>
      <c r="E14" s="28" t="s">
        <v>51</v>
      </c>
    </row>
    <row r="15" spans="1:5" ht="63.75">
      <c r="A15" s="29" t="s">
        <v>52</v>
      </c>
      <c r="E15" s="30" t="s">
        <v>58</v>
      </c>
    </row>
    <row r="16" spans="1:5" ht="25.5">
      <c r="A16" t="s">
        <v>54</v>
      </c>
      <c r="E16" s="28" t="s">
        <v>59</v>
      </c>
    </row>
    <row r="17" spans="1:16" ht="12.75">
      <c r="A17" s="18" t="s">
        <v>45</v>
      </c>
      <c r="B17" s="22" t="s">
        <v>22</v>
      </c>
      <c r="C17" s="22" t="s">
        <v>60</v>
      </c>
      <c r="D17" s="18" t="s">
        <v>51</v>
      </c>
      <c r="E17" s="23" t="s">
        <v>61</v>
      </c>
      <c r="F17" s="24" t="s">
        <v>57</v>
      </c>
      <c r="G17" s="25">
        <v>1453.792</v>
      </c>
      <c r="H17" s="26">
        <v>0</v>
      </c>
      <c r="I17" s="26">
        <f>ROUND(ROUND(H17,2)*ROUND(G17,3),2)</f>
        <v>0</v>
      </c>
      <c r="O17">
        <f>(I17*21)/100</f>
        <v>0</v>
      </c>
      <c r="P17" t="s">
        <v>24</v>
      </c>
    </row>
    <row r="18" spans="1:5" ht="12.75">
      <c r="A18" s="27" t="s">
        <v>50</v>
      </c>
      <c r="E18" s="28" t="s">
        <v>51</v>
      </c>
    </row>
    <row r="19" spans="1:5" ht="102">
      <c r="A19" s="29" t="s">
        <v>52</v>
      </c>
      <c r="E19" s="30" t="s">
        <v>62</v>
      </c>
    </row>
    <row r="20" spans="1:5" ht="25.5">
      <c r="A20" t="s">
        <v>54</v>
      </c>
      <c r="E20" s="28" t="s">
        <v>59</v>
      </c>
    </row>
    <row r="21" spans="1:16" ht="12.75">
      <c r="A21" s="18" t="s">
        <v>45</v>
      </c>
      <c r="B21" s="22" t="s">
        <v>33</v>
      </c>
      <c r="C21" s="22" t="s">
        <v>63</v>
      </c>
      <c r="D21" s="18" t="s">
        <v>47</v>
      </c>
      <c r="E21" s="23" t="s">
        <v>64</v>
      </c>
      <c r="F21" s="24" t="s">
        <v>49</v>
      </c>
      <c r="G21" s="25">
        <v>35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24</v>
      </c>
    </row>
    <row r="22" spans="1:5" ht="12.75">
      <c r="A22" s="27" t="s">
        <v>50</v>
      </c>
      <c r="E22" s="28" t="s">
        <v>51</v>
      </c>
    </row>
    <row r="23" spans="1:5" ht="51">
      <c r="A23" s="29" t="s">
        <v>52</v>
      </c>
      <c r="E23" s="30" t="s">
        <v>65</v>
      </c>
    </row>
    <row r="24" spans="1:5" ht="12.75">
      <c r="A24" t="s">
        <v>54</v>
      </c>
      <c r="E24" s="28" t="s">
        <v>51</v>
      </c>
    </row>
    <row r="25" spans="1:18" ht="12.75" customHeight="1">
      <c r="A25" s="5" t="s">
        <v>43</v>
      </c>
      <c r="B25" s="5"/>
      <c r="C25" s="31" t="s">
        <v>29</v>
      </c>
      <c r="D25" s="5"/>
      <c r="E25" s="20" t="s">
        <v>66</v>
      </c>
      <c r="F25" s="5"/>
      <c r="G25" s="5"/>
      <c r="H25" s="5"/>
      <c r="I25" s="32">
        <f>0+Q25</f>
        <v>0</v>
      </c>
      <c r="O25">
        <f>0+R25</f>
        <v>0</v>
      </c>
      <c r="Q25">
        <f>0+I26+I30+I34+I38+I42+I46+I50</f>
        <v>0</v>
      </c>
      <c r="R25">
        <f>0+O26+O30+O34+O38+O42+O46+O50</f>
        <v>0</v>
      </c>
    </row>
    <row r="26" spans="1:16" ht="12.75">
      <c r="A26" s="18" t="s">
        <v>45</v>
      </c>
      <c r="B26" s="22" t="s">
        <v>35</v>
      </c>
      <c r="C26" s="22" t="s">
        <v>67</v>
      </c>
      <c r="D26" s="18" t="s">
        <v>51</v>
      </c>
      <c r="E26" s="23" t="s">
        <v>68</v>
      </c>
      <c r="F26" s="24" t="s">
        <v>69</v>
      </c>
      <c r="G26" s="25">
        <v>251.89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24</v>
      </c>
    </row>
    <row r="27" spans="1:5" ht="63.75">
      <c r="A27" s="27" t="s">
        <v>50</v>
      </c>
      <c r="E27" s="28" t="s">
        <v>70</v>
      </c>
    </row>
    <row r="28" spans="1:5" ht="51">
      <c r="A28" s="29" t="s">
        <v>52</v>
      </c>
      <c r="E28" s="30" t="s">
        <v>71</v>
      </c>
    </row>
    <row r="29" spans="1:5" ht="38.25">
      <c r="A29" t="s">
        <v>54</v>
      </c>
      <c r="E29" s="28" t="s">
        <v>72</v>
      </c>
    </row>
    <row r="30" spans="1:16" ht="12.75">
      <c r="A30" s="18" t="s">
        <v>45</v>
      </c>
      <c r="B30" s="22" t="s">
        <v>37</v>
      </c>
      <c r="C30" s="22" t="s">
        <v>73</v>
      </c>
      <c r="D30" s="18" t="s">
        <v>51</v>
      </c>
      <c r="E30" s="23" t="s">
        <v>74</v>
      </c>
      <c r="F30" s="24" t="s">
        <v>75</v>
      </c>
      <c r="G30" s="25">
        <v>51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24</v>
      </c>
    </row>
    <row r="31" spans="1:5" ht="12.75">
      <c r="A31" s="27" t="s">
        <v>50</v>
      </c>
      <c r="E31" s="28" t="s">
        <v>51</v>
      </c>
    </row>
    <row r="32" spans="1:5" ht="63.75">
      <c r="A32" s="29" t="s">
        <v>52</v>
      </c>
      <c r="E32" s="30" t="s">
        <v>76</v>
      </c>
    </row>
    <row r="33" spans="1:5" ht="89.25">
      <c r="A33" t="s">
        <v>54</v>
      </c>
      <c r="E33" s="28" t="s">
        <v>77</v>
      </c>
    </row>
    <row r="34" spans="1:16" ht="25.5">
      <c r="A34" s="18" t="s">
        <v>45</v>
      </c>
      <c r="B34" s="22" t="s">
        <v>78</v>
      </c>
      <c r="C34" s="22" t="s">
        <v>79</v>
      </c>
      <c r="D34" s="18" t="s">
        <v>51</v>
      </c>
      <c r="E34" s="23" t="s">
        <v>80</v>
      </c>
      <c r="F34" s="24" t="s">
        <v>49</v>
      </c>
      <c r="G34" s="25">
        <v>361.672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24</v>
      </c>
    </row>
    <row r="35" spans="1:5" ht="12.75">
      <c r="A35" s="27" t="s">
        <v>50</v>
      </c>
      <c r="E35" s="28" t="s">
        <v>81</v>
      </c>
    </row>
    <row r="36" spans="1:5" ht="63.75">
      <c r="A36" s="29" t="s">
        <v>52</v>
      </c>
      <c r="E36" s="30" t="s">
        <v>82</v>
      </c>
    </row>
    <row r="37" spans="1:5" ht="63.75">
      <c r="A37" t="s">
        <v>54</v>
      </c>
      <c r="E37" s="28" t="s">
        <v>83</v>
      </c>
    </row>
    <row r="38" spans="1:16" ht="12.75">
      <c r="A38" s="18" t="s">
        <v>45</v>
      </c>
      <c r="B38" s="22" t="s">
        <v>84</v>
      </c>
      <c r="C38" s="22" t="s">
        <v>85</v>
      </c>
      <c r="D38" s="18" t="s">
        <v>51</v>
      </c>
      <c r="E38" s="23" t="s">
        <v>86</v>
      </c>
      <c r="F38" s="24" t="s">
        <v>49</v>
      </c>
      <c r="G38" s="25">
        <v>193.753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24</v>
      </c>
    </row>
    <row r="39" spans="1:5" ht="25.5">
      <c r="A39" s="27" t="s">
        <v>50</v>
      </c>
      <c r="E39" s="28" t="s">
        <v>87</v>
      </c>
    </row>
    <row r="40" spans="1:5" ht="51">
      <c r="A40" s="29" t="s">
        <v>52</v>
      </c>
      <c r="E40" s="30" t="s">
        <v>88</v>
      </c>
    </row>
    <row r="41" spans="1:5" ht="63.75">
      <c r="A41" t="s">
        <v>54</v>
      </c>
      <c r="E41" s="28" t="s">
        <v>83</v>
      </c>
    </row>
    <row r="42" spans="1:16" ht="12.75">
      <c r="A42" s="18" t="s">
        <v>45</v>
      </c>
      <c r="B42" s="22" t="s">
        <v>40</v>
      </c>
      <c r="C42" s="22" t="s">
        <v>89</v>
      </c>
      <c r="D42" s="18" t="s">
        <v>51</v>
      </c>
      <c r="E42" s="23" t="s">
        <v>90</v>
      </c>
      <c r="F42" s="24" t="s">
        <v>49</v>
      </c>
      <c r="G42" s="25">
        <v>37.88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24</v>
      </c>
    </row>
    <row r="43" spans="1:5" ht="12.75">
      <c r="A43" s="27" t="s">
        <v>50</v>
      </c>
      <c r="E43" s="28" t="s">
        <v>81</v>
      </c>
    </row>
    <row r="44" spans="1:5" ht="89.25">
      <c r="A44" s="29" t="s">
        <v>52</v>
      </c>
      <c r="E44" s="30" t="s">
        <v>91</v>
      </c>
    </row>
    <row r="45" spans="1:5" ht="369.75">
      <c r="A45" t="s">
        <v>54</v>
      </c>
      <c r="E45" s="28" t="s">
        <v>92</v>
      </c>
    </row>
    <row r="46" spans="1:16" ht="12.75">
      <c r="A46" s="18" t="s">
        <v>45</v>
      </c>
      <c r="B46" s="22" t="s">
        <v>42</v>
      </c>
      <c r="C46" s="22" t="s">
        <v>93</v>
      </c>
      <c r="D46" s="18" t="s">
        <v>51</v>
      </c>
      <c r="E46" s="23" t="s">
        <v>94</v>
      </c>
      <c r="F46" s="24" t="s">
        <v>49</v>
      </c>
      <c r="G46" s="25">
        <v>2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24</v>
      </c>
    </row>
    <row r="47" spans="1:5" ht="12.75">
      <c r="A47" s="27" t="s">
        <v>50</v>
      </c>
      <c r="E47" s="28" t="s">
        <v>51</v>
      </c>
    </row>
    <row r="48" spans="1:5" ht="51">
      <c r="A48" s="29" t="s">
        <v>52</v>
      </c>
      <c r="E48" s="30" t="s">
        <v>95</v>
      </c>
    </row>
    <row r="49" spans="1:5" ht="267.75">
      <c r="A49" t="s">
        <v>54</v>
      </c>
      <c r="E49" s="28" t="s">
        <v>96</v>
      </c>
    </row>
    <row r="50" spans="1:16" ht="12.75">
      <c r="A50" s="18" t="s">
        <v>45</v>
      </c>
      <c r="B50" s="22" t="s">
        <v>97</v>
      </c>
      <c r="C50" s="22" t="s">
        <v>98</v>
      </c>
      <c r="D50" s="18" t="s">
        <v>51</v>
      </c>
      <c r="E50" s="23" t="s">
        <v>99</v>
      </c>
      <c r="F50" s="24" t="s">
        <v>69</v>
      </c>
      <c r="G50" s="25">
        <v>1311.061</v>
      </c>
      <c r="H50" s="26">
        <v>0</v>
      </c>
      <c r="I50" s="26">
        <f>ROUND(ROUND(H50,2)*ROUND(G50,3),2)</f>
        <v>0</v>
      </c>
      <c r="O50">
        <f>(I50*21)/100</f>
        <v>0</v>
      </c>
      <c r="P50" t="s">
        <v>24</v>
      </c>
    </row>
    <row r="51" spans="1:5" ht="12.75">
      <c r="A51" s="27" t="s">
        <v>50</v>
      </c>
      <c r="E51" s="28" t="s">
        <v>51</v>
      </c>
    </row>
    <row r="52" spans="1:5" ht="51">
      <c r="A52" s="29" t="s">
        <v>52</v>
      </c>
      <c r="E52" s="30" t="s">
        <v>100</v>
      </c>
    </row>
    <row r="53" spans="1:5" ht="25.5">
      <c r="A53" t="s">
        <v>54</v>
      </c>
      <c r="E53" s="28" t="s">
        <v>101</v>
      </c>
    </row>
    <row r="54" spans="1:18" ht="12.75" customHeight="1">
      <c r="A54" s="5" t="s">
        <v>43</v>
      </c>
      <c r="B54" s="5"/>
      <c r="C54" s="31" t="s">
        <v>24</v>
      </c>
      <c r="D54" s="5"/>
      <c r="E54" s="20" t="s">
        <v>102</v>
      </c>
      <c r="F54" s="5"/>
      <c r="G54" s="5"/>
      <c r="H54" s="5"/>
      <c r="I54" s="32">
        <f>0+Q54</f>
        <v>0</v>
      </c>
      <c r="O54">
        <f>0+R54</f>
        <v>0</v>
      </c>
      <c r="Q54">
        <f>0+I55+I59+I63+I67+I71</f>
        <v>0</v>
      </c>
      <c r="R54">
        <f>0+O55+O59+O63+O67+O71</f>
        <v>0</v>
      </c>
    </row>
    <row r="55" spans="1:16" ht="12.75">
      <c r="A55" s="18" t="s">
        <v>45</v>
      </c>
      <c r="B55" s="22" t="s">
        <v>103</v>
      </c>
      <c r="C55" s="22" t="s">
        <v>104</v>
      </c>
      <c r="D55" s="18" t="s">
        <v>51</v>
      </c>
      <c r="E55" s="23" t="s">
        <v>105</v>
      </c>
      <c r="F55" s="24" t="s">
        <v>106</v>
      </c>
      <c r="G55" s="25">
        <v>219.86</v>
      </c>
      <c r="H55" s="26">
        <v>0</v>
      </c>
      <c r="I55" s="26">
        <f>ROUND(ROUND(H55,2)*ROUND(G55,3),2)</f>
        <v>0</v>
      </c>
      <c r="O55">
        <f>(I55*21)/100</f>
        <v>0</v>
      </c>
      <c r="P55" t="s">
        <v>24</v>
      </c>
    </row>
    <row r="56" spans="1:5" ht="12.75">
      <c r="A56" s="27" t="s">
        <v>50</v>
      </c>
      <c r="E56" s="28" t="s">
        <v>51</v>
      </c>
    </row>
    <row r="57" spans="1:5" ht="63.75">
      <c r="A57" s="29" t="s">
        <v>52</v>
      </c>
      <c r="E57" s="30" t="s">
        <v>107</v>
      </c>
    </row>
    <row r="58" spans="1:5" ht="165.75">
      <c r="A58" t="s">
        <v>54</v>
      </c>
      <c r="E58" s="28" t="s">
        <v>108</v>
      </c>
    </row>
    <row r="59" spans="1:16" ht="12.75">
      <c r="A59" s="18" t="s">
        <v>45</v>
      </c>
      <c r="B59" s="22" t="s">
        <v>109</v>
      </c>
      <c r="C59" s="22" t="s">
        <v>110</v>
      </c>
      <c r="D59" s="18" t="s">
        <v>51</v>
      </c>
      <c r="E59" s="23" t="s">
        <v>111</v>
      </c>
      <c r="F59" s="24" t="s">
        <v>69</v>
      </c>
      <c r="G59" s="25">
        <v>494.55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24</v>
      </c>
    </row>
    <row r="60" spans="1:5" ht="12.75">
      <c r="A60" s="27" t="s">
        <v>50</v>
      </c>
      <c r="E60" s="28" t="s">
        <v>51</v>
      </c>
    </row>
    <row r="61" spans="1:5" ht="38.25">
      <c r="A61" s="29" t="s">
        <v>52</v>
      </c>
      <c r="E61" s="30" t="s">
        <v>112</v>
      </c>
    </row>
    <row r="62" spans="1:5" ht="51">
      <c r="A62" t="s">
        <v>54</v>
      </c>
      <c r="E62" s="28" t="s">
        <v>113</v>
      </c>
    </row>
    <row r="63" spans="1:16" ht="12.75">
      <c r="A63" s="18" t="s">
        <v>45</v>
      </c>
      <c r="B63" s="22" t="s">
        <v>114</v>
      </c>
      <c r="C63" s="22" t="s">
        <v>115</v>
      </c>
      <c r="D63" s="18" t="s">
        <v>51</v>
      </c>
      <c r="E63" s="23" t="s">
        <v>116</v>
      </c>
      <c r="F63" s="24" t="s">
        <v>49</v>
      </c>
      <c r="G63" s="25">
        <v>219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24</v>
      </c>
    </row>
    <row r="64" spans="1:5" ht="12.75">
      <c r="A64" s="27" t="s">
        <v>50</v>
      </c>
      <c r="E64" s="28" t="s">
        <v>51</v>
      </c>
    </row>
    <row r="65" spans="1:5" ht="51">
      <c r="A65" s="29" t="s">
        <v>52</v>
      </c>
      <c r="E65" s="30" t="s">
        <v>117</v>
      </c>
    </row>
    <row r="66" spans="1:5" ht="38.25">
      <c r="A66" t="s">
        <v>54</v>
      </c>
      <c r="E66" s="28" t="s">
        <v>118</v>
      </c>
    </row>
    <row r="67" spans="1:16" ht="25.5">
      <c r="A67" s="18" t="s">
        <v>45</v>
      </c>
      <c r="B67" s="22" t="s">
        <v>119</v>
      </c>
      <c r="C67" s="22" t="s">
        <v>120</v>
      </c>
      <c r="D67" s="18" t="s">
        <v>51</v>
      </c>
      <c r="E67" s="23" t="s">
        <v>121</v>
      </c>
      <c r="F67" s="24" t="s">
        <v>69</v>
      </c>
      <c r="G67" s="25">
        <v>225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24</v>
      </c>
    </row>
    <row r="68" spans="1:5" ht="12.75">
      <c r="A68" s="27" t="s">
        <v>50</v>
      </c>
      <c r="E68" s="28" t="s">
        <v>51</v>
      </c>
    </row>
    <row r="69" spans="1:5" ht="76.5">
      <c r="A69" s="29" t="s">
        <v>52</v>
      </c>
      <c r="E69" s="30" t="s">
        <v>122</v>
      </c>
    </row>
    <row r="70" spans="1:5" ht="102">
      <c r="A70" t="s">
        <v>54</v>
      </c>
      <c r="E70" s="28" t="s">
        <v>123</v>
      </c>
    </row>
    <row r="71" spans="1:16" ht="12.75">
      <c r="A71" s="18" t="s">
        <v>45</v>
      </c>
      <c r="B71" s="22" t="s">
        <v>124</v>
      </c>
      <c r="C71" s="22" t="s">
        <v>125</v>
      </c>
      <c r="D71" s="18" t="s">
        <v>51</v>
      </c>
      <c r="E71" s="23" t="s">
        <v>126</v>
      </c>
      <c r="F71" s="24" t="s">
        <v>69</v>
      </c>
      <c r="G71" s="25">
        <v>83.2</v>
      </c>
      <c r="H71" s="26">
        <v>0</v>
      </c>
      <c r="I71" s="26">
        <f>ROUND(ROUND(H71,2)*ROUND(G71,3),2)</f>
        <v>0</v>
      </c>
      <c r="O71">
        <f>(I71*21)/100</f>
        <v>0</v>
      </c>
      <c r="P71" t="s">
        <v>24</v>
      </c>
    </row>
    <row r="72" spans="1:5" ht="12.75">
      <c r="A72" s="27" t="s">
        <v>50</v>
      </c>
      <c r="E72" s="28" t="s">
        <v>51</v>
      </c>
    </row>
    <row r="73" spans="1:5" ht="63.75">
      <c r="A73" s="29" t="s">
        <v>52</v>
      </c>
      <c r="E73" s="30" t="s">
        <v>127</v>
      </c>
    </row>
    <row r="74" spans="1:5" ht="102">
      <c r="A74" t="s">
        <v>54</v>
      </c>
      <c r="E74" s="28" t="s">
        <v>128</v>
      </c>
    </row>
    <row r="75" spans="1:18" ht="12.75" customHeight="1">
      <c r="A75" s="5" t="s">
        <v>43</v>
      </c>
      <c r="B75" s="5"/>
      <c r="C75" s="31" t="s">
        <v>33</v>
      </c>
      <c r="D75" s="5"/>
      <c r="E75" s="20" t="s">
        <v>129</v>
      </c>
      <c r="F75" s="5"/>
      <c r="G75" s="5"/>
      <c r="H75" s="5"/>
      <c r="I75" s="32">
        <f>0+Q75</f>
        <v>0</v>
      </c>
      <c r="O75">
        <f>0+R75</f>
        <v>0</v>
      </c>
      <c r="Q75">
        <f>0+I76+I80</f>
        <v>0</v>
      </c>
      <c r="R75">
        <f>0+O76+O80</f>
        <v>0</v>
      </c>
    </row>
    <row r="76" spans="1:16" ht="12.75">
      <c r="A76" s="18" t="s">
        <v>45</v>
      </c>
      <c r="B76" s="22" t="s">
        <v>130</v>
      </c>
      <c r="C76" s="22" t="s">
        <v>131</v>
      </c>
      <c r="D76" s="18" t="s">
        <v>51</v>
      </c>
      <c r="E76" s="23" t="s">
        <v>132</v>
      </c>
      <c r="F76" s="24" t="s">
        <v>49</v>
      </c>
      <c r="G76" s="25">
        <v>41.88</v>
      </c>
      <c r="H76" s="26">
        <v>0</v>
      </c>
      <c r="I76" s="26">
        <f>ROUND(ROUND(H76,2)*ROUND(G76,3),2)</f>
        <v>0</v>
      </c>
      <c r="O76">
        <f>(I76*21)/100</f>
        <v>0</v>
      </c>
      <c r="P76" t="s">
        <v>24</v>
      </c>
    </row>
    <row r="77" spans="1:5" ht="12.75">
      <c r="A77" s="27" t="s">
        <v>50</v>
      </c>
      <c r="E77" s="28" t="s">
        <v>51</v>
      </c>
    </row>
    <row r="78" spans="1:5" ht="114.75">
      <c r="A78" s="29" t="s">
        <v>52</v>
      </c>
      <c r="E78" s="30" t="s">
        <v>133</v>
      </c>
    </row>
    <row r="79" spans="1:5" ht="51">
      <c r="A79" t="s">
        <v>54</v>
      </c>
      <c r="E79" s="28" t="s">
        <v>134</v>
      </c>
    </row>
    <row r="80" spans="1:16" ht="12.75">
      <c r="A80" s="18" t="s">
        <v>45</v>
      </c>
      <c r="B80" s="22" t="s">
        <v>135</v>
      </c>
      <c r="C80" s="22" t="s">
        <v>136</v>
      </c>
      <c r="D80" s="18" t="s">
        <v>51</v>
      </c>
      <c r="E80" s="23" t="s">
        <v>137</v>
      </c>
      <c r="F80" s="24" t="s">
        <v>49</v>
      </c>
      <c r="G80" s="25">
        <v>0.6</v>
      </c>
      <c r="H80" s="26">
        <v>0</v>
      </c>
      <c r="I80" s="26">
        <f>ROUND(ROUND(H80,2)*ROUND(G80,3),2)</f>
        <v>0</v>
      </c>
      <c r="O80">
        <f>(I80*21)/100</f>
        <v>0</v>
      </c>
      <c r="P80" t="s">
        <v>24</v>
      </c>
    </row>
    <row r="81" spans="1:5" ht="12.75">
      <c r="A81" s="27" t="s">
        <v>50</v>
      </c>
      <c r="E81" s="28" t="s">
        <v>51</v>
      </c>
    </row>
    <row r="82" spans="1:5" ht="63.75">
      <c r="A82" s="29" t="s">
        <v>52</v>
      </c>
      <c r="E82" s="30" t="s">
        <v>138</v>
      </c>
    </row>
    <row r="83" spans="1:5" ht="102">
      <c r="A83" t="s">
        <v>54</v>
      </c>
      <c r="E83" s="28" t="s">
        <v>139</v>
      </c>
    </row>
    <row r="84" spans="1:18" ht="12.75" customHeight="1">
      <c r="A84" s="5" t="s">
        <v>43</v>
      </c>
      <c r="B84" s="5"/>
      <c r="C84" s="31" t="s">
        <v>35</v>
      </c>
      <c r="D84" s="5"/>
      <c r="E84" s="20" t="s">
        <v>26</v>
      </c>
      <c r="F84" s="5"/>
      <c r="G84" s="5"/>
      <c r="H84" s="5"/>
      <c r="I84" s="32">
        <f>0+Q84</f>
        <v>0</v>
      </c>
      <c r="O84">
        <f>0+R84</f>
        <v>0</v>
      </c>
      <c r="Q84">
        <f>0+I85+I89+I93+I97+I101+I105+I109</f>
        <v>0</v>
      </c>
      <c r="R84">
        <f>0+O85+O89+O93+O97+O101+O105+O109</f>
        <v>0</v>
      </c>
    </row>
    <row r="85" spans="1:16" ht="12.75">
      <c r="A85" s="18" t="s">
        <v>45</v>
      </c>
      <c r="B85" s="22" t="s">
        <v>140</v>
      </c>
      <c r="C85" s="22" t="s">
        <v>141</v>
      </c>
      <c r="D85" s="18" t="s">
        <v>51</v>
      </c>
      <c r="E85" s="23" t="s">
        <v>142</v>
      </c>
      <c r="F85" s="24" t="s">
        <v>69</v>
      </c>
      <c r="G85" s="25">
        <v>1311.061</v>
      </c>
      <c r="H85" s="26">
        <v>0</v>
      </c>
      <c r="I85" s="26">
        <f>ROUND(ROUND(H85,2)*ROUND(G85,3),2)</f>
        <v>0</v>
      </c>
      <c r="O85">
        <f>(I85*21)/100</f>
        <v>0</v>
      </c>
      <c r="P85" t="s">
        <v>24</v>
      </c>
    </row>
    <row r="86" spans="1:5" ht="12.75">
      <c r="A86" s="27" t="s">
        <v>50</v>
      </c>
      <c r="E86" s="28" t="s">
        <v>51</v>
      </c>
    </row>
    <row r="87" spans="1:5" ht="51">
      <c r="A87" s="29" t="s">
        <v>52</v>
      </c>
      <c r="E87" s="30" t="s">
        <v>143</v>
      </c>
    </row>
    <row r="88" spans="1:5" ht="51">
      <c r="A88" t="s">
        <v>54</v>
      </c>
      <c r="E88" s="28" t="s">
        <v>144</v>
      </c>
    </row>
    <row r="89" spans="1:16" ht="12.75">
      <c r="A89" s="18" t="s">
        <v>45</v>
      </c>
      <c r="B89" s="22" t="s">
        <v>145</v>
      </c>
      <c r="C89" s="22" t="s">
        <v>146</v>
      </c>
      <c r="D89" s="18" t="s">
        <v>51</v>
      </c>
      <c r="E89" s="23" t="s">
        <v>147</v>
      </c>
      <c r="F89" s="24" t="s">
        <v>69</v>
      </c>
      <c r="G89" s="25">
        <v>82.322</v>
      </c>
      <c r="H89" s="26">
        <v>0</v>
      </c>
      <c r="I89" s="26">
        <f>ROUND(ROUND(H89,2)*ROUND(G89,3),2)</f>
        <v>0</v>
      </c>
      <c r="O89">
        <f>(I89*21)/100</f>
        <v>0</v>
      </c>
      <c r="P89" t="s">
        <v>24</v>
      </c>
    </row>
    <row r="90" spans="1:5" ht="12.75">
      <c r="A90" s="27" t="s">
        <v>50</v>
      </c>
      <c r="E90" s="28" t="s">
        <v>51</v>
      </c>
    </row>
    <row r="91" spans="1:5" ht="63.75">
      <c r="A91" s="29" t="s">
        <v>52</v>
      </c>
      <c r="E91" s="30" t="s">
        <v>148</v>
      </c>
    </row>
    <row r="92" spans="1:5" ht="38.25">
      <c r="A92" t="s">
        <v>54</v>
      </c>
      <c r="E92" s="28" t="s">
        <v>149</v>
      </c>
    </row>
    <row r="93" spans="1:16" ht="12.75">
      <c r="A93" s="18" t="s">
        <v>45</v>
      </c>
      <c r="B93" s="22" t="s">
        <v>150</v>
      </c>
      <c r="C93" s="22" t="s">
        <v>151</v>
      </c>
      <c r="D93" s="18" t="s">
        <v>51</v>
      </c>
      <c r="E93" s="23" t="s">
        <v>152</v>
      </c>
      <c r="F93" s="24" t="s">
        <v>69</v>
      </c>
      <c r="G93" s="25">
        <v>2583.372</v>
      </c>
      <c r="H93" s="26">
        <v>0</v>
      </c>
      <c r="I93" s="26">
        <f>ROUND(ROUND(H93,2)*ROUND(G93,3),2)</f>
        <v>0</v>
      </c>
      <c r="O93">
        <f>(I93*21)/100</f>
        <v>0</v>
      </c>
      <c r="P93" t="s">
        <v>24</v>
      </c>
    </row>
    <row r="94" spans="1:5" ht="12.75">
      <c r="A94" s="27" t="s">
        <v>50</v>
      </c>
      <c r="E94" s="28" t="s">
        <v>51</v>
      </c>
    </row>
    <row r="95" spans="1:5" ht="89.25">
      <c r="A95" s="29" t="s">
        <v>52</v>
      </c>
      <c r="E95" s="30" t="s">
        <v>153</v>
      </c>
    </row>
    <row r="96" spans="1:5" ht="51">
      <c r="A96" t="s">
        <v>54</v>
      </c>
      <c r="E96" s="28" t="s">
        <v>154</v>
      </c>
    </row>
    <row r="97" spans="1:16" ht="12.75">
      <c r="A97" s="18" t="s">
        <v>45</v>
      </c>
      <c r="B97" s="22" t="s">
        <v>155</v>
      </c>
      <c r="C97" s="22" t="s">
        <v>156</v>
      </c>
      <c r="D97" s="18" t="s">
        <v>51</v>
      </c>
      <c r="E97" s="23" t="s">
        <v>157</v>
      </c>
      <c r="F97" s="24" t="s">
        <v>69</v>
      </c>
      <c r="G97" s="25">
        <v>1291.686</v>
      </c>
      <c r="H97" s="26">
        <v>0</v>
      </c>
      <c r="I97" s="26">
        <f>ROUND(ROUND(H97,2)*ROUND(G97,3),2)</f>
        <v>0</v>
      </c>
      <c r="O97">
        <f>(I97*21)/100</f>
        <v>0</v>
      </c>
      <c r="P97" t="s">
        <v>24</v>
      </c>
    </row>
    <row r="98" spans="1:5" ht="12.75">
      <c r="A98" s="27" t="s">
        <v>50</v>
      </c>
      <c r="E98" s="28" t="s">
        <v>158</v>
      </c>
    </row>
    <row r="99" spans="1:5" ht="51">
      <c r="A99" s="29" t="s">
        <v>52</v>
      </c>
      <c r="E99" s="30" t="s">
        <v>159</v>
      </c>
    </row>
    <row r="100" spans="1:5" ht="51">
      <c r="A100" t="s">
        <v>54</v>
      </c>
      <c r="E100" s="28" t="s">
        <v>154</v>
      </c>
    </row>
    <row r="101" spans="1:16" ht="12.75">
      <c r="A101" s="18" t="s">
        <v>45</v>
      </c>
      <c r="B101" s="22" t="s">
        <v>160</v>
      </c>
      <c r="C101" s="22" t="s">
        <v>161</v>
      </c>
      <c r="D101" s="18" t="s">
        <v>51</v>
      </c>
      <c r="E101" s="23" t="s">
        <v>162</v>
      </c>
      <c r="F101" s="24" t="s">
        <v>69</v>
      </c>
      <c r="G101" s="25">
        <v>1291.686</v>
      </c>
      <c r="H101" s="26">
        <v>0</v>
      </c>
      <c r="I101" s="26">
        <f>ROUND(ROUND(H101,2)*ROUND(G101,3),2)</f>
        <v>0</v>
      </c>
      <c r="O101">
        <f>(I101*21)/100</f>
        <v>0</v>
      </c>
      <c r="P101" t="s">
        <v>24</v>
      </c>
    </row>
    <row r="102" spans="1:5" ht="12.75">
      <c r="A102" s="27" t="s">
        <v>50</v>
      </c>
      <c r="E102" s="28" t="s">
        <v>51</v>
      </c>
    </row>
    <row r="103" spans="1:5" ht="51">
      <c r="A103" s="29" t="s">
        <v>52</v>
      </c>
      <c r="E103" s="30" t="s">
        <v>163</v>
      </c>
    </row>
    <row r="104" spans="1:5" ht="140.25">
      <c r="A104" t="s">
        <v>54</v>
      </c>
      <c r="E104" s="28" t="s">
        <v>164</v>
      </c>
    </row>
    <row r="105" spans="1:16" ht="12.75">
      <c r="A105" s="18" t="s">
        <v>45</v>
      </c>
      <c r="B105" s="22" t="s">
        <v>165</v>
      </c>
      <c r="C105" s="22" t="s">
        <v>166</v>
      </c>
      <c r="D105" s="18" t="s">
        <v>51</v>
      </c>
      <c r="E105" s="23" t="s">
        <v>167</v>
      </c>
      <c r="F105" s="24" t="s">
        <v>69</v>
      </c>
      <c r="G105" s="25">
        <v>1291.686</v>
      </c>
      <c r="H105" s="26">
        <v>0</v>
      </c>
      <c r="I105" s="26">
        <f>ROUND(ROUND(H105,2)*ROUND(G105,3),2)</f>
        <v>0</v>
      </c>
      <c r="O105">
        <f>(I105*21)/100</f>
        <v>0</v>
      </c>
      <c r="P105" t="s">
        <v>24</v>
      </c>
    </row>
    <row r="106" spans="1:5" ht="12.75">
      <c r="A106" s="27" t="s">
        <v>50</v>
      </c>
      <c r="E106" s="28" t="s">
        <v>51</v>
      </c>
    </row>
    <row r="107" spans="1:5" ht="51">
      <c r="A107" s="29" t="s">
        <v>52</v>
      </c>
      <c r="E107" s="30" t="s">
        <v>168</v>
      </c>
    </row>
    <row r="108" spans="1:5" ht="140.25">
      <c r="A108" t="s">
        <v>54</v>
      </c>
      <c r="E108" s="28" t="s">
        <v>164</v>
      </c>
    </row>
    <row r="109" spans="1:16" ht="12.75">
      <c r="A109" s="18" t="s">
        <v>45</v>
      </c>
      <c r="B109" s="22" t="s">
        <v>169</v>
      </c>
      <c r="C109" s="22" t="s">
        <v>170</v>
      </c>
      <c r="D109" s="18" t="s">
        <v>51</v>
      </c>
      <c r="E109" s="23" t="s">
        <v>171</v>
      </c>
      <c r="F109" s="24" t="s">
        <v>69</v>
      </c>
      <c r="G109" s="25">
        <v>1291.686</v>
      </c>
      <c r="H109" s="26">
        <v>0</v>
      </c>
      <c r="I109" s="26">
        <f>ROUND(ROUND(H109,2)*ROUND(G109,3),2)</f>
        <v>0</v>
      </c>
      <c r="O109">
        <f>(I109*21)/100</f>
        <v>0</v>
      </c>
      <c r="P109" t="s">
        <v>24</v>
      </c>
    </row>
    <row r="110" spans="1:5" ht="12.75">
      <c r="A110" s="27" t="s">
        <v>50</v>
      </c>
      <c r="E110" s="28" t="s">
        <v>51</v>
      </c>
    </row>
    <row r="111" spans="1:5" ht="51">
      <c r="A111" s="29" t="s">
        <v>52</v>
      </c>
      <c r="E111" s="30" t="s">
        <v>172</v>
      </c>
    </row>
    <row r="112" spans="1:5" ht="140.25">
      <c r="A112" t="s">
        <v>54</v>
      </c>
      <c r="E112" s="28" t="s">
        <v>164</v>
      </c>
    </row>
    <row r="113" spans="1:18" ht="12.75" customHeight="1">
      <c r="A113" s="5" t="s">
        <v>43</v>
      </c>
      <c r="B113" s="5"/>
      <c r="C113" s="31" t="s">
        <v>84</v>
      </c>
      <c r="D113" s="5"/>
      <c r="E113" s="20" t="s">
        <v>173</v>
      </c>
      <c r="F113" s="5"/>
      <c r="G113" s="5"/>
      <c r="H113" s="5"/>
      <c r="I113" s="32">
        <f>0+Q113</f>
        <v>0</v>
      </c>
      <c r="O113">
        <f>0+R113</f>
        <v>0</v>
      </c>
      <c r="Q113">
        <f>0+I114</f>
        <v>0</v>
      </c>
      <c r="R113">
        <f>0+O114</f>
        <v>0</v>
      </c>
    </row>
    <row r="114" spans="1:16" ht="12.75">
      <c r="A114" s="18" t="s">
        <v>45</v>
      </c>
      <c r="B114" s="22" t="s">
        <v>174</v>
      </c>
      <c r="C114" s="22" t="s">
        <v>175</v>
      </c>
      <c r="D114" s="18" t="s">
        <v>51</v>
      </c>
      <c r="E114" s="23" t="s">
        <v>176</v>
      </c>
      <c r="F114" s="24" t="s">
        <v>106</v>
      </c>
      <c r="G114" s="25">
        <v>30</v>
      </c>
      <c r="H114" s="26">
        <v>0</v>
      </c>
      <c r="I114" s="26">
        <f>ROUND(ROUND(H114,2)*ROUND(G114,3),2)</f>
        <v>0</v>
      </c>
      <c r="O114">
        <f>(I114*21)/100</f>
        <v>0</v>
      </c>
      <c r="P114" t="s">
        <v>24</v>
      </c>
    </row>
    <row r="115" spans="1:5" ht="12.75">
      <c r="A115" s="27" t="s">
        <v>50</v>
      </c>
      <c r="E115" s="28" t="s">
        <v>51</v>
      </c>
    </row>
    <row r="116" spans="1:5" ht="51">
      <c r="A116" s="29" t="s">
        <v>52</v>
      </c>
      <c r="E116" s="30" t="s">
        <v>177</v>
      </c>
    </row>
    <row r="117" spans="1:5" ht="255">
      <c r="A117" t="s">
        <v>54</v>
      </c>
      <c r="E117" s="28" t="s">
        <v>178</v>
      </c>
    </row>
    <row r="118" spans="1:18" ht="12.75" customHeight="1">
      <c r="A118" s="5" t="s">
        <v>43</v>
      </c>
      <c r="B118" s="5"/>
      <c r="C118" s="31" t="s">
        <v>40</v>
      </c>
      <c r="D118" s="5"/>
      <c r="E118" s="20" t="s">
        <v>179</v>
      </c>
      <c r="F118" s="5"/>
      <c r="G118" s="5"/>
      <c r="H118" s="5"/>
      <c r="I118" s="32">
        <f>0+Q118</f>
        <v>0</v>
      </c>
      <c r="O118">
        <f>0+R118</f>
        <v>0</v>
      </c>
      <c r="Q118">
        <f>0+I119+I123+I127+I131+I135+I139+I143</f>
        <v>0</v>
      </c>
      <c r="R118">
        <f>0+O119+O123+O127+O131+O135+O139+O143</f>
        <v>0</v>
      </c>
    </row>
    <row r="119" spans="1:16" ht="25.5">
      <c r="A119" s="18" t="s">
        <v>45</v>
      </c>
      <c r="B119" s="22" t="s">
        <v>180</v>
      </c>
      <c r="C119" s="22" t="s">
        <v>181</v>
      </c>
      <c r="D119" s="18" t="s">
        <v>51</v>
      </c>
      <c r="E119" s="23" t="s">
        <v>182</v>
      </c>
      <c r="F119" s="24" t="s">
        <v>106</v>
      </c>
      <c r="G119" s="25">
        <v>51.2</v>
      </c>
      <c r="H119" s="26">
        <v>0</v>
      </c>
      <c r="I119" s="26">
        <f>ROUND(ROUND(H119,2)*ROUND(G119,3),2)</f>
        <v>0</v>
      </c>
      <c r="O119">
        <f>(I119*21)/100</f>
        <v>0</v>
      </c>
      <c r="P119" t="s">
        <v>24</v>
      </c>
    </row>
    <row r="120" spans="1:5" ht="12.75">
      <c r="A120" s="27" t="s">
        <v>50</v>
      </c>
      <c r="E120" s="28" t="s">
        <v>51</v>
      </c>
    </row>
    <row r="121" spans="1:5" ht="51">
      <c r="A121" s="29" t="s">
        <v>52</v>
      </c>
      <c r="E121" s="30" t="s">
        <v>183</v>
      </c>
    </row>
    <row r="122" spans="1:5" ht="127.5">
      <c r="A122" t="s">
        <v>54</v>
      </c>
      <c r="E122" s="28" t="s">
        <v>184</v>
      </c>
    </row>
    <row r="123" spans="1:16" ht="25.5">
      <c r="A123" s="18" t="s">
        <v>45</v>
      </c>
      <c r="B123" s="22" t="s">
        <v>185</v>
      </c>
      <c r="C123" s="22" t="s">
        <v>186</v>
      </c>
      <c r="D123" s="18" t="s">
        <v>51</v>
      </c>
      <c r="E123" s="23" t="s">
        <v>187</v>
      </c>
      <c r="F123" s="24" t="s">
        <v>106</v>
      </c>
      <c r="G123" s="25">
        <v>168.25</v>
      </c>
      <c r="H123" s="26">
        <v>0</v>
      </c>
      <c r="I123" s="26">
        <f>ROUND(ROUND(H123,2)*ROUND(G123,3),2)</f>
        <v>0</v>
      </c>
      <c r="O123">
        <f>(I123*21)/100</f>
        <v>0</v>
      </c>
      <c r="P123" t="s">
        <v>24</v>
      </c>
    </row>
    <row r="124" spans="1:5" ht="12.75">
      <c r="A124" s="27" t="s">
        <v>50</v>
      </c>
      <c r="E124" s="28" t="s">
        <v>51</v>
      </c>
    </row>
    <row r="125" spans="1:5" ht="63.75">
      <c r="A125" s="29" t="s">
        <v>52</v>
      </c>
      <c r="E125" s="30" t="s">
        <v>188</v>
      </c>
    </row>
    <row r="126" spans="1:5" ht="114.75">
      <c r="A126" t="s">
        <v>54</v>
      </c>
      <c r="E126" s="28" t="s">
        <v>189</v>
      </c>
    </row>
    <row r="127" spans="1:16" ht="12.75">
      <c r="A127" s="18" t="s">
        <v>45</v>
      </c>
      <c r="B127" s="22" t="s">
        <v>190</v>
      </c>
      <c r="C127" s="22" t="s">
        <v>191</v>
      </c>
      <c r="D127" s="18" t="s">
        <v>51</v>
      </c>
      <c r="E127" s="23" t="s">
        <v>192</v>
      </c>
      <c r="F127" s="24" t="s">
        <v>75</v>
      </c>
      <c r="G127" s="25">
        <v>9</v>
      </c>
      <c r="H127" s="26">
        <v>0</v>
      </c>
      <c r="I127" s="26">
        <f>ROUND(ROUND(H127,2)*ROUND(G127,3),2)</f>
        <v>0</v>
      </c>
      <c r="O127">
        <f>(I127*21)/100</f>
        <v>0</v>
      </c>
      <c r="P127" t="s">
        <v>24</v>
      </c>
    </row>
    <row r="128" spans="1:5" ht="12.75">
      <c r="A128" s="27" t="s">
        <v>50</v>
      </c>
      <c r="E128" s="28" t="s">
        <v>51</v>
      </c>
    </row>
    <row r="129" spans="1:5" ht="51">
      <c r="A129" s="29" t="s">
        <v>52</v>
      </c>
      <c r="E129" s="30" t="s">
        <v>193</v>
      </c>
    </row>
    <row r="130" spans="1:5" ht="51">
      <c r="A130" t="s">
        <v>54</v>
      </c>
      <c r="E130" s="28" t="s">
        <v>194</v>
      </c>
    </row>
    <row r="131" spans="1:16" ht="25.5">
      <c r="A131" s="18" t="s">
        <v>45</v>
      </c>
      <c r="B131" s="22" t="s">
        <v>195</v>
      </c>
      <c r="C131" s="22" t="s">
        <v>196</v>
      </c>
      <c r="D131" s="18" t="s">
        <v>51</v>
      </c>
      <c r="E131" s="23" t="s">
        <v>197</v>
      </c>
      <c r="F131" s="24" t="s">
        <v>75</v>
      </c>
      <c r="G131" s="25">
        <v>12</v>
      </c>
      <c r="H131" s="26">
        <v>0</v>
      </c>
      <c r="I131" s="26">
        <f>ROUND(ROUND(H131,2)*ROUND(G131,3),2)</f>
        <v>0</v>
      </c>
      <c r="O131">
        <f>(I131*21)/100</f>
        <v>0</v>
      </c>
      <c r="P131" t="s">
        <v>24</v>
      </c>
    </row>
    <row r="132" spans="1:5" ht="12.75">
      <c r="A132" s="27" t="s">
        <v>50</v>
      </c>
      <c r="E132" s="28" t="s">
        <v>51</v>
      </c>
    </row>
    <row r="133" spans="1:5" ht="51">
      <c r="A133" s="29" t="s">
        <v>52</v>
      </c>
      <c r="E133" s="30" t="s">
        <v>198</v>
      </c>
    </row>
    <row r="134" spans="1:5" ht="51">
      <c r="A134" t="s">
        <v>54</v>
      </c>
      <c r="E134" s="28" t="s">
        <v>194</v>
      </c>
    </row>
    <row r="135" spans="1:16" ht="25.5">
      <c r="A135" s="18" t="s">
        <v>45</v>
      </c>
      <c r="B135" s="22" t="s">
        <v>199</v>
      </c>
      <c r="C135" s="22" t="s">
        <v>200</v>
      </c>
      <c r="D135" s="18" t="s">
        <v>51</v>
      </c>
      <c r="E135" s="23" t="s">
        <v>201</v>
      </c>
      <c r="F135" s="24" t="s">
        <v>69</v>
      </c>
      <c r="G135" s="25">
        <v>54.896</v>
      </c>
      <c r="H135" s="26">
        <v>0</v>
      </c>
      <c r="I135" s="26">
        <f>ROUND(ROUND(H135,2)*ROUND(G135,3),2)</f>
        <v>0</v>
      </c>
      <c r="O135">
        <f>(I135*21)/100</f>
        <v>0</v>
      </c>
      <c r="P135" t="s">
        <v>24</v>
      </c>
    </row>
    <row r="136" spans="1:5" ht="12.75">
      <c r="A136" s="27" t="s">
        <v>50</v>
      </c>
      <c r="E136" s="28" t="s">
        <v>51</v>
      </c>
    </row>
    <row r="137" spans="1:5" ht="63.75">
      <c r="A137" s="29" t="s">
        <v>52</v>
      </c>
      <c r="E137" s="30" t="s">
        <v>202</v>
      </c>
    </row>
    <row r="138" spans="1:5" ht="38.25">
      <c r="A138" t="s">
        <v>54</v>
      </c>
      <c r="E138" s="28" t="s">
        <v>203</v>
      </c>
    </row>
    <row r="139" spans="1:16" ht="12.75">
      <c r="A139" s="18" t="s">
        <v>45</v>
      </c>
      <c r="B139" s="22" t="s">
        <v>204</v>
      </c>
      <c r="C139" s="22" t="s">
        <v>205</v>
      </c>
      <c r="D139" s="18" t="s">
        <v>51</v>
      </c>
      <c r="E139" s="23" t="s">
        <v>206</v>
      </c>
      <c r="F139" s="24" t="s">
        <v>106</v>
      </c>
      <c r="G139" s="25">
        <v>219.86</v>
      </c>
      <c r="H139" s="26">
        <v>0</v>
      </c>
      <c r="I139" s="26">
        <f>ROUND(ROUND(H139,2)*ROUND(G139,3),2)</f>
        <v>0</v>
      </c>
      <c r="O139">
        <f>(I139*21)/100</f>
        <v>0</v>
      </c>
      <c r="P139" t="s">
        <v>24</v>
      </c>
    </row>
    <row r="140" spans="1:5" ht="12.75">
      <c r="A140" s="27" t="s">
        <v>50</v>
      </c>
      <c r="E140" s="28" t="s">
        <v>51</v>
      </c>
    </row>
    <row r="141" spans="1:5" ht="63.75">
      <c r="A141" s="29" t="s">
        <v>52</v>
      </c>
      <c r="E141" s="30" t="s">
        <v>207</v>
      </c>
    </row>
    <row r="142" spans="1:5" ht="51">
      <c r="A142" t="s">
        <v>54</v>
      </c>
      <c r="E142" s="28" t="s">
        <v>208</v>
      </c>
    </row>
    <row r="143" spans="1:16" ht="12.75">
      <c r="A143" s="18" t="s">
        <v>45</v>
      </c>
      <c r="B143" s="22" t="s">
        <v>209</v>
      </c>
      <c r="C143" s="22" t="s">
        <v>210</v>
      </c>
      <c r="D143" s="18" t="s">
        <v>51</v>
      </c>
      <c r="E143" s="23" t="s">
        <v>211</v>
      </c>
      <c r="F143" s="24" t="s">
        <v>106</v>
      </c>
      <c r="G143" s="25">
        <v>219.86</v>
      </c>
      <c r="H143" s="26">
        <v>0</v>
      </c>
      <c r="I143" s="26">
        <f>ROUND(ROUND(H143,2)*ROUND(G143,3),2)</f>
        <v>0</v>
      </c>
      <c r="O143">
        <f>(I143*0)/100</f>
        <v>0</v>
      </c>
      <c r="P143" t="s">
        <v>23</v>
      </c>
    </row>
    <row r="144" spans="1:5" ht="12.75">
      <c r="A144" s="27" t="s">
        <v>50</v>
      </c>
      <c r="E144" s="28" t="s">
        <v>212</v>
      </c>
    </row>
    <row r="145" spans="1:5" ht="12.75">
      <c r="A145" s="29" t="s">
        <v>52</v>
      </c>
      <c r="E145" s="30" t="s">
        <v>213</v>
      </c>
    </row>
    <row r="146" spans="1:5" ht="38.25">
      <c r="A146" t="s">
        <v>54</v>
      </c>
      <c r="E146" s="28" t="s">
        <v>214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0+O9+O14+O43+O52+O57</f>
        <v>0</v>
      </c>
      <c r="P2" t="s">
        <v>23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216</v>
      </c>
      <c r="I3" s="33">
        <f>0+I9+I14+I43+I52+I57</f>
        <v>0</v>
      </c>
      <c r="O3" t="s">
        <v>19</v>
      </c>
      <c r="P3" t="s">
        <v>24</v>
      </c>
    </row>
    <row r="4" spans="1:16" ht="15" customHeight="1">
      <c r="A4" t="s">
        <v>17</v>
      </c>
      <c r="B4" s="10" t="s">
        <v>215</v>
      </c>
      <c r="C4" s="37" t="s">
        <v>216</v>
      </c>
      <c r="D4" s="34"/>
      <c r="E4" s="11" t="s">
        <v>217</v>
      </c>
      <c r="F4" s="1"/>
      <c r="G4" s="1"/>
      <c r="H4" s="9"/>
      <c r="I4" s="9"/>
      <c r="O4" t="s">
        <v>20</v>
      </c>
      <c r="P4" t="s">
        <v>24</v>
      </c>
    </row>
    <row r="5" spans="1:16" ht="12.75" customHeight="1">
      <c r="A5" t="s">
        <v>218</v>
      </c>
      <c r="B5" s="13" t="s">
        <v>18</v>
      </c>
      <c r="C5" s="38" t="s">
        <v>216</v>
      </c>
      <c r="D5" s="39"/>
      <c r="E5" s="14" t="s">
        <v>217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27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23</v>
      </c>
      <c r="B8" s="12" t="s">
        <v>29</v>
      </c>
      <c r="C8" s="12" t="s">
        <v>24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5" t="s">
        <v>43</v>
      </c>
      <c r="B9" s="15"/>
      <c r="C9" s="19" t="s">
        <v>23</v>
      </c>
      <c r="D9" s="15"/>
      <c r="E9" s="20" t="s">
        <v>44</v>
      </c>
      <c r="F9" s="15"/>
      <c r="G9" s="15"/>
      <c r="H9" s="15"/>
      <c r="I9" s="21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18" t="s">
        <v>45</v>
      </c>
      <c r="B10" s="22" t="s">
        <v>29</v>
      </c>
      <c r="C10" s="22" t="s">
        <v>55</v>
      </c>
      <c r="D10" s="18" t="s">
        <v>51</v>
      </c>
      <c r="E10" s="23" t="s">
        <v>56</v>
      </c>
      <c r="F10" s="24" t="s">
        <v>57</v>
      </c>
      <c r="G10" s="25">
        <v>1846.945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24</v>
      </c>
    </row>
    <row r="11" spans="1:5" ht="12.75">
      <c r="A11" s="27" t="s">
        <v>50</v>
      </c>
      <c r="E11" s="28" t="s">
        <v>51</v>
      </c>
    </row>
    <row r="12" spans="1:5" ht="114.75">
      <c r="A12" s="29" t="s">
        <v>52</v>
      </c>
      <c r="E12" s="30" t="s">
        <v>219</v>
      </c>
    </row>
    <row r="13" spans="1:5" ht="25.5">
      <c r="A13" t="s">
        <v>54</v>
      </c>
      <c r="E13" s="28" t="s">
        <v>59</v>
      </c>
    </row>
    <row r="14" spans="1:18" ht="12.75" customHeight="1">
      <c r="A14" s="5" t="s">
        <v>43</v>
      </c>
      <c r="B14" s="5"/>
      <c r="C14" s="31" t="s">
        <v>29</v>
      </c>
      <c r="D14" s="5"/>
      <c r="E14" s="20" t="s">
        <v>66</v>
      </c>
      <c r="F14" s="5"/>
      <c r="G14" s="5"/>
      <c r="H14" s="5"/>
      <c r="I14" s="32">
        <f>0+Q14</f>
        <v>0</v>
      </c>
      <c r="O14">
        <f>0+R14</f>
        <v>0</v>
      </c>
      <c r="Q14">
        <f>0+I15+I19+I23+I27+I31+I35+I39</f>
        <v>0</v>
      </c>
      <c r="R14">
        <f>0+O15+O19+O23+O27+O31+O35+O39</f>
        <v>0</v>
      </c>
    </row>
    <row r="15" spans="1:16" ht="12.75">
      <c r="A15" s="18" t="s">
        <v>45</v>
      </c>
      <c r="B15" s="22" t="s">
        <v>24</v>
      </c>
      <c r="C15" s="22" t="s">
        <v>220</v>
      </c>
      <c r="D15" s="18" t="s">
        <v>51</v>
      </c>
      <c r="E15" s="23" t="s">
        <v>221</v>
      </c>
      <c r="F15" s="24" t="s">
        <v>49</v>
      </c>
      <c r="G15" s="25">
        <v>72.705</v>
      </c>
      <c r="H15" s="26">
        <v>0</v>
      </c>
      <c r="I15" s="26">
        <f>ROUND(ROUND(H15,2)*ROUND(G15,3),2)</f>
        <v>0</v>
      </c>
      <c r="O15">
        <f>(I15*21)/100</f>
        <v>0</v>
      </c>
      <c r="P15" t="s">
        <v>24</v>
      </c>
    </row>
    <row r="16" spans="1:5" ht="12.75">
      <c r="A16" s="27" t="s">
        <v>50</v>
      </c>
      <c r="E16" s="28" t="s">
        <v>51</v>
      </c>
    </row>
    <row r="17" spans="1:5" ht="51">
      <c r="A17" s="29" t="s">
        <v>52</v>
      </c>
      <c r="E17" s="30" t="s">
        <v>222</v>
      </c>
    </row>
    <row r="18" spans="1:5" ht="38.25">
      <c r="A18" t="s">
        <v>54</v>
      </c>
      <c r="E18" s="28" t="s">
        <v>223</v>
      </c>
    </row>
    <row r="19" spans="1:16" ht="12.75">
      <c r="A19" s="18" t="s">
        <v>45</v>
      </c>
      <c r="B19" s="22" t="s">
        <v>22</v>
      </c>
      <c r="C19" s="22" t="s">
        <v>224</v>
      </c>
      <c r="D19" s="18" t="s">
        <v>51</v>
      </c>
      <c r="E19" s="23" t="s">
        <v>225</v>
      </c>
      <c r="F19" s="24" t="s">
        <v>49</v>
      </c>
      <c r="G19" s="25">
        <v>729.4</v>
      </c>
      <c r="H19" s="26">
        <v>0</v>
      </c>
      <c r="I19" s="26">
        <f>ROUND(ROUND(H19,2)*ROUND(G19,3),2)</f>
        <v>0</v>
      </c>
      <c r="O19">
        <f>(I19*21)/100</f>
        <v>0</v>
      </c>
      <c r="P19" t="s">
        <v>24</v>
      </c>
    </row>
    <row r="20" spans="1:5" ht="12.75">
      <c r="A20" s="27" t="s">
        <v>50</v>
      </c>
      <c r="E20" s="28" t="s">
        <v>81</v>
      </c>
    </row>
    <row r="21" spans="1:5" ht="51">
      <c r="A21" s="29" t="s">
        <v>52</v>
      </c>
      <c r="E21" s="30" t="s">
        <v>226</v>
      </c>
    </row>
    <row r="22" spans="1:5" ht="369.75">
      <c r="A22" t="s">
        <v>54</v>
      </c>
      <c r="E22" s="28" t="s">
        <v>227</v>
      </c>
    </row>
    <row r="23" spans="1:16" ht="12.75">
      <c r="A23" s="18" t="s">
        <v>45</v>
      </c>
      <c r="B23" s="22" t="s">
        <v>33</v>
      </c>
      <c r="C23" s="22" t="s">
        <v>89</v>
      </c>
      <c r="D23" s="18" t="s">
        <v>51</v>
      </c>
      <c r="E23" s="23" t="s">
        <v>90</v>
      </c>
      <c r="F23" s="24" t="s">
        <v>49</v>
      </c>
      <c r="G23" s="25">
        <v>156.3</v>
      </c>
      <c r="H23" s="26">
        <v>0</v>
      </c>
      <c r="I23" s="26">
        <f>ROUND(ROUND(H23,2)*ROUND(G23,3),2)</f>
        <v>0</v>
      </c>
      <c r="O23">
        <f>(I23*21)/100</f>
        <v>0</v>
      </c>
      <c r="P23" t="s">
        <v>24</v>
      </c>
    </row>
    <row r="24" spans="1:5" ht="12.75">
      <c r="A24" s="27" t="s">
        <v>50</v>
      </c>
      <c r="E24" s="28" t="s">
        <v>81</v>
      </c>
    </row>
    <row r="25" spans="1:5" ht="51">
      <c r="A25" s="29" t="s">
        <v>52</v>
      </c>
      <c r="E25" s="30" t="s">
        <v>228</v>
      </c>
    </row>
    <row r="26" spans="1:5" ht="369.75">
      <c r="A26" t="s">
        <v>54</v>
      </c>
      <c r="E26" s="28" t="s">
        <v>92</v>
      </c>
    </row>
    <row r="27" spans="1:16" ht="12.75">
      <c r="A27" s="18" t="s">
        <v>45</v>
      </c>
      <c r="B27" s="22" t="s">
        <v>35</v>
      </c>
      <c r="C27" s="22" t="s">
        <v>229</v>
      </c>
      <c r="D27" s="18" t="s">
        <v>51</v>
      </c>
      <c r="E27" s="23" t="s">
        <v>230</v>
      </c>
      <c r="F27" s="24" t="s">
        <v>49</v>
      </c>
      <c r="G27" s="25">
        <v>156.3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24</v>
      </c>
    </row>
    <row r="28" spans="1:5" ht="12.75">
      <c r="A28" s="27" t="s">
        <v>50</v>
      </c>
      <c r="E28" s="28" t="s">
        <v>81</v>
      </c>
    </row>
    <row r="29" spans="1:5" ht="51">
      <c r="A29" s="29" t="s">
        <v>52</v>
      </c>
      <c r="E29" s="30" t="s">
        <v>231</v>
      </c>
    </row>
    <row r="30" spans="1:5" ht="369.75">
      <c r="A30" t="s">
        <v>54</v>
      </c>
      <c r="E30" s="28" t="s">
        <v>92</v>
      </c>
    </row>
    <row r="31" spans="1:16" ht="12.75">
      <c r="A31" s="18" t="s">
        <v>45</v>
      </c>
      <c r="B31" s="22" t="s">
        <v>37</v>
      </c>
      <c r="C31" s="22" t="s">
        <v>232</v>
      </c>
      <c r="D31" s="18" t="s">
        <v>51</v>
      </c>
      <c r="E31" s="23" t="s">
        <v>233</v>
      </c>
      <c r="F31" s="24" t="s">
        <v>49</v>
      </c>
      <c r="G31" s="25">
        <v>654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24</v>
      </c>
    </row>
    <row r="32" spans="1:5" ht="12.75">
      <c r="A32" s="27" t="s">
        <v>50</v>
      </c>
      <c r="E32" s="28" t="s">
        <v>51</v>
      </c>
    </row>
    <row r="33" spans="1:5" ht="51">
      <c r="A33" s="29" t="s">
        <v>52</v>
      </c>
      <c r="E33" s="30" t="s">
        <v>234</v>
      </c>
    </row>
    <row r="34" spans="1:5" ht="229.5">
      <c r="A34" t="s">
        <v>54</v>
      </c>
      <c r="E34" s="28" t="s">
        <v>235</v>
      </c>
    </row>
    <row r="35" spans="1:16" ht="12.75">
      <c r="A35" s="18" t="s">
        <v>45</v>
      </c>
      <c r="B35" s="22" t="s">
        <v>78</v>
      </c>
      <c r="C35" s="22" t="s">
        <v>236</v>
      </c>
      <c r="D35" s="18" t="s">
        <v>51</v>
      </c>
      <c r="E35" s="23" t="s">
        <v>237</v>
      </c>
      <c r="F35" s="24" t="s">
        <v>69</v>
      </c>
      <c r="G35" s="25">
        <v>484.7</v>
      </c>
      <c r="H35" s="26">
        <v>0</v>
      </c>
      <c r="I35" s="26">
        <f>ROUND(ROUND(H35,2)*ROUND(G35,3),2)</f>
        <v>0</v>
      </c>
      <c r="O35">
        <f>(I35*21)/100</f>
        <v>0</v>
      </c>
      <c r="P35" t="s">
        <v>24</v>
      </c>
    </row>
    <row r="36" spans="1:5" ht="12.75">
      <c r="A36" s="27" t="s">
        <v>50</v>
      </c>
      <c r="E36" s="28" t="s">
        <v>51</v>
      </c>
    </row>
    <row r="37" spans="1:5" ht="51">
      <c r="A37" s="29" t="s">
        <v>52</v>
      </c>
      <c r="E37" s="30" t="s">
        <v>238</v>
      </c>
    </row>
    <row r="38" spans="1:5" ht="38.25">
      <c r="A38" t="s">
        <v>54</v>
      </c>
      <c r="E38" s="28" t="s">
        <v>239</v>
      </c>
    </row>
    <row r="39" spans="1:16" ht="12.75">
      <c r="A39" s="18" t="s">
        <v>45</v>
      </c>
      <c r="B39" s="22" t="s">
        <v>84</v>
      </c>
      <c r="C39" s="22" t="s">
        <v>240</v>
      </c>
      <c r="D39" s="18" t="s">
        <v>51</v>
      </c>
      <c r="E39" s="23" t="s">
        <v>241</v>
      </c>
      <c r="F39" s="24" t="s">
        <v>69</v>
      </c>
      <c r="G39" s="25">
        <v>484.7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24</v>
      </c>
    </row>
    <row r="40" spans="1:5" ht="12.75">
      <c r="A40" s="27" t="s">
        <v>50</v>
      </c>
      <c r="E40" s="28" t="s">
        <v>51</v>
      </c>
    </row>
    <row r="41" spans="1:5" ht="63.75">
      <c r="A41" s="29" t="s">
        <v>52</v>
      </c>
      <c r="E41" s="30" t="s">
        <v>242</v>
      </c>
    </row>
    <row r="42" spans="1:5" ht="25.5">
      <c r="A42" t="s">
        <v>54</v>
      </c>
      <c r="E42" s="28" t="s">
        <v>243</v>
      </c>
    </row>
    <row r="43" spans="1:18" ht="12.75" customHeight="1">
      <c r="A43" s="5" t="s">
        <v>43</v>
      </c>
      <c r="B43" s="5"/>
      <c r="C43" s="31" t="s">
        <v>24</v>
      </c>
      <c r="D43" s="5"/>
      <c r="E43" s="20" t="s">
        <v>102</v>
      </c>
      <c r="F43" s="5"/>
      <c r="G43" s="5"/>
      <c r="H43" s="5"/>
      <c r="I43" s="32">
        <f>0+Q43</f>
        <v>0</v>
      </c>
      <c r="O43">
        <f>0+R43</f>
        <v>0</v>
      </c>
      <c r="Q43">
        <f>0+I44+I48</f>
        <v>0</v>
      </c>
      <c r="R43">
        <f>0+O44+O48</f>
        <v>0</v>
      </c>
    </row>
    <row r="44" spans="1:16" ht="12.75">
      <c r="A44" s="18" t="s">
        <v>45</v>
      </c>
      <c r="B44" s="22" t="s">
        <v>40</v>
      </c>
      <c r="C44" s="22" t="s">
        <v>244</v>
      </c>
      <c r="D44" s="18" t="s">
        <v>51</v>
      </c>
      <c r="E44" s="23" t="s">
        <v>245</v>
      </c>
      <c r="F44" s="24" t="s">
        <v>49</v>
      </c>
      <c r="G44" s="25">
        <v>116.96</v>
      </c>
      <c r="H44" s="26">
        <v>0</v>
      </c>
      <c r="I44" s="26">
        <f>ROUND(ROUND(H44,2)*ROUND(G44,3),2)</f>
        <v>0</v>
      </c>
      <c r="O44">
        <f>(I44*21)/100</f>
        <v>0</v>
      </c>
      <c r="P44" t="s">
        <v>24</v>
      </c>
    </row>
    <row r="45" spans="1:5" ht="12.75">
      <c r="A45" s="27" t="s">
        <v>50</v>
      </c>
      <c r="E45" s="28" t="s">
        <v>51</v>
      </c>
    </row>
    <row r="46" spans="1:5" ht="51">
      <c r="A46" s="29" t="s">
        <v>52</v>
      </c>
      <c r="E46" s="30" t="s">
        <v>246</v>
      </c>
    </row>
    <row r="47" spans="1:5" ht="38.25">
      <c r="A47" t="s">
        <v>54</v>
      </c>
      <c r="E47" s="28" t="s">
        <v>118</v>
      </c>
    </row>
    <row r="48" spans="1:16" ht="12.75">
      <c r="A48" s="18" t="s">
        <v>45</v>
      </c>
      <c r="B48" s="22" t="s">
        <v>42</v>
      </c>
      <c r="C48" s="22" t="s">
        <v>247</v>
      </c>
      <c r="D48" s="18" t="s">
        <v>51</v>
      </c>
      <c r="E48" s="23" t="s">
        <v>248</v>
      </c>
      <c r="F48" s="24" t="s">
        <v>69</v>
      </c>
      <c r="G48" s="25">
        <v>587.8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24</v>
      </c>
    </row>
    <row r="49" spans="1:5" ht="12.75">
      <c r="A49" s="27" t="s">
        <v>50</v>
      </c>
      <c r="E49" s="28" t="s">
        <v>51</v>
      </c>
    </row>
    <row r="50" spans="1:5" ht="63.75">
      <c r="A50" s="29" t="s">
        <v>52</v>
      </c>
      <c r="E50" s="30" t="s">
        <v>249</v>
      </c>
    </row>
    <row r="51" spans="1:5" ht="102">
      <c r="A51" t="s">
        <v>54</v>
      </c>
      <c r="E51" s="28" t="s">
        <v>250</v>
      </c>
    </row>
    <row r="52" spans="1:18" ht="12.75" customHeight="1">
      <c r="A52" s="5" t="s">
        <v>43</v>
      </c>
      <c r="B52" s="5"/>
      <c r="C52" s="31" t="s">
        <v>22</v>
      </c>
      <c r="D52" s="5"/>
      <c r="E52" s="20" t="s">
        <v>251</v>
      </c>
      <c r="F52" s="5"/>
      <c r="G52" s="5"/>
      <c r="H52" s="5"/>
      <c r="I52" s="32">
        <f>0+Q52</f>
        <v>0</v>
      </c>
      <c r="O52">
        <f>0+R52</f>
        <v>0</v>
      </c>
      <c r="Q52">
        <f>0+I53</f>
        <v>0</v>
      </c>
      <c r="R52">
        <f>0+O53</f>
        <v>0</v>
      </c>
    </row>
    <row r="53" spans="1:16" ht="25.5">
      <c r="A53" s="18" t="s">
        <v>45</v>
      </c>
      <c r="B53" s="22" t="s">
        <v>97</v>
      </c>
      <c r="C53" s="22" t="s">
        <v>252</v>
      </c>
      <c r="D53" s="18" t="s">
        <v>51</v>
      </c>
      <c r="E53" s="23" t="s">
        <v>253</v>
      </c>
      <c r="F53" s="24" t="s">
        <v>49</v>
      </c>
      <c r="G53" s="25">
        <v>482.8</v>
      </c>
      <c r="H53" s="26">
        <v>0</v>
      </c>
      <c r="I53" s="26">
        <f>ROUND(ROUND(H53,2)*ROUND(G53,3),2)</f>
        <v>0</v>
      </c>
      <c r="O53">
        <f>(I53*21)/100</f>
        <v>0</v>
      </c>
      <c r="P53" t="s">
        <v>24</v>
      </c>
    </row>
    <row r="54" spans="1:5" ht="12.75">
      <c r="A54" s="27" t="s">
        <v>50</v>
      </c>
      <c r="E54" s="28" t="s">
        <v>51</v>
      </c>
    </row>
    <row r="55" spans="1:5" ht="408">
      <c r="A55" s="29" t="s">
        <v>52</v>
      </c>
      <c r="E55" s="30" t="s">
        <v>254</v>
      </c>
    </row>
    <row r="56" spans="1:5" ht="38.25">
      <c r="A56" t="s">
        <v>54</v>
      </c>
      <c r="E56" s="28" t="s">
        <v>255</v>
      </c>
    </row>
    <row r="57" spans="1:18" ht="12.75" customHeight="1">
      <c r="A57" s="5" t="s">
        <v>43</v>
      </c>
      <c r="B57" s="5"/>
      <c r="C57" s="31" t="s">
        <v>33</v>
      </c>
      <c r="D57" s="5"/>
      <c r="E57" s="20" t="s">
        <v>129</v>
      </c>
      <c r="F57" s="5"/>
      <c r="G57" s="5"/>
      <c r="H57" s="5"/>
      <c r="I57" s="32">
        <f>0+Q57</f>
        <v>0</v>
      </c>
      <c r="O57">
        <f>0+R57</f>
        <v>0</v>
      </c>
      <c r="Q57">
        <f>0+I58</f>
        <v>0</v>
      </c>
      <c r="R57">
        <f>0+O58</f>
        <v>0</v>
      </c>
    </row>
    <row r="58" spans="1:16" ht="12.75">
      <c r="A58" s="18" t="s">
        <v>45</v>
      </c>
      <c r="B58" s="22" t="s">
        <v>103</v>
      </c>
      <c r="C58" s="22" t="s">
        <v>256</v>
      </c>
      <c r="D58" s="18" t="s">
        <v>51</v>
      </c>
      <c r="E58" s="23" t="s">
        <v>257</v>
      </c>
      <c r="F58" s="24" t="s">
        <v>49</v>
      </c>
      <c r="G58" s="25">
        <v>136.77</v>
      </c>
      <c r="H58" s="26">
        <v>0</v>
      </c>
      <c r="I58" s="26">
        <f>ROUND(ROUND(H58,2)*ROUND(G58,3),2)</f>
        <v>0</v>
      </c>
      <c r="O58">
        <f>(I58*21)/100</f>
        <v>0</v>
      </c>
      <c r="P58" t="s">
        <v>24</v>
      </c>
    </row>
    <row r="59" spans="1:5" ht="12.75">
      <c r="A59" s="27" t="s">
        <v>50</v>
      </c>
      <c r="E59" s="28" t="s">
        <v>51</v>
      </c>
    </row>
    <row r="60" spans="1:5" ht="51">
      <c r="A60" s="29" t="s">
        <v>52</v>
      </c>
      <c r="E60" s="30" t="s">
        <v>258</v>
      </c>
    </row>
    <row r="61" spans="1:5" ht="38.25">
      <c r="A61" t="s">
        <v>54</v>
      </c>
      <c r="E61" s="28" t="s">
        <v>118</v>
      </c>
    </row>
  </sheetData>
  <sheetProtection/>
  <mergeCells count="11">
    <mergeCell ref="E6:E7"/>
    <mergeCell ref="F6:F7"/>
    <mergeCell ref="G6:G7"/>
    <mergeCell ref="H6:I6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0+O8+O13+O22+O43+O56+O61+O70</f>
        <v>0</v>
      </c>
      <c r="P2" t="s">
        <v>23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259</v>
      </c>
      <c r="I3" s="33">
        <f>0+I8+I13+I22+I43+I56+I61+I70</f>
        <v>0</v>
      </c>
      <c r="O3" t="s">
        <v>19</v>
      </c>
      <c r="P3" t="s">
        <v>24</v>
      </c>
    </row>
    <row r="4" spans="1:16" ht="15" customHeight="1">
      <c r="A4" t="s">
        <v>17</v>
      </c>
      <c r="B4" s="13" t="s">
        <v>18</v>
      </c>
      <c r="C4" s="38" t="s">
        <v>259</v>
      </c>
      <c r="D4" s="39"/>
      <c r="E4" s="14" t="s">
        <v>260</v>
      </c>
      <c r="F4" s="5"/>
      <c r="G4" s="5"/>
      <c r="H4" s="15"/>
      <c r="I4" s="15"/>
      <c r="O4" t="s">
        <v>20</v>
      </c>
      <c r="P4" t="s">
        <v>24</v>
      </c>
    </row>
    <row r="5" spans="1:16" ht="12.75" customHeight="1">
      <c r="A5" s="40" t="s">
        <v>27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</row>
    <row r="7" spans="1:9" ht="12.75" customHeight="1">
      <c r="A7" s="12" t="s">
        <v>23</v>
      </c>
      <c r="B7" s="12" t="s">
        <v>29</v>
      </c>
      <c r="C7" s="12" t="s">
        <v>24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19" t="s">
        <v>23</v>
      </c>
      <c r="D8" s="15"/>
      <c r="E8" s="20" t="s">
        <v>44</v>
      </c>
      <c r="F8" s="15"/>
      <c r="G8" s="15"/>
      <c r="H8" s="15"/>
      <c r="I8" s="21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8" t="s">
        <v>45</v>
      </c>
      <c r="B9" s="22" t="s">
        <v>29</v>
      </c>
      <c r="C9" s="22" t="s">
        <v>55</v>
      </c>
      <c r="D9" s="18" t="s">
        <v>51</v>
      </c>
      <c r="E9" s="23" t="s">
        <v>56</v>
      </c>
      <c r="F9" s="24" t="s">
        <v>57</v>
      </c>
      <c r="G9" s="25">
        <v>1275.4</v>
      </c>
      <c r="H9" s="26">
        <v>0</v>
      </c>
      <c r="I9" s="26">
        <f>ROUND(ROUND(H9,2)*ROUND(G9,3),2)</f>
        <v>0</v>
      </c>
      <c r="O9">
        <f>(I9*21)/100</f>
        <v>0</v>
      </c>
      <c r="P9" t="s">
        <v>24</v>
      </c>
    </row>
    <row r="10" spans="1:5" ht="12.75">
      <c r="A10" s="27" t="s">
        <v>50</v>
      </c>
      <c r="E10" s="28" t="s">
        <v>51</v>
      </c>
    </row>
    <row r="11" spans="1:5" ht="76.5">
      <c r="A11" s="29" t="s">
        <v>52</v>
      </c>
      <c r="E11" s="30" t="s">
        <v>261</v>
      </c>
    </row>
    <row r="12" spans="1:5" ht="25.5">
      <c r="A12" t="s">
        <v>54</v>
      </c>
      <c r="E12" s="28" t="s">
        <v>59</v>
      </c>
    </row>
    <row r="13" spans="1:18" ht="12.75" customHeight="1">
      <c r="A13" s="5" t="s">
        <v>43</v>
      </c>
      <c r="B13" s="5"/>
      <c r="C13" s="31" t="s">
        <v>29</v>
      </c>
      <c r="D13" s="5"/>
      <c r="E13" s="20" t="s">
        <v>66</v>
      </c>
      <c r="F13" s="5"/>
      <c r="G13" s="5"/>
      <c r="H13" s="5"/>
      <c r="I13" s="32">
        <f>0+Q13</f>
        <v>0</v>
      </c>
      <c r="O13">
        <f>0+R13</f>
        <v>0</v>
      </c>
      <c r="Q13">
        <f>0+I14+I18</f>
        <v>0</v>
      </c>
      <c r="R13">
        <f>0+O14+O18</f>
        <v>0</v>
      </c>
    </row>
    <row r="14" spans="1:16" ht="12.75">
      <c r="A14" s="18" t="s">
        <v>45</v>
      </c>
      <c r="B14" s="22" t="s">
        <v>24</v>
      </c>
      <c r="C14" s="22" t="s">
        <v>224</v>
      </c>
      <c r="D14" s="18" t="s">
        <v>51</v>
      </c>
      <c r="E14" s="23" t="s">
        <v>225</v>
      </c>
      <c r="F14" s="24" t="s">
        <v>49</v>
      </c>
      <c r="G14" s="25">
        <v>908.8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24</v>
      </c>
    </row>
    <row r="15" spans="1:5" ht="38.25">
      <c r="A15" s="27" t="s">
        <v>50</v>
      </c>
      <c r="E15" s="28" t="s">
        <v>262</v>
      </c>
    </row>
    <row r="16" spans="1:5" ht="63.75">
      <c r="A16" s="29" t="s">
        <v>52</v>
      </c>
      <c r="E16" s="30" t="s">
        <v>263</v>
      </c>
    </row>
    <row r="17" spans="1:5" ht="369.75">
      <c r="A17" t="s">
        <v>54</v>
      </c>
      <c r="E17" s="28" t="s">
        <v>227</v>
      </c>
    </row>
    <row r="18" spans="1:16" ht="12.75">
      <c r="A18" s="18" t="s">
        <v>45</v>
      </c>
      <c r="B18" s="22" t="s">
        <v>22</v>
      </c>
      <c r="C18" s="22" t="s">
        <v>264</v>
      </c>
      <c r="D18" s="18" t="s">
        <v>51</v>
      </c>
      <c r="E18" s="23" t="s">
        <v>265</v>
      </c>
      <c r="F18" s="24" t="s">
        <v>49</v>
      </c>
      <c r="G18" s="25">
        <v>212.5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24</v>
      </c>
    </row>
    <row r="19" spans="1:5" ht="12.75">
      <c r="A19" s="27" t="s">
        <v>50</v>
      </c>
      <c r="E19" s="28" t="s">
        <v>51</v>
      </c>
    </row>
    <row r="20" spans="1:5" ht="51">
      <c r="A20" s="29" t="s">
        <v>52</v>
      </c>
      <c r="E20" s="30" t="s">
        <v>266</v>
      </c>
    </row>
    <row r="21" spans="1:5" ht="229.5">
      <c r="A21" t="s">
        <v>54</v>
      </c>
      <c r="E21" s="28" t="s">
        <v>267</v>
      </c>
    </row>
    <row r="22" spans="1:18" ht="12.75" customHeight="1">
      <c r="A22" s="5" t="s">
        <v>43</v>
      </c>
      <c r="B22" s="5"/>
      <c r="C22" s="31" t="s">
        <v>24</v>
      </c>
      <c r="D22" s="5"/>
      <c r="E22" s="20" t="s">
        <v>102</v>
      </c>
      <c r="F22" s="5"/>
      <c r="G22" s="5"/>
      <c r="H22" s="5"/>
      <c r="I22" s="32">
        <f>0+Q22</f>
        <v>0</v>
      </c>
      <c r="O22">
        <f>0+R22</f>
        <v>0</v>
      </c>
      <c r="Q22">
        <f>0+I23+I27+I31+I35+I39</f>
        <v>0</v>
      </c>
      <c r="R22">
        <f>0+O23+O27+O31+O35+O39</f>
        <v>0</v>
      </c>
    </row>
    <row r="23" spans="1:16" ht="12.75">
      <c r="A23" s="18" t="s">
        <v>45</v>
      </c>
      <c r="B23" s="22" t="s">
        <v>33</v>
      </c>
      <c r="C23" s="22" t="s">
        <v>268</v>
      </c>
      <c r="D23" s="18" t="s">
        <v>51</v>
      </c>
      <c r="E23" s="23" t="s">
        <v>269</v>
      </c>
      <c r="F23" s="24" t="s">
        <v>106</v>
      </c>
      <c r="G23" s="25">
        <v>204</v>
      </c>
      <c r="H23" s="26">
        <v>0</v>
      </c>
      <c r="I23" s="26">
        <f>ROUND(ROUND(H23,2)*ROUND(G23,3),2)</f>
        <v>0</v>
      </c>
      <c r="O23">
        <f>(I23*21)/100</f>
        <v>0</v>
      </c>
      <c r="P23" t="s">
        <v>24</v>
      </c>
    </row>
    <row r="24" spans="1:5" ht="12.75">
      <c r="A24" s="27" t="s">
        <v>50</v>
      </c>
      <c r="E24" s="28" t="s">
        <v>51</v>
      </c>
    </row>
    <row r="25" spans="1:5" ht="114.75">
      <c r="A25" s="29" t="s">
        <v>52</v>
      </c>
      <c r="E25" s="30" t="s">
        <v>270</v>
      </c>
    </row>
    <row r="26" spans="1:5" ht="165.75">
      <c r="A26" t="s">
        <v>54</v>
      </c>
      <c r="E26" s="28" t="s">
        <v>108</v>
      </c>
    </row>
    <row r="27" spans="1:16" ht="12.75">
      <c r="A27" s="18" t="s">
        <v>45</v>
      </c>
      <c r="B27" s="22" t="s">
        <v>35</v>
      </c>
      <c r="C27" s="22" t="s">
        <v>110</v>
      </c>
      <c r="D27" s="18" t="s">
        <v>51</v>
      </c>
      <c r="E27" s="23" t="s">
        <v>111</v>
      </c>
      <c r="F27" s="24" t="s">
        <v>69</v>
      </c>
      <c r="G27" s="25">
        <v>153</v>
      </c>
      <c r="H27" s="26">
        <v>0</v>
      </c>
      <c r="I27" s="26">
        <f>ROUND(ROUND(H27,2)*ROUND(G27,3),2)</f>
        <v>0</v>
      </c>
      <c r="O27">
        <f>(I27*21)/100</f>
        <v>0</v>
      </c>
      <c r="P27" t="s">
        <v>24</v>
      </c>
    </row>
    <row r="28" spans="1:5" ht="12.75">
      <c r="A28" s="27" t="s">
        <v>50</v>
      </c>
      <c r="E28" s="28" t="s">
        <v>51</v>
      </c>
    </row>
    <row r="29" spans="1:5" ht="114.75">
      <c r="A29" s="29" t="s">
        <v>52</v>
      </c>
      <c r="E29" s="30" t="s">
        <v>271</v>
      </c>
    </row>
    <row r="30" spans="1:5" ht="51">
      <c r="A30" t="s">
        <v>54</v>
      </c>
      <c r="E30" s="28" t="s">
        <v>113</v>
      </c>
    </row>
    <row r="31" spans="1:16" ht="12.75">
      <c r="A31" s="18" t="s">
        <v>45</v>
      </c>
      <c r="B31" s="22" t="s">
        <v>37</v>
      </c>
      <c r="C31" s="22" t="s">
        <v>272</v>
      </c>
      <c r="D31" s="18" t="s">
        <v>51</v>
      </c>
      <c r="E31" s="23" t="s">
        <v>273</v>
      </c>
      <c r="F31" s="24" t="s">
        <v>106</v>
      </c>
      <c r="G31" s="25">
        <v>1344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24</v>
      </c>
    </row>
    <row r="32" spans="1:5" ht="12.75">
      <c r="A32" s="27" t="s">
        <v>50</v>
      </c>
      <c r="E32" s="28" t="s">
        <v>51</v>
      </c>
    </row>
    <row r="33" spans="1:5" ht="63.75">
      <c r="A33" s="29" t="s">
        <v>52</v>
      </c>
      <c r="E33" s="30" t="s">
        <v>274</v>
      </c>
    </row>
    <row r="34" spans="1:5" ht="51">
      <c r="A34" t="s">
        <v>54</v>
      </c>
      <c r="E34" s="28" t="s">
        <v>275</v>
      </c>
    </row>
    <row r="35" spans="1:16" ht="12.75">
      <c r="A35" s="18" t="s">
        <v>45</v>
      </c>
      <c r="B35" s="22" t="s">
        <v>78</v>
      </c>
      <c r="C35" s="22" t="s">
        <v>276</v>
      </c>
      <c r="D35" s="18" t="s">
        <v>51</v>
      </c>
      <c r="E35" s="23" t="s">
        <v>277</v>
      </c>
      <c r="F35" s="24" t="s">
        <v>106</v>
      </c>
      <c r="G35" s="25">
        <v>1232</v>
      </c>
      <c r="H35" s="26">
        <v>0</v>
      </c>
      <c r="I35" s="26">
        <f>ROUND(ROUND(H35,2)*ROUND(G35,3),2)</f>
        <v>0</v>
      </c>
      <c r="O35">
        <f>(I35*21)/100</f>
        <v>0</v>
      </c>
      <c r="P35" t="s">
        <v>24</v>
      </c>
    </row>
    <row r="36" spans="1:5" ht="12.75">
      <c r="A36" s="27" t="s">
        <v>50</v>
      </c>
      <c r="E36" s="28" t="s">
        <v>51</v>
      </c>
    </row>
    <row r="37" spans="1:5" ht="63.75">
      <c r="A37" s="29" t="s">
        <v>52</v>
      </c>
      <c r="E37" s="30" t="s">
        <v>278</v>
      </c>
    </row>
    <row r="38" spans="1:5" ht="114.75">
      <c r="A38" t="s">
        <v>54</v>
      </c>
      <c r="E38" s="28" t="s">
        <v>279</v>
      </c>
    </row>
    <row r="39" spans="1:16" ht="12.75">
      <c r="A39" s="18" t="s">
        <v>45</v>
      </c>
      <c r="B39" s="22" t="s">
        <v>84</v>
      </c>
      <c r="C39" s="22" t="s">
        <v>280</v>
      </c>
      <c r="D39" s="18" t="s">
        <v>51</v>
      </c>
      <c r="E39" s="23" t="s">
        <v>281</v>
      </c>
      <c r="F39" s="24" t="s">
        <v>49</v>
      </c>
      <c r="G39" s="25">
        <v>210.672</v>
      </c>
      <c r="H39" s="26">
        <v>0</v>
      </c>
      <c r="I39" s="26">
        <f>ROUND(ROUND(H39,2)*ROUND(G39,3),2)</f>
        <v>0</v>
      </c>
      <c r="O39">
        <f>(I39*21)/100</f>
        <v>0</v>
      </c>
      <c r="P39" t="s">
        <v>24</v>
      </c>
    </row>
    <row r="40" spans="1:5" ht="12.75">
      <c r="A40" s="27" t="s">
        <v>50</v>
      </c>
      <c r="E40" s="28" t="s">
        <v>51</v>
      </c>
    </row>
    <row r="41" spans="1:5" ht="63.75">
      <c r="A41" s="29" t="s">
        <v>52</v>
      </c>
      <c r="E41" s="30" t="s">
        <v>282</v>
      </c>
    </row>
    <row r="42" spans="1:5" ht="369.75">
      <c r="A42" t="s">
        <v>54</v>
      </c>
      <c r="E42" s="28" t="s">
        <v>283</v>
      </c>
    </row>
    <row r="43" spans="1:18" ht="12.75" customHeight="1">
      <c r="A43" s="5" t="s">
        <v>43</v>
      </c>
      <c r="B43" s="5"/>
      <c r="C43" s="31" t="s">
        <v>22</v>
      </c>
      <c r="D43" s="5"/>
      <c r="E43" s="20" t="s">
        <v>251</v>
      </c>
      <c r="F43" s="5"/>
      <c r="G43" s="5"/>
      <c r="H43" s="5"/>
      <c r="I43" s="32">
        <f>0+Q43</f>
        <v>0</v>
      </c>
      <c r="O43">
        <f>0+R43</f>
        <v>0</v>
      </c>
      <c r="Q43">
        <f>0+I44+I48+I52</f>
        <v>0</v>
      </c>
      <c r="R43">
        <f>0+O44+O48+O52</f>
        <v>0</v>
      </c>
    </row>
    <row r="44" spans="1:16" ht="12.75">
      <c r="A44" s="18" t="s">
        <v>45</v>
      </c>
      <c r="B44" s="22" t="s">
        <v>40</v>
      </c>
      <c r="C44" s="22" t="s">
        <v>284</v>
      </c>
      <c r="D44" s="18" t="s">
        <v>51</v>
      </c>
      <c r="E44" s="23" t="s">
        <v>285</v>
      </c>
      <c r="F44" s="24" t="s">
        <v>49</v>
      </c>
      <c r="G44" s="25">
        <v>42.168</v>
      </c>
      <c r="H44" s="26">
        <v>0</v>
      </c>
      <c r="I44" s="26">
        <f>ROUND(ROUND(H44,2)*ROUND(G44,3),2)</f>
        <v>0</v>
      </c>
      <c r="O44">
        <f>(I44*21)/100</f>
        <v>0</v>
      </c>
      <c r="P44" t="s">
        <v>24</v>
      </c>
    </row>
    <row r="45" spans="1:5" ht="12.75">
      <c r="A45" s="27" t="s">
        <v>50</v>
      </c>
      <c r="E45" s="28" t="s">
        <v>51</v>
      </c>
    </row>
    <row r="46" spans="1:5" ht="63.75">
      <c r="A46" s="29" t="s">
        <v>52</v>
      </c>
      <c r="E46" s="30" t="s">
        <v>286</v>
      </c>
    </row>
    <row r="47" spans="1:5" ht="382.5">
      <c r="A47" t="s">
        <v>54</v>
      </c>
      <c r="E47" s="28" t="s">
        <v>287</v>
      </c>
    </row>
    <row r="48" spans="1:16" ht="12.75">
      <c r="A48" s="18" t="s">
        <v>45</v>
      </c>
      <c r="B48" s="22" t="s">
        <v>42</v>
      </c>
      <c r="C48" s="22" t="s">
        <v>288</v>
      </c>
      <c r="D48" s="18" t="s">
        <v>51</v>
      </c>
      <c r="E48" s="23" t="s">
        <v>289</v>
      </c>
      <c r="F48" s="24" t="s">
        <v>49</v>
      </c>
      <c r="G48" s="25">
        <v>58.377</v>
      </c>
      <c r="H48" s="26">
        <v>0</v>
      </c>
      <c r="I48" s="26">
        <f>ROUND(ROUND(H48,2)*ROUND(G48,3),2)</f>
        <v>0</v>
      </c>
      <c r="O48">
        <f>(I48*21)/100</f>
        <v>0</v>
      </c>
      <c r="P48" t="s">
        <v>24</v>
      </c>
    </row>
    <row r="49" spans="1:5" ht="12.75">
      <c r="A49" s="27" t="s">
        <v>50</v>
      </c>
      <c r="E49" s="28" t="s">
        <v>51</v>
      </c>
    </row>
    <row r="50" spans="1:5" ht="63.75">
      <c r="A50" s="29" t="s">
        <v>52</v>
      </c>
      <c r="E50" s="30" t="s">
        <v>290</v>
      </c>
    </row>
    <row r="51" spans="1:5" ht="369.75">
      <c r="A51" t="s">
        <v>54</v>
      </c>
      <c r="E51" s="28" t="s">
        <v>291</v>
      </c>
    </row>
    <row r="52" spans="1:16" ht="12.75">
      <c r="A52" s="18" t="s">
        <v>45</v>
      </c>
      <c r="B52" s="22" t="s">
        <v>97</v>
      </c>
      <c r="C52" s="22" t="s">
        <v>292</v>
      </c>
      <c r="D52" s="18" t="s">
        <v>51</v>
      </c>
      <c r="E52" s="23" t="s">
        <v>293</v>
      </c>
      <c r="F52" s="24" t="s">
        <v>57</v>
      </c>
      <c r="G52" s="25">
        <v>29.185</v>
      </c>
      <c r="H52" s="26">
        <v>0</v>
      </c>
      <c r="I52" s="26">
        <f>ROUND(ROUND(H52,2)*ROUND(G52,3),2)</f>
        <v>0</v>
      </c>
      <c r="O52">
        <f>(I52*21)/100</f>
        <v>0</v>
      </c>
      <c r="P52" t="s">
        <v>24</v>
      </c>
    </row>
    <row r="53" spans="1:5" ht="12.75">
      <c r="A53" s="27" t="s">
        <v>50</v>
      </c>
      <c r="E53" s="28" t="s">
        <v>51</v>
      </c>
    </row>
    <row r="54" spans="1:5" ht="76.5">
      <c r="A54" s="29" t="s">
        <v>52</v>
      </c>
      <c r="E54" s="30" t="s">
        <v>294</v>
      </c>
    </row>
    <row r="55" spans="1:5" ht="267.75">
      <c r="A55" t="s">
        <v>54</v>
      </c>
      <c r="E55" s="28" t="s">
        <v>295</v>
      </c>
    </row>
    <row r="56" spans="1:18" ht="12.75" customHeight="1">
      <c r="A56" s="5" t="s">
        <v>43</v>
      </c>
      <c r="B56" s="5"/>
      <c r="C56" s="31" t="s">
        <v>33</v>
      </c>
      <c r="D56" s="5"/>
      <c r="E56" s="20" t="s">
        <v>129</v>
      </c>
      <c r="F56" s="5"/>
      <c r="G56" s="5"/>
      <c r="H56" s="5"/>
      <c r="I56" s="32">
        <f>0+Q56</f>
        <v>0</v>
      </c>
      <c r="O56">
        <f>0+R56</f>
        <v>0</v>
      </c>
      <c r="Q56">
        <f>0+I57</f>
        <v>0</v>
      </c>
      <c r="R56">
        <f>0+O57</f>
        <v>0</v>
      </c>
    </row>
    <row r="57" spans="1:16" ht="12.75">
      <c r="A57" s="18" t="s">
        <v>45</v>
      </c>
      <c r="B57" s="22" t="s">
        <v>103</v>
      </c>
      <c r="C57" s="22" t="s">
        <v>296</v>
      </c>
      <c r="D57" s="18" t="s">
        <v>51</v>
      </c>
      <c r="E57" s="23" t="s">
        <v>297</v>
      </c>
      <c r="F57" s="24" t="s">
        <v>49</v>
      </c>
      <c r="G57" s="25">
        <v>59.354</v>
      </c>
      <c r="H57" s="26">
        <v>0</v>
      </c>
      <c r="I57" s="26">
        <f>ROUND(ROUND(H57,2)*ROUND(G57,3),2)</f>
        <v>0</v>
      </c>
      <c r="O57">
        <f>(I57*21)/100</f>
        <v>0</v>
      </c>
      <c r="P57" t="s">
        <v>24</v>
      </c>
    </row>
    <row r="58" spans="1:5" ht="12.75">
      <c r="A58" s="27" t="s">
        <v>50</v>
      </c>
      <c r="E58" s="28" t="s">
        <v>51</v>
      </c>
    </row>
    <row r="59" spans="1:5" ht="63.75">
      <c r="A59" s="29" t="s">
        <v>52</v>
      </c>
      <c r="E59" s="30" t="s">
        <v>298</v>
      </c>
    </row>
    <row r="60" spans="1:5" ht="369.75">
      <c r="A60" t="s">
        <v>54</v>
      </c>
      <c r="E60" s="28" t="s">
        <v>299</v>
      </c>
    </row>
    <row r="61" spans="1:18" ht="12.75" customHeight="1">
      <c r="A61" s="5" t="s">
        <v>43</v>
      </c>
      <c r="B61" s="5"/>
      <c r="C61" s="31" t="s">
        <v>78</v>
      </c>
      <c r="D61" s="5"/>
      <c r="E61" s="20" t="s">
        <v>300</v>
      </c>
      <c r="F61" s="5"/>
      <c r="G61" s="5"/>
      <c r="H61" s="5"/>
      <c r="I61" s="32">
        <f>0+Q61</f>
        <v>0</v>
      </c>
      <c r="O61">
        <f>0+R61</f>
        <v>0</v>
      </c>
      <c r="Q61">
        <f>0+I62+I66</f>
        <v>0</v>
      </c>
      <c r="R61">
        <f>0+O62+O66</f>
        <v>0</v>
      </c>
    </row>
    <row r="62" spans="1:16" ht="12.75">
      <c r="A62" s="18" t="s">
        <v>45</v>
      </c>
      <c r="B62" s="22" t="s">
        <v>109</v>
      </c>
      <c r="C62" s="22" t="s">
        <v>301</v>
      </c>
      <c r="D62" s="18" t="s">
        <v>51</v>
      </c>
      <c r="E62" s="23" t="s">
        <v>302</v>
      </c>
      <c r="F62" s="24" t="s">
        <v>69</v>
      </c>
      <c r="G62" s="25">
        <v>1316.94</v>
      </c>
      <c r="H62" s="26">
        <v>0</v>
      </c>
      <c r="I62" s="26">
        <f>ROUND(ROUND(H62,2)*ROUND(G62,3),2)</f>
        <v>0</v>
      </c>
      <c r="O62">
        <f>(I62*21)/100</f>
        <v>0</v>
      </c>
      <c r="P62" t="s">
        <v>24</v>
      </c>
    </row>
    <row r="63" spans="1:5" ht="12.75">
      <c r="A63" s="27" t="s">
        <v>50</v>
      </c>
      <c r="E63" s="28" t="s">
        <v>51</v>
      </c>
    </row>
    <row r="64" spans="1:5" ht="89.25">
      <c r="A64" s="29" t="s">
        <v>52</v>
      </c>
      <c r="E64" s="30" t="s">
        <v>303</v>
      </c>
    </row>
    <row r="65" spans="1:5" ht="191.25">
      <c r="A65" t="s">
        <v>54</v>
      </c>
      <c r="E65" s="28" t="s">
        <v>304</v>
      </c>
    </row>
    <row r="66" spans="1:16" ht="12.75">
      <c r="A66" s="18" t="s">
        <v>45</v>
      </c>
      <c r="B66" s="22" t="s">
        <v>114</v>
      </c>
      <c r="C66" s="22" t="s">
        <v>305</v>
      </c>
      <c r="D66" s="18" t="s">
        <v>51</v>
      </c>
      <c r="E66" s="23" t="s">
        <v>306</v>
      </c>
      <c r="F66" s="24" t="s">
        <v>69</v>
      </c>
      <c r="G66" s="25">
        <v>438.98</v>
      </c>
      <c r="H66" s="26">
        <v>0</v>
      </c>
      <c r="I66" s="26">
        <f>ROUND(ROUND(H66,2)*ROUND(G66,3),2)</f>
        <v>0</v>
      </c>
      <c r="O66">
        <f>(I66*21)/100</f>
        <v>0</v>
      </c>
      <c r="P66" t="s">
        <v>24</v>
      </c>
    </row>
    <row r="67" spans="1:5" ht="12.75">
      <c r="A67" s="27" t="s">
        <v>50</v>
      </c>
      <c r="E67" s="28" t="s">
        <v>51</v>
      </c>
    </row>
    <row r="68" spans="1:5" ht="63.75">
      <c r="A68" s="29" t="s">
        <v>52</v>
      </c>
      <c r="E68" s="30" t="s">
        <v>307</v>
      </c>
    </row>
    <row r="69" spans="1:5" ht="38.25">
      <c r="A69" t="s">
        <v>54</v>
      </c>
      <c r="E69" s="28" t="s">
        <v>308</v>
      </c>
    </row>
    <row r="70" spans="1:18" ht="12.75" customHeight="1">
      <c r="A70" s="5" t="s">
        <v>43</v>
      </c>
      <c r="B70" s="5"/>
      <c r="C70" s="31" t="s">
        <v>40</v>
      </c>
      <c r="D70" s="5"/>
      <c r="E70" s="20" t="s">
        <v>179</v>
      </c>
      <c r="F70" s="5"/>
      <c r="G70" s="5"/>
      <c r="H70" s="5"/>
      <c r="I70" s="32">
        <f>0+Q70</f>
        <v>0</v>
      </c>
      <c r="O70">
        <f>0+R70</f>
        <v>0</v>
      </c>
      <c r="Q70">
        <f>0+I71+I75</f>
        <v>0</v>
      </c>
      <c r="R70">
        <f>0+O71+O75</f>
        <v>0</v>
      </c>
    </row>
    <row r="71" spans="1:16" ht="12.75">
      <c r="A71" s="18" t="s">
        <v>45</v>
      </c>
      <c r="B71" s="22" t="s">
        <v>119</v>
      </c>
      <c r="C71" s="22" t="s">
        <v>309</v>
      </c>
      <c r="D71" s="18" t="s">
        <v>51</v>
      </c>
      <c r="E71" s="23" t="s">
        <v>310</v>
      </c>
      <c r="F71" s="24" t="s">
        <v>69</v>
      </c>
      <c r="G71" s="25">
        <v>49.95</v>
      </c>
      <c r="H71" s="26">
        <v>0</v>
      </c>
      <c r="I71" s="26">
        <f>ROUND(ROUND(H71,2)*ROUND(G71,3),2)</f>
        <v>0</v>
      </c>
      <c r="O71">
        <f>(I71*21)/100</f>
        <v>0</v>
      </c>
      <c r="P71" t="s">
        <v>24</v>
      </c>
    </row>
    <row r="72" spans="1:5" ht="12.75">
      <c r="A72" s="27" t="s">
        <v>50</v>
      </c>
      <c r="E72" s="28" t="s">
        <v>51</v>
      </c>
    </row>
    <row r="73" spans="1:5" ht="63.75">
      <c r="A73" s="29" t="s">
        <v>52</v>
      </c>
      <c r="E73" s="30" t="s">
        <v>311</v>
      </c>
    </row>
    <row r="74" spans="1:5" ht="25.5">
      <c r="A74" t="s">
        <v>54</v>
      </c>
      <c r="E74" s="28" t="s">
        <v>312</v>
      </c>
    </row>
    <row r="75" spans="1:16" ht="12.75">
      <c r="A75" s="18" t="s">
        <v>45</v>
      </c>
      <c r="B75" s="22" t="s">
        <v>124</v>
      </c>
      <c r="C75" s="22" t="s">
        <v>210</v>
      </c>
      <c r="D75" s="18" t="s">
        <v>51</v>
      </c>
      <c r="E75" s="23" t="s">
        <v>211</v>
      </c>
      <c r="F75" s="24" t="s">
        <v>106</v>
      </c>
      <c r="G75" s="25">
        <v>168</v>
      </c>
      <c r="H75" s="26">
        <v>0</v>
      </c>
      <c r="I75" s="26">
        <f>ROUND(ROUND(H75,2)*ROUND(G75,3),2)</f>
        <v>0</v>
      </c>
      <c r="O75">
        <f>(I75*21)/100</f>
        <v>0</v>
      </c>
      <c r="P75" t="s">
        <v>24</v>
      </c>
    </row>
    <row r="76" spans="1:5" ht="12.75">
      <c r="A76" s="27" t="s">
        <v>50</v>
      </c>
      <c r="E76" s="28" t="s">
        <v>51</v>
      </c>
    </row>
    <row r="77" spans="1:5" ht="63.75">
      <c r="A77" s="29" t="s">
        <v>52</v>
      </c>
      <c r="E77" s="30" t="s">
        <v>313</v>
      </c>
    </row>
    <row r="78" spans="1:5" ht="38.25">
      <c r="A78" t="s">
        <v>54</v>
      </c>
      <c r="E78" s="28" t="s">
        <v>314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23</v>
      </c>
    </row>
    <row r="3" spans="1:16" ht="15" customHeight="1">
      <c r="A3" t="s">
        <v>12</v>
      </c>
      <c r="B3" s="10" t="s">
        <v>14</v>
      </c>
      <c r="C3" s="37" t="s">
        <v>15</v>
      </c>
      <c r="D3" s="34"/>
      <c r="E3" s="11" t="s">
        <v>16</v>
      </c>
      <c r="F3" s="1"/>
      <c r="G3" s="8"/>
      <c r="H3" s="7" t="s">
        <v>315</v>
      </c>
      <c r="I3" s="33">
        <f>0+I8</f>
        <v>0</v>
      </c>
      <c r="O3" t="s">
        <v>19</v>
      </c>
      <c r="P3" t="s">
        <v>24</v>
      </c>
    </row>
    <row r="4" spans="1:16" ht="15" customHeight="1">
      <c r="A4" t="s">
        <v>17</v>
      </c>
      <c r="B4" s="13" t="s">
        <v>18</v>
      </c>
      <c r="C4" s="38" t="s">
        <v>315</v>
      </c>
      <c r="D4" s="39"/>
      <c r="E4" s="14" t="s">
        <v>316</v>
      </c>
      <c r="F4" s="5"/>
      <c r="G4" s="5"/>
      <c r="H4" s="15"/>
      <c r="I4" s="15"/>
      <c r="O4" t="s">
        <v>20</v>
      </c>
      <c r="P4" t="s">
        <v>24</v>
      </c>
    </row>
    <row r="5" spans="1:16" ht="12.75" customHeight="1">
      <c r="A5" s="40" t="s">
        <v>27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</row>
    <row r="7" spans="1:9" ht="12.75" customHeight="1">
      <c r="A7" s="12" t="s">
        <v>23</v>
      </c>
      <c r="B7" s="12" t="s">
        <v>29</v>
      </c>
      <c r="C7" s="12" t="s">
        <v>24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5" t="s">
        <v>43</v>
      </c>
      <c r="B8" s="15"/>
      <c r="C8" s="19" t="s">
        <v>23</v>
      </c>
      <c r="D8" s="15"/>
      <c r="E8" s="20" t="s">
        <v>44</v>
      </c>
      <c r="F8" s="15"/>
      <c r="G8" s="15"/>
      <c r="H8" s="15"/>
      <c r="I8" s="21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12.75">
      <c r="A9" s="18" t="s">
        <v>45</v>
      </c>
      <c r="B9" s="22" t="s">
        <v>29</v>
      </c>
      <c r="C9" s="22" t="s">
        <v>317</v>
      </c>
      <c r="D9" s="18" t="s">
        <v>51</v>
      </c>
      <c r="E9" s="23" t="s">
        <v>318</v>
      </c>
      <c r="F9" s="24" t="s">
        <v>319</v>
      </c>
      <c r="G9" s="25">
        <v>1</v>
      </c>
      <c r="H9" s="26">
        <v>0</v>
      </c>
      <c r="I9" s="26">
        <f>ROUND(ROUND(H9,2)*ROUND(G9,3),2)</f>
        <v>0</v>
      </c>
      <c r="O9">
        <f>(I9*21)/100</f>
        <v>0</v>
      </c>
      <c r="P9" t="s">
        <v>24</v>
      </c>
    </row>
    <row r="10" spans="1:5" ht="114.75">
      <c r="A10" s="27" t="s">
        <v>50</v>
      </c>
      <c r="E10" s="28" t="s">
        <v>320</v>
      </c>
    </row>
    <row r="11" spans="1:5" ht="25.5">
      <c r="A11" s="29" t="s">
        <v>52</v>
      </c>
      <c r="E11" s="30" t="s">
        <v>321</v>
      </c>
    </row>
    <row r="12" spans="1:5" ht="12.75">
      <c r="A12" t="s">
        <v>54</v>
      </c>
      <c r="E12" s="28" t="s">
        <v>322</v>
      </c>
    </row>
    <row r="13" spans="1:16" ht="12.75">
      <c r="A13" s="18" t="s">
        <v>45</v>
      </c>
      <c r="B13" s="22" t="s">
        <v>24</v>
      </c>
      <c r="C13" s="22" t="s">
        <v>323</v>
      </c>
      <c r="D13" s="18" t="s">
        <v>51</v>
      </c>
      <c r="E13" s="23" t="s">
        <v>324</v>
      </c>
      <c r="F13" s="24" t="s">
        <v>319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24</v>
      </c>
    </row>
    <row r="14" spans="1:5" ht="12.75">
      <c r="A14" s="27" t="s">
        <v>50</v>
      </c>
      <c r="E14" s="28" t="s">
        <v>51</v>
      </c>
    </row>
    <row r="15" spans="1:5" ht="38.25">
      <c r="A15" s="29" t="s">
        <v>52</v>
      </c>
      <c r="E15" s="30" t="s">
        <v>325</v>
      </c>
    </row>
    <row r="16" spans="1:5" ht="12.75">
      <c r="A16" t="s">
        <v>54</v>
      </c>
      <c r="E16" s="28" t="s">
        <v>326</v>
      </c>
    </row>
    <row r="17" spans="1:16" ht="12.75">
      <c r="A17" s="18" t="s">
        <v>45</v>
      </c>
      <c r="B17" s="22" t="s">
        <v>22</v>
      </c>
      <c r="C17" s="22" t="s">
        <v>327</v>
      </c>
      <c r="D17" s="18" t="s">
        <v>51</v>
      </c>
      <c r="E17" s="23" t="s">
        <v>328</v>
      </c>
      <c r="F17" s="24" t="s">
        <v>319</v>
      </c>
      <c r="G17" s="25">
        <v>1</v>
      </c>
      <c r="H17" s="26">
        <v>0</v>
      </c>
      <c r="I17" s="26">
        <f>ROUND(ROUND(H17,2)*ROUND(G17,3),2)</f>
        <v>0</v>
      </c>
      <c r="O17">
        <f>(I17*21)/100</f>
        <v>0</v>
      </c>
      <c r="P17" t="s">
        <v>24</v>
      </c>
    </row>
    <row r="18" spans="1:5" ht="12.75">
      <c r="A18" s="27" t="s">
        <v>50</v>
      </c>
      <c r="E18" s="28" t="s">
        <v>51</v>
      </c>
    </row>
    <row r="19" spans="1:5" ht="38.25">
      <c r="A19" s="29" t="s">
        <v>52</v>
      </c>
      <c r="E19" s="30" t="s">
        <v>329</v>
      </c>
    </row>
    <row r="20" spans="1:5" ht="12.75">
      <c r="A20" t="s">
        <v>54</v>
      </c>
      <c r="E20" s="28" t="s">
        <v>326</v>
      </c>
    </row>
    <row r="21" spans="1:16" ht="12.75">
      <c r="A21" s="18" t="s">
        <v>45</v>
      </c>
      <c r="B21" s="22" t="s">
        <v>33</v>
      </c>
      <c r="C21" s="22" t="s">
        <v>330</v>
      </c>
      <c r="D21" s="18" t="s">
        <v>51</v>
      </c>
      <c r="E21" s="23" t="s">
        <v>331</v>
      </c>
      <c r="F21" s="24" t="s">
        <v>319</v>
      </c>
      <c r="G21" s="25">
        <v>1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24</v>
      </c>
    </row>
    <row r="22" spans="1:5" ht="25.5">
      <c r="A22" s="27" t="s">
        <v>50</v>
      </c>
      <c r="E22" s="28" t="s">
        <v>332</v>
      </c>
    </row>
    <row r="23" spans="1:5" ht="38.25">
      <c r="A23" s="29" t="s">
        <v>52</v>
      </c>
      <c r="E23" s="30" t="s">
        <v>333</v>
      </c>
    </row>
    <row r="24" spans="1:5" ht="12.75">
      <c r="A24" t="s">
        <v>54</v>
      </c>
      <c r="E24" s="28" t="s">
        <v>326</v>
      </c>
    </row>
    <row r="25" spans="1:16" ht="12.75">
      <c r="A25" s="18" t="s">
        <v>45</v>
      </c>
      <c r="B25" s="22" t="s">
        <v>35</v>
      </c>
      <c r="C25" s="22" t="s">
        <v>334</v>
      </c>
      <c r="D25" s="18" t="s">
        <v>51</v>
      </c>
      <c r="E25" s="23" t="s">
        <v>335</v>
      </c>
      <c r="F25" s="24" t="s">
        <v>336</v>
      </c>
      <c r="G25" s="25">
        <v>1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24</v>
      </c>
    </row>
    <row r="26" spans="1:5" ht="38.25">
      <c r="A26" s="27" t="s">
        <v>50</v>
      </c>
      <c r="E26" s="28" t="s">
        <v>337</v>
      </c>
    </row>
    <row r="27" spans="1:5" ht="38.25">
      <c r="A27" s="29" t="s">
        <v>52</v>
      </c>
      <c r="E27" s="30" t="s">
        <v>338</v>
      </c>
    </row>
    <row r="28" spans="1:5" ht="76.5">
      <c r="A28" t="s">
        <v>54</v>
      </c>
      <c r="E28" s="28" t="s">
        <v>339</v>
      </c>
    </row>
    <row r="29" spans="1:16" ht="12.75">
      <c r="A29" s="18" t="s">
        <v>45</v>
      </c>
      <c r="B29" s="22" t="s">
        <v>37</v>
      </c>
      <c r="C29" s="22" t="s">
        <v>340</v>
      </c>
      <c r="D29" s="18" t="s">
        <v>51</v>
      </c>
      <c r="E29" s="23" t="s">
        <v>341</v>
      </c>
      <c r="F29" s="24" t="s">
        <v>319</v>
      </c>
      <c r="G29" s="25">
        <v>1</v>
      </c>
      <c r="H29" s="26">
        <v>0</v>
      </c>
      <c r="I29" s="26">
        <f>ROUND(ROUND(H29,2)*ROUND(G29,3),2)</f>
        <v>0</v>
      </c>
      <c r="O29">
        <f>(I29*21)/100</f>
        <v>0</v>
      </c>
      <c r="P29" t="s">
        <v>24</v>
      </c>
    </row>
    <row r="30" spans="1:5" ht="12.75">
      <c r="A30" s="27" t="s">
        <v>50</v>
      </c>
      <c r="E30" s="28" t="s">
        <v>51</v>
      </c>
    </row>
    <row r="31" spans="1:5" ht="38.25">
      <c r="A31" s="29" t="s">
        <v>52</v>
      </c>
      <c r="E31" s="30" t="s">
        <v>342</v>
      </c>
    </row>
    <row r="32" spans="1:5" ht="12.75">
      <c r="A32" t="s">
        <v>54</v>
      </c>
      <c r="E32" s="28" t="s">
        <v>326</v>
      </c>
    </row>
    <row r="33" spans="1:16" ht="12.75">
      <c r="A33" s="18" t="s">
        <v>45</v>
      </c>
      <c r="B33" s="22" t="s">
        <v>78</v>
      </c>
      <c r="C33" s="22" t="s">
        <v>343</v>
      </c>
      <c r="D33" s="18" t="s">
        <v>51</v>
      </c>
      <c r="E33" s="23" t="s">
        <v>344</v>
      </c>
      <c r="F33" s="24" t="s">
        <v>345</v>
      </c>
      <c r="G33" s="25">
        <v>1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24</v>
      </c>
    </row>
    <row r="34" spans="1:5" ht="25.5">
      <c r="A34" s="27" t="s">
        <v>50</v>
      </c>
      <c r="E34" s="28" t="s">
        <v>346</v>
      </c>
    </row>
    <row r="35" spans="1:5" ht="38.25">
      <c r="A35" s="29" t="s">
        <v>52</v>
      </c>
      <c r="E35" s="30" t="s">
        <v>347</v>
      </c>
    </row>
    <row r="36" spans="1:5" ht="89.25">
      <c r="A36" t="s">
        <v>54</v>
      </c>
      <c r="E36" s="28" t="s">
        <v>348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dcterms:modified xsi:type="dcterms:W3CDTF">2019-04-25T10:41:20Z</dcterms:modified>
  <cp:category/>
  <cp:version/>
  <cp:contentType/>
  <cp:contentStatus/>
</cp:coreProperties>
</file>