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00 - VRN" sheetId="2" r:id="rId2"/>
    <sheet name="200 - 2NP - změna" sheetId="3" r:id="rId3"/>
    <sheet name="300 - 3NP - změna" sheetId="4" r:id="rId4"/>
    <sheet name="400 - Stříška mezi hlavní..." sheetId="5" r:id="rId5"/>
    <sheet name="700 - 3NP - fasáda - KZS" sheetId="6" r:id="rId6"/>
    <sheet name="800 - Elektroinstalace" sheetId="7" r:id="rId7"/>
  </sheets>
  <definedNames>
    <definedName name="_xlnm.Print_Area" localSheetId="0">'Rekapitulace stavby'!$D$4:$AO$36,'Rekapitulace stavby'!$C$42:$AQ$61</definedName>
    <definedName name="_xlnm.Print_Titles" localSheetId="0">'Rekapitulace stavby'!$52:$52</definedName>
    <definedName name="_xlnm._FilterDatabase" localSheetId="1" hidden="1">'000 - VRN'!$C$80:$K$93</definedName>
    <definedName name="_xlnm.Print_Area" localSheetId="1">'000 - VRN'!$C$4:$J$39,'000 - VRN'!$C$45:$J$62,'000 - VRN'!$C$68:$K$93</definedName>
    <definedName name="_xlnm.Print_Titles" localSheetId="1">'000 - VRN'!$80:$80</definedName>
    <definedName name="_xlnm._FilterDatabase" localSheetId="2" hidden="1">'200 - 2NP - změna'!$C$88:$K$139</definedName>
    <definedName name="_xlnm.Print_Area" localSheetId="2">'200 - 2NP - změna'!$C$4:$J$39,'200 - 2NP - změna'!$C$45:$J$70,'200 - 2NP - změna'!$C$76:$K$139</definedName>
    <definedName name="_xlnm.Print_Titles" localSheetId="2">'200 - 2NP - změna'!$88:$88</definedName>
    <definedName name="_xlnm._FilterDatabase" localSheetId="3" hidden="1">'300 - 3NP - změna'!$C$90:$K$150</definedName>
    <definedName name="_xlnm.Print_Area" localSheetId="3">'300 - 3NP - změna'!$C$4:$J$39,'300 - 3NP - změna'!$C$45:$J$72,'300 - 3NP - změna'!$C$78:$K$150</definedName>
    <definedName name="_xlnm.Print_Titles" localSheetId="3">'300 - 3NP - změna'!$90:$90</definedName>
    <definedName name="_xlnm._FilterDatabase" localSheetId="4" hidden="1">'400 - Stříška mezi hlavní...'!$C$88:$K$132</definedName>
    <definedName name="_xlnm.Print_Area" localSheetId="4">'400 - Stříška mezi hlavní...'!$C$4:$J$39,'400 - Stříška mezi hlavní...'!$C$45:$J$70,'400 - Stříška mezi hlavní...'!$C$76:$K$132</definedName>
    <definedName name="_xlnm.Print_Titles" localSheetId="4">'400 - Stříška mezi hlavní...'!$88:$88</definedName>
    <definedName name="_xlnm._FilterDatabase" localSheetId="5" hidden="1">'700 - 3NP - fasáda - KZS'!$C$86:$K$148</definedName>
    <definedName name="_xlnm.Print_Area" localSheetId="5">'700 - 3NP - fasáda - KZS'!$C$4:$J$39,'700 - 3NP - fasáda - KZS'!$C$45:$J$68,'700 - 3NP - fasáda - KZS'!$C$74:$K$148</definedName>
    <definedName name="_xlnm.Print_Titles" localSheetId="5">'700 - 3NP - fasáda - KZS'!$86:$86</definedName>
    <definedName name="_xlnm._FilterDatabase" localSheetId="6" hidden="1">'800 - Elektroinstalace'!$C$82:$K$108</definedName>
    <definedName name="_xlnm.Print_Area" localSheetId="6">'800 - Elektroinstalace'!$C$4:$J$39,'800 - Elektroinstalace'!$C$45:$J$64,'800 - Elektroinstalace'!$C$70:$K$108</definedName>
    <definedName name="_xlnm.Print_Titles" localSheetId="6">'800 - Elektroinstalace'!$82:$82</definedName>
  </definedNames>
  <calcPr/>
</workbook>
</file>

<file path=xl/calcChain.xml><?xml version="1.0" encoding="utf-8"?>
<calcChain xmlns="http://schemas.openxmlformats.org/spreadsheetml/2006/main">
  <c i="7" r="J37"/>
  <c r="J36"/>
  <c i="1" r="AY60"/>
  <c i="7" r="J35"/>
  <c i="1" r="AX60"/>
  <c i="7" r="BI108"/>
  <c r="BH108"/>
  <c r="BG108"/>
  <c r="BE108"/>
  <c r="T108"/>
  <c r="R108"/>
  <c r="P108"/>
  <c r="BK108"/>
  <c r="J108"/>
  <c r="BF108"/>
  <c r="BI107"/>
  <c r="BH107"/>
  <c r="BG107"/>
  <c r="BE107"/>
  <c r="T107"/>
  <c r="R107"/>
  <c r="P107"/>
  <c r="BK107"/>
  <c r="J107"/>
  <c r="BF107"/>
  <c r="BI106"/>
  <c r="BH106"/>
  <c r="BG106"/>
  <c r="BE106"/>
  <c r="T106"/>
  <c r="R106"/>
  <c r="P106"/>
  <c r="BK106"/>
  <c r="J106"/>
  <c r="BF106"/>
  <c r="BI105"/>
  <c r="BH105"/>
  <c r="BG105"/>
  <c r="BE105"/>
  <c r="T105"/>
  <c r="R105"/>
  <c r="P105"/>
  <c r="BK105"/>
  <c r="J105"/>
  <c r="BF105"/>
  <c r="BI104"/>
  <c r="BH104"/>
  <c r="BG104"/>
  <c r="BE104"/>
  <c r="T104"/>
  <c r="R104"/>
  <c r="P104"/>
  <c r="BK104"/>
  <c r="J104"/>
  <c r="BF104"/>
  <c r="BI103"/>
  <c r="BH103"/>
  <c r="BG103"/>
  <c r="BE103"/>
  <c r="T103"/>
  <c r="R103"/>
  <c r="P103"/>
  <c r="BK103"/>
  <c r="J103"/>
  <c r="BF103"/>
  <c r="BI102"/>
  <c r="BH102"/>
  <c r="BG102"/>
  <c r="BE102"/>
  <c r="T102"/>
  <c r="T101"/>
  <c r="R102"/>
  <c r="R101"/>
  <c r="P102"/>
  <c r="P101"/>
  <c r="BK102"/>
  <c r="BK101"/>
  <c r="J101"/>
  <c r="J102"/>
  <c r="BF102"/>
  <c r="J63"/>
  <c r="BI100"/>
  <c r="BH100"/>
  <c r="BG100"/>
  <c r="BE100"/>
  <c r="T100"/>
  <c r="R100"/>
  <c r="P100"/>
  <c r="BK100"/>
  <c r="J100"/>
  <c r="BF100"/>
  <c r="BI99"/>
  <c r="BH99"/>
  <c r="BG99"/>
  <c r="BE99"/>
  <c r="T99"/>
  <c r="R99"/>
  <c r="P99"/>
  <c r="BK99"/>
  <c r="J99"/>
  <c r="BF99"/>
  <c r="BI98"/>
  <c r="BH98"/>
  <c r="BG98"/>
  <c r="BE98"/>
  <c r="T98"/>
  <c r="R98"/>
  <c r="P98"/>
  <c r="BK98"/>
  <c r="J98"/>
  <c r="BF98"/>
  <c r="BI97"/>
  <c r="BH97"/>
  <c r="BG97"/>
  <c r="BE97"/>
  <c r="T97"/>
  <c r="R97"/>
  <c r="P97"/>
  <c r="BK97"/>
  <c r="J97"/>
  <c r="BF97"/>
  <c r="BI96"/>
  <c r="BH96"/>
  <c r="BG96"/>
  <c r="BE96"/>
  <c r="T96"/>
  <c r="R96"/>
  <c r="P96"/>
  <c r="BK96"/>
  <c r="J96"/>
  <c r="BF96"/>
  <c r="BI95"/>
  <c r="BH95"/>
  <c r="BG95"/>
  <c r="BE95"/>
  <c r="T95"/>
  <c r="R95"/>
  <c r="P95"/>
  <c r="BK95"/>
  <c r="J95"/>
  <c r="BF95"/>
  <c r="BI94"/>
  <c r="BH94"/>
  <c r="BG94"/>
  <c r="BE94"/>
  <c r="T94"/>
  <c r="R94"/>
  <c r="P94"/>
  <c r="BK94"/>
  <c r="J94"/>
  <c r="BF94"/>
  <c r="BI93"/>
  <c r="BH93"/>
  <c r="BG93"/>
  <c r="BE93"/>
  <c r="T93"/>
  <c r="R93"/>
  <c r="P93"/>
  <c r="BK93"/>
  <c r="J93"/>
  <c r="BF93"/>
  <c r="BI92"/>
  <c r="BH92"/>
  <c r="BG92"/>
  <c r="BE92"/>
  <c r="T92"/>
  <c r="T91"/>
  <c r="R92"/>
  <c r="R91"/>
  <c r="P92"/>
  <c r="P91"/>
  <c r="BK92"/>
  <c r="BK91"/>
  <c r="J91"/>
  <c r="J92"/>
  <c r="BF92"/>
  <c r="J62"/>
  <c r="BI90"/>
  <c r="BH90"/>
  <c r="BG90"/>
  <c r="BE90"/>
  <c r="T90"/>
  <c r="R90"/>
  <c r="P90"/>
  <c r="BK90"/>
  <c r="J90"/>
  <c r="BF90"/>
  <c r="BI89"/>
  <c r="BH89"/>
  <c r="BG89"/>
  <c r="BE89"/>
  <c r="T89"/>
  <c r="R89"/>
  <c r="P89"/>
  <c r="BK89"/>
  <c r="J89"/>
  <c r="BF89"/>
  <c r="BI88"/>
  <c r="BH88"/>
  <c r="BG88"/>
  <c r="BE88"/>
  <c r="T88"/>
  <c r="R88"/>
  <c r="P88"/>
  <c r="BK88"/>
  <c r="J88"/>
  <c r="BF88"/>
  <c r="BI87"/>
  <c r="BH87"/>
  <c r="BG87"/>
  <c r="BE87"/>
  <c r="T87"/>
  <c r="R87"/>
  <c r="P87"/>
  <c r="BK87"/>
  <c r="J87"/>
  <c r="BF87"/>
  <c r="BI86"/>
  <c r="F37"/>
  <c i="1" r="BD60"/>
  <c i="7" r="BH86"/>
  <c r="F36"/>
  <c i="1" r="BC60"/>
  <c i="7" r="BG86"/>
  <c r="F35"/>
  <c i="1" r="BB60"/>
  <c i="7" r="BE86"/>
  <c r="J33"/>
  <c i="1" r="AV60"/>
  <c i="7" r="F33"/>
  <c i="1" r="AZ60"/>
  <c i="7" r="T86"/>
  <c r="T85"/>
  <c r="T84"/>
  <c r="T83"/>
  <c r="R86"/>
  <c r="R85"/>
  <c r="R84"/>
  <c r="R83"/>
  <c r="P86"/>
  <c r="P85"/>
  <c r="P84"/>
  <c r="P83"/>
  <c i="1" r="AU60"/>
  <c i="7" r="BK86"/>
  <c r="BK85"/>
  <c r="J85"/>
  <c r="BK84"/>
  <c r="J84"/>
  <c r="BK83"/>
  <c r="J83"/>
  <c r="J59"/>
  <c r="J30"/>
  <c i="1" r="AG60"/>
  <c i="7" r="J86"/>
  <c r="BF86"/>
  <c r="J34"/>
  <c i="1" r="AW60"/>
  <c i="7" r="F34"/>
  <c i="1" r="BA60"/>
  <c i="7" r="J61"/>
  <c r="J60"/>
  <c r="J80"/>
  <c r="J79"/>
  <c r="F79"/>
  <c r="F77"/>
  <c r="E75"/>
  <c r="J55"/>
  <c r="J54"/>
  <c r="F54"/>
  <c r="F52"/>
  <c r="E50"/>
  <c r="J39"/>
  <c r="J18"/>
  <c r="E18"/>
  <c r="F80"/>
  <c r="F55"/>
  <c r="J17"/>
  <c r="J12"/>
  <c r="J77"/>
  <c r="J52"/>
  <c r="E7"/>
  <c r="E73"/>
  <c r="E48"/>
  <c i="6" r="J37"/>
  <c r="J36"/>
  <c i="1" r="AY59"/>
  <c i="6" r="J35"/>
  <c i="1" r="AX59"/>
  <c i="6" r="BI148"/>
  <c r="BH148"/>
  <c r="BG148"/>
  <c r="BE148"/>
  <c r="T148"/>
  <c r="R148"/>
  <c r="P148"/>
  <c r="BK148"/>
  <c r="J148"/>
  <c r="BF148"/>
  <c r="BI146"/>
  <c r="BH146"/>
  <c r="BG146"/>
  <c r="BE146"/>
  <c r="T146"/>
  <c r="T145"/>
  <c r="R146"/>
  <c r="R145"/>
  <c r="P146"/>
  <c r="P145"/>
  <c r="BK146"/>
  <c r="BK145"/>
  <c r="J145"/>
  <c r="J146"/>
  <c r="BF146"/>
  <c r="J67"/>
  <c r="BI144"/>
  <c r="BH144"/>
  <c r="BG144"/>
  <c r="BE144"/>
  <c r="T144"/>
  <c r="R144"/>
  <c r="P144"/>
  <c r="BK144"/>
  <c r="J144"/>
  <c r="BF144"/>
  <c r="BI142"/>
  <c r="BH142"/>
  <c r="BG142"/>
  <c r="BE142"/>
  <c r="T142"/>
  <c r="R142"/>
  <c r="P142"/>
  <c r="BK142"/>
  <c r="J142"/>
  <c r="BF142"/>
  <c r="BI139"/>
  <c r="BH139"/>
  <c r="BG139"/>
  <c r="BE139"/>
  <c r="T139"/>
  <c r="R139"/>
  <c r="P139"/>
  <c r="BK139"/>
  <c r="J139"/>
  <c r="BF139"/>
  <c r="BI138"/>
  <c r="BH138"/>
  <c r="BG138"/>
  <c r="BE138"/>
  <c r="T138"/>
  <c r="R138"/>
  <c r="P138"/>
  <c r="BK138"/>
  <c r="J138"/>
  <c r="BF138"/>
  <c r="BI137"/>
  <c r="BH137"/>
  <c r="BG137"/>
  <c r="BE137"/>
  <c r="T137"/>
  <c r="T136"/>
  <c r="R137"/>
  <c r="R136"/>
  <c r="P137"/>
  <c r="P136"/>
  <c r="BK137"/>
  <c r="BK136"/>
  <c r="J136"/>
  <c r="J137"/>
  <c r="BF137"/>
  <c r="J66"/>
  <c r="BI135"/>
  <c r="BH135"/>
  <c r="BG135"/>
  <c r="BE135"/>
  <c r="T135"/>
  <c r="T134"/>
  <c r="T133"/>
  <c r="R135"/>
  <c r="R134"/>
  <c r="R133"/>
  <c r="P135"/>
  <c r="P134"/>
  <c r="P133"/>
  <c r="BK135"/>
  <c r="BK134"/>
  <c r="J134"/>
  <c r="BK133"/>
  <c r="J133"/>
  <c r="J135"/>
  <c r="BF135"/>
  <c r="J65"/>
  <c r="J64"/>
  <c r="BI132"/>
  <c r="BH132"/>
  <c r="BG132"/>
  <c r="BE132"/>
  <c r="T132"/>
  <c r="R132"/>
  <c r="P132"/>
  <c r="BK132"/>
  <c r="J132"/>
  <c r="BF132"/>
  <c r="BI130"/>
  <c r="BH130"/>
  <c r="BG130"/>
  <c r="BE130"/>
  <c r="T130"/>
  <c r="R130"/>
  <c r="P130"/>
  <c r="BK130"/>
  <c r="J130"/>
  <c r="BF130"/>
  <c r="BI129"/>
  <c r="BH129"/>
  <c r="BG129"/>
  <c r="BE129"/>
  <c r="T129"/>
  <c r="R129"/>
  <c r="P129"/>
  <c r="BK129"/>
  <c r="J129"/>
  <c r="BF129"/>
  <c r="BI128"/>
  <c r="BH128"/>
  <c r="BG128"/>
  <c r="BE128"/>
  <c r="T128"/>
  <c r="T127"/>
  <c r="R128"/>
  <c r="R127"/>
  <c r="P128"/>
  <c r="P127"/>
  <c r="BK128"/>
  <c r="BK127"/>
  <c r="J127"/>
  <c r="J128"/>
  <c r="BF128"/>
  <c r="J63"/>
  <c r="BI126"/>
  <c r="BH126"/>
  <c r="BG126"/>
  <c r="BE126"/>
  <c r="T126"/>
  <c r="R126"/>
  <c r="P126"/>
  <c r="BK126"/>
  <c r="J126"/>
  <c r="BF126"/>
  <c r="BI124"/>
  <c r="BH124"/>
  <c r="BG124"/>
  <c r="BE124"/>
  <c r="T124"/>
  <c r="R124"/>
  <c r="P124"/>
  <c r="BK124"/>
  <c r="J124"/>
  <c r="BF124"/>
  <c r="BI123"/>
  <c r="BH123"/>
  <c r="BG123"/>
  <c r="BE123"/>
  <c r="T123"/>
  <c r="R123"/>
  <c r="P123"/>
  <c r="BK123"/>
  <c r="J123"/>
  <c r="BF123"/>
  <c r="BI122"/>
  <c r="BH122"/>
  <c r="BG122"/>
  <c r="BE122"/>
  <c r="T122"/>
  <c r="R122"/>
  <c r="P122"/>
  <c r="BK122"/>
  <c r="J122"/>
  <c r="BF122"/>
  <c r="BI120"/>
  <c r="BH120"/>
  <c r="BG120"/>
  <c r="BE120"/>
  <c r="T120"/>
  <c r="R120"/>
  <c r="P120"/>
  <c r="BK120"/>
  <c r="J120"/>
  <c r="BF120"/>
  <c r="BI119"/>
  <c r="BH119"/>
  <c r="BG119"/>
  <c r="BE119"/>
  <c r="T119"/>
  <c r="R119"/>
  <c r="P119"/>
  <c r="BK119"/>
  <c r="J119"/>
  <c r="BF119"/>
  <c r="BI118"/>
  <c r="BH118"/>
  <c r="BG118"/>
  <c r="BE118"/>
  <c r="T118"/>
  <c r="R118"/>
  <c r="P118"/>
  <c r="BK118"/>
  <c r="J118"/>
  <c r="BF118"/>
  <c r="BI116"/>
  <c r="BH116"/>
  <c r="BG116"/>
  <c r="BE116"/>
  <c r="T116"/>
  <c r="R116"/>
  <c r="P116"/>
  <c r="BK116"/>
  <c r="J116"/>
  <c r="BF116"/>
  <c r="BI113"/>
  <c r="BH113"/>
  <c r="BG113"/>
  <c r="BE113"/>
  <c r="T113"/>
  <c r="T112"/>
  <c r="R113"/>
  <c r="R112"/>
  <c r="P113"/>
  <c r="P112"/>
  <c r="BK113"/>
  <c r="BK112"/>
  <c r="J112"/>
  <c r="J113"/>
  <c r="BF113"/>
  <c r="J62"/>
  <c r="BI111"/>
  <c r="BH111"/>
  <c r="BG111"/>
  <c r="BE111"/>
  <c r="T111"/>
  <c r="R111"/>
  <c r="P111"/>
  <c r="BK111"/>
  <c r="J111"/>
  <c r="BF111"/>
  <c r="BI109"/>
  <c r="BH109"/>
  <c r="BG109"/>
  <c r="BE109"/>
  <c r="T109"/>
  <c r="R109"/>
  <c r="P109"/>
  <c r="BK109"/>
  <c r="J109"/>
  <c r="BF109"/>
  <c r="BI107"/>
  <c r="BH107"/>
  <c r="BG107"/>
  <c r="BE107"/>
  <c r="T107"/>
  <c r="R107"/>
  <c r="P107"/>
  <c r="BK107"/>
  <c r="J107"/>
  <c r="BF107"/>
  <c r="BI104"/>
  <c r="BH104"/>
  <c r="BG104"/>
  <c r="BE104"/>
  <c r="T104"/>
  <c r="R104"/>
  <c r="P104"/>
  <c r="BK104"/>
  <c r="J104"/>
  <c r="BF104"/>
  <c r="BI101"/>
  <c r="BH101"/>
  <c r="BG101"/>
  <c r="BE101"/>
  <c r="T101"/>
  <c r="R101"/>
  <c r="P101"/>
  <c r="BK101"/>
  <c r="J101"/>
  <c r="BF101"/>
  <c r="BI99"/>
  <c r="BH99"/>
  <c r="BG99"/>
  <c r="BE99"/>
  <c r="T99"/>
  <c r="R99"/>
  <c r="P99"/>
  <c r="BK99"/>
  <c r="J99"/>
  <c r="BF99"/>
  <c r="BI97"/>
  <c r="BH97"/>
  <c r="BG97"/>
  <c r="BE97"/>
  <c r="T97"/>
  <c r="R97"/>
  <c r="P97"/>
  <c r="BK97"/>
  <c r="J97"/>
  <c r="BF97"/>
  <c r="BI90"/>
  <c r="F37"/>
  <c i="1" r="BD59"/>
  <c i="6" r="BH90"/>
  <c r="F36"/>
  <c i="1" r="BC59"/>
  <c i="6" r="BG90"/>
  <c r="F35"/>
  <c i="1" r="BB59"/>
  <c i="6" r="BE90"/>
  <c r="J33"/>
  <c i="1" r="AV59"/>
  <c i="6" r="F33"/>
  <c i="1" r="AZ59"/>
  <c i="6" r="T90"/>
  <c r="T89"/>
  <c r="T88"/>
  <c r="T87"/>
  <c r="R90"/>
  <c r="R89"/>
  <c r="R88"/>
  <c r="R87"/>
  <c r="P90"/>
  <c r="P89"/>
  <c r="P88"/>
  <c r="P87"/>
  <c i="1" r="AU59"/>
  <c i="6" r="BK90"/>
  <c r="BK89"/>
  <c r="J89"/>
  <c r="BK88"/>
  <c r="J88"/>
  <c r="BK87"/>
  <c r="J87"/>
  <c r="J59"/>
  <c r="J30"/>
  <c i="1" r="AG59"/>
  <c i="6" r="J90"/>
  <c r="BF90"/>
  <c r="J34"/>
  <c i="1" r="AW59"/>
  <c i="6" r="F34"/>
  <c i="1" r="BA59"/>
  <c i="6" r="J61"/>
  <c r="J60"/>
  <c r="J84"/>
  <c r="J83"/>
  <c r="F83"/>
  <c r="F81"/>
  <c r="E79"/>
  <c r="J55"/>
  <c r="J54"/>
  <c r="F54"/>
  <c r="F52"/>
  <c r="E50"/>
  <c r="J39"/>
  <c r="J18"/>
  <c r="E18"/>
  <c r="F84"/>
  <c r="F55"/>
  <c r="J17"/>
  <c r="J12"/>
  <c r="J81"/>
  <c r="J52"/>
  <c r="E7"/>
  <c r="E77"/>
  <c r="E48"/>
  <c i="5" r="J37"/>
  <c r="J36"/>
  <c i="1" r="AY58"/>
  <c i="5" r="J35"/>
  <c i="1" r="AX58"/>
  <c i="5" r="BI132"/>
  <c r="BH132"/>
  <c r="BG132"/>
  <c r="BE132"/>
  <c r="T132"/>
  <c r="R132"/>
  <c r="P132"/>
  <c r="BK132"/>
  <c r="J132"/>
  <c r="BF132"/>
  <c r="BI131"/>
  <c r="BH131"/>
  <c r="BG131"/>
  <c r="BE131"/>
  <c r="T131"/>
  <c r="R131"/>
  <c r="P131"/>
  <c r="BK131"/>
  <c r="J131"/>
  <c r="BF131"/>
  <c r="BI130"/>
  <c r="BH130"/>
  <c r="BG130"/>
  <c r="BE130"/>
  <c r="T130"/>
  <c r="R130"/>
  <c r="P130"/>
  <c r="BK130"/>
  <c r="J130"/>
  <c r="BF130"/>
  <c r="BI128"/>
  <c r="BH128"/>
  <c r="BG128"/>
  <c r="BE128"/>
  <c r="T128"/>
  <c r="T127"/>
  <c r="R128"/>
  <c r="R127"/>
  <c r="P128"/>
  <c r="P127"/>
  <c r="BK128"/>
  <c r="BK127"/>
  <c r="J127"/>
  <c r="J128"/>
  <c r="BF128"/>
  <c r="J69"/>
  <c r="BI126"/>
  <c r="BH126"/>
  <c r="BG126"/>
  <c r="BE126"/>
  <c r="T126"/>
  <c r="R126"/>
  <c r="P126"/>
  <c r="BK126"/>
  <c r="J126"/>
  <c r="BF126"/>
  <c r="BI124"/>
  <c r="BH124"/>
  <c r="BG124"/>
  <c r="BE124"/>
  <c r="T124"/>
  <c r="R124"/>
  <c r="P124"/>
  <c r="BK124"/>
  <c r="J124"/>
  <c r="BF124"/>
  <c r="BI122"/>
  <c r="BH122"/>
  <c r="BG122"/>
  <c r="BE122"/>
  <c r="T122"/>
  <c r="R122"/>
  <c r="P122"/>
  <c r="BK122"/>
  <c r="J122"/>
  <c r="BF122"/>
  <c r="BI120"/>
  <c r="BH120"/>
  <c r="BG120"/>
  <c r="BE120"/>
  <c r="T120"/>
  <c r="T119"/>
  <c r="R120"/>
  <c r="R119"/>
  <c r="P120"/>
  <c r="P119"/>
  <c r="BK120"/>
  <c r="BK119"/>
  <c r="J119"/>
  <c r="J120"/>
  <c r="BF120"/>
  <c r="J68"/>
  <c r="BI118"/>
  <c r="BH118"/>
  <c r="BG118"/>
  <c r="BE118"/>
  <c r="T118"/>
  <c r="T117"/>
  <c r="R118"/>
  <c r="R117"/>
  <c r="P118"/>
  <c r="P117"/>
  <c r="BK118"/>
  <c r="BK117"/>
  <c r="J117"/>
  <c r="J118"/>
  <c r="BF118"/>
  <c r="J67"/>
  <c r="BI116"/>
  <c r="BH116"/>
  <c r="BG116"/>
  <c r="BE116"/>
  <c r="T116"/>
  <c r="R116"/>
  <c r="P116"/>
  <c r="BK116"/>
  <c r="J116"/>
  <c r="BF116"/>
  <c r="BI115"/>
  <c r="BH115"/>
  <c r="BG115"/>
  <c r="BE115"/>
  <c r="T115"/>
  <c r="R115"/>
  <c r="P115"/>
  <c r="BK115"/>
  <c r="J115"/>
  <c r="BF115"/>
  <c r="BI114"/>
  <c r="BH114"/>
  <c r="BG114"/>
  <c r="BE114"/>
  <c r="T114"/>
  <c r="R114"/>
  <c r="P114"/>
  <c r="BK114"/>
  <c r="J114"/>
  <c r="BF114"/>
  <c r="BI113"/>
  <c r="BH113"/>
  <c r="BG113"/>
  <c r="BE113"/>
  <c r="T113"/>
  <c r="T112"/>
  <c r="T111"/>
  <c r="R113"/>
  <c r="R112"/>
  <c r="R111"/>
  <c r="P113"/>
  <c r="P112"/>
  <c r="P111"/>
  <c r="BK113"/>
  <c r="BK112"/>
  <c r="J112"/>
  <c r="BK111"/>
  <c r="J111"/>
  <c r="J113"/>
  <c r="BF113"/>
  <c r="J66"/>
  <c r="J65"/>
  <c r="BI110"/>
  <c r="BH110"/>
  <c r="BG110"/>
  <c r="BE110"/>
  <c r="T110"/>
  <c r="T109"/>
  <c r="R110"/>
  <c r="R109"/>
  <c r="P110"/>
  <c r="P109"/>
  <c r="BK110"/>
  <c r="BK109"/>
  <c r="J109"/>
  <c r="J110"/>
  <c r="BF110"/>
  <c r="J64"/>
  <c r="BI108"/>
  <c r="BH108"/>
  <c r="BG108"/>
  <c r="BE108"/>
  <c r="T108"/>
  <c r="R108"/>
  <c r="P108"/>
  <c r="BK108"/>
  <c r="J108"/>
  <c r="BF108"/>
  <c r="BI106"/>
  <c r="BH106"/>
  <c r="BG106"/>
  <c r="BE106"/>
  <c r="T106"/>
  <c r="R106"/>
  <c r="P106"/>
  <c r="BK106"/>
  <c r="J106"/>
  <c r="BF106"/>
  <c r="BI105"/>
  <c r="BH105"/>
  <c r="BG105"/>
  <c r="BE105"/>
  <c r="T105"/>
  <c r="R105"/>
  <c r="P105"/>
  <c r="BK105"/>
  <c r="J105"/>
  <c r="BF105"/>
  <c r="BI104"/>
  <c r="BH104"/>
  <c r="BG104"/>
  <c r="BE104"/>
  <c r="T104"/>
  <c r="T103"/>
  <c r="R104"/>
  <c r="R103"/>
  <c r="P104"/>
  <c r="P103"/>
  <c r="BK104"/>
  <c r="BK103"/>
  <c r="J103"/>
  <c r="J104"/>
  <c r="BF104"/>
  <c r="J63"/>
  <c r="BI101"/>
  <c r="BH101"/>
  <c r="BG101"/>
  <c r="BE101"/>
  <c r="T101"/>
  <c r="R101"/>
  <c r="P101"/>
  <c r="BK101"/>
  <c r="J101"/>
  <c r="BF101"/>
  <c r="BI99"/>
  <c r="BH99"/>
  <c r="BG99"/>
  <c r="BE99"/>
  <c r="T99"/>
  <c r="R99"/>
  <c r="P99"/>
  <c r="BK99"/>
  <c r="J99"/>
  <c r="BF99"/>
  <c r="BI97"/>
  <c r="BH97"/>
  <c r="BG97"/>
  <c r="BE97"/>
  <c r="T97"/>
  <c r="T96"/>
  <c r="R97"/>
  <c r="R96"/>
  <c r="P97"/>
  <c r="P96"/>
  <c r="BK97"/>
  <c r="BK96"/>
  <c r="J96"/>
  <c r="J97"/>
  <c r="BF97"/>
  <c r="J62"/>
  <c r="BI94"/>
  <c r="BH94"/>
  <c r="BG94"/>
  <c r="BE94"/>
  <c r="T94"/>
  <c r="R94"/>
  <c r="P94"/>
  <c r="BK94"/>
  <c r="J94"/>
  <c r="BF94"/>
  <c r="BI92"/>
  <c r="F37"/>
  <c i="1" r="BD58"/>
  <c i="5" r="BH92"/>
  <c r="F36"/>
  <c i="1" r="BC58"/>
  <c i="5" r="BG92"/>
  <c r="F35"/>
  <c i="1" r="BB58"/>
  <c i="5" r="BE92"/>
  <c r="J33"/>
  <c i="1" r="AV58"/>
  <c i="5" r="F33"/>
  <c i="1" r="AZ58"/>
  <c i="5" r="T92"/>
  <c r="T91"/>
  <c r="T90"/>
  <c r="T89"/>
  <c r="R92"/>
  <c r="R91"/>
  <c r="R90"/>
  <c r="R89"/>
  <c r="P92"/>
  <c r="P91"/>
  <c r="P90"/>
  <c r="P89"/>
  <c i="1" r="AU58"/>
  <c i="5" r="BK92"/>
  <c r="BK91"/>
  <c r="J91"/>
  <c r="BK90"/>
  <c r="J90"/>
  <c r="BK89"/>
  <c r="J89"/>
  <c r="J59"/>
  <c r="J30"/>
  <c i="1" r="AG58"/>
  <c i="5" r="J92"/>
  <c r="BF92"/>
  <c r="J34"/>
  <c i="1" r="AW58"/>
  <c i="5" r="F34"/>
  <c i="1" r="BA58"/>
  <c i="5" r="J61"/>
  <c r="J60"/>
  <c r="J86"/>
  <c r="J85"/>
  <c r="F85"/>
  <c r="F83"/>
  <c r="E81"/>
  <c r="J55"/>
  <c r="J54"/>
  <c r="F54"/>
  <c r="F52"/>
  <c r="E50"/>
  <c r="J39"/>
  <c r="J18"/>
  <c r="E18"/>
  <c r="F86"/>
  <c r="F55"/>
  <c r="J17"/>
  <c r="J12"/>
  <c r="J83"/>
  <c r="J52"/>
  <c r="E7"/>
  <c r="E79"/>
  <c r="E48"/>
  <c i="4" r="J37"/>
  <c r="J36"/>
  <c i="1" r="AY57"/>
  <c i="4" r="J35"/>
  <c i="1" r="AX57"/>
  <c i="4" r="BI150"/>
  <c r="BH150"/>
  <c r="BG150"/>
  <c r="BE150"/>
  <c r="T150"/>
  <c r="R150"/>
  <c r="P150"/>
  <c r="BK150"/>
  <c r="J150"/>
  <c r="BF150"/>
  <c r="BI149"/>
  <c r="BH149"/>
  <c r="BG149"/>
  <c r="BE149"/>
  <c r="T149"/>
  <c r="R149"/>
  <c r="P149"/>
  <c r="BK149"/>
  <c r="J149"/>
  <c r="BF149"/>
  <c r="BI148"/>
  <c r="BH148"/>
  <c r="BG148"/>
  <c r="BE148"/>
  <c r="T148"/>
  <c r="T147"/>
  <c r="T146"/>
  <c r="R148"/>
  <c r="R147"/>
  <c r="R146"/>
  <c r="P148"/>
  <c r="P147"/>
  <c r="P146"/>
  <c r="BK148"/>
  <c r="BK147"/>
  <c r="J147"/>
  <c r="BK146"/>
  <c r="J146"/>
  <c r="J148"/>
  <c r="BF148"/>
  <c r="J71"/>
  <c r="J70"/>
  <c r="BI145"/>
  <c r="BH145"/>
  <c r="BG145"/>
  <c r="BE145"/>
  <c r="T145"/>
  <c r="R145"/>
  <c r="P145"/>
  <c r="BK145"/>
  <c r="J145"/>
  <c r="BF145"/>
  <c r="BI143"/>
  <c r="BH143"/>
  <c r="BG143"/>
  <c r="BE143"/>
  <c r="T143"/>
  <c r="T142"/>
  <c r="R143"/>
  <c r="R142"/>
  <c r="P143"/>
  <c r="P142"/>
  <c r="BK143"/>
  <c r="BK142"/>
  <c r="J142"/>
  <c r="J143"/>
  <c r="BF143"/>
  <c r="J69"/>
  <c r="BI141"/>
  <c r="BH141"/>
  <c r="BG141"/>
  <c r="BE141"/>
  <c r="T141"/>
  <c r="R141"/>
  <c r="P141"/>
  <c r="BK141"/>
  <c r="J141"/>
  <c r="BF141"/>
  <c r="BI140"/>
  <c r="BH140"/>
  <c r="BG140"/>
  <c r="BE140"/>
  <c r="T140"/>
  <c r="R140"/>
  <c r="P140"/>
  <c r="BK140"/>
  <c r="J140"/>
  <c r="BF140"/>
  <c r="BI139"/>
  <c r="BH139"/>
  <c r="BG139"/>
  <c r="BE139"/>
  <c r="T139"/>
  <c r="R139"/>
  <c r="P139"/>
  <c r="BK139"/>
  <c r="J139"/>
  <c r="BF139"/>
  <c r="BI137"/>
  <c r="BH137"/>
  <c r="BG137"/>
  <c r="BE137"/>
  <c r="T137"/>
  <c r="T136"/>
  <c r="R137"/>
  <c r="R136"/>
  <c r="P137"/>
  <c r="P136"/>
  <c r="BK137"/>
  <c r="BK136"/>
  <c r="J136"/>
  <c r="J137"/>
  <c r="BF137"/>
  <c r="J68"/>
  <c r="BI135"/>
  <c r="BH135"/>
  <c r="BG135"/>
  <c r="BE135"/>
  <c r="T135"/>
  <c r="R135"/>
  <c r="P135"/>
  <c r="BK135"/>
  <c r="J135"/>
  <c r="BF135"/>
  <c r="BI134"/>
  <c r="BH134"/>
  <c r="BG134"/>
  <c r="BE134"/>
  <c r="T134"/>
  <c r="R134"/>
  <c r="P134"/>
  <c r="BK134"/>
  <c r="J134"/>
  <c r="BF134"/>
  <c r="BI133"/>
  <c r="BH133"/>
  <c r="BG133"/>
  <c r="BE133"/>
  <c r="T133"/>
  <c r="R133"/>
  <c r="P133"/>
  <c r="BK133"/>
  <c r="J133"/>
  <c r="BF133"/>
  <c r="BI132"/>
  <c r="BH132"/>
  <c r="BG132"/>
  <c r="BE132"/>
  <c r="T132"/>
  <c r="R132"/>
  <c r="P132"/>
  <c r="BK132"/>
  <c r="J132"/>
  <c r="BF132"/>
  <c r="BI131"/>
  <c r="BH131"/>
  <c r="BG131"/>
  <c r="BE131"/>
  <c r="T131"/>
  <c r="R131"/>
  <c r="P131"/>
  <c r="BK131"/>
  <c r="J131"/>
  <c r="BF131"/>
  <c r="BI130"/>
  <c r="BH130"/>
  <c r="BG130"/>
  <c r="BE130"/>
  <c r="T130"/>
  <c r="R130"/>
  <c r="P130"/>
  <c r="BK130"/>
  <c r="J130"/>
  <c r="BF130"/>
  <c r="BI129"/>
  <c r="BH129"/>
  <c r="BG129"/>
  <c r="BE129"/>
  <c r="T129"/>
  <c r="R129"/>
  <c r="P129"/>
  <c r="BK129"/>
  <c r="J129"/>
  <c r="BF129"/>
  <c r="BI128"/>
  <c r="BH128"/>
  <c r="BG128"/>
  <c r="BE128"/>
  <c r="T128"/>
  <c r="R128"/>
  <c r="P128"/>
  <c r="BK128"/>
  <c r="J128"/>
  <c r="BF128"/>
  <c r="BI127"/>
  <c r="BH127"/>
  <c r="BG127"/>
  <c r="BE127"/>
  <c r="T127"/>
  <c r="R127"/>
  <c r="P127"/>
  <c r="BK127"/>
  <c r="J127"/>
  <c r="BF127"/>
  <c r="BI126"/>
  <c r="BH126"/>
  <c r="BG126"/>
  <c r="BE126"/>
  <c r="T126"/>
  <c r="T125"/>
  <c r="R126"/>
  <c r="R125"/>
  <c r="P126"/>
  <c r="P125"/>
  <c r="BK126"/>
  <c r="BK125"/>
  <c r="J125"/>
  <c r="J126"/>
  <c r="BF126"/>
  <c r="J67"/>
  <c r="BI124"/>
  <c r="BH124"/>
  <c r="BG124"/>
  <c r="BE124"/>
  <c r="T124"/>
  <c r="R124"/>
  <c r="P124"/>
  <c r="BK124"/>
  <c r="J124"/>
  <c r="BF124"/>
  <c r="BI123"/>
  <c r="BH123"/>
  <c r="BG123"/>
  <c r="BE123"/>
  <c r="T123"/>
  <c r="R123"/>
  <c r="P123"/>
  <c r="BK123"/>
  <c r="J123"/>
  <c r="BF123"/>
  <c r="BI118"/>
  <c r="BH118"/>
  <c r="BG118"/>
  <c r="BE118"/>
  <c r="T118"/>
  <c r="T117"/>
  <c r="T116"/>
  <c r="R118"/>
  <c r="R117"/>
  <c r="R116"/>
  <c r="P118"/>
  <c r="P117"/>
  <c r="P116"/>
  <c r="BK118"/>
  <c r="BK117"/>
  <c r="J117"/>
  <c r="BK116"/>
  <c r="J116"/>
  <c r="J118"/>
  <c r="BF118"/>
  <c r="J66"/>
  <c r="J65"/>
  <c r="BI115"/>
  <c r="BH115"/>
  <c r="BG115"/>
  <c r="BE115"/>
  <c r="T115"/>
  <c r="T114"/>
  <c r="R115"/>
  <c r="R114"/>
  <c r="P115"/>
  <c r="P114"/>
  <c r="BK115"/>
  <c r="BK114"/>
  <c r="J114"/>
  <c r="J115"/>
  <c r="BF115"/>
  <c r="J64"/>
  <c r="BI113"/>
  <c r="BH113"/>
  <c r="BG113"/>
  <c r="BE113"/>
  <c r="T113"/>
  <c r="R113"/>
  <c r="P113"/>
  <c r="BK113"/>
  <c r="J113"/>
  <c r="BF113"/>
  <c r="BI111"/>
  <c r="BH111"/>
  <c r="BG111"/>
  <c r="BE111"/>
  <c r="T111"/>
  <c r="R111"/>
  <c r="P111"/>
  <c r="BK111"/>
  <c r="J111"/>
  <c r="BF111"/>
  <c r="BI110"/>
  <c r="BH110"/>
  <c r="BG110"/>
  <c r="BE110"/>
  <c r="T110"/>
  <c r="R110"/>
  <c r="P110"/>
  <c r="BK110"/>
  <c r="J110"/>
  <c r="BF110"/>
  <c r="BI109"/>
  <c r="BH109"/>
  <c r="BG109"/>
  <c r="BE109"/>
  <c r="T109"/>
  <c r="T108"/>
  <c r="R109"/>
  <c r="R108"/>
  <c r="P109"/>
  <c r="P108"/>
  <c r="BK109"/>
  <c r="BK108"/>
  <c r="J108"/>
  <c r="J109"/>
  <c r="BF109"/>
  <c r="J63"/>
  <c r="BI106"/>
  <c r="BH106"/>
  <c r="BG106"/>
  <c r="BE106"/>
  <c r="T106"/>
  <c r="R106"/>
  <c r="P106"/>
  <c r="BK106"/>
  <c r="J106"/>
  <c r="BF106"/>
  <c r="BI104"/>
  <c r="BH104"/>
  <c r="BG104"/>
  <c r="BE104"/>
  <c r="T104"/>
  <c r="R104"/>
  <c r="P104"/>
  <c r="BK104"/>
  <c r="J104"/>
  <c r="BF104"/>
  <c r="BI101"/>
  <c r="BH101"/>
  <c r="BG101"/>
  <c r="BE101"/>
  <c r="T101"/>
  <c r="T100"/>
  <c r="R101"/>
  <c r="R100"/>
  <c r="P101"/>
  <c r="P100"/>
  <c r="BK101"/>
  <c r="BK100"/>
  <c r="J100"/>
  <c r="J101"/>
  <c r="BF101"/>
  <c r="J62"/>
  <c r="BI99"/>
  <c r="BH99"/>
  <c r="BG99"/>
  <c r="BE99"/>
  <c r="T99"/>
  <c r="R99"/>
  <c r="P99"/>
  <c r="BK99"/>
  <c r="J99"/>
  <c r="BF99"/>
  <c r="BI98"/>
  <c r="BH98"/>
  <c r="BG98"/>
  <c r="BE98"/>
  <c r="T98"/>
  <c r="R98"/>
  <c r="P98"/>
  <c r="BK98"/>
  <c r="J98"/>
  <c r="BF98"/>
  <c r="BI96"/>
  <c r="BH96"/>
  <c r="BG96"/>
  <c r="BE96"/>
  <c r="T96"/>
  <c r="R96"/>
  <c r="P96"/>
  <c r="BK96"/>
  <c r="J96"/>
  <c r="BF96"/>
  <c r="BI94"/>
  <c r="F37"/>
  <c i="1" r="BD57"/>
  <c i="4" r="BH94"/>
  <c r="F36"/>
  <c i="1" r="BC57"/>
  <c i="4" r="BG94"/>
  <c r="F35"/>
  <c i="1" r="BB57"/>
  <c i="4" r="BE94"/>
  <c r="J33"/>
  <c i="1" r="AV57"/>
  <c i="4" r="F33"/>
  <c i="1" r="AZ57"/>
  <c i="4" r="T94"/>
  <c r="T93"/>
  <c r="T92"/>
  <c r="T91"/>
  <c r="R94"/>
  <c r="R93"/>
  <c r="R92"/>
  <c r="R91"/>
  <c r="P94"/>
  <c r="P93"/>
  <c r="P92"/>
  <c r="P91"/>
  <c i="1" r="AU57"/>
  <c i="4" r="BK94"/>
  <c r="BK93"/>
  <c r="J93"/>
  <c r="BK92"/>
  <c r="J92"/>
  <c r="BK91"/>
  <c r="J91"/>
  <c r="J59"/>
  <c r="J30"/>
  <c i="1" r="AG57"/>
  <c i="4" r="J94"/>
  <c r="BF94"/>
  <c r="J34"/>
  <c i="1" r="AW57"/>
  <c i="4" r="F34"/>
  <c i="1" r="BA57"/>
  <c i="4" r="J61"/>
  <c r="J60"/>
  <c r="J88"/>
  <c r="J87"/>
  <c r="F87"/>
  <c r="F85"/>
  <c r="E83"/>
  <c r="J55"/>
  <c r="J54"/>
  <c r="F54"/>
  <c r="F52"/>
  <c r="E50"/>
  <c r="J39"/>
  <c r="J18"/>
  <c r="E18"/>
  <c r="F88"/>
  <c r="F55"/>
  <c r="J17"/>
  <c r="J12"/>
  <c r="J85"/>
  <c r="J52"/>
  <c r="E7"/>
  <c r="E81"/>
  <c r="E48"/>
  <c i="3" r="J37"/>
  <c r="J36"/>
  <c i="1" r="AY56"/>
  <c i="3" r="J35"/>
  <c i="1" r="AX56"/>
  <c i="3" r="BI139"/>
  <c r="BH139"/>
  <c r="BG139"/>
  <c r="BE139"/>
  <c r="T139"/>
  <c r="R139"/>
  <c r="P139"/>
  <c r="BK139"/>
  <c r="J139"/>
  <c r="BF139"/>
  <c r="BI137"/>
  <c r="BH137"/>
  <c r="BG137"/>
  <c r="BE137"/>
  <c r="T137"/>
  <c r="T136"/>
  <c r="R137"/>
  <c r="R136"/>
  <c r="P137"/>
  <c r="P136"/>
  <c r="BK137"/>
  <c r="BK136"/>
  <c r="J136"/>
  <c r="J137"/>
  <c r="BF137"/>
  <c r="J69"/>
  <c r="BI135"/>
  <c r="BH135"/>
  <c r="BG135"/>
  <c r="BE135"/>
  <c r="T135"/>
  <c r="R135"/>
  <c r="P135"/>
  <c r="BK135"/>
  <c r="J135"/>
  <c r="BF135"/>
  <c r="BI134"/>
  <c r="BH134"/>
  <c r="BG134"/>
  <c r="BE134"/>
  <c r="T134"/>
  <c r="R134"/>
  <c r="P134"/>
  <c r="BK134"/>
  <c r="J134"/>
  <c r="BF134"/>
  <c r="BI133"/>
  <c r="BH133"/>
  <c r="BG133"/>
  <c r="BE133"/>
  <c r="T133"/>
  <c r="R133"/>
  <c r="P133"/>
  <c r="BK133"/>
  <c r="J133"/>
  <c r="BF133"/>
  <c r="BI131"/>
  <c r="BH131"/>
  <c r="BG131"/>
  <c r="BE131"/>
  <c r="T131"/>
  <c r="T130"/>
  <c r="R131"/>
  <c r="R130"/>
  <c r="P131"/>
  <c r="P130"/>
  <c r="BK131"/>
  <c r="BK130"/>
  <c r="J130"/>
  <c r="J131"/>
  <c r="BF131"/>
  <c r="J68"/>
  <c r="BI129"/>
  <c r="BH129"/>
  <c r="BG129"/>
  <c r="BE129"/>
  <c r="T129"/>
  <c r="R129"/>
  <c r="P129"/>
  <c r="BK129"/>
  <c r="J129"/>
  <c r="BF129"/>
  <c r="BI128"/>
  <c r="BH128"/>
  <c r="BG128"/>
  <c r="BE128"/>
  <c r="T128"/>
  <c r="R128"/>
  <c r="P128"/>
  <c r="BK128"/>
  <c r="J128"/>
  <c r="BF128"/>
  <c r="BI127"/>
  <c r="BH127"/>
  <c r="BG127"/>
  <c r="BE127"/>
  <c r="T127"/>
  <c r="R127"/>
  <c r="P127"/>
  <c r="BK127"/>
  <c r="J127"/>
  <c r="BF127"/>
  <c r="BI126"/>
  <c r="BH126"/>
  <c r="BG126"/>
  <c r="BE126"/>
  <c r="T126"/>
  <c r="R126"/>
  <c r="P126"/>
  <c r="BK126"/>
  <c r="J126"/>
  <c r="BF126"/>
  <c r="BI125"/>
  <c r="BH125"/>
  <c r="BG125"/>
  <c r="BE125"/>
  <c r="T125"/>
  <c r="R125"/>
  <c r="P125"/>
  <c r="BK125"/>
  <c r="J125"/>
  <c r="BF125"/>
  <c r="BI124"/>
  <c r="BH124"/>
  <c r="BG124"/>
  <c r="BE124"/>
  <c r="T124"/>
  <c r="R124"/>
  <c r="P124"/>
  <c r="BK124"/>
  <c r="J124"/>
  <c r="BF124"/>
  <c r="BI123"/>
  <c r="BH123"/>
  <c r="BG123"/>
  <c r="BE123"/>
  <c r="T123"/>
  <c r="R123"/>
  <c r="P123"/>
  <c r="BK123"/>
  <c r="J123"/>
  <c r="BF123"/>
  <c r="BI122"/>
  <c r="BH122"/>
  <c r="BG122"/>
  <c r="BE122"/>
  <c r="T122"/>
  <c r="R122"/>
  <c r="P122"/>
  <c r="BK122"/>
  <c r="J122"/>
  <c r="BF122"/>
  <c r="BI121"/>
  <c r="BH121"/>
  <c r="BG121"/>
  <c r="BE121"/>
  <c r="T121"/>
  <c r="R121"/>
  <c r="P121"/>
  <c r="BK121"/>
  <c r="J121"/>
  <c r="BF121"/>
  <c r="BI120"/>
  <c r="BH120"/>
  <c r="BG120"/>
  <c r="BE120"/>
  <c r="T120"/>
  <c r="T119"/>
  <c r="R120"/>
  <c r="R119"/>
  <c r="P120"/>
  <c r="P119"/>
  <c r="BK120"/>
  <c r="BK119"/>
  <c r="J119"/>
  <c r="J120"/>
  <c r="BF120"/>
  <c r="J67"/>
  <c r="BI118"/>
  <c r="BH118"/>
  <c r="BG118"/>
  <c r="BE118"/>
  <c r="T118"/>
  <c r="R118"/>
  <c r="P118"/>
  <c r="BK118"/>
  <c r="J118"/>
  <c r="BF118"/>
  <c r="BI115"/>
  <c r="BH115"/>
  <c r="BG115"/>
  <c r="BE115"/>
  <c r="T115"/>
  <c r="T114"/>
  <c r="T113"/>
  <c r="R115"/>
  <c r="R114"/>
  <c r="R113"/>
  <c r="P115"/>
  <c r="P114"/>
  <c r="P113"/>
  <c r="BK115"/>
  <c r="BK114"/>
  <c r="J114"/>
  <c r="BK113"/>
  <c r="J113"/>
  <c r="J115"/>
  <c r="BF115"/>
  <c r="J66"/>
  <c r="J65"/>
  <c r="BI112"/>
  <c r="BH112"/>
  <c r="BG112"/>
  <c r="BE112"/>
  <c r="T112"/>
  <c r="T111"/>
  <c r="R112"/>
  <c r="R111"/>
  <c r="P112"/>
  <c r="P111"/>
  <c r="BK112"/>
  <c r="BK111"/>
  <c r="J111"/>
  <c r="J112"/>
  <c r="BF112"/>
  <c r="J64"/>
  <c r="BI110"/>
  <c r="BH110"/>
  <c r="BG110"/>
  <c r="BE110"/>
  <c r="T110"/>
  <c r="R110"/>
  <c r="P110"/>
  <c r="BK110"/>
  <c r="J110"/>
  <c r="BF110"/>
  <c r="BI108"/>
  <c r="BH108"/>
  <c r="BG108"/>
  <c r="BE108"/>
  <c r="T108"/>
  <c r="R108"/>
  <c r="P108"/>
  <c r="BK108"/>
  <c r="J108"/>
  <c r="BF108"/>
  <c r="BI107"/>
  <c r="BH107"/>
  <c r="BG107"/>
  <c r="BE107"/>
  <c r="T107"/>
  <c r="R107"/>
  <c r="P107"/>
  <c r="BK107"/>
  <c r="J107"/>
  <c r="BF107"/>
  <c r="BI106"/>
  <c r="BH106"/>
  <c r="BG106"/>
  <c r="BE106"/>
  <c r="T106"/>
  <c r="T105"/>
  <c r="R106"/>
  <c r="R105"/>
  <c r="P106"/>
  <c r="P105"/>
  <c r="BK106"/>
  <c r="BK105"/>
  <c r="J105"/>
  <c r="J106"/>
  <c r="BF106"/>
  <c r="J63"/>
  <c r="BI103"/>
  <c r="BH103"/>
  <c r="BG103"/>
  <c r="BE103"/>
  <c r="T103"/>
  <c r="R103"/>
  <c r="P103"/>
  <c r="BK103"/>
  <c r="J103"/>
  <c r="BF103"/>
  <c r="BI101"/>
  <c r="BH101"/>
  <c r="BG101"/>
  <c r="BE101"/>
  <c r="T101"/>
  <c r="R101"/>
  <c r="P101"/>
  <c r="BK101"/>
  <c r="J101"/>
  <c r="BF101"/>
  <c r="BI99"/>
  <c r="BH99"/>
  <c r="BG99"/>
  <c r="BE99"/>
  <c r="T99"/>
  <c r="T98"/>
  <c r="R99"/>
  <c r="R98"/>
  <c r="P99"/>
  <c r="P98"/>
  <c r="BK99"/>
  <c r="BK98"/>
  <c r="J98"/>
  <c r="J99"/>
  <c r="BF99"/>
  <c r="J62"/>
  <c r="BI97"/>
  <c r="BH97"/>
  <c r="BG97"/>
  <c r="BE97"/>
  <c r="T97"/>
  <c r="R97"/>
  <c r="P97"/>
  <c r="BK97"/>
  <c r="J97"/>
  <c r="BF97"/>
  <c r="BI96"/>
  <c r="BH96"/>
  <c r="BG96"/>
  <c r="BE96"/>
  <c r="T96"/>
  <c r="R96"/>
  <c r="P96"/>
  <c r="BK96"/>
  <c r="J96"/>
  <c r="BF96"/>
  <c r="BI94"/>
  <c r="BH94"/>
  <c r="BG94"/>
  <c r="BE94"/>
  <c r="T94"/>
  <c r="R94"/>
  <c r="P94"/>
  <c r="BK94"/>
  <c r="J94"/>
  <c r="BF94"/>
  <c r="BI92"/>
  <c r="F37"/>
  <c i="1" r="BD56"/>
  <c i="3" r="BH92"/>
  <c r="F36"/>
  <c i="1" r="BC56"/>
  <c i="3" r="BG92"/>
  <c r="F35"/>
  <c i="1" r="BB56"/>
  <c i="3" r="BE92"/>
  <c r="J33"/>
  <c i="1" r="AV56"/>
  <c i="3" r="F33"/>
  <c i="1" r="AZ56"/>
  <c i="3" r="T92"/>
  <c r="T91"/>
  <c r="T90"/>
  <c r="T89"/>
  <c r="R92"/>
  <c r="R91"/>
  <c r="R90"/>
  <c r="R89"/>
  <c r="P92"/>
  <c r="P91"/>
  <c r="P90"/>
  <c r="P89"/>
  <c i="1" r="AU56"/>
  <c i="3" r="BK92"/>
  <c r="BK91"/>
  <c r="J91"/>
  <c r="BK90"/>
  <c r="J90"/>
  <c r="BK89"/>
  <c r="J89"/>
  <c r="J59"/>
  <c r="J30"/>
  <c i="1" r="AG56"/>
  <c i="3" r="J92"/>
  <c r="BF92"/>
  <c r="J34"/>
  <c i="1" r="AW56"/>
  <c i="3" r="F34"/>
  <c i="1" r="BA56"/>
  <c i="3" r="J61"/>
  <c r="J60"/>
  <c r="J86"/>
  <c r="J85"/>
  <c r="F85"/>
  <c r="F83"/>
  <c r="E81"/>
  <c r="J55"/>
  <c r="J54"/>
  <c r="F54"/>
  <c r="F52"/>
  <c r="E50"/>
  <c r="J39"/>
  <c r="J18"/>
  <c r="E18"/>
  <c r="F86"/>
  <c r="F55"/>
  <c r="J17"/>
  <c r="J12"/>
  <c r="J83"/>
  <c r="J52"/>
  <c r="E7"/>
  <c r="E79"/>
  <c r="E48"/>
  <c i="2" r="J37"/>
  <c r="J36"/>
  <c i="1" r="AY55"/>
  <c i="2" r="J35"/>
  <c i="1" r="AX55"/>
  <c i="2" r="BI93"/>
  <c r="BH93"/>
  <c r="BG93"/>
  <c r="BE93"/>
  <c r="T93"/>
  <c r="T92"/>
  <c r="R93"/>
  <c r="R92"/>
  <c r="P93"/>
  <c r="P92"/>
  <c r="BK93"/>
  <c r="BK92"/>
  <c r="J92"/>
  <c r="J93"/>
  <c r="BF93"/>
  <c r="J61"/>
  <c r="BI91"/>
  <c r="BH91"/>
  <c r="BG91"/>
  <c r="BE91"/>
  <c r="T91"/>
  <c r="R91"/>
  <c r="P91"/>
  <c r="BK91"/>
  <c r="J91"/>
  <c r="BF91"/>
  <c r="BI90"/>
  <c r="BH90"/>
  <c r="BG90"/>
  <c r="BE90"/>
  <c r="T90"/>
  <c r="R90"/>
  <c r="P90"/>
  <c r="BK90"/>
  <c r="J90"/>
  <c r="BF90"/>
  <c r="BI89"/>
  <c r="BH89"/>
  <c r="BG89"/>
  <c r="BE89"/>
  <c r="T89"/>
  <c r="R89"/>
  <c r="P89"/>
  <c r="BK89"/>
  <c r="J89"/>
  <c r="BF89"/>
  <c r="BI88"/>
  <c r="BH88"/>
  <c r="BG88"/>
  <c r="BE88"/>
  <c r="T88"/>
  <c r="R88"/>
  <c r="P88"/>
  <c r="BK88"/>
  <c r="J88"/>
  <c r="BF88"/>
  <c r="BI87"/>
  <c r="BH87"/>
  <c r="BG87"/>
  <c r="BE87"/>
  <c r="T87"/>
  <c r="R87"/>
  <c r="P87"/>
  <c r="BK87"/>
  <c r="J87"/>
  <c r="BF87"/>
  <c r="BI86"/>
  <c r="BH86"/>
  <c r="BG86"/>
  <c r="BE86"/>
  <c r="T86"/>
  <c r="R86"/>
  <c r="P86"/>
  <c r="BK86"/>
  <c r="J86"/>
  <c r="BF86"/>
  <c r="BI85"/>
  <c r="BH85"/>
  <c r="BG85"/>
  <c r="BE85"/>
  <c r="T85"/>
  <c r="R85"/>
  <c r="P85"/>
  <c r="BK85"/>
  <c r="J85"/>
  <c r="BF85"/>
  <c r="BI84"/>
  <c r="BH84"/>
  <c r="BG84"/>
  <c r="BE84"/>
  <c r="T84"/>
  <c r="R84"/>
  <c r="P84"/>
  <c r="BK84"/>
  <c r="J84"/>
  <c r="BF84"/>
  <c r="BI83"/>
  <c r="F37"/>
  <c i="1" r="BD55"/>
  <c i="2" r="BH83"/>
  <c r="F36"/>
  <c i="1" r="BC55"/>
  <c i="2" r="BG83"/>
  <c r="F35"/>
  <c i="1" r="BB55"/>
  <c i="2" r="BE83"/>
  <c r="J33"/>
  <c i="1" r="AV55"/>
  <c i="2" r="F33"/>
  <c i="1" r="AZ55"/>
  <c i="2" r="T83"/>
  <c r="T82"/>
  <c r="T81"/>
  <c r="R83"/>
  <c r="R82"/>
  <c r="R81"/>
  <c r="P83"/>
  <c r="P82"/>
  <c r="P81"/>
  <c i="1" r="AU55"/>
  <c i="2" r="BK83"/>
  <c r="BK82"/>
  <c r="J82"/>
  <c r="BK81"/>
  <c r="J81"/>
  <c r="J59"/>
  <c r="J30"/>
  <c i="1" r="AG55"/>
  <c i="2" r="J83"/>
  <c r="BF83"/>
  <c r="J34"/>
  <c i="1" r="AW55"/>
  <c i="2" r="F34"/>
  <c i="1" r="BA55"/>
  <c i="2" r="J60"/>
  <c r="J78"/>
  <c r="J77"/>
  <c r="F77"/>
  <c r="F75"/>
  <c r="E73"/>
  <c r="J55"/>
  <c r="J54"/>
  <c r="F54"/>
  <c r="F52"/>
  <c r="E50"/>
  <c r="J39"/>
  <c r="J18"/>
  <c r="E18"/>
  <c r="F78"/>
  <c r="F55"/>
  <c r="J17"/>
  <c r="J12"/>
  <c r="J75"/>
  <c r="J52"/>
  <c r="E7"/>
  <c r="E71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60"/>
  <c r="AN60"/>
  <c r="AT59"/>
  <c r="AN59"/>
  <c r="AT58"/>
  <c r="AN58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<sst xmlns="http://schemas.openxmlformats.org/spreadsheetml/2006/main">
  <si>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</si>
  <si>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</si>
  <si>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</si>
  <si>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</si>
  <si>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</si>
  <si>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{bf35a820-98c8-4743-9f1e-bb56e7ed2985}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</si>
  <si>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</si>
  <si>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</si>
  <si>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</si>
  <si>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</si>
  <si>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</si>
  <si>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</si>
  <si>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</si>
  <si>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</si>
  <si>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Y212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</si>
  <si>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</si>
  <si>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</si>
  <si>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střechy objektu domova vč.půd.vestavby a sol.panelů na střechu (změna stavby)</t>
  </si>
  <si>
    <t>KSO:</t>
  </si>
  <si>
    <t>CC-CZ:</t>
  </si>
  <si>
    <t>Místo:</t>
  </si>
  <si>
    <t>Hranice</t>
  </si>
  <si>
    <t>Datum:</t>
  </si>
  <si>
    <t>10. 12. 2018</t>
  </si>
  <si>
    <t>Zadavatel:</t>
  </si>
  <si>
    <t>IČ:</t>
  </si>
  <si>
    <t>Domov pro Seniory v Hranicích</t>
  </si>
  <si>
    <t>DIČ:</t>
  </si>
  <si>
    <t>Uchazeč:</t>
  </si>
  <si>
    <t>Vyplň údaj</t>
  </si>
  <si>
    <t>Projektant:</t>
  </si>
  <si>
    <t>ing.Kostner Petr</t>
  </si>
  <si>
    <t>True</t>
  </si>
  <si>
    <t>Zpracovatel:</t>
  </si>
  <si>
    <t>Milan Hájek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</si>
  <si>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</si>
  <si>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</si>
  <si>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</si>
  <si>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</si>
  <si>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</si>
  <si>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</si>
  <si>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</si>
  <si>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</si>
  <si>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</si>
  <si>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</si>
  <si>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</si>
  <si>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</si>
  <si>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</si>
  <si>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</si>
  <si>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</si>
  <si>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</si>
  <si>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</si>
  <si>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</si>
  <si>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</si>
  <si>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</si>
  <si>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</si>
  <si>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</si>
  <si>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</si>
  <si>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</si>
  <si>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</si>
  <si>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</si>
  <si>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</si>
  <si>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</si>
  <si>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</si>
  <si>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</si>
  <si>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</si>
  <si>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</si>
  <si>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</si>
  <si>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</si>
  <si>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</si>
  <si>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</si>
  <si>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</si>
  <si>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</si>
  <si>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</si>
  <si>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</si>
  <si>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</si>
  <si>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VRN</t>
  </si>
  <si>
    <t>STA</t>
  </si>
  <si>
    <t>1</t>
  </si>
  <si>
    <t>{6711fee9-63bb-4576-ac58-33d9a3f153d9}</t>
  </si>
  <si>
    <t>200</t>
  </si>
  <si>
    <t>2NP - změna</t>
  </si>
  <si>
    <t>{559f3c0a-6783-4b3f-a227-925054168ac4}</t>
  </si>
  <si>
    <t>300</t>
  </si>
  <si>
    <t>3NP - změna</t>
  </si>
  <si>
    <t>{9fd1da4e-823b-44b1-a7bd-fc74e4fc6466}</t>
  </si>
  <si>
    <t>400</t>
  </si>
  <si>
    <t>Stříška mezi hlavní budovou a sklady</t>
  </si>
  <si>
    <t>{ddb69421-7706-4084-b239-73b3a810632c}</t>
  </si>
  <si>
    <t>700</t>
  </si>
  <si>
    <t>3NP - fasáda - KZS</t>
  </si>
  <si>
    <t>{2423c37c-ff99-47f0-aa1d-2421386b66ef}</t>
  </si>
  <si>
    <t>800</t>
  </si>
  <si>
    <t>Elektroinstalace</t>
  </si>
  <si>
    <t>{c2cb7cc7-9b46-4f6e-ac2e-6e99b5faebe6}</t>
  </si>
  <si>
    <t>KRYCÍ LIST SOUPISU PRACÍ</t>
  </si>
  <si>
    <t>Objekt:</t>
  </si>
  <si>
    <t>000 - VRN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</si>
  <si>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</si>
  <si>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</si>
  <si>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</si>
  <si>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</si>
  <si>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</si>
  <si>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</si>
  <si>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</si>
  <si>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</si>
  <si>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</si>
  <si>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</si>
  <si>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</si>
  <si>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</si>
  <si>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</si>
  <si>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</si>
  <si>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</si>
  <si>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</si>
  <si>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</si>
  <si>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</si>
  <si>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</si>
  <si>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</si>
  <si>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</si>
  <si>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</si>
  <si>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</si>
  <si>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</si>
  <si>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</si>
  <si>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999-1</t>
  </si>
  <si>
    <t>severní strana - stříška nad terasou - rozebrání, zajištění konstrukce, zpětné sestavení</t>
  </si>
  <si>
    <t>kus</t>
  </si>
  <si>
    <t>2</t>
  </si>
  <si>
    <t>-2135307212</t>
  </si>
  <si>
    <t>999-2</t>
  </si>
  <si>
    <t>severní strana - zajistit vstup do objektu do únik. schodiště vedle terasy - dřevěný tunel vč.následné demontáže</t>
  </si>
  <si>
    <t>859675688</t>
  </si>
  <si>
    <t>3</t>
  </si>
  <si>
    <t>999-3</t>
  </si>
  <si>
    <t xml:space="preserve">jižní strana  -  zajištění hlavního vstupu. Stávající stříška nad vstupem podstojkovat zajistit, Vybudovat dřevěný tunel</t>
  </si>
  <si>
    <t>1310193873</t>
  </si>
  <si>
    <t>999-4</t>
  </si>
  <si>
    <t xml:space="preserve">jižní strana  -  zajistit střechu nad přístavbou pro uložení lešení - roznášecí prvky</t>
  </si>
  <si>
    <t>-739824282</t>
  </si>
  <si>
    <t>5</t>
  </si>
  <si>
    <t>999-5</t>
  </si>
  <si>
    <t xml:space="preserve">jižní strana  -  dřevěný tunel ke vstupu do výtahu</t>
  </si>
  <si>
    <t>-1625787082</t>
  </si>
  <si>
    <t>6</t>
  </si>
  <si>
    <t>999-6</t>
  </si>
  <si>
    <t>zajištění stávající krytiny pro postavení lešení (v případě poškození výměna krytiny)</t>
  </si>
  <si>
    <t>657774253</t>
  </si>
  <si>
    <t>7</t>
  </si>
  <si>
    <t>999-7</t>
  </si>
  <si>
    <t>Demontáž vyústku, upravení potrubí, zpětné osazení, nátěr</t>
  </si>
  <si>
    <t>1815202441</t>
  </si>
  <si>
    <t>8</t>
  </si>
  <si>
    <t>999-8</t>
  </si>
  <si>
    <t>Demontáž mřížky požárního odvětrání 400x700 vč.zpětného osazení a nátěru</t>
  </si>
  <si>
    <t>-534712143</t>
  </si>
  <si>
    <t>9</t>
  </si>
  <si>
    <t>999-9</t>
  </si>
  <si>
    <t>Demontáž a úprava dešťvých svodů</t>
  </si>
  <si>
    <t>-1689049626</t>
  </si>
  <si>
    <t>Vedlejší rozpočtové náklady</t>
  </si>
  <si>
    <t>11</t>
  </si>
  <si>
    <t>999-11</t>
  </si>
  <si>
    <t>Zařízení staveniště</t>
  </si>
  <si>
    <t>-202561570</t>
  </si>
  <si>
    <t>200 - 2NP - změna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</si>
  <si>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</si>
  <si>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</si>
  <si>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</si>
  <si>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</si>
  <si>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</si>
  <si>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</si>
  <si>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</si>
  <si>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</si>
  <si>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</si>
  <si>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</si>
  <si>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</si>
  <si>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</si>
  <si>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Úpravy povrchů, podlahy a osazování výplní</t>
  </si>
  <si>
    <t>611325121</t>
  </si>
  <si>
    <t>Vápenocementová štuková omítka rýh ve stropech šířky do 150 mm</t>
  </si>
  <si>
    <t>m2</t>
  </si>
  <si>
    <t>CS ÚRS 2018 01</t>
  </si>
  <si>
    <t>817507658</t>
  </si>
  <si>
    <t>VV</t>
  </si>
  <si>
    <t>2,56*0,15</t>
  </si>
  <si>
    <t>612325121</t>
  </si>
  <si>
    <t>Vápenocementová štuková omítka rýh ve stěnách šířky do 150 mm</t>
  </si>
  <si>
    <t>-1488923258</t>
  </si>
  <si>
    <t>3,07*2*0,15</t>
  </si>
  <si>
    <t>642945111</t>
  </si>
  <si>
    <t>Osazování protipožárních nebo protiplynových zárubní dveří jednokřídlových do 2,5 m2</t>
  </si>
  <si>
    <t>-1810220914</t>
  </si>
  <si>
    <t>M</t>
  </si>
  <si>
    <t>55331203EW</t>
  </si>
  <si>
    <t>zárubeň ocelová pro běžné zdění hranatý profil s drážkou 110 900 L/P EW</t>
  </si>
  <si>
    <t>515123295</t>
  </si>
  <si>
    <t>Ostatní konstrukce a práce, bourání</t>
  </si>
  <si>
    <t>952901111</t>
  </si>
  <si>
    <t>Vyčištění budov bytové a občanské výstavby při výšce podlaží do 4 m</t>
  </si>
  <si>
    <t>362966540</t>
  </si>
  <si>
    <t>5,4*1*2</t>
  </si>
  <si>
    <t>962031133</t>
  </si>
  <si>
    <t>Bourání příček z cihel pálených na MVC tl do 150 mm</t>
  </si>
  <si>
    <t>1510804090</t>
  </si>
  <si>
    <t>2,56*3,07-1,6-1,8</t>
  </si>
  <si>
    <t>968072455</t>
  </si>
  <si>
    <t>Vybourání kovových dveřních zárubní pl do 2 m2</t>
  </si>
  <si>
    <t>-125847584</t>
  </si>
  <si>
    <t>1,8+1,6</t>
  </si>
  <si>
    <t>997</t>
  </si>
  <si>
    <t>Přesun sutě</t>
  </si>
  <si>
    <t>997013211</t>
  </si>
  <si>
    <t>Vnitrostaveništní doprava suti a vybouraných hmot pro budovy v do 6 m ručně</t>
  </si>
  <si>
    <t>t</t>
  </si>
  <si>
    <t>88339840</t>
  </si>
  <si>
    <t>997013501</t>
  </si>
  <si>
    <t>Odvoz suti a vybouraných hmot na skládku nebo meziskládku do 1 km se složením</t>
  </si>
  <si>
    <t>-514260748</t>
  </si>
  <si>
    <t>10</t>
  </si>
  <si>
    <t>997013509</t>
  </si>
  <si>
    <t>Příplatek k odvozu suti a vybouraných hmot na skládku ZKD 1 km přes 1 km</t>
  </si>
  <si>
    <t>-19867490</t>
  </si>
  <si>
    <t>1,47*9 'Přepočtené koeficientem množství</t>
  </si>
  <si>
    <t>997013803</t>
  </si>
  <si>
    <t>Poplatek za uložení na skládce (skládkovné) stavebního odpadu cihelného kód odpadu 170 102</t>
  </si>
  <si>
    <t>1765518249</t>
  </si>
  <si>
    <t>998</t>
  </si>
  <si>
    <t>Přesun hmot</t>
  </si>
  <si>
    <t>12</t>
  </si>
  <si>
    <t>998018001</t>
  </si>
  <si>
    <t>Přesun hmot ruční pro budovy v do 6 m</t>
  </si>
  <si>
    <t>-1187215041</t>
  </si>
  <si>
    <t>PSV</t>
  </si>
  <si>
    <t>Práce a dodávky PSV</t>
  </si>
  <si>
    <t>763</t>
  </si>
  <si>
    <t>Konstrukce suché výstavby</t>
  </si>
  <si>
    <t>13</t>
  </si>
  <si>
    <t>763111323</t>
  </si>
  <si>
    <t>SDK příčka tl 100 mm profil CW+UW 75 desky 1xDF 12,5 TI 60 mm EI 45 Rw 45 dB</t>
  </si>
  <si>
    <t>16</t>
  </si>
  <si>
    <t>-1812863081</t>
  </si>
  <si>
    <t>(5,41+1,3+0,5)*3,07</t>
  </si>
  <si>
    <t>-1,8*2</t>
  </si>
  <si>
    <t>14</t>
  </si>
  <si>
    <t>998763401</t>
  </si>
  <si>
    <t>Přesun hmot procentní pro sádrokartonové konstrukce v objektech v do 6 m</t>
  </si>
  <si>
    <t>%</t>
  </si>
  <si>
    <t>-632136206</t>
  </si>
  <si>
    <t>766</t>
  </si>
  <si>
    <t>Konstrukce truhlářské</t>
  </si>
  <si>
    <t>766660042</t>
  </si>
  <si>
    <t>Montáž dveřních křídel otvíravých 1křídlových š přes 0,8 m požárních s Pb vložkou do ocelové zárubně</t>
  </si>
  <si>
    <t>1327167838</t>
  </si>
  <si>
    <t>61165611</t>
  </si>
  <si>
    <t>dveře vnitřní požárně odolné CPL fólie EW 30 DP3 Sm C 1křídlové 90x197cm - 1/L</t>
  </si>
  <si>
    <t>32</t>
  </si>
  <si>
    <t>-1947872234</t>
  </si>
  <si>
    <t>17</t>
  </si>
  <si>
    <t>61165611-2</t>
  </si>
  <si>
    <t>dveře vnitřní požárně odolné CPL fólie EW 15 DP3-C 1křídlové 90x197cm - 1/L</t>
  </si>
  <si>
    <t>-796008195</t>
  </si>
  <si>
    <t>18</t>
  </si>
  <si>
    <t>766660717</t>
  </si>
  <si>
    <t>Montáž dveřních křídel samozavírače na ocelovou zárubeň</t>
  </si>
  <si>
    <t>-609343301</t>
  </si>
  <si>
    <t>19</t>
  </si>
  <si>
    <t>54917250EW</t>
  </si>
  <si>
    <t>samozavírač dveří pro protipožární dveře</t>
  </si>
  <si>
    <t>-620851982</t>
  </si>
  <si>
    <t>20</t>
  </si>
  <si>
    <t>766660722</t>
  </si>
  <si>
    <t>Montáž dveřního kování - zámku</t>
  </si>
  <si>
    <t>38473906</t>
  </si>
  <si>
    <t>54926400</t>
  </si>
  <si>
    <t>zámek stavební dveřní zadlabací s cylindrickou vložkou</t>
  </si>
  <si>
    <t>184620508</t>
  </si>
  <si>
    <t>22</t>
  </si>
  <si>
    <t>54926401</t>
  </si>
  <si>
    <t>kování</t>
  </si>
  <si>
    <t>R-pol.</t>
  </si>
  <si>
    <t>1252990533</t>
  </si>
  <si>
    <t>23</t>
  </si>
  <si>
    <t>766691914</t>
  </si>
  <si>
    <t>Vyvěšení nebo zavěšení dřevěných křídel dveří pl do 2 m2</t>
  </si>
  <si>
    <t>-710702505</t>
  </si>
  <si>
    <t>24</t>
  </si>
  <si>
    <t>998766201</t>
  </si>
  <si>
    <t>Přesun hmot procentní pro konstrukce truhlářské v objektech v do 6 m</t>
  </si>
  <si>
    <t>1541715825</t>
  </si>
  <si>
    <t>783</t>
  </si>
  <si>
    <t>Dokončovací práce - nátěry</t>
  </si>
  <si>
    <t>25</t>
  </si>
  <si>
    <t>783301311</t>
  </si>
  <si>
    <t>Odmaštění zámečnických konstrukcí vodou ředitelným odmašťovačem</t>
  </si>
  <si>
    <t>73139001</t>
  </si>
  <si>
    <t>4,9*0,3*2</t>
  </si>
  <si>
    <t>26</t>
  </si>
  <si>
    <t>783324101</t>
  </si>
  <si>
    <t xml:space="preserve">Základní jednonásobný  akrylátový nátěr zámečnických konstrukcí</t>
  </si>
  <si>
    <t>903470744</t>
  </si>
  <si>
    <t>27</t>
  </si>
  <si>
    <t>783325101</t>
  </si>
  <si>
    <t>Mezinátěr jednonásobný akrylátový mezinátěr zámečnických konstrukcí</t>
  </si>
  <si>
    <t>49485329</t>
  </si>
  <si>
    <t>28</t>
  </si>
  <si>
    <t>783327101</t>
  </si>
  <si>
    <t>Krycí jednonásobný akrylátový nátěr zámečnických konstrukcí</t>
  </si>
  <si>
    <t>1462958775</t>
  </si>
  <si>
    <t>784</t>
  </si>
  <si>
    <t>Dokončovací práce - malby a tapety</t>
  </si>
  <si>
    <t>29</t>
  </si>
  <si>
    <t>784181101</t>
  </si>
  <si>
    <t>Základní akrylátová jednonásobná penetrace podkladu v místnostech výšky do 3,80m</t>
  </si>
  <si>
    <t>-932126316</t>
  </si>
  <si>
    <t>22,135*2</t>
  </si>
  <si>
    <t>30</t>
  </si>
  <si>
    <t>784221101</t>
  </si>
  <si>
    <t xml:space="preserve">Dvojnásobné bílé malby  ze směsí za sucha dobře otěruvzdorných v místnostech do 3,80 m</t>
  </si>
  <si>
    <t>166833993</t>
  </si>
  <si>
    <t>300 - 3NP - změna</t>
  </si>
  <si>
    <t>M - Práce a dodávky M</t>
  </si>
  <si>
    <t xml:space="preserve">    24-M - Montáže vzduchotechnických zařízení</t>
  </si>
  <si>
    <t>1,3*0,15</t>
  </si>
  <si>
    <t>2,6*2*0,15</t>
  </si>
  <si>
    <t>zárubeň ocelová pro běžné zdění hranatý profil s drážkou 110 900 L/P EW 30 DP3</t>
  </si>
  <si>
    <t>2*1*2</t>
  </si>
  <si>
    <t>1,3*2,6-1,6</t>
  </si>
  <si>
    <t>1,8</t>
  </si>
  <si>
    <t>0,625*9 'Přepočtené koeficientem množství</t>
  </si>
  <si>
    <t>(5,48+1,3+0,5)*2,6</t>
  </si>
  <si>
    <t>(1,8+0,6)*2,6</t>
  </si>
  <si>
    <t>-1,8</t>
  </si>
  <si>
    <t>763-R</t>
  </si>
  <si>
    <t>M+D SDK opláštění rozvaděče EPS - provedení dle PD (v.č.11)</t>
  </si>
  <si>
    <t>441943316</t>
  </si>
  <si>
    <t>dveře vnitřní požárně odolné CPL fólie EW 15 DP3-C 1křídlové 90x197cm - 2/L, 2/P</t>
  </si>
  <si>
    <t>4,9*0,3*3</t>
  </si>
  <si>
    <t>25,168*2</t>
  </si>
  <si>
    <t>31</t>
  </si>
  <si>
    <t>Práce a dodávky M</t>
  </si>
  <si>
    <t>24-M</t>
  </si>
  <si>
    <t>Montáže vzduchotechnických zařízení</t>
  </si>
  <si>
    <t>240-1</t>
  </si>
  <si>
    <t>M+D odtahový ventilátor d 100 vč.propojení s osvětlením</t>
  </si>
  <si>
    <t>-632751604</t>
  </si>
  <si>
    <t>33</t>
  </si>
  <si>
    <t>240-2</t>
  </si>
  <si>
    <t>Krycí mřížka ve fasádě</t>
  </si>
  <si>
    <t>-668948257</t>
  </si>
  <si>
    <t>34</t>
  </si>
  <si>
    <t>240-3</t>
  </si>
  <si>
    <t>Prostup pro odtahový ventilátor</t>
  </si>
  <si>
    <t>557632484</t>
  </si>
  <si>
    <t>400 - Stříška mezi hlavní budovou a sklady</t>
  </si>
  <si>
    <t xml:space="preserve">    764 - Konstrukce klempířské</t>
  </si>
  <si>
    <t xml:space="preserve">    767 - Konstrukce zámečnické</t>
  </si>
  <si>
    <t>-1398618352</t>
  </si>
  <si>
    <t>-775685285</t>
  </si>
  <si>
    <t>2,3*2*0,15</t>
  </si>
  <si>
    <t>949101111</t>
  </si>
  <si>
    <t>Lešení pomocné pro objekty pozemních staveb s lešeňovou podlahou v do 1,9 m zatížení do 150 kg/m2</t>
  </si>
  <si>
    <t>-412090225</t>
  </si>
  <si>
    <t>3,25*6,78</t>
  </si>
  <si>
    <t>861408702</t>
  </si>
  <si>
    <t>1,3*2,3-1,7</t>
  </si>
  <si>
    <t>-718519486</t>
  </si>
  <si>
    <t>629005979</t>
  </si>
  <si>
    <t>415596277</t>
  </si>
  <si>
    <t>1271156180</t>
  </si>
  <si>
    <t>0,652*9 'Přepočtené koeficientem množství</t>
  </si>
  <si>
    <t>-2146794152</t>
  </si>
  <si>
    <t>734782760</t>
  </si>
  <si>
    <t>764</t>
  </si>
  <si>
    <t>Konstrukce klempířské</t>
  </si>
  <si>
    <t>764511601</t>
  </si>
  <si>
    <t>Žlab podokapní půlkruhový z Pz s povrchovou úpravou rš 250 mm</t>
  </si>
  <si>
    <t>m</t>
  </si>
  <si>
    <t>-1368572291</t>
  </si>
  <si>
    <t>764511641</t>
  </si>
  <si>
    <t>Kotlík oválný (trychtýřový) pro podokapní žlaby z Pz s povrchovou úpravou 250/87 mm</t>
  </si>
  <si>
    <t>-1036328506</t>
  </si>
  <si>
    <t>764518621</t>
  </si>
  <si>
    <t>Svody kruhové včetně objímek, kolen, odskoků z Pz s povrchovou úpravou průměru 87 mm</t>
  </si>
  <si>
    <t>1245997861</t>
  </si>
  <si>
    <t>998764201</t>
  </si>
  <si>
    <t>Přesun hmot procentní pro konstrukce klempířské v objektech v do 6 m</t>
  </si>
  <si>
    <t>-605528171</t>
  </si>
  <si>
    <t>-281342335</t>
  </si>
  <si>
    <t>767</t>
  </si>
  <si>
    <t>Konstrukce zámečnické</t>
  </si>
  <si>
    <t>767391112</t>
  </si>
  <si>
    <t>Montáž krytiny z tvarovaných plechů šroubováním</t>
  </si>
  <si>
    <t>-882915728</t>
  </si>
  <si>
    <t>7,16*3,25*1,1</t>
  </si>
  <si>
    <t>15484312-1</t>
  </si>
  <si>
    <t>plech trapézový TRO 40/160 obloukový, r= 4 m - viz PD</t>
  </si>
  <si>
    <t>564056322</t>
  </si>
  <si>
    <t>25,597*1,1 'Přepočtené koeficientem množství</t>
  </si>
  <si>
    <t>767392802</t>
  </si>
  <si>
    <t>Demontáž krytin střech z plechů šroubovaných</t>
  </si>
  <si>
    <t>-2127739255</t>
  </si>
  <si>
    <t>6,78*3,25 "demontáž stávajícího zastřešení</t>
  </si>
  <si>
    <t>998767201</t>
  </si>
  <si>
    <t>Přesun hmot procentní pro zámečnické konstrukce v objektech v do 6 m</t>
  </si>
  <si>
    <t>1155727683</t>
  </si>
  <si>
    <t>783306811</t>
  </si>
  <si>
    <t>Odstranění nátěru ze zámečnických konstrukcí oškrábáním</t>
  </si>
  <si>
    <t>-6942601</t>
  </si>
  <si>
    <t>6,78*0,14*4*2</t>
  </si>
  <si>
    <t>-2107087248</t>
  </si>
  <si>
    <t>-1391631793</t>
  </si>
  <si>
    <t>-2013538204</t>
  </si>
  <si>
    <t>700 - 3NP - fasáda - KZS</t>
  </si>
  <si>
    <t xml:space="preserve">    9 - Ostatní konstrukce a práce-bourání</t>
  </si>
  <si>
    <t xml:space="preserve">    713 - Izolace tepelné</t>
  </si>
  <si>
    <t>621221131</t>
  </si>
  <si>
    <t>Montáž kontaktního zateplení vnějších podhledů z minerální vlny s kolmou orientací tl do 160 mm</t>
  </si>
  <si>
    <t>-760085463</t>
  </si>
  <si>
    <t>((5,6+0,3+12,4+16,59+21,05)*2+5,6+3,1+2+3,7+4,07+0,8+0,15+3,6+0,15+2,02)*2,55+4</t>
  </si>
  <si>
    <t>9,3*0,5+9,3*2,15*0,5</t>
  </si>
  <si>
    <t>11,38*0,5+11,38*2,15*0,5</t>
  </si>
  <si>
    <t>2,3*1,75*0,5+4,2*2,25*0,5</t>
  </si>
  <si>
    <t>(5,56+0,3+2,02+0,15)*0,63</t>
  </si>
  <si>
    <t>-(2*1,4+1*1,4*12+1,5*1,4+1,4*1,4*14+1,2*1,4*10+0,6*0,8*9) "okna</t>
  </si>
  <si>
    <t>63151533</t>
  </si>
  <si>
    <t>deska izolační minerální kontaktních fasád λ=0,041 tl 160mm</t>
  </si>
  <si>
    <t>743574555</t>
  </si>
  <si>
    <t>327,6377705383*1,02 'Přepočtené koeficientem množství</t>
  </si>
  <si>
    <t>622222001</t>
  </si>
  <si>
    <t>Montáž kontaktního zateplení vnějšího ostění hl. špalety do 200 mm z minerální vlny tl do 40 mm</t>
  </si>
  <si>
    <t>-25591961</t>
  </si>
  <si>
    <t>(2+2*1,4+(1*+2*1,4)*12+1,5+2*1,4+1,4*3*14+(1,2+2*1,4)*10+(0,6+2*0,8)*9) "ostění</t>
  </si>
  <si>
    <t>63151507</t>
  </si>
  <si>
    <t>deska izolační minerální kontaktních fasád λ=0,041 tl 40mm</t>
  </si>
  <si>
    <t>480019555</t>
  </si>
  <si>
    <t>161,300*0,16</t>
  </si>
  <si>
    <t>25,808*1,1 'Přepočtené koeficientem množství</t>
  </si>
  <si>
    <t>622252002</t>
  </si>
  <si>
    <t>Montáž ostatních lišt kontaktního zateplení</t>
  </si>
  <si>
    <t>-952886816</t>
  </si>
  <si>
    <t>161,3</t>
  </si>
  <si>
    <t>59051486</t>
  </si>
  <si>
    <t>lišta rohová PVC 10/15cm s tkaninou</t>
  </si>
  <si>
    <t>772566617</t>
  </si>
  <si>
    <t>161,3*1,05 'Přepočtené koeficientem množství</t>
  </si>
  <si>
    <t>59051476</t>
  </si>
  <si>
    <t>profil okenní začišťovací se sklovláknitou armovací tkaninou 9 mm/2,4 m</t>
  </si>
  <si>
    <t>-192596832</t>
  </si>
  <si>
    <t>622521021</t>
  </si>
  <si>
    <t>Tenkovrstvá silikátová zrnitá omítka tl. 2,0 mm včetně penetrace vnějších stěn</t>
  </si>
  <si>
    <t>918781746</t>
  </si>
  <si>
    <t>Ostatní konstrukce a práce-bourání</t>
  </si>
  <si>
    <t>941211111</t>
  </si>
  <si>
    <t>Montáž lešení řadového rámového lehkého zatížení do 200 kg/m2 š do 0,9 m v do 10 m</t>
  </si>
  <si>
    <t>-806047988</t>
  </si>
  <si>
    <t>(21,13+36,3+10,46+11,68+3,8+2,1+16,59+12,4+0,3+5,7+0,43+4)*9,8</t>
  </si>
  <si>
    <t>12,8*2,5</t>
  </si>
  <si>
    <t>941211211</t>
  </si>
  <si>
    <t>Příplatek k lešení řadovému rámovému lehkému š 0,9 m v do 25 m za první a ZKD den použití</t>
  </si>
  <si>
    <t>1263490408</t>
  </si>
  <si>
    <t>1255,922*60 'Přepočtené koeficientem množství</t>
  </si>
  <si>
    <t>941211811</t>
  </si>
  <si>
    <t>Demontáž lešení řadového rámového lehkého zatížení do 200 kg/m2 š do 0,9 m v do 10 m</t>
  </si>
  <si>
    <t>1015611578</t>
  </si>
  <si>
    <t>944511111</t>
  </si>
  <si>
    <t>Montáž ochranné sítě z textilie z umělých vláken</t>
  </si>
  <si>
    <t>1122834228</t>
  </si>
  <si>
    <t>944511211</t>
  </si>
  <si>
    <t>Příplatek k ochranné síti za první a ZKD den použití</t>
  </si>
  <si>
    <t>1241269161</t>
  </si>
  <si>
    <t>944511811</t>
  </si>
  <si>
    <t>Demontáž ochranné sítě z textilie z umělých vláken</t>
  </si>
  <si>
    <t>-1904410889</t>
  </si>
  <si>
    <t>944711111</t>
  </si>
  <si>
    <t>Montáž záchytné stříšky š do 1,5 m</t>
  </si>
  <si>
    <t>2099877445</t>
  </si>
  <si>
    <t>944711211</t>
  </si>
  <si>
    <t>Příplatek k záchytné stříšce š do 1,5 m za první a ZKD den použití</t>
  </si>
  <si>
    <t>1308134323</t>
  </si>
  <si>
    <t>6*60 'Přepočtené koeficientem množství</t>
  </si>
  <si>
    <t>944711811</t>
  </si>
  <si>
    <t>Demontáž záchytné stříšky š do 1,5 m</t>
  </si>
  <si>
    <t>1872553392</t>
  </si>
  <si>
    <t>-166868298</t>
  </si>
  <si>
    <t>-609516723</t>
  </si>
  <si>
    <t>-2066293162</t>
  </si>
  <si>
    <t>7,474*9 'Přepočtené koeficientem množství</t>
  </si>
  <si>
    <t>997013814</t>
  </si>
  <si>
    <t>Poplatek za uložení na skládce (skládkovné) stavebního odpadu izolací kód odpadu 170 604</t>
  </si>
  <si>
    <t>-626997444</t>
  </si>
  <si>
    <t>713</t>
  </si>
  <si>
    <t>Izolace tepelné</t>
  </si>
  <si>
    <t>713130813</t>
  </si>
  <si>
    <t>Odstranění tepelné izolace stěn volně kladené z vláknitých materiálů tl přes 100 mm</t>
  </si>
  <si>
    <t>-1078606127</t>
  </si>
  <si>
    <t>766411821</t>
  </si>
  <si>
    <t>Demontáž truhlářského obložení stěn z palubek</t>
  </si>
  <si>
    <t>-1902789152</t>
  </si>
  <si>
    <t>766411822</t>
  </si>
  <si>
    <t>Demontáž truhlářského obložení stěn podkladových roštů</t>
  </si>
  <si>
    <t>1434783798</t>
  </si>
  <si>
    <t>766422343</t>
  </si>
  <si>
    <t>Montáž obložení podhledů jednoduchých panely aglomerovanými přes 1,50 m2</t>
  </si>
  <si>
    <t>-1220438237</t>
  </si>
  <si>
    <t>(20,7+21,95+36,24+35,39+4)*0,5</t>
  </si>
  <si>
    <t>(5,75*3+6,7*3+1,4+1,7+3)*0,5</t>
  </si>
  <si>
    <t>59152110</t>
  </si>
  <si>
    <t>deska cementovláknitá fasádní plochá 1200x2500x20 mm</t>
  </si>
  <si>
    <t>1306348840</t>
  </si>
  <si>
    <t>80,865*1,1 'Přepočtené koeficientem množství</t>
  </si>
  <si>
    <t>998766202</t>
  </si>
  <si>
    <t>Přesun hmot procentní pro konstrukce truhlářské v objektech v do 12 m</t>
  </si>
  <si>
    <t>CS ÚRS 2014 01</t>
  </si>
  <si>
    <t>-1884145015</t>
  </si>
  <si>
    <t>783823121</t>
  </si>
  <si>
    <t>Penetrační akrylátový nátěr hladkých povrchů z desek na bázi dřeva</t>
  </si>
  <si>
    <t>1633312466</t>
  </si>
  <si>
    <t>77,365</t>
  </si>
  <si>
    <t>783827421</t>
  </si>
  <si>
    <t>Krycí dvojnásobný akrylátový nátěr omítek stupně členitosti 1 a 2</t>
  </si>
  <si>
    <t>1063950731</t>
  </si>
  <si>
    <t>800 - Elektroinstalace</t>
  </si>
  <si>
    <t xml:space="preserve">    741 - Elektroinstalace - silnoproud</t>
  </si>
  <si>
    <t xml:space="preserve">    742 - Elektroinstalace - slaboproud</t>
  </si>
  <si>
    <t>741</t>
  </si>
  <si>
    <t>Elektroinstalace - silnoproud</t>
  </si>
  <si>
    <t>211010002</t>
  </si>
  <si>
    <t>hmozdinka do 8 mm</t>
  </si>
  <si>
    <t>ks</t>
  </si>
  <si>
    <t>Ceník M21</t>
  </si>
  <si>
    <t>-1240381565</t>
  </si>
  <si>
    <t>10.075.299</t>
  </si>
  <si>
    <t xml:space="preserve">Hmoždinka MM  8</t>
  </si>
  <si>
    <t>KS</t>
  </si>
  <si>
    <t>nosný materiál dle 21M kap.142</t>
  </si>
  <si>
    <t>1147416156</t>
  </si>
  <si>
    <t>210800109</t>
  </si>
  <si>
    <t>CYKY 4C/Dx1.5 mm2 750V (PO)</t>
  </si>
  <si>
    <t>-1069452864</t>
  </si>
  <si>
    <t>10.051.405</t>
  </si>
  <si>
    <t>CYKY 4J1,5 (4Bx1,5)</t>
  </si>
  <si>
    <t>-1013346800</t>
  </si>
  <si>
    <t>210100001</t>
  </si>
  <si>
    <t>ukonč.vod.v rozv.vč.zap.a konc.do 2.5mm2</t>
  </si>
  <si>
    <t>-823752390</t>
  </si>
  <si>
    <t>742</t>
  </si>
  <si>
    <t>Elektroinstalace - slaboproud</t>
  </si>
  <si>
    <t>220281503</t>
  </si>
  <si>
    <t>kabel pro rozvod EPS poč.žil</t>
  </si>
  <si>
    <t>Ceník M22</t>
  </si>
  <si>
    <t>-1286435032</t>
  </si>
  <si>
    <t>10.049.084.1</t>
  </si>
  <si>
    <t>JE-H(St)H 2x2x0,8</t>
  </si>
  <si>
    <t>nosný materiál dle 21M dle kap.142</t>
  </si>
  <si>
    <t>-860635115</t>
  </si>
  <si>
    <t>220281502</t>
  </si>
  <si>
    <t>kabel pro EPS ohniodolny IEC 60331</t>
  </si>
  <si>
    <t>-1714532866</t>
  </si>
  <si>
    <t>EF21.1</t>
  </si>
  <si>
    <t>EUROFIRE 180 3x 1,0 IEC 60331</t>
  </si>
  <si>
    <t>987577821</t>
  </si>
  <si>
    <t>220330191</t>
  </si>
  <si>
    <t>měření 1 úseku smyčky</t>
  </si>
  <si>
    <t>293451595</t>
  </si>
  <si>
    <t>220330028</t>
  </si>
  <si>
    <t>přídržné magnety</t>
  </si>
  <si>
    <t>410291599</t>
  </si>
  <si>
    <t>ART 13150-24.1</t>
  </si>
  <si>
    <t>Přídržný magnet do 50 kg</t>
  </si>
  <si>
    <t>373889979</t>
  </si>
  <si>
    <t>220330131</t>
  </si>
  <si>
    <t>externí tablo</t>
  </si>
  <si>
    <t>973179188</t>
  </si>
  <si>
    <t>13150-30</t>
  </si>
  <si>
    <t>externí plnohodnitné tablo obsluhy</t>
  </si>
  <si>
    <t>-978114817</t>
  </si>
  <si>
    <t>320410001</t>
  </si>
  <si>
    <t>Celk.prohl.el.zar.a vyhot.rev.zpr.</t>
  </si>
  <si>
    <t>obj.</t>
  </si>
  <si>
    <t>719978260</t>
  </si>
  <si>
    <t>HZS1.1</t>
  </si>
  <si>
    <t>Úprava rozvaděče</t>
  </si>
  <si>
    <t>hod.</t>
  </si>
  <si>
    <t>HZS - ind.kalkulace</t>
  </si>
  <si>
    <t>1652136663</t>
  </si>
  <si>
    <t>HZS2.1</t>
  </si>
  <si>
    <t>Úklid pracoviště</t>
  </si>
  <si>
    <t>1576529831</t>
  </si>
  <si>
    <t>HZS5.1</t>
  </si>
  <si>
    <t>koordinační práce s ost.profesí</t>
  </si>
  <si>
    <t>1876812022</t>
  </si>
  <si>
    <t>HZS6.1</t>
  </si>
  <si>
    <t>montážní práce zapojení</t>
  </si>
  <si>
    <t>-442370039</t>
  </si>
  <si>
    <t>Rskld001.1</t>
  </si>
  <si>
    <t xml:space="preserve">stavební  sut</t>
  </si>
  <si>
    <t>průměrná cena - ind.kalkulace</t>
  </si>
  <si>
    <t>1353839414</t>
  </si>
  <si>
    <t>Rskld002.1</t>
  </si>
  <si>
    <t>směsný odpad</t>
  </si>
  <si>
    <t>1862793647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</si>
</sst>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0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10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3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7" fillId="4" borderId="6" xfId="0" applyFont="1" applyFill="1" applyBorder="1" applyAlignment="1" applyProtection="1">
      <alignment horizontal="center" vertical="center"/>
    </xf>
    <xf numFmtId="0" fontId="17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7" fillId="4" borderId="7" xfId="0" applyFont="1" applyFill="1" applyBorder="1" applyAlignment="1" applyProtection="1">
      <alignment horizontal="center" vertical="center"/>
    </xf>
    <xf numFmtId="0" fontId="17" fillId="4" borderId="7" xfId="0" applyFont="1" applyFill="1" applyBorder="1" applyAlignment="1" applyProtection="1">
      <alignment horizontal="right" vertical="center"/>
    </xf>
    <xf numFmtId="0" fontId="17" fillId="4" borderId="8" xfId="0" applyFont="1" applyFill="1" applyBorder="1" applyAlignment="1" applyProtection="1">
      <alignment horizontal="left" vertical="center"/>
    </xf>
    <xf numFmtId="0" fontId="17" fillId="4" borderId="0" xfId="0" applyFont="1" applyFill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4" fontId="19" fillId="0" borderId="0" xfId="0" applyNumberFormat="1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166" fontId="16" fillId="0" borderId="0" xfId="0" applyNumberFormat="1" applyFont="1" applyBorder="1" applyAlignment="1" applyProtection="1">
      <alignment vertical="center"/>
    </xf>
    <xf numFmtId="4" fontId="16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4" fillId="0" borderId="14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4" fillId="0" borderId="19" xfId="0" applyNumberFormat="1" applyFont="1" applyBorder="1" applyAlignment="1" applyProtection="1">
      <alignment vertical="center"/>
    </xf>
    <xf numFmtId="4" fontId="24" fillId="0" borderId="20" xfId="0" applyNumberFormat="1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4" fontId="24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7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right" vertical="center"/>
    </xf>
    <xf numFmtId="0" fontId="25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center" wrapText="1"/>
    </xf>
    <xf numFmtId="0" fontId="17" fillId="4" borderId="17" xfId="0" applyFont="1" applyFill="1" applyBorder="1" applyAlignment="1" applyProtection="1">
      <alignment horizontal="center" vertical="center" wrapText="1"/>
    </xf>
    <xf numFmtId="0" fontId="17" fillId="4" borderId="17" xfId="0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19" fillId="0" borderId="0" xfId="0" applyNumberFormat="1" applyFont="1" applyAlignment="1" applyProtection="1"/>
    <xf numFmtId="166" fontId="26" fillId="0" borderId="12" xfId="0" applyNumberFormat="1" applyFont="1" applyBorder="1" applyAlignment="1" applyProtection="1"/>
    <xf numFmtId="166" fontId="26" fillId="0" borderId="13" xfId="0" applyNumberFormat="1" applyFont="1" applyBorder="1" applyAlignment="1" applyProtection="1"/>
    <xf numFmtId="4" fontId="15" fillId="0" borderId="0" xfId="0" applyNumberFormat="1" applyFont="1" applyAlignment="1">
      <alignment vertical="center"/>
    </xf>
    <xf numFmtId="0" fontId="6" fillId="0" borderId="3" xfId="0" applyFont="1" applyBorder="1" applyAlignment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6" fillId="0" borderId="3" xfId="0" applyFont="1" applyBorder="1" applyAlignment="1"/>
    <xf numFmtId="0" fontId="6" fillId="0" borderId="14" xfId="0" applyFont="1" applyBorder="1" applyAlignment="1" applyProtection="1"/>
    <xf numFmtId="0" fontId="6" fillId="0" borderId="0" xfId="0" applyFont="1" applyBorder="1" applyAlignment="1" applyProtection="1"/>
    <xf numFmtId="166" fontId="6" fillId="0" borderId="0" xfId="0" applyNumberFormat="1" applyFont="1" applyBorder="1" applyAlignment="1" applyProtection="1"/>
    <xf numFmtId="166" fontId="6" fillId="0" borderId="15" xfId="0" applyNumberFormat="1" applyFont="1" applyBorder="1" applyAlignment="1" applyProtection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28" fillId="0" borderId="22" xfId="0" applyFont="1" applyBorder="1" applyAlignment="1" applyProtection="1">
      <alignment horizontal="center" vertical="center"/>
    </xf>
    <xf numFmtId="49" fontId="28" fillId="0" borderId="22" xfId="0" applyNumberFormat="1" applyFont="1" applyBorder="1" applyAlignment="1" applyProtection="1">
      <alignment horizontal="left" vertical="center" wrapText="1"/>
    </xf>
    <xf numFmtId="0" fontId="28" fillId="0" borderId="22" xfId="0" applyFont="1" applyBorder="1" applyAlignment="1" applyProtection="1">
      <alignment horizontal="left" vertical="center" wrapText="1"/>
    </xf>
    <xf numFmtId="0" fontId="28" fillId="0" borderId="22" xfId="0" applyFont="1" applyBorder="1" applyAlignment="1" applyProtection="1">
      <alignment horizontal="center" vertical="center" wrapText="1"/>
    </xf>
    <xf numFmtId="167" fontId="28" fillId="0" borderId="22" xfId="0" applyNumberFormat="1" applyFont="1" applyBorder="1" applyAlignment="1" applyProtection="1">
      <alignment vertical="center"/>
    </xf>
    <xf numFmtId="4" fontId="28" fillId="2" borderId="22" xfId="0" applyNumberFormat="1" applyFont="1" applyFill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</xf>
    <xf numFmtId="0" fontId="28" fillId="0" borderId="3" xfId="0" applyFont="1" applyBorder="1" applyAlignment="1">
      <alignment vertical="center"/>
    </xf>
    <xf numFmtId="0" fontId="28" fillId="2" borderId="14" xfId="0" applyFont="1" applyFill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center" vertical="center"/>
    </xf>
    <xf numFmtId="167" fontId="0" fillId="2" borderId="22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ht="36.96" customHeight="1">
      <c r="AR2"/>
      <c r="BS2" s="13" t="s">
        <v>6</v>
      </c>
      <c r="BT2" s="13" t="s">
        <v>7</v>
      </c>
    </row>
    <row r="3" ht="6.96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ht="24.96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ht="36.96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E8" s="27"/>
      <c r="BS8" s="13" t="s">
        <v>6</v>
      </c>
    </row>
    <row r="9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1</v>
      </c>
      <c r="AO10" s="18"/>
      <c r="AP10" s="18"/>
      <c r="AQ10" s="18"/>
      <c r="AR10" s="16"/>
      <c r="BE10" s="27"/>
      <c r="BS10" s="13" t="s">
        <v>6</v>
      </c>
    </row>
    <row r="11" ht="18.48" customHeight="1">
      <c r="B11" s="17"/>
      <c r="C11" s="18"/>
      <c r="D11" s="18"/>
      <c r="E11" s="23" t="s">
        <v>26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27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ht="6.96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ht="12" customHeight="1">
      <c r="B13" s="17"/>
      <c r="C13" s="18"/>
      <c r="D13" s="28" t="s">
        <v>28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29</v>
      </c>
      <c r="AO13" s="18"/>
      <c r="AP13" s="18"/>
      <c r="AQ13" s="18"/>
      <c r="AR13" s="16"/>
      <c r="BE13" s="27"/>
      <c r="BS13" s="13" t="s">
        <v>6</v>
      </c>
    </row>
    <row r="14">
      <c r="B14" s="17"/>
      <c r="C14" s="18"/>
      <c r="D14" s="18"/>
      <c r="E14" s="30" t="s">
        <v>29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27</v>
      </c>
      <c r="AL14" s="18"/>
      <c r="AM14" s="18"/>
      <c r="AN14" s="30" t="s">
        <v>29</v>
      </c>
      <c r="AO14" s="18"/>
      <c r="AP14" s="18"/>
      <c r="AQ14" s="18"/>
      <c r="AR14" s="16"/>
      <c r="BE14" s="27"/>
      <c r="BS14" s="13" t="s">
        <v>6</v>
      </c>
    </row>
    <row r="15" ht="6.96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ht="12" customHeight="1">
      <c r="B16" s="17"/>
      <c r="C16" s="18"/>
      <c r="D16" s="28" t="s">
        <v>30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ht="18.48" customHeight="1">
      <c r="B17" s="17"/>
      <c r="C17" s="18"/>
      <c r="D17" s="18"/>
      <c r="E17" s="23" t="s">
        <v>31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27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32</v>
      </c>
    </row>
    <row r="18" ht="6.96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ht="12" customHeight="1">
      <c r="B19" s="17"/>
      <c r="C19" s="18"/>
      <c r="D19" s="28" t="s">
        <v>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ht="18.48" customHeight="1">
      <c r="B20" s="17"/>
      <c r="C20" s="18"/>
      <c r="D20" s="18"/>
      <c r="E20" s="23" t="s">
        <v>34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27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32</v>
      </c>
    </row>
    <row r="21" ht="6.96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ht="12" customHeight="1">
      <c r="B22" s="17"/>
      <c r="C22" s="18"/>
      <c r="D22" s="28" t="s">
        <v>35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ht="6.96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ht="6.96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="1" customFormat="1" ht="25.92" customHeight="1"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ROUND(AG54,2)</f>
        <v>0</v>
      </c>
      <c r="AL26" s="37"/>
      <c r="AM26" s="37"/>
      <c r="AN26" s="37"/>
      <c r="AO26" s="37"/>
      <c r="AP26" s="35"/>
      <c r="AQ26" s="35"/>
      <c r="AR26" s="39"/>
      <c r="BE26" s="27"/>
    </row>
    <row r="27" s="1" customFormat="1" ht="6.96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  <c r="BE27" s="27"/>
    </row>
    <row r="28" s="1" customForma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37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38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39</v>
      </c>
      <c r="AL28" s="40"/>
      <c r="AM28" s="40"/>
      <c r="AN28" s="40"/>
      <c r="AO28" s="40"/>
      <c r="AP28" s="35"/>
      <c r="AQ28" s="35"/>
      <c r="AR28" s="39"/>
      <c r="BE28" s="27"/>
    </row>
    <row r="29" s="2" customFormat="1" ht="14.4" customHeight="1">
      <c r="B29" s="41"/>
      <c r="C29" s="42"/>
      <c r="D29" s="28" t="s">
        <v>40</v>
      </c>
      <c r="E29" s="42"/>
      <c r="F29" s="28" t="s">
        <v>41</v>
      </c>
      <c r="G29" s="42"/>
      <c r="H29" s="42"/>
      <c r="I29" s="42"/>
      <c r="J29" s="42"/>
      <c r="K29" s="42"/>
      <c r="L29" s="43">
        <v>0.20999999999999999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4">
        <f>ROUND(AZ54, 2)</f>
        <v>0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4">
        <f>ROUND(AV54, 2)</f>
        <v>0</v>
      </c>
      <c r="AL29" s="42"/>
      <c r="AM29" s="42"/>
      <c r="AN29" s="42"/>
      <c r="AO29" s="42"/>
      <c r="AP29" s="42"/>
      <c r="AQ29" s="42"/>
      <c r="AR29" s="45"/>
      <c r="BE29" s="27"/>
    </row>
    <row r="30" s="2" customFormat="1" ht="14.4" customHeight="1">
      <c r="B30" s="41"/>
      <c r="C30" s="42"/>
      <c r="D30" s="42"/>
      <c r="E30" s="42"/>
      <c r="F30" s="28" t="s">
        <v>42</v>
      </c>
      <c r="G30" s="42"/>
      <c r="H30" s="42"/>
      <c r="I30" s="42"/>
      <c r="J30" s="42"/>
      <c r="K30" s="42"/>
      <c r="L30" s="43">
        <v>0.14999999999999999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4">
        <f>ROUND(BA54, 2)</f>
        <v>0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4">
        <f>ROUND(AW54, 2)</f>
        <v>0</v>
      </c>
      <c r="AL30" s="42"/>
      <c r="AM30" s="42"/>
      <c r="AN30" s="42"/>
      <c r="AO30" s="42"/>
      <c r="AP30" s="42"/>
      <c r="AQ30" s="42"/>
      <c r="AR30" s="45"/>
      <c r="BE30" s="27"/>
    </row>
    <row r="31" hidden="1" s="2" customFormat="1" ht="14.4" customHeight="1">
      <c r="B31" s="41"/>
      <c r="C31" s="42"/>
      <c r="D31" s="42"/>
      <c r="E31" s="42"/>
      <c r="F31" s="28" t="s">
        <v>43</v>
      </c>
      <c r="G31" s="42"/>
      <c r="H31" s="42"/>
      <c r="I31" s="42"/>
      <c r="J31" s="42"/>
      <c r="K31" s="42"/>
      <c r="L31" s="43">
        <v>0.20999999999999999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4">
        <f>ROUND(BB54, 2)</f>
        <v>0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4">
        <v>0</v>
      </c>
      <c r="AL31" s="42"/>
      <c r="AM31" s="42"/>
      <c r="AN31" s="42"/>
      <c r="AO31" s="42"/>
      <c r="AP31" s="42"/>
      <c r="AQ31" s="42"/>
      <c r="AR31" s="45"/>
      <c r="BE31" s="27"/>
    </row>
    <row r="32" hidden="1" s="2" customFormat="1" ht="14.4" customHeight="1">
      <c r="B32" s="41"/>
      <c r="C32" s="42"/>
      <c r="D32" s="42"/>
      <c r="E32" s="42"/>
      <c r="F32" s="28" t="s">
        <v>44</v>
      </c>
      <c r="G32" s="42"/>
      <c r="H32" s="42"/>
      <c r="I32" s="42"/>
      <c r="J32" s="42"/>
      <c r="K32" s="42"/>
      <c r="L32" s="43">
        <v>0.14999999999999999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4">
        <f>ROUND(BC54, 2)</f>
        <v>0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4">
        <v>0</v>
      </c>
      <c r="AL32" s="42"/>
      <c r="AM32" s="42"/>
      <c r="AN32" s="42"/>
      <c r="AO32" s="42"/>
      <c r="AP32" s="42"/>
      <c r="AQ32" s="42"/>
      <c r="AR32" s="45"/>
      <c r="BE32" s="27"/>
    </row>
    <row r="33" hidden="1" s="2" customFormat="1" ht="14.4" customHeight="1">
      <c r="B33" s="41"/>
      <c r="C33" s="42"/>
      <c r="D33" s="42"/>
      <c r="E33" s="42"/>
      <c r="F33" s="28" t="s">
        <v>45</v>
      </c>
      <c r="G33" s="42"/>
      <c r="H33" s="42"/>
      <c r="I33" s="42"/>
      <c r="J33" s="42"/>
      <c r="K33" s="42"/>
      <c r="L33" s="43"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4">
        <f>ROUND(BD54, 2)</f>
        <v>0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4">
        <v>0</v>
      </c>
      <c r="AL33" s="42"/>
      <c r="AM33" s="42"/>
      <c r="AN33" s="42"/>
      <c r="AO33" s="42"/>
      <c r="AP33" s="42"/>
      <c r="AQ33" s="42"/>
      <c r="AR33" s="45"/>
      <c r="BE33" s="27"/>
    </row>
    <row r="34" s="1" customFormat="1" ht="6.96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9"/>
      <c r="BE34" s="27"/>
    </row>
    <row r="35" s="1" customFormat="1" ht="25.92" customHeight="1">
      <c r="B35" s="34"/>
      <c r="C35" s="46"/>
      <c r="D35" s="47" t="s">
        <v>46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47</v>
      </c>
      <c r="U35" s="48"/>
      <c r="V35" s="48"/>
      <c r="W35" s="48"/>
      <c r="X35" s="50" t="s">
        <v>48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9"/>
    </row>
    <row r="36" s="1" customFormat="1" ht="6.96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9"/>
    </row>
    <row r="37" s="1" customFormat="1" ht="6.96" customHeight="1"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39"/>
    </row>
    <row r="41" s="1" customFormat="1" ht="6.96" customHeight="1"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39"/>
    </row>
    <row r="42" s="1" customFormat="1" ht="24.96" customHeight="1">
      <c r="B42" s="34"/>
      <c r="C42" s="19" t="s">
        <v>49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9"/>
    </row>
    <row r="43" s="1" customFormat="1" ht="6.96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9"/>
    </row>
    <row r="44" s="1" customFormat="1" ht="12" customHeight="1">
      <c r="B44" s="34"/>
      <c r="C44" s="28" t="s">
        <v>13</v>
      </c>
      <c r="D44" s="35"/>
      <c r="E44" s="35"/>
      <c r="F44" s="35"/>
      <c r="G44" s="35"/>
      <c r="H44" s="35"/>
      <c r="I44" s="35"/>
      <c r="J44" s="35"/>
      <c r="K44" s="35"/>
      <c r="L44" s="35" t="str">
        <f>K5</f>
        <v>Y212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9"/>
    </row>
    <row r="45" s="3" customFormat="1" ht="36.96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60" t="str">
        <f>K6</f>
        <v>Rekonstrukce střechy objektu domova vč.půd.vestavby a sol.panelů na střechu (změna stavby)</v>
      </c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61"/>
    </row>
    <row r="46" s="1" customFormat="1" ht="6.96" customHeigh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9"/>
    </row>
    <row r="47" s="1" customFormat="1" ht="12" customHeight="1">
      <c r="B47" s="34"/>
      <c r="C47" s="28" t="s">
        <v>20</v>
      </c>
      <c r="D47" s="35"/>
      <c r="E47" s="35"/>
      <c r="F47" s="35"/>
      <c r="G47" s="35"/>
      <c r="H47" s="35"/>
      <c r="I47" s="35"/>
      <c r="J47" s="35"/>
      <c r="K47" s="35"/>
      <c r="L47" s="62" t="str">
        <f>IF(K8="","",K8)</f>
        <v>Hranice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22</v>
      </c>
      <c r="AJ47" s="35"/>
      <c r="AK47" s="35"/>
      <c r="AL47" s="35"/>
      <c r="AM47" s="63" t="str">
        <f>IF(AN8= "","",AN8)</f>
        <v>10. 12. 2018</v>
      </c>
      <c r="AN47" s="63"/>
      <c r="AO47" s="35"/>
      <c r="AP47" s="35"/>
      <c r="AQ47" s="35"/>
      <c r="AR47" s="39"/>
    </row>
    <row r="48" s="1" customFormat="1" ht="6.96" customHeight="1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9"/>
    </row>
    <row r="49" s="1" customFormat="1" ht="13.65" customHeight="1"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35" t="str">
        <f>IF(E11= "","",E11)</f>
        <v>Domov pro Seniory v Hranicích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64" t="str">
        <f>IF(E17="","",E17)</f>
        <v>ing.Kostner Petr</v>
      </c>
      <c r="AN49" s="35"/>
      <c r="AO49" s="35"/>
      <c r="AP49" s="35"/>
      <c r="AQ49" s="35"/>
      <c r="AR49" s="39"/>
      <c r="AS49" s="65" t="s">
        <v>50</v>
      </c>
      <c r="AT49" s="66"/>
      <c r="AU49" s="67"/>
      <c r="AV49" s="67"/>
      <c r="AW49" s="67"/>
      <c r="AX49" s="67"/>
      <c r="AY49" s="67"/>
      <c r="AZ49" s="67"/>
      <c r="BA49" s="67"/>
      <c r="BB49" s="67"/>
      <c r="BC49" s="67"/>
      <c r="BD49" s="68"/>
    </row>
    <row r="50" s="1" customFormat="1" ht="13.65" customHeight="1"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35" t="str">
        <f>IF(E14= 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33</v>
      </c>
      <c r="AJ50" s="35"/>
      <c r="AK50" s="35"/>
      <c r="AL50" s="35"/>
      <c r="AM50" s="64" t="str">
        <f>IF(E20="","",E20)</f>
        <v>Milan Hájek</v>
      </c>
      <c r="AN50" s="35"/>
      <c r="AO50" s="35"/>
      <c r="AP50" s="35"/>
      <c r="AQ50" s="35"/>
      <c r="AR50" s="39"/>
      <c r="AS50" s="69"/>
      <c r="AT50" s="70"/>
      <c r="AU50" s="71"/>
      <c r="AV50" s="71"/>
      <c r="AW50" s="71"/>
      <c r="AX50" s="71"/>
      <c r="AY50" s="71"/>
      <c r="AZ50" s="71"/>
      <c r="BA50" s="71"/>
      <c r="BB50" s="71"/>
      <c r="BC50" s="71"/>
      <c r="BD50" s="72"/>
    </row>
    <row r="51" s="1" customFormat="1" ht="10.8" customHeight="1"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9"/>
      <c r="AS51" s="73"/>
      <c r="AT51" s="74"/>
      <c r="AU51" s="75"/>
      <c r="AV51" s="75"/>
      <c r="AW51" s="75"/>
      <c r="AX51" s="75"/>
      <c r="AY51" s="75"/>
      <c r="AZ51" s="75"/>
      <c r="BA51" s="75"/>
      <c r="BB51" s="75"/>
      <c r="BC51" s="75"/>
      <c r="BD51" s="76"/>
    </row>
    <row r="52" s="1" customFormat="1" ht="29.28" customHeight="1">
      <c r="B52" s="34"/>
      <c r="C52" s="77" t="s">
        <v>51</v>
      </c>
      <c r="D52" s="78"/>
      <c r="E52" s="78"/>
      <c r="F52" s="78"/>
      <c r="G52" s="78"/>
      <c r="H52" s="79"/>
      <c r="I52" s="80" t="s">
        <v>52</v>
      </c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81" t="s">
        <v>53</v>
      </c>
      <c r="AH52" s="78"/>
      <c r="AI52" s="78"/>
      <c r="AJ52" s="78"/>
      <c r="AK52" s="78"/>
      <c r="AL52" s="78"/>
      <c r="AM52" s="78"/>
      <c r="AN52" s="80" t="s">
        <v>54</v>
      </c>
      <c r="AO52" s="78"/>
      <c r="AP52" s="82"/>
      <c r="AQ52" s="83" t="s">
        <v>55</v>
      </c>
      <c r="AR52" s="39"/>
      <c r="AS52" s="84" t="s">
        <v>56</v>
      </c>
      <c r="AT52" s="85" t="s">
        <v>57</v>
      </c>
      <c r="AU52" s="85" t="s">
        <v>58</v>
      </c>
      <c r="AV52" s="85" t="s">
        <v>59</v>
      </c>
      <c r="AW52" s="85" t="s">
        <v>60</v>
      </c>
      <c r="AX52" s="85" t="s">
        <v>61</v>
      </c>
      <c r="AY52" s="85" t="s">
        <v>62</v>
      </c>
      <c r="AZ52" s="85" t="s">
        <v>63</v>
      </c>
      <c r="BA52" s="85" t="s">
        <v>64</v>
      </c>
      <c r="BB52" s="85" t="s">
        <v>65</v>
      </c>
      <c r="BC52" s="85" t="s">
        <v>66</v>
      </c>
      <c r="BD52" s="86" t="s">
        <v>67</v>
      </c>
    </row>
    <row r="53" s="1" customFormat="1" ht="10.8" customHeigh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9"/>
      <c r="AS53" s="87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9"/>
    </row>
    <row r="54" s="4" customFormat="1" ht="32.4" customHeight="1">
      <c r="B54" s="90"/>
      <c r="C54" s="91" t="s">
        <v>68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3">
        <f>ROUND(SUM(AG55:AG60),2)</f>
        <v>0</v>
      </c>
      <c r="AH54" s="93"/>
      <c r="AI54" s="93"/>
      <c r="AJ54" s="93"/>
      <c r="AK54" s="93"/>
      <c r="AL54" s="93"/>
      <c r="AM54" s="93"/>
      <c r="AN54" s="94">
        <f>SUM(AG54,AT54)</f>
        <v>0</v>
      </c>
      <c r="AO54" s="94"/>
      <c r="AP54" s="94"/>
      <c r="AQ54" s="95" t="s">
        <v>1</v>
      </c>
      <c r="AR54" s="96"/>
      <c r="AS54" s="97">
        <f>ROUND(SUM(AS55:AS60),2)</f>
        <v>0</v>
      </c>
      <c r="AT54" s="98">
        <f>ROUND(SUM(AV54:AW54),2)</f>
        <v>0</v>
      </c>
      <c r="AU54" s="99">
        <f>ROUND(SUM(AU55:AU60),5)</f>
        <v>0</v>
      </c>
      <c r="AV54" s="98">
        <f>ROUND(AZ54*L29,2)</f>
        <v>0</v>
      </c>
      <c r="AW54" s="98">
        <f>ROUND(BA54*L30,2)</f>
        <v>0</v>
      </c>
      <c r="AX54" s="98">
        <f>ROUND(BB54*L29,2)</f>
        <v>0</v>
      </c>
      <c r="AY54" s="98">
        <f>ROUND(BC54*L30,2)</f>
        <v>0</v>
      </c>
      <c r="AZ54" s="98">
        <f>ROUND(SUM(AZ55:AZ60),2)</f>
        <v>0</v>
      </c>
      <c r="BA54" s="98">
        <f>ROUND(SUM(BA55:BA60),2)</f>
        <v>0</v>
      </c>
      <c r="BB54" s="98">
        <f>ROUND(SUM(BB55:BB60),2)</f>
        <v>0</v>
      </c>
      <c r="BC54" s="98">
        <f>ROUND(SUM(BC55:BC60),2)</f>
        <v>0</v>
      </c>
      <c r="BD54" s="100">
        <f>ROUND(SUM(BD55:BD60),2)</f>
        <v>0</v>
      </c>
      <c r="BS54" s="101" t="s">
        <v>69</v>
      </c>
      <c r="BT54" s="101" t="s">
        <v>70</v>
      </c>
      <c r="BU54" s="102" t="s">
        <v>71</v>
      </c>
      <c r="BV54" s="101" t="s">
        <v>72</v>
      </c>
      <c r="BW54" s="101" t="s">
        <v>5</v>
      </c>
      <c r="BX54" s="101" t="s">
        <v>73</v>
      </c>
      <c r="CL54" s="101" t="s">
        <v>1</v>
      </c>
    </row>
    <row r="55" s="5" customFormat="1" ht="16.5" customHeight="1">
      <c r="A55" s="103" t="s">
        <v>74</v>
      </c>
      <c r="B55" s="104"/>
      <c r="C55" s="105"/>
      <c r="D55" s="106" t="s">
        <v>75</v>
      </c>
      <c r="E55" s="106"/>
      <c r="F55" s="106"/>
      <c r="G55" s="106"/>
      <c r="H55" s="106"/>
      <c r="I55" s="107"/>
      <c r="J55" s="106" t="s">
        <v>76</v>
      </c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8">
        <f>'000 - VRN'!J30</f>
        <v>0</v>
      </c>
      <c r="AH55" s="107"/>
      <c r="AI55" s="107"/>
      <c r="AJ55" s="107"/>
      <c r="AK55" s="107"/>
      <c r="AL55" s="107"/>
      <c r="AM55" s="107"/>
      <c r="AN55" s="108">
        <f>SUM(AG55,AT55)</f>
        <v>0</v>
      </c>
      <c r="AO55" s="107"/>
      <c r="AP55" s="107"/>
      <c r="AQ55" s="109" t="s">
        <v>77</v>
      </c>
      <c r="AR55" s="110"/>
      <c r="AS55" s="111">
        <v>0</v>
      </c>
      <c r="AT55" s="112">
        <f>ROUND(SUM(AV55:AW55),2)</f>
        <v>0</v>
      </c>
      <c r="AU55" s="113">
        <f>'000 - VRN'!P81</f>
        <v>0</v>
      </c>
      <c r="AV55" s="112">
        <f>'000 - VRN'!J33</f>
        <v>0</v>
      </c>
      <c r="AW55" s="112">
        <f>'000 - VRN'!J34</f>
        <v>0</v>
      </c>
      <c r="AX55" s="112">
        <f>'000 - VRN'!J35</f>
        <v>0</v>
      </c>
      <c r="AY55" s="112">
        <f>'000 - VRN'!J36</f>
        <v>0</v>
      </c>
      <c r="AZ55" s="112">
        <f>'000 - VRN'!F33</f>
        <v>0</v>
      </c>
      <c r="BA55" s="112">
        <f>'000 - VRN'!F34</f>
        <v>0</v>
      </c>
      <c r="BB55" s="112">
        <f>'000 - VRN'!F35</f>
        <v>0</v>
      </c>
      <c r="BC55" s="112">
        <f>'000 - VRN'!F36</f>
        <v>0</v>
      </c>
      <c r="BD55" s="114">
        <f>'000 - VRN'!F37</f>
        <v>0</v>
      </c>
      <c r="BT55" s="115" t="s">
        <v>78</v>
      </c>
      <c r="BV55" s="115" t="s">
        <v>72</v>
      </c>
      <c r="BW55" s="115" t="s">
        <v>79</v>
      </c>
      <c r="BX55" s="115" t="s">
        <v>5</v>
      </c>
      <c r="CL55" s="115" t="s">
        <v>1</v>
      </c>
      <c r="CM55" s="115" t="s">
        <v>78</v>
      </c>
    </row>
    <row r="56" s="5" customFormat="1" ht="16.5" customHeight="1">
      <c r="A56" s="103" t="s">
        <v>74</v>
      </c>
      <c r="B56" s="104"/>
      <c r="C56" s="105"/>
      <c r="D56" s="106" t="s">
        <v>80</v>
      </c>
      <c r="E56" s="106"/>
      <c r="F56" s="106"/>
      <c r="G56" s="106"/>
      <c r="H56" s="106"/>
      <c r="I56" s="107"/>
      <c r="J56" s="106" t="s">
        <v>81</v>
      </c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8">
        <f>'200 - 2NP - změna'!J30</f>
        <v>0</v>
      </c>
      <c r="AH56" s="107"/>
      <c r="AI56" s="107"/>
      <c r="AJ56" s="107"/>
      <c r="AK56" s="107"/>
      <c r="AL56" s="107"/>
      <c r="AM56" s="107"/>
      <c r="AN56" s="108">
        <f>SUM(AG56,AT56)</f>
        <v>0</v>
      </c>
      <c r="AO56" s="107"/>
      <c r="AP56" s="107"/>
      <c r="AQ56" s="109" t="s">
        <v>77</v>
      </c>
      <c r="AR56" s="110"/>
      <c r="AS56" s="111">
        <v>0</v>
      </c>
      <c r="AT56" s="112">
        <f>ROUND(SUM(AV56:AW56),2)</f>
        <v>0</v>
      </c>
      <c r="AU56" s="113">
        <f>'200 - 2NP - změna'!P89</f>
        <v>0</v>
      </c>
      <c r="AV56" s="112">
        <f>'200 - 2NP - změna'!J33</f>
        <v>0</v>
      </c>
      <c r="AW56" s="112">
        <f>'200 - 2NP - změna'!J34</f>
        <v>0</v>
      </c>
      <c r="AX56" s="112">
        <f>'200 - 2NP - změna'!J35</f>
        <v>0</v>
      </c>
      <c r="AY56" s="112">
        <f>'200 - 2NP - změna'!J36</f>
        <v>0</v>
      </c>
      <c r="AZ56" s="112">
        <f>'200 - 2NP - změna'!F33</f>
        <v>0</v>
      </c>
      <c r="BA56" s="112">
        <f>'200 - 2NP - změna'!F34</f>
        <v>0</v>
      </c>
      <c r="BB56" s="112">
        <f>'200 - 2NP - změna'!F35</f>
        <v>0</v>
      </c>
      <c r="BC56" s="112">
        <f>'200 - 2NP - změna'!F36</f>
        <v>0</v>
      </c>
      <c r="BD56" s="114">
        <f>'200 - 2NP - změna'!F37</f>
        <v>0</v>
      </c>
      <c r="BT56" s="115" t="s">
        <v>78</v>
      </c>
      <c r="BV56" s="115" t="s">
        <v>72</v>
      </c>
      <c r="BW56" s="115" t="s">
        <v>82</v>
      </c>
      <c r="BX56" s="115" t="s">
        <v>5</v>
      </c>
      <c r="CL56" s="115" t="s">
        <v>1</v>
      </c>
      <c r="CM56" s="115" t="s">
        <v>78</v>
      </c>
    </row>
    <row r="57" s="5" customFormat="1" ht="16.5" customHeight="1">
      <c r="A57" s="103" t="s">
        <v>74</v>
      </c>
      <c r="B57" s="104"/>
      <c r="C57" s="105"/>
      <c r="D57" s="106" t="s">
        <v>83</v>
      </c>
      <c r="E57" s="106"/>
      <c r="F57" s="106"/>
      <c r="G57" s="106"/>
      <c r="H57" s="106"/>
      <c r="I57" s="107"/>
      <c r="J57" s="106" t="s">
        <v>84</v>
      </c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8">
        <f>'300 - 3NP - změna'!J30</f>
        <v>0</v>
      </c>
      <c r="AH57" s="107"/>
      <c r="AI57" s="107"/>
      <c r="AJ57" s="107"/>
      <c r="AK57" s="107"/>
      <c r="AL57" s="107"/>
      <c r="AM57" s="107"/>
      <c r="AN57" s="108">
        <f>SUM(AG57,AT57)</f>
        <v>0</v>
      </c>
      <c r="AO57" s="107"/>
      <c r="AP57" s="107"/>
      <c r="AQ57" s="109" t="s">
        <v>77</v>
      </c>
      <c r="AR57" s="110"/>
      <c r="AS57" s="111">
        <v>0</v>
      </c>
      <c r="AT57" s="112">
        <f>ROUND(SUM(AV57:AW57),2)</f>
        <v>0</v>
      </c>
      <c r="AU57" s="113">
        <f>'300 - 3NP - změna'!P91</f>
        <v>0</v>
      </c>
      <c r="AV57" s="112">
        <f>'300 - 3NP - změna'!J33</f>
        <v>0</v>
      </c>
      <c r="AW57" s="112">
        <f>'300 - 3NP - změna'!J34</f>
        <v>0</v>
      </c>
      <c r="AX57" s="112">
        <f>'300 - 3NP - změna'!J35</f>
        <v>0</v>
      </c>
      <c r="AY57" s="112">
        <f>'300 - 3NP - změna'!J36</f>
        <v>0</v>
      </c>
      <c r="AZ57" s="112">
        <f>'300 - 3NP - změna'!F33</f>
        <v>0</v>
      </c>
      <c r="BA57" s="112">
        <f>'300 - 3NP - změna'!F34</f>
        <v>0</v>
      </c>
      <c r="BB57" s="112">
        <f>'300 - 3NP - změna'!F35</f>
        <v>0</v>
      </c>
      <c r="BC57" s="112">
        <f>'300 - 3NP - změna'!F36</f>
        <v>0</v>
      </c>
      <c r="BD57" s="114">
        <f>'300 - 3NP - změna'!F37</f>
        <v>0</v>
      </c>
      <c r="BT57" s="115" t="s">
        <v>78</v>
      </c>
      <c r="BV57" s="115" t="s">
        <v>72</v>
      </c>
      <c r="BW57" s="115" t="s">
        <v>85</v>
      </c>
      <c r="BX57" s="115" t="s">
        <v>5</v>
      </c>
      <c r="CL57" s="115" t="s">
        <v>1</v>
      </c>
      <c r="CM57" s="115" t="s">
        <v>78</v>
      </c>
    </row>
    <row r="58" s="5" customFormat="1" ht="16.5" customHeight="1">
      <c r="A58" s="103" t="s">
        <v>74</v>
      </c>
      <c r="B58" s="104"/>
      <c r="C58" s="105"/>
      <c r="D58" s="106" t="s">
        <v>86</v>
      </c>
      <c r="E58" s="106"/>
      <c r="F58" s="106"/>
      <c r="G58" s="106"/>
      <c r="H58" s="106"/>
      <c r="I58" s="107"/>
      <c r="J58" s="106" t="s">
        <v>87</v>
      </c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8">
        <f>'400 - Stříška mezi hlavní...'!J30</f>
        <v>0</v>
      </c>
      <c r="AH58" s="107"/>
      <c r="AI58" s="107"/>
      <c r="AJ58" s="107"/>
      <c r="AK58" s="107"/>
      <c r="AL58" s="107"/>
      <c r="AM58" s="107"/>
      <c r="AN58" s="108">
        <f>SUM(AG58,AT58)</f>
        <v>0</v>
      </c>
      <c r="AO58" s="107"/>
      <c r="AP58" s="107"/>
      <c r="AQ58" s="109" t="s">
        <v>77</v>
      </c>
      <c r="AR58" s="110"/>
      <c r="AS58" s="111">
        <v>0</v>
      </c>
      <c r="AT58" s="112">
        <f>ROUND(SUM(AV58:AW58),2)</f>
        <v>0</v>
      </c>
      <c r="AU58" s="113">
        <f>'400 - Stříška mezi hlavní...'!P89</f>
        <v>0</v>
      </c>
      <c r="AV58" s="112">
        <f>'400 - Stříška mezi hlavní...'!J33</f>
        <v>0</v>
      </c>
      <c r="AW58" s="112">
        <f>'400 - Stříška mezi hlavní...'!J34</f>
        <v>0</v>
      </c>
      <c r="AX58" s="112">
        <f>'400 - Stříška mezi hlavní...'!J35</f>
        <v>0</v>
      </c>
      <c r="AY58" s="112">
        <f>'400 - Stříška mezi hlavní...'!J36</f>
        <v>0</v>
      </c>
      <c r="AZ58" s="112">
        <f>'400 - Stříška mezi hlavní...'!F33</f>
        <v>0</v>
      </c>
      <c r="BA58" s="112">
        <f>'400 - Stříška mezi hlavní...'!F34</f>
        <v>0</v>
      </c>
      <c r="BB58" s="112">
        <f>'400 - Stříška mezi hlavní...'!F35</f>
        <v>0</v>
      </c>
      <c r="BC58" s="112">
        <f>'400 - Stříška mezi hlavní...'!F36</f>
        <v>0</v>
      </c>
      <c r="BD58" s="114">
        <f>'400 - Stříška mezi hlavní...'!F37</f>
        <v>0</v>
      </c>
      <c r="BT58" s="115" t="s">
        <v>78</v>
      </c>
      <c r="BV58" s="115" t="s">
        <v>72</v>
      </c>
      <c r="BW58" s="115" t="s">
        <v>88</v>
      </c>
      <c r="BX58" s="115" t="s">
        <v>5</v>
      </c>
      <c r="CL58" s="115" t="s">
        <v>1</v>
      </c>
      <c r="CM58" s="115" t="s">
        <v>78</v>
      </c>
    </row>
    <row r="59" s="5" customFormat="1" ht="16.5" customHeight="1">
      <c r="A59" s="103" t="s">
        <v>74</v>
      </c>
      <c r="B59" s="104"/>
      <c r="C59" s="105"/>
      <c r="D59" s="106" t="s">
        <v>89</v>
      </c>
      <c r="E59" s="106"/>
      <c r="F59" s="106"/>
      <c r="G59" s="106"/>
      <c r="H59" s="106"/>
      <c r="I59" s="107"/>
      <c r="J59" s="106" t="s">
        <v>90</v>
      </c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8">
        <f>'700 - 3NP - fasáda - KZS'!J30</f>
        <v>0</v>
      </c>
      <c r="AH59" s="107"/>
      <c r="AI59" s="107"/>
      <c r="AJ59" s="107"/>
      <c r="AK59" s="107"/>
      <c r="AL59" s="107"/>
      <c r="AM59" s="107"/>
      <c r="AN59" s="108">
        <f>SUM(AG59,AT59)</f>
        <v>0</v>
      </c>
      <c r="AO59" s="107"/>
      <c r="AP59" s="107"/>
      <c r="AQ59" s="109" t="s">
        <v>77</v>
      </c>
      <c r="AR59" s="110"/>
      <c r="AS59" s="111">
        <v>0</v>
      </c>
      <c r="AT59" s="112">
        <f>ROUND(SUM(AV59:AW59),2)</f>
        <v>0</v>
      </c>
      <c r="AU59" s="113">
        <f>'700 - 3NP - fasáda - KZS'!P87</f>
        <v>0</v>
      </c>
      <c r="AV59" s="112">
        <f>'700 - 3NP - fasáda - KZS'!J33</f>
        <v>0</v>
      </c>
      <c r="AW59" s="112">
        <f>'700 - 3NP - fasáda - KZS'!J34</f>
        <v>0</v>
      </c>
      <c r="AX59" s="112">
        <f>'700 - 3NP - fasáda - KZS'!J35</f>
        <v>0</v>
      </c>
      <c r="AY59" s="112">
        <f>'700 - 3NP - fasáda - KZS'!J36</f>
        <v>0</v>
      </c>
      <c r="AZ59" s="112">
        <f>'700 - 3NP - fasáda - KZS'!F33</f>
        <v>0</v>
      </c>
      <c r="BA59" s="112">
        <f>'700 - 3NP - fasáda - KZS'!F34</f>
        <v>0</v>
      </c>
      <c r="BB59" s="112">
        <f>'700 - 3NP - fasáda - KZS'!F35</f>
        <v>0</v>
      </c>
      <c r="BC59" s="112">
        <f>'700 - 3NP - fasáda - KZS'!F36</f>
        <v>0</v>
      </c>
      <c r="BD59" s="114">
        <f>'700 - 3NP - fasáda - KZS'!F37</f>
        <v>0</v>
      </c>
      <c r="BT59" s="115" t="s">
        <v>78</v>
      </c>
      <c r="BV59" s="115" t="s">
        <v>72</v>
      </c>
      <c r="BW59" s="115" t="s">
        <v>91</v>
      </c>
      <c r="BX59" s="115" t="s">
        <v>5</v>
      </c>
      <c r="CL59" s="115" t="s">
        <v>1</v>
      </c>
      <c r="CM59" s="115" t="s">
        <v>78</v>
      </c>
    </row>
    <row r="60" s="5" customFormat="1" ht="16.5" customHeight="1">
      <c r="A60" s="103" t="s">
        <v>74</v>
      </c>
      <c r="B60" s="104"/>
      <c r="C60" s="105"/>
      <c r="D60" s="106" t="s">
        <v>92</v>
      </c>
      <c r="E60" s="106"/>
      <c r="F60" s="106"/>
      <c r="G60" s="106"/>
      <c r="H60" s="106"/>
      <c r="I60" s="107"/>
      <c r="J60" s="106" t="s">
        <v>93</v>
      </c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8">
        <f>'800 - Elektroinstalace'!J30</f>
        <v>0</v>
      </c>
      <c r="AH60" s="107"/>
      <c r="AI60" s="107"/>
      <c r="AJ60" s="107"/>
      <c r="AK60" s="107"/>
      <c r="AL60" s="107"/>
      <c r="AM60" s="107"/>
      <c r="AN60" s="108">
        <f>SUM(AG60,AT60)</f>
        <v>0</v>
      </c>
      <c r="AO60" s="107"/>
      <c r="AP60" s="107"/>
      <c r="AQ60" s="109" t="s">
        <v>77</v>
      </c>
      <c r="AR60" s="110"/>
      <c r="AS60" s="116">
        <v>0</v>
      </c>
      <c r="AT60" s="117">
        <f>ROUND(SUM(AV60:AW60),2)</f>
        <v>0</v>
      </c>
      <c r="AU60" s="118">
        <f>'800 - Elektroinstalace'!P83</f>
        <v>0</v>
      </c>
      <c r="AV60" s="117">
        <f>'800 - Elektroinstalace'!J33</f>
        <v>0</v>
      </c>
      <c r="AW60" s="117">
        <f>'800 - Elektroinstalace'!J34</f>
        <v>0</v>
      </c>
      <c r="AX60" s="117">
        <f>'800 - Elektroinstalace'!J35</f>
        <v>0</v>
      </c>
      <c r="AY60" s="117">
        <f>'800 - Elektroinstalace'!J36</f>
        <v>0</v>
      </c>
      <c r="AZ60" s="117">
        <f>'800 - Elektroinstalace'!F33</f>
        <v>0</v>
      </c>
      <c r="BA60" s="117">
        <f>'800 - Elektroinstalace'!F34</f>
        <v>0</v>
      </c>
      <c r="BB60" s="117">
        <f>'800 - Elektroinstalace'!F35</f>
        <v>0</v>
      </c>
      <c r="BC60" s="117">
        <f>'800 - Elektroinstalace'!F36</f>
        <v>0</v>
      </c>
      <c r="BD60" s="119">
        <f>'800 - Elektroinstalace'!F37</f>
        <v>0</v>
      </c>
      <c r="BT60" s="115" t="s">
        <v>78</v>
      </c>
      <c r="BV60" s="115" t="s">
        <v>72</v>
      </c>
      <c r="BW60" s="115" t="s">
        <v>94</v>
      </c>
      <c r="BX60" s="115" t="s">
        <v>5</v>
      </c>
      <c r="CL60" s="115" t="s">
        <v>1</v>
      </c>
      <c r="CM60" s="115" t="s">
        <v>78</v>
      </c>
    </row>
    <row r="61" s="1" customFormat="1" ht="30" customHeight="1"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9"/>
    </row>
    <row r="62" s="1" customFormat="1" ht="6.96" customHeight="1"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39"/>
    </row>
  </sheetData>
  <sheetProtection sheet="1" formatColumns="0" formatRows="0" objects="1" scenarios="1" spinCount="100000" saltValue="P5ZIXaaRB5N0nc7XqX1/9hkFno7qRBnvBpMs3D14G8XRCyZL3HOPTwW8y9+pe/2fBxqI1cXTJWZuDpRD79+UFQ==" hashValue="8lT0GYHeR4pRESvGeHzXD+qXNxHxDveARNvX2OuQ2XL5/kbLEpdWqVycBvwT5/Fzl/anyCUt7kvJj7dODTGvJQ==" algorithmName="SHA-512" password="CC35"/>
  <mergeCells count="6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N59:AP59"/>
    <mergeCell ref="AG59:AM59"/>
    <mergeCell ref="AN60:AP60"/>
    <mergeCell ref="AG60:AM60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  <mergeCell ref="D59:H59"/>
    <mergeCell ref="J59:AF59"/>
    <mergeCell ref="D60:H60"/>
    <mergeCell ref="J60:AF60"/>
  </mergeCells>
  <hyperlinks>
    <hyperlink ref="A55" location="'000 - VRN'!C2" display="/"/>
    <hyperlink ref="A56" location="'200 - 2NP - změna'!C2" display="/"/>
    <hyperlink ref="A57" location="'300 - 3NP - změna'!C2" display="/"/>
    <hyperlink ref="A58" location="'400 - Stříška mezi hlavní...'!C2" display="/"/>
    <hyperlink ref="A59" location="'700 - 3NP - fasáda - KZS'!C2" display="/"/>
    <hyperlink ref="A60" location="'800 - Elektroinstalace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0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3" t="s">
        <v>79</v>
      </c>
    </row>
    <row r="3" ht="6.96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6"/>
      <c r="AT3" s="13" t="s">
        <v>78</v>
      </c>
    </row>
    <row r="4" ht="24.96" customHeight="1">
      <c r="B4" s="16"/>
      <c r="D4" s="124" t="s">
        <v>95</v>
      </c>
      <c r="L4" s="16"/>
      <c r="M4" s="20" t="s">
        <v>10</v>
      </c>
      <c r="AT4" s="13" t="s">
        <v>4</v>
      </c>
    </row>
    <row r="5" ht="6.96" customHeight="1">
      <c r="B5" s="16"/>
      <c r="L5" s="16"/>
    </row>
    <row r="6" ht="12" customHeight="1">
      <c r="B6" s="16"/>
      <c r="D6" s="125" t="s">
        <v>16</v>
      </c>
      <c r="L6" s="16"/>
    </row>
    <row r="7" ht="16.5" customHeight="1">
      <c r="B7" s="16"/>
      <c r="E7" s="126" t="str">
        <f>'Rekapitulace stavby'!K6</f>
        <v>Rekonstrukce střechy objektu domova vč.půd.vestavby a sol.panelů na střechu (změna stavby)</v>
      </c>
      <c r="F7" s="125"/>
      <c r="G7" s="125"/>
      <c r="H7" s="125"/>
      <c r="L7" s="16"/>
    </row>
    <row r="8" s="1" customFormat="1" ht="12" customHeight="1">
      <c r="B8" s="39"/>
      <c r="D8" s="125" t="s">
        <v>96</v>
      </c>
      <c r="I8" s="127"/>
      <c r="L8" s="39"/>
    </row>
    <row r="9" s="1" customFormat="1" ht="36.96" customHeight="1">
      <c r="B9" s="39"/>
      <c r="E9" s="128" t="s">
        <v>97</v>
      </c>
      <c r="F9" s="1"/>
      <c r="G9" s="1"/>
      <c r="H9" s="1"/>
      <c r="I9" s="127"/>
      <c r="L9" s="39"/>
    </row>
    <row r="10" s="1" customFormat="1">
      <c r="B10" s="39"/>
      <c r="I10" s="127"/>
      <c r="L10" s="39"/>
    </row>
    <row r="11" s="1" customFormat="1" ht="12" customHeight="1">
      <c r="B11" s="39"/>
      <c r="D11" s="125" t="s">
        <v>18</v>
      </c>
      <c r="F11" s="13" t="s">
        <v>1</v>
      </c>
      <c r="I11" s="129" t="s">
        <v>19</v>
      </c>
      <c r="J11" s="13" t="s">
        <v>1</v>
      </c>
      <c r="L11" s="39"/>
    </row>
    <row r="12" s="1" customFormat="1" ht="12" customHeight="1">
      <c r="B12" s="39"/>
      <c r="D12" s="125" t="s">
        <v>20</v>
      </c>
      <c r="F12" s="13" t="s">
        <v>21</v>
      </c>
      <c r="I12" s="129" t="s">
        <v>22</v>
      </c>
      <c r="J12" s="130" t="str">
        <f>'Rekapitulace stavby'!AN8</f>
        <v>10. 12. 2018</v>
      </c>
      <c r="L12" s="39"/>
    </row>
    <row r="13" s="1" customFormat="1" ht="10.8" customHeight="1">
      <c r="B13" s="39"/>
      <c r="I13" s="127"/>
      <c r="L13" s="39"/>
    </row>
    <row r="14" s="1" customFormat="1" ht="12" customHeight="1">
      <c r="B14" s="39"/>
      <c r="D14" s="125" t="s">
        <v>24</v>
      </c>
      <c r="I14" s="129" t="s">
        <v>25</v>
      </c>
      <c r="J14" s="13" t="s">
        <v>1</v>
      </c>
      <c r="L14" s="39"/>
    </row>
    <row r="15" s="1" customFormat="1" ht="18" customHeight="1">
      <c r="B15" s="39"/>
      <c r="E15" s="13" t="s">
        <v>26</v>
      </c>
      <c r="I15" s="129" t="s">
        <v>27</v>
      </c>
      <c r="J15" s="13" t="s">
        <v>1</v>
      </c>
      <c r="L15" s="39"/>
    </row>
    <row r="16" s="1" customFormat="1" ht="6.96" customHeight="1">
      <c r="B16" s="39"/>
      <c r="I16" s="127"/>
      <c r="L16" s="39"/>
    </row>
    <row r="17" s="1" customFormat="1" ht="12" customHeight="1">
      <c r="B17" s="39"/>
      <c r="D17" s="125" t="s">
        <v>28</v>
      </c>
      <c r="I17" s="129" t="s">
        <v>25</v>
      </c>
      <c r="J17" s="29" t="str">
        <f>'Rekapitulace stavby'!AN13</f>
        <v>Vyplň údaj</v>
      </c>
      <c r="L17" s="39"/>
    </row>
    <row r="18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9" t="s">
        <v>27</v>
      </c>
      <c r="J18" s="29" t="str">
        <f>'Rekapitulace stavby'!AN14</f>
        <v>Vyplň údaj</v>
      </c>
      <c r="L18" s="39"/>
    </row>
    <row r="19" s="1" customFormat="1" ht="6.96" customHeight="1">
      <c r="B19" s="39"/>
      <c r="I19" s="127"/>
      <c r="L19" s="39"/>
    </row>
    <row r="20" s="1" customFormat="1" ht="12" customHeight="1">
      <c r="B20" s="39"/>
      <c r="D20" s="125" t="s">
        <v>30</v>
      </c>
      <c r="I20" s="129" t="s">
        <v>25</v>
      </c>
      <c r="J20" s="13" t="s">
        <v>1</v>
      </c>
      <c r="L20" s="39"/>
    </row>
    <row r="21" s="1" customFormat="1" ht="18" customHeight="1">
      <c r="B21" s="39"/>
      <c r="E21" s="13" t="s">
        <v>31</v>
      </c>
      <c r="I21" s="129" t="s">
        <v>27</v>
      </c>
      <c r="J21" s="13" t="s">
        <v>1</v>
      </c>
      <c r="L21" s="39"/>
    </row>
    <row r="22" s="1" customFormat="1" ht="6.96" customHeight="1">
      <c r="B22" s="39"/>
      <c r="I22" s="127"/>
      <c r="L22" s="39"/>
    </row>
    <row r="23" s="1" customFormat="1" ht="12" customHeight="1">
      <c r="B23" s="39"/>
      <c r="D23" s="125" t="s">
        <v>33</v>
      </c>
      <c r="I23" s="129" t="s">
        <v>25</v>
      </c>
      <c r="J23" s="13" t="s">
        <v>1</v>
      </c>
      <c r="L23" s="39"/>
    </row>
    <row r="24" s="1" customFormat="1" ht="18" customHeight="1">
      <c r="B24" s="39"/>
      <c r="E24" s="13" t="s">
        <v>34</v>
      </c>
      <c r="I24" s="129" t="s">
        <v>27</v>
      </c>
      <c r="J24" s="13" t="s">
        <v>1</v>
      </c>
      <c r="L24" s="39"/>
    </row>
    <row r="25" s="1" customFormat="1" ht="6.96" customHeight="1">
      <c r="B25" s="39"/>
      <c r="I25" s="127"/>
      <c r="L25" s="39"/>
    </row>
    <row r="26" s="1" customFormat="1" ht="12" customHeight="1">
      <c r="B26" s="39"/>
      <c r="D26" s="125" t="s">
        <v>35</v>
      </c>
      <c r="I26" s="127"/>
      <c r="L26" s="39"/>
    </row>
    <row r="27" s="6" customFormat="1" ht="16.5" customHeight="1">
      <c r="B27" s="131"/>
      <c r="E27" s="132" t="s">
        <v>1</v>
      </c>
      <c r="F27" s="132"/>
      <c r="G27" s="132"/>
      <c r="H27" s="132"/>
      <c r="I27" s="133"/>
      <c r="L27" s="131"/>
    </row>
    <row r="28" s="1" customFormat="1" ht="6.96" customHeight="1">
      <c r="B28" s="39"/>
      <c r="I28" s="127"/>
      <c r="L28" s="39"/>
    </row>
    <row r="29" s="1" customFormat="1" ht="6.96" customHeight="1">
      <c r="B29" s="39"/>
      <c r="D29" s="67"/>
      <c r="E29" s="67"/>
      <c r="F29" s="67"/>
      <c r="G29" s="67"/>
      <c r="H29" s="67"/>
      <c r="I29" s="134"/>
      <c r="J29" s="67"/>
      <c r="K29" s="67"/>
      <c r="L29" s="39"/>
    </row>
    <row r="30" s="1" customFormat="1" ht="25.44" customHeight="1">
      <c r="B30" s="39"/>
      <c r="D30" s="135" t="s">
        <v>36</v>
      </c>
      <c r="I30" s="127"/>
      <c r="J30" s="136">
        <f>ROUND(J81, 2)</f>
        <v>0</v>
      </c>
      <c r="L30" s="39"/>
    </row>
    <row r="31" s="1" customFormat="1" ht="6.96" customHeight="1">
      <c r="B31" s="39"/>
      <c r="D31" s="67"/>
      <c r="E31" s="67"/>
      <c r="F31" s="67"/>
      <c r="G31" s="67"/>
      <c r="H31" s="67"/>
      <c r="I31" s="134"/>
      <c r="J31" s="67"/>
      <c r="K31" s="67"/>
      <c r="L31" s="39"/>
    </row>
    <row r="32" s="1" customFormat="1" ht="14.4" customHeight="1">
      <c r="B32" s="39"/>
      <c r="F32" s="137" t="s">
        <v>38</v>
      </c>
      <c r="I32" s="138" t="s">
        <v>37</v>
      </c>
      <c r="J32" s="137" t="s">
        <v>39</v>
      </c>
      <c r="L32" s="39"/>
    </row>
    <row r="33" s="1" customFormat="1" ht="14.4" customHeight="1">
      <c r="B33" s="39"/>
      <c r="D33" s="125" t="s">
        <v>40</v>
      </c>
      <c r="E33" s="125" t="s">
        <v>41</v>
      </c>
      <c r="F33" s="139">
        <f>ROUND((SUM(BE81:BE93)),  2)</f>
        <v>0</v>
      </c>
      <c r="I33" s="140">
        <v>0.20999999999999999</v>
      </c>
      <c r="J33" s="139">
        <f>ROUND(((SUM(BE81:BE93))*I33),  2)</f>
        <v>0</v>
      </c>
      <c r="L33" s="39"/>
    </row>
    <row r="34" s="1" customFormat="1" ht="14.4" customHeight="1">
      <c r="B34" s="39"/>
      <c r="E34" s="125" t="s">
        <v>42</v>
      </c>
      <c r="F34" s="139">
        <f>ROUND((SUM(BF81:BF93)),  2)</f>
        <v>0</v>
      </c>
      <c r="I34" s="140">
        <v>0.14999999999999999</v>
      </c>
      <c r="J34" s="139">
        <f>ROUND(((SUM(BF81:BF93))*I34),  2)</f>
        <v>0</v>
      </c>
      <c r="L34" s="39"/>
    </row>
    <row r="35" hidden="1" s="1" customFormat="1" ht="14.4" customHeight="1">
      <c r="B35" s="39"/>
      <c r="E35" s="125" t="s">
        <v>43</v>
      </c>
      <c r="F35" s="139">
        <f>ROUND((SUM(BG81:BG93)),  2)</f>
        <v>0</v>
      </c>
      <c r="I35" s="140">
        <v>0.20999999999999999</v>
      </c>
      <c r="J35" s="139">
        <f>0</f>
        <v>0</v>
      </c>
      <c r="L35" s="39"/>
    </row>
    <row r="36" hidden="1" s="1" customFormat="1" ht="14.4" customHeight="1">
      <c r="B36" s="39"/>
      <c r="E36" s="125" t="s">
        <v>44</v>
      </c>
      <c r="F36" s="139">
        <f>ROUND((SUM(BH81:BH93)),  2)</f>
        <v>0</v>
      </c>
      <c r="I36" s="140">
        <v>0.14999999999999999</v>
      </c>
      <c r="J36" s="139">
        <f>0</f>
        <v>0</v>
      </c>
      <c r="L36" s="39"/>
    </row>
    <row r="37" hidden="1" s="1" customFormat="1" ht="14.4" customHeight="1">
      <c r="B37" s="39"/>
      <c r="E37" s="125" t="s">
        <v>45</v>
      </c>
      <c r="F37" s="139">
        <f>ROUND((SUM(BI81:BI93)),  2)</f>
        <v>0</v>
      </c>
      <c r="I37" s="140">
        <v>0</v>
      </c>
      <c r="J37" s="139">
        <f>0</f>
        <v>0</v>
      </c>
      <c r="L37" s="39"/>
    </row>
    <row r="38" s="1" customFormat="1" ht="6.96" customHeight="1">
      <c r="B38" s="39"/>
      <c r="I38" s="127"/>
      <c r="L38" s="39"/>
    </row>
    <row r="39" s="1" customFormat="1" ht="25.44" customHeight="1">
      <c r="B39" s="39"/>
      <c r="C39" s="141"/>
      <c r="D39" s="142" t="s">
        <v>46</v>
      </c>
      <c r="E39" s="143"/>
      <c r="F39" s="143"/>
      <c r="G39" s="144" t="s">
        <v>47</v>
      </c>
      <c r="H39" s="145" t="s">
        <v>48</v>
      </c>
      <c r="I39" s="146"/>
      <c r="J39" s="147">
        <f>SUM(J30:J37)</f>
        <v>0</v>
      </c>
      <c r="K39" s="148"/>
      <c r="L39" s="39"/>
    </row>
    <row r="40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39"/>
    </row>
    <row r="44" s="1" customFormat="1" ht="6.96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39"/>
    </row>
    <row r="45" s="1" customFormat="1" ht="24.96" customHeight="1">
      <c r="B45" s="34"/>
      <c r="C45" s="19" t="s">
        <v>98</v>
      </c>
      <c r="D45" s="35"/>
      <c r="E45" s="35"/>
      <c r="F45" s="35"/>
      <c r="G45" s="35"/>
      <c r="H45" s="35"/>
      <c r="I45" s="127"/>
      <c r="J45" s="35"/>
      <c r="K45" s="35"/>
      <c r="L45" s="39"/>
    </row>
    <row r="46" s="1" customFormat="1" ht="6.96" customHeight="1">
      <c r="B46" s="34"/>
      <c r="C46" s="35"/>
      <c r="D46" s="35"/>
      <c r="E46" s="35"/>
      <c r="F46" s="35"/>
      <c r="G46" s="35"/>
      <c r="H46" s="35"/>
      <c r="I46" s="127"/>
      <c r="J46" s="35"/>
      <c r="K46" s="35"/>
      <c r="L46" s="39"/>
    </row>
    <row r="47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7"/>
      <c r="J47" s="35"/>
      <c r="K47" s="35"/>
      <c r="L47" s="39"/>
    </row>
    <row r="48" s="1" customFormat="1" ht="16.5" customHeight="1">
      <c r="B48" s="34"/>
      <c r="C48" s="35"/>
      <c r="D48" s="35"/>
      <c r="E48" s="155" t="str">
        <f>E7</f>
        <v>Rekonstrukce střechy objektu domova vč.půd.vestavby a sol.panelů na střechu (změna stavby)</v>
      </c>
      <c r="F48" s="28"/>
      <c r="G48" s="28"/>
      <c r="H48" s="28"/>
      <c r="I48" s="127"/>
      <c r="J48" s="35"/>
      <c r="K48" s="35"/>
      <c r="L48" s="39"/>
    </row>
    <row r="49" s="1" customFormat="1" ht="12" customHeight="1">
      <c r="B49" s="34"/>
      <c r="C49" s="28" t="s">
        <v>96</v>
      </c>
      <c r="D49" s="35"/>
      <c r="E49" s="35"/>
      <c r="F49" s="35"/>
      <c r="G49" s="35"/>
      <c r="H49" s="35"/>
      <c r="I49" s="127"/>
      <c r="J49" s="35"/>
      <c r="K49" s="35"/>
      <c r="L49" s="39"/>
    </row>
    <row r="50" s="1" customFormat="1" ht="16.5" customHeight="1">
      <c r="B50" s="34"/>
      <c r="C50" s="35"/>
      <c r="D50" s="35"/>
      <c r="E50" s="60" t="str">
        <f>E9</f>
        <v>000 - VRN</v>
      </c>
      <c r="F50" s="35"/>
      <c r="G50" s="35"/>
      <c r="H50" s="35"/>
      <c r="I50" s="127"/>
      <c r="J50" s="35"/>
      <c r="K50" s="35"/>
      <c r="L50" s="39"/>
    </row>
    <row r="51" s="1" customFormat="1" ht="6.96" customHeight="1">
      <c r="B51" s="34"/>
      <c r="C51" s="35"/>
      <c r="D51" s="35"/>
      <c r="E51" s="35"/>
      <c r="F51" s="35"/>
      <c r="G51" s="35"/>
      <c r="H51" s="35"/>
      <c r="I51" s="127"/>
      <c r="J51" s="35"/>
      <c r="K51" s="35"/>
      <c r="L51" s="39"/>
    </row>
    <row r="52" s="1" customFormat="1" ht="12" customHeight="1">
      <c r="B52" s="34"/>
      <c r="C52" s="28" t="s">
        <v>20</v>
      </c>
      <c r="D52" s="35"/>
      <c r="E52" s="35"/>
      <c r="F52" s="23" t="str">
        <f>F12</f>
        <v>Hranice</v>
      </c>
      <c r="G52" s="35"/>
      <c r="H52" s="35"/>
      <c r="I52" s="129" t="s">
        <v>22</v>
      </c>
      <c r="J52" s="63" t="str">
        <f>IF(J12="","",J12)</f>
        <v>10. 12. 2018</v>
      </c>
      <c r="K52" s="35"/>
      <c r="L52" s="39"/>
    </row>
    <row r="53" s="1" customFormat="1" ht="6.96" customHeight="1">
      <c r="B53" s="34"/>
      <c r="C53" s="35"/>
      <c r="D53" s="35"/>
      <c r="E53" s="35"/>
      <c r="F53" s="35"/>
      <c r="G53" s="35"/>
      <c r="H53" s="35"/>
      <c r="I53" s="127"/>
      <c r="J53" s="35"/>
      <c r="K53" s="35"/>
      <c r="L53" s="39"/>
    </row>
    <row r="54" s="1" customFormat="1" ht="13.65" customHeight="1">
      <c r="B54" s="34"/>
      <c r="C54" s="28" t="s">
        <v>24</v>
      </c>
      <c r="D54" s="35"/>
      <c r="E54" s="35"/>
      <c r="F54" s="23" t="str">
        <f>E15</f>
        <v>Domov pro Seniory v Hranicích</v>
      </c>
      <c r="G54" s="35"/>
      <c r="H54" s="35"/>
      <c r="I54" s="129" t="s">
        <v>30</v>
      </c>
      <c r="J54" s="32" t="str">
        <f>E21</f>
        <v>ing.Kostner Petr</v>
      </c>
      <c r="K54" s="35"/>
      <c r="L54" s="39"/>
    </row>
    <row r="55" s="1" customFormat="1" ht="13.65" customHeight="1">
      <c r="B55" s="34"/>
      <c r="C55" s="28" t="s">
        <v>28</v>
      </c>
      <c r="D55" s="35"/>
      <c r="E55" s="35"/>
      <c r="F55" s="23" t="str">
        <f>IF(E18="","",E18)</f>
        <v>Vyplň údaj</v>
      </c>
      <c r="G55" s="35"/>
      <c r="H55" s="35"/>
      <c r="I55" s="129" t="s">
        <v>33</v>
      </c>
      <c r="J55" s="32" t="str">
        <f>E24</f>
        <v>Milan Hájek</v>
      </c>
      <c r="K55" s="35"/>
      <c r="L55" s="39"/>
    </row>
    <row r="56" s="1" customFormat="1" ht="10.32" customHeight="1">
      <c r="B56" s="34"/>
      <c r="C56" s="35"/>
      <c r="D56" s="35"/>
      <c r="E56" s="35"/>
      <c r="F56" s="35"/>
      <c r="G56" s="35"/>
      <c r="H56" s="35"/>
      <c r="I56" s="127"/>
      <c r="J56" s="35"/>
      <c r="K56" s="35"/>
      <c r="L56" s="39"/>
    </row>
    <row r="57" s="1" customFormat="1" ht="29.28" customHeight="1">
      <c r="B57" s="34"/>
      <c r="C57" s="156" t="s">
        <v>99</v>
      </c>
      <c r="D57" s="157"/>
      <c r="E57" s="157"/>
      <c r="F57" s="157"/>
      <c r="G57" s="157"/>
      <c r="H57" s="157"/>
      <c r="I57" s="158"/>
      <c r="J57" s="159" t="s">
        <v>100</v>
      </c>
      <c r="K57" s="157"/>
      <c r="L57" s="39"/>
    </row>
    <row r="58" s="1" customFormat="1" ht="10.32" customHeight="1">
      <c r="B58" s="34"/>
      <c r="C58" s="35"/>
      <c r="D58" s="35"/>
      <c r="E58" s="35"/>
      <c r="F58" s="35"/>
      <c r="G58" s="35"/>
      <c r="H58" s="35"/>
      <c r="I58" s="127"/>
      <c r="J58" s="35"/>
      <c r="K58" s="35"/>
      <c r="L58" s="39"/>
    </row>
    <row r="59" s="1" customFormat="1" ht="22.8" customHeight="1">
      <c r="B59" s="34"/>
      <c r="C59" s="160" t="s">
        <v>101</v>
      </c>
      <c r="D59" s="35"/>
      <c r="E59" s="35"/>
      <c r="F59" s="35"/>
      <c r="G59" s="35"/>
      <c r="H59" s="35"/>
      <c r="I59" s="127"/>
      <c r="J59" s="94">
        <f>J81</f>
        <v>0</v>
      </c>
      <c r="K59" s="35"/>
      <c r="L59" s="39"/>
      <c r="AU59" s="13" t="s">
        <v>102</v>
      </c>
    </row>
    <row r="60" s="7" customFormat="1" ht="24.96" customHeight="1">
      <c r="B60" s="161"/>
      <c r="C60" s="162"/>
      <c r="D60" s="163" t="s">
        <v>103</v>
      </c>
      <c r="E60" s="164"/>
      <c r="F60" s="164"/>
      <c r="G60" s="164"/>
      <c r="H60" s="164"/>
      <c r="I60" s="165"/>
      <c r="J60" s="166">
        <f>J82</f>
        <v>0</v>
      </c>
      <c r="K60" s="162"/>
      <c r="L60" s="167"/>
    </row>
    <row r="61" s="7" customFormat="1" ht="24.96" customHeight="1">
      <c r="B61" s="161"/>
      <c r="C61" s="162"/>
      <c r="D61" s="163" t="s">
        <v>104</v>
      </c>
      <c r="E61" s="164"/>
      <c r="F61" s="164"/>
      <c r="G61" s="164"/>
      <c r="H61" s="164"/>
      <c r="I61" s="165"/>
      <c r="J61" s="166">
        <f>J92</f>
        <v>0</v>
      </c>
      <c r="K61" s="162"/>
      <c r="L61" s="167"/>
    </row>
    <row r="62" s="1" customFormat="1" ht="21.84" customHeight="1">
      <c r="B62" s="34"/>
      <c r="C62" s="35"/>
      <c r="D62" s="35"/>
      <c r="E62" s="35"/>
      <c r="F62" s="35"/>
      <c r="G62" s="35"/>
      <c r="H62" s="35"/>
      <c r="I62" s="127"/>
      <c r="J62" s="35"/>
      <c r="K62" s="35"/>
      <c r="L62" s="39"/>
    </row>
    <row r="63" s="1" customFormat="1" ht="6.96" customHeight="1">
      <c r="B63" s="53"/>
      <c r="C63" s="54"/>
      <c r="D63" s="54"/>
      <c r="E63" s="54"/>
      <c r="F63" s="54"/>
      <c r="G63" s="54"/>
      <c r="H63" s="54"/>
      <c r="I63" s="151"/>
      <c r="J63" s="54"/>
      <c r="K63" s="54"/>
      <c r="L63" s="39"/>
    </row>
    <row r="67" s="1" customFormat="1" ht="6.96" customHeight="1">
      <c r="B67" s="55"/>
      <c r="C67" s="56"/>
      <c r="D67" s="56"/>
      <c r="E67" s="56"/>
      <c r="F67" s="56"/>
      <c r="G67" s="56"/>
      <c r="H67" s="56"/>
      <c r="I67" s="154"/>
      <c r="J67" s="56"/>
      <c r="K67" s="56"/>
      <c r="L67" s="39"/>
    </row>
    <row r="68" s="1" customFormat="1" ht="24.96" customHeight="1">
      <c r="B68" s="34"/>
      <c r="C68" s="19" t="s">
        <v>105</v>
      </c>
      <c r="D68" s="35"/>
      <c r="E68" s="35"/>
      <c r="F68" s="35"/>
      <c r="G68" s="35"/>
      <c r="H68" s="35"/>
      <c r="I68" s="127"/>
      <c r="J68" s="35"/>
      <c r="K68" s="35"/>
      <c r="L68" s="39"/>
    </row>
    <row r="69" s="1" customFormat="1" ht="6.96" customHeight="1">
      <c r="B69" s="34"/>
      <c r="C69" s="35"/>
      <c r="D69" s="35"/>
      <c r="E69" s="35"/>
      <c r="F69" s="35"/>
      <c r="G69" s="35"/>
      <c r="H69" s="35"/>
      <c r="I69" s="127"/>
      <c r="J69" s="35"/>
      <c r="K69" s="35"/>
      <c r="L69" s="39"/>
    </row>
    <row r="70" s="1" customFormat="1" ht="12" customHeight="1">
      <c r="B70" s="34"/>
      <c r="C70" s="28" t="s">
        <v>16</v>
      </c>
      <c r="D70" s="35"/>
      <c r="E70" s="35"/>
      <c r="F70" s="35"/>
      <c r="G70" s="35"/>
      <c r="H70" s="35"/>
      <c r="I70" s="127"/>
      <c r="J70" s="35"/>
      <c r="K70" s="35"/>
      <c r="L70" s="39"/>
    </row>
    <row r="71" s="1" customFormat="1" ht="16.5" customHeight="1">
      <c r="B71" s="34"/>
      <c r="C71" s="35"/>
      <c r="D71" s="35"/>
      <c r="E71" s="155" t="str">
        <f>E7</f>
        <v>Rekonstrukce střechy objektu domova vč.půd.vestavby a sol.panelů na střechu (změna stavby)</v>
      </c>
      <c r="F71" s="28"/>
      <c r="G71" s="28"/>
      <c r="H71" s="28"/>
      <c r="I71" s="127"/>
      <c r="J71" s="35"/>
      <c r="K71" s="35"/>
      <c r="L71" s="39"/>
    </row>
    <row r="72" s="1" customFormat="1" ht="12" customHeight="1">
      <c r="B72" s="34"/>
      <c r="C72" s="28" t="s">
        <v>96</v>
      </c>
      <c r="D72" s="35"/>
      <c r="E72" s="35"/>
      <c r="F72" s="35"/>
      <c r="G72" s="35"/>
      <c r="H72" s="35"/>
      <c r="I72" s="127"/>
      <c r="J72" s="35"/>
      <c r="K72" s="35"/>
      <c r="L72" s="39"/>
    </row>
    <row r="73" s="1" customFormat="1" ht="16.5" customHeight="1">
      <c r="B73" s="34"/>
      <c r="C73" s="35"/>
      <c r="D73" s="35"/>
      <c r="E73" s="60" t="str">
        <f>E9</f>
        <v>000 - VRN</v>
      </c>
      <c r="F73" s="35"/>
      <c r="G73" s="35"/>
      <c r="H73" s="35"/>
      <c r="I73" s="127"/>
      <c r="J73" s="35"/>
      <c r="K73" s="35"/>
      <c r="L73" s="39"/>
    </row>
    <row r="74" s="1" customFormat="1" ht="6.96" customHeight="1">
      <c r="B74" s="34"/>
      <c r="C74" s="35"/>
      <c r="D74" s="35"/>
      <c r="E74" s="35"/>
      <c r="F74" s="35"/>
      <c r="G74" s="35"/>
      <c r="H74" s="35"/>
      <c r="I74" s="127"/>
      <c r="J74" s="35"/>
      <c r="K74" s="35"/>
      <c r="L74" s="39"/>
    </row>
    <row r="75" s="1" customFormat="1" ht="12" customHeight="1">
      <c r="B75" s="34"/>
      <c r="C75" s="28" t="s">
        <v>20</v>
      </c>
      <c r="D75" s="35"/>
      <c r="E75" s="35"/>
      <c r="F75" s="23" t="str">
        <f>F12</f>
        <v>Hranice</v>
      </c>
      <c r="G75" s="35"/>
      <c r="H75" s="35"/>
      <c r="I75" s="129" t="s">
        <v>22</v>
      </c>
      <c r="J75" s="63" t="str">
        <f>IF(J12="","",J12)</f>
        <v>10. 12. 2018</v>
      </c>
      <c r="K75" s="35"/>
      <c r="L75" s="39"/>
    </row>
    <row r="76" s="1" customFormat="1" ht="6.96" customHeight="1">
      <c r="B76" s="34"/>
      <c r="C76" s="35"/>
      <c r="D76" s="35"/>
      <c r="E76" s="35"/>
      <c r="F76" s="35"/>
      <c r="G76" s="35"/>
      <c r="H76" s="35"/>
      <c r="I76" s="127"/>
      <c r="J76" s="35"/>
      <c r="K76" s="35"/>
      <c r="L76" s="39"/>
    </row>
    <row r="77" s="1" customFormat="1" ht="13.65" customHeight="1">
      <c r="B77" s="34"/>
      <c r="C77" s="28" t="s">
        <v>24</v>
      </c>
      <c r="D77" s="35"/>
      <c r="E77" s="35"/>
      <c r="F77" s="23" t="str">
        <f>E15</f>
        <v>Domov pro Seniory v Hranicích</v>
      </c>
      <c r="G77" s="35"/>
      <c r="H77" s="35"/>
      <c r="I77" s="129" t="s">
        <v>30</v>
      </c>
      <c r="J77" s="32" t="str">
        <f>E21</f>
        <v>ing.Kostner Petr</v>
      </c>
      <c r="K77" s="35"/>
      <c r="L77" s="39"/>
    </row>
    <row r="78" s="1" customFormat="1" ht="13.65" customHeight="1">
      <c r="B78" s="34"/>
      <c r="C78" s="28" t="s">
        <v>28</v>
      </c>
      <c r="D78" s="35"/>
      <c r="E78" s="35"/>
      <c r="F78" s="23" t="str">
        <f>IF(E18="","",E18)</f>
        <v>Vyplň údaj</v>
      </c>
      <c r="G78" s="35"/>
      <c r="H78" s="35"/>
      <c r="I78" s="129" t="s">
        <v>33</v>
      </c>
      <c r="J78" s="32" t="str">
        <f>E24</f>
        <v>Milan Hájek</v>
      </c>
      <c r="K78" s="35"/>
      <c r="L78" s="39"/>
    </row>
    <row r="79" s="1" customFormat="1" ht="10.32" customHeight="1">
      <c r="B79" s="34"/>
      <c r="C79" s="35"/>
      <c r="D79" s="35"/>
      <c r="E79" s="35"/>
      <c r="F79" s="35"/>
      <c r="G79" s="35"/>
      <c r="H79" s="35"/>
      <c r="I79" s="127"/>
      <c r="J79" s="35"/>
      <c r="K79" s="35"/>
      <c r="L79" s="39"/>
    </row>
    <row r="80" s="8" customFormat="1" ht="29.28" customHeight="1">
      <c r="B80" s="168"/>
      <c r="C80" s="169" t="s">
        <v>106</v>
      </c>
      <c r="D80" s="170" t="s">
        <v>55</v>
      </c>
      <c r="E80" s="170" t="s">
        <v>51</v>
      </c>
      <c r="F80" s="170" t="s">
        <v>52</v>
      </c>
      <c r="G80" s="170" t="s">
        <v>107</v>
      </c>
      <c r="H80" s="170" t="s">
        <v>108</v>
      </c>
      <c r="I80" s="171" t="s">
        <v>109</v>
      </c>
      <c r="J80" s="170" t="s">
        <v>100</v>
      </c>
      <c r="K80" s="172" t="s">
        <v>110</v>
      </c>
      <c r="L80" s="173"/>
      <c r="M80" s="84" t="s">
        <v>1</v>
      </c>
      <c r="N80" s="85" t="s">
        <v>40</v>
      </c>
      <c r="O80" s="85" t="s">
        <v>111</v>
      </c>
      <c r="P80" s="85" t="s">
        <v>112</v>
      </c>
      <c r="Q80" s="85" t="s">
        <v>113</v>
      </c>
      <c r="R80" s="85" t="s">
        <v>114</v>
      </c>
      <c r="S80" s="85" t="s">
        <v>115</v>
      </c>
      <c r="T80" s="86" t="s">
        <v>116</v>
      </c>
    </row>
    <row r="81" s="1" customFormat="1" ht="22.8" customHeight="1">
      <c r="B81" s="34"/>
      <c r="C81" s="91" t="s">
        <v>117</v>
      </c>
      <c r="D81" s="35"/>
      <c r="E81" s="35"/>
      <c r="F81" s="35"/>
      <c r="G81" s="35"/>
      <c r="H81" s="35"/>
      <c r="I81" s="127"/>
      <c r="J81" s="174">
        <f>BK81</f>
        <v>0</v>
      </c>
      <c r="K81" s="35"/>
      <c r="L81" s="39"/>
      <c r="M81" s="87"/>
      <c r="N81" s="88"/>
      <c r="O81" s="88"/>
      <c r="P81" s="175">
        <f>P82+P92</f>
        <v>0</v>
      </c>
      <c r="Q81" s="88"/>
      <c r="R81" s="175">
        <f>R82+R92</f>
        <v>0</v>
      </c>
      <c r="S81" s="88"/>
      <c r="T81" s="176">
        <f>T82+T92</f>
        <v>0</v>
      </c>
      <c r="AT81" s="13" t="s">
        <v>69</v>
      </c>
      <c r="AU81" s="13" t="s">
        <v>102</v>
      </c>
      <c r="BK81" s="177">
        <f>BK82+BK92</f>
        <v>0</v>
      </c>
    </row>
    <row r="82" s="9" customFormat="1" ht="25.92" customHeight="1">
      <c r="B82" s="178"/>
      <c r="C82" s="179"/>
      <c r="D82" s="180" t="s">
        <v>69</v>
      </c>
      <c r="E82" s="181" t="s">
        <v>118</v>
      </c>
      <c r="F82" s="181" t="s">
        <v>119</v>
      </c>
      <c r="G82" s="179"/>
      <c r="H82" s="179"/>
      <c r="I82" s="182"/>
      <c r="J82" s="183">
        <f>BK82</f>
        <v>0</v>
      </c>
      <c r="K82" s="179"/>
      <c r="L82" s="184"/>
      <c r="M82" s="185"/>
      <c r="N82" s="186"/>
      <c r="O82" s="186"/>
      <c r="P82" s="187">
        <f>SUM(P83:P91)</f>
        <v>0</v>
      </c>
      <c r="Q82" s="186"/>
      <c r="R82" s="187">
        <f>SUM(R83:R91)</f>
        <v>0</v>
      </c>
      <c r="S82" s="186"/>
      <c r="T82" s="188">
        <f>SUM(T83:T91)</f>
        <v>0</v>
      </c>
      <c r="AR82" s="189" t="s">
        <v>120</v>
      </c>
      <c r="AT82" s="190" t="s">
        <v>69</v>
      </c>
      <c r="AU82" s="190" t="s">
        <v>70</v>
      </c>
      <c r="AY82" s="189" t="s">
        <v>121</v>
      </c>
      <c r="BK82" s="191">
        <f>SUM(BK83:BK91)</f>
        <v>0</v>
      </c>
    </row>
    <row r="83" s="1" customFormat="1" ht="16.5" customHeight="1">
      <c r="B83" s="34"/>
      <c r="C83" s="192" t="s">
        <v>78</v>
      </c>
      <c r="D83" s="192" t="s">
        <v>122</v>
      </c>
      <c r="E83" s="193" t="s">
        <v>123</v>
      </c>
      <c r="F83" s="194" t="s">
        <v>124</v>
      </c>
      <c r="G83" s="195" t="s">
        <v>125</v>
      </c>
      <c r="H83" s="196">
        <v>1</v>
      </c>
      <c r="I83" s="197"/>
      <c r="J83" s="198">
        <f>ROUND(I83*H83,2)</f>
        <v>0</v>
      </c>
      <c r="K83" s="194" t="s">
        <v>1</v>
      </c>
      <c r="L83" s="39"/>
      <c r="M83" s="199" t="s">
        <v>1</v>
      </c>
      <c r="N83" s="200" t="s">
        <v>42</v>
      </c>
      <c r="O83" s="75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13" t="s">
        <v>120</v>
      </c>
      <c r="AT83" s="13" t="s">
        <v>122</v>
      </c>
      <c r="AU83" s="13" t="s">
        <v>78</v>
      </c>
      <c r="AY83" s="13" t="s">
        <v>121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13" t="s">
        <v>126</v>
      </c>
      <c r="BK83" s="203">
        <f>ROUND(I83*H83,2)</f>
        <v>0</v>
      </c>
      <c r="BL83" s="13" t="s">
        <v>120</v>
      </c>
      <c r="BM83" s="13" t="s">
        <v>127</v>
      </c>
    </row>
    <row r="84" s="1" customFormat="1" ht="16.5" customHeight="1">
      <c r="B84" s="34"/>
      <c r="C84" s="192" t="s">
        <v>126</v>
      </c>
      <c r="D84" s="192" t="s">
        <v>122</v>
      </c>
      <c r="E84" s="193" t="s">
        <v>128</v>
      </c>
      <c r="F84" s="194" t="s">
        <v>129</v>
      </c>
      <c r="G84" s="195" t="s">
        <v>125</v>
      </c>
      <c r="H84" s="196">
        <v>1</v>
      </c>
      <c r="I84" s="197"/>
      <c r="J84" s="198">
        <f>ROUND(I84*H84,2)</f>
        <v>0</v>
      </c>
      <c r="K84" s="194" t="s">
        <v>1</v>
      </c>
      <c r="L84" s="39"/>
      <c r="M84" s="199" t="s">
        <v>1</v>
      </c>
      <c r="N84" s="200" t="s">
        <v>42</v>
      </c>
      <c r="O84" s="75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13" t="s">
        <v>120</v>
      </c>
      <c r="AT84" s="13" t="s">
        <v>122</v>
      </c>
      <c r="AU84" s="13" t="s">
        <v>78</v>
      </c>
      <c r="AY84" s="13" t="s">
        <v>121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13" t="s">
        <v>126</v>
      </c>
      <c r="BK84" s="203">
        <f>ROUND(I84*H84,2)</f>
        <v>0</v>
      </c>
      <c r="BL84" s="13" t="s">
        <v>120</v>
      </c>
      <c r="BM84" s="13" t="s">
        <v>130</v>
      </c>
    </row>
    <row r="85" s="1" customFormat="1" ht="16.5" customHeight="1">
      <c r="B85" s="34"/>
      <c r="C85" s="192" t="s">
        <v>131</v>
      </c>
      <c r="D85" s="192" t="s">
        <v>122</v>
      </c>
      <c r="E85" s="193" t="s">
        <v>132</v>
      </c>
      <c r="F85" s="194" t="s">
        <v>133</v>
      </c>
      <c r="G85" s="195" t="s">
        <v>125</v>
      </c>
      <c r="H85" s="196">
        <v>1</v>
      </c>
      <c r="I85" s="197"/>
      <c r="J85" s="198">
        <f>ROUND(I85*H85,2)</f>
        <v>0</v>
      </c>
      <c r="K85" s="194" t="s">
        <v>1</v>
      </c>
      <c r="L85" s="39"/>
      <c r="M85" s="199" t="s">
        <v>1</v>
      </c>
      <c r="N85" s="200" t="s">
        <v>42</v>
      </c>
      <c r="O85" s="75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13" t="s">
        <v>120</v>
      </c>
      <c r="AT85" s="13" t="s">
        <v>122</v>
      </c>
      <c r="AU85" s="13" t="s">
        <v>78</v>
      </c>
      <c r="AY85" s="13" t="s">
        <v>121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13" t="s">
        <v>126</v>
      </c>
      <c r="BK85" s="203">
        <f>ROUND(I85*H85,2)</f>
        <v>0</v>
      </c>
      <c r="BL85" s="13" t="s">
        <v>120</v>
      </c>
      <c r="BM85" s="13" t="s">
        <v>134</v>
      </c>
    </row>
    <row r="86" s="1" customFormat="1" ht="16.5" customHeight="1">
      <c r="B86" s="34"/>
      <c r="C86" s="192" t="s">
        <v>120</v>
      </c>
      <c r="D86" s="192" t="s">
        <v>122</v>
      </c>
      <c r="E86" s="193" t="s">
        <v>135</v>
      </c>
      <c r="F86" s="194" t="s">
        <v>136</v>
      </c>
      <c r="G86" s="195" t="s">
        <v>125</v>
      </c>
      <c r="H86" s="196">
        <v>1</v>
      </c>
      <c r="I86" s="197"/>
      <c r="J86" s="198">
        <f>ROUND(I86*H86,2)</f>
        <v>0</v>
      </c>
      <c r="K86" s="194" t="s">
        <v>1</v>
      </c>
      <c r="L86" s="39"/>
      <c r="M86" s="199" t="s">
        <v>1</v>
      </c>
      <c r="N86" s="200" t="s">
        <v>42</v>
      </c>
      <c r="O86" s="75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13" t="s">
        <v>120</v>
      </c>
      <c r="AT86" s="13" t="s">
        <v>122</v>
      </c>
      <c r="AU86" s="13" t="s">
        <v>78</v>
      </c>
      <c r="AY86" s="13" t="s">
        <v>121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13" t="s">
        <v>126</v>
      </c>
      <c r="BK86" s="203">
        <f>ROUND(I86*H86,2)</f>
        <v>0</v>
      </c>
      <c r="BL86" s="13" t="s">
        <v>120</v>
      </c>
      <c r="BM86" s="13" t="s">
        <v>137</v>
      </c>
    </row>
    <row r="87" s="1" customFormat="1" ht="16.5" customHeight="1">
      <c r="B87" s="34"/>
      <c r="C87" s="192" t="s">
        <v>138</v>
      </c>
      <c r="D87" s="192" t="s">
        <v>122</v>
      </c>
      <c r="E87" s="193" t="s">
        <v>139</v>
      </c>
      <c r="F87" s="194" t="s">
        <v>140</v>
      </c>
      <c r="G87" s="195" t="s">
        <v>125</v>
      </c>
      <c r="H87" s="196">
        <v>1</v>
      </c>
      <c r="I87" s="197"/>
      <c r="J87" s="198">
        <f>ROUND(I87*H87,2)</f>
        <v>0</v>
      </c>
      <c r="K87" s="194" t="s">
        <v>1</v>
      </c>
      <c r="L87" s="39"/>
      <c r="M87" s="199" t="s">
        <v>1</v>
      </c>
      <c r="N87" s="200" t="s">
        <v>42</v>
      </c>
      <c r="O87" s="75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13" t="s">
        <v>120</v>
      </c>
      <c r="AT87" s="13" t="s">
        <v>122</v>
      </c>
      <c r="AU87" s="13" t="s">
        <v>78</v>
      </c>
      <c r="AY87" s="13" t="s">
        <v>121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13" t="s">
        <v>126</v>
      </c>
      <c r="BK87" s="203">
        <f>ROUND(I87*H87,2)</f>
        <v>0</v>
      </c>
      <c r="BL87" s="13" t="s">
        <v>120</v>
      </c>
      <c r="BM87" s="13" t="s">
        <v>141</v>
      </c>
    </row>
    <row r="88" s="1" customFormat="1" ht="16.5" customHeight="1">
      <c r="B88" s="34"/>
      <c r="C88" s="192" t="s">
        <v>142</v>
      </c>
      <c r="D88" s="192" t="s">
        <v>122</v>
      </c>
      <c r="E88" s="193" t="s">
        <v>143</v>
      </c>
      <c r="F88" s="194" t="s">
        <v>144</v>
      </c>
      <c r="G88" s="195" t="s">
        <v>125</v>
      </c>
      <c r="H88" s="196">
        <v>1</v>
      </c>
      <c r="I88" s="197"/>
      <c r="J88" s="198">
        <f>ROUND(I88*H88,2)</f>
        <v>0</v>
      </c>
      <c r="K88" s="194" t="s">
        <v>1</v>
      </c>
      <c r="L88" s="39"/>
      <c r="M88" s="199" t="s">
        <v>1</v>
      </c>
      <c r="N88" s="200" t="s">
        <v>42</v>
      </c>
      <c r="O88" s="75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13" t="s">
        <v>120</v>
      </c>
      <c r="AT88" s="13" t="s">
        <v>122</v>
      </c>
      <c r="AU88" s="13" t="s">
        <v>78</v>
      </c>
      <c r="AY88" s="13" t="s">
        <v>121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13" t="s">
        <v>126</v>
      </c>
      <c r="BK88" s="203">
        <f>ROUND(I88*H88,2)</f>
        <v>0</v>
      </c>
      <c r="BL88" s="13" t="s">
        <v>120</v>
      </c>
      <c r="BM88" s="13" t="s">
        <v>145</v>
      </c>
    </row>
    <row r="89" s="1" customFormat="1" ht="16.5" customHeight="1">
      <c r="B89" s="34"/>
      <c r="C89" s="192" t="s">
        <v>146</v>
      </c>
      <c r="D89" s="192" t="s">
        <v>122</v>
      </c>
      <c r="E89" s="193" t="s">
        <v>147</v>
      </c>
      <c r="F89" s="194" t="s">
        <v>148</v>
      </c>
      <c r="G89" s="195" t="s">
        <v>125</v>
      </c>
      <c r="H89" s="196">
        <v>14</v>
      </c>
      <c r="I89" s="197"/>
      <c r="J89" s="198">
        <f>ROUND(I89*H89,2)</f>
        <v>0</v>
      </c>
      <c r="K89" s="194" t="s">
        <v>1</v>
      </c>
      <c r="L89" s="39"/>
      <c r="M89" s="199" t="s">
        <v>1</v>
      </c>
      <c r="N89" s="200" t="s">
        <v>42</v>
      </c>
      <c r="O89" s="75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13" t="s">
        <v>120</v>
      </c>
      <c r="AT89" s="13" t="s">
        <v>122</v>
      </c>
      <c r="AU89" s="13" t="s">
        <v>78</v>
      </c>
      <c r="AY89" s="13" t="s">
        <v>121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13" t="s">
        <v>126</v>
      </c>
      <c r="BK89" s="203">
        <f>ROUND(I89*H89,2)</f>
        <v>0</v>
      </c>
      <c r="BL89" s="13" t="s">
        <v>120</v>
      </c>
      <c r="BM89" s="13" t="s">
        <v>149</v>
      </c>
    </row>
    <row r="90" s="1" customFormat="1" ht="16.5" customHeight="1">
      <c r="B90" s="34"/>
      <c r="C90" s="192" t="s">
        <v>150</v>
      </c>
      <c r="D90" s="192" t="s">
        <v>122</v>
      </c>
      <c r="E90" s="193" t="s">
        <v>151</v>
      </c>
      <c r="F90" s="194" t="s">
        <v>152</v>
      </c>
      <c r="G90" s="195" t="s">
        <v>125</v>
      </c>
      <c r="H90" s="196">
        <v>2</v>
      </c>
      <c r="I90" s="197"/>
      <c r="J90" s="198">
        <f>ROUND(I90*H90,2)</f>
        <v>0</v>
      </c>
      <c r="K90" s="194" t="s">
        <v>1</v>
      </c>
      <c r="L90" s="39"/>
      <c r="M90" s="199" t="s">
        <v>1</v>
      </c>
      <c r="N90" s="200" t="s">
        <v>42</v>
      </c>
      <c r="O90" s="75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13" t="s">
        <v>120</v>
      </c>
      <c r="AT90" s="13" t="s">
        <v>122</v>
      </c>
      <c r="AU90" s="13" t="s">
        <v>78</v>
      </c>
      <c r="AY90" s="13" t="s">
        <v>121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13" t="s">
        <v>126</v>
      </c>
      <c r="BK90" s="203">
        <f>ROUND(I90*H90,2)</f>
        <v>0</v>
      </c>
      <c r="BL90" s="13" t="s">
        <v>120</v>
      </c>
      <c r="BM90" s="13" t="s">
        <v>153</v>
      </c>
    </row>
    <row r="91" s="1" customFormat="1" ht="16.5" customHeight="1">
      <c r="B91" s="34"/>
      <c r="C91" s="192" t="s">
        <v>154</v>
      </c>
      <c r="D91" s="192" t="s">
        <v>122</v>
      </c>
      <c r="E91" s="193" t="s">
        <v>155</v>
      </c>
      <c r="F91" s="194" t="s">
        <v>156</v>
      </c>
      <c r="G91" s="195" t="s">
        <v>1</v>
      </c>
      <c r="H91" s="196">
        <v>1</v>
      </c>
      <c r="I91" s="197"/>
      <c r="J91" s="198">
        <f>ROUND(I91*H91,2)</f>
        <v>0</v>
      </c>
      <c r="K91" s="194" t="s">
        <v>1</v>
      </c>
      <c r="L91" s="39"/>
      <c r="M91" s="199" t="s">
        <v>1</v>
      </c>
      <c r="N91" s="200" t="s">
        <v>42</v>
      </c>
      <c r="O91" s="75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13" t="s">
        <v>120</v>
      </c>
      <c r="AT91" s="13" t="s">
        <v>122</v>
      </c>
      <c r="AU91" s="13" t="s">
        <v>78</v>
      </c>
      <c r="AY91" s="13" t="s">
        <v>121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13" t="s">
        <v>126</v>
      </c>
      <c r="BK91" s="203">
        <f>ROUND(I91*H91,2)</f>
        <v>0</v>
      </c>
      <c r="BL91" s="13" t="s">
        <v>120</v>
      </c>
      <c r="BM91" s="13" t="s">
        <v>157</v>
      </c>
    </row>
    <row r="92" s="9" customFormat="1" ht="25.92" customHeight="1">
      <c r="B92" s="178"/>
      <c r="C92" s="179"/>
      <c r="D92" s="180" t="s">
        <v>69</v>
      </c>
      <c r="E92" s="181" t="s">
        <v>76</v>
      </c>
      <c r="F92" s="181" t="s">
        <v>158</v>
      </c>
      <c r="G92" s="179"/>
      <c r="H92" s="179"/>
      <c r="I92" s="182"/>
      <c r="J92" s="183">
        <f>BK92</f>
        <v>0</v>
      </c>
      <c r="K92" s="179"/>
      <c r="L92" s="184"/>
      <c r="M92" s="185"/>
      <c r="N92" s="186"/>
      <c r="O92" s="186"/>
      <c r="P92" s="187">
        <f>P93</f>
        <v>0</v>
      </c>
      <c r="Q92" s="186"/>
      <c r="R92" s="187">
        <f>R93</f>
        <v>0</v>
      </c>
      <c r="S92" s="186"/>
      <c r="T92" s="188">
        <f>T93</f>
        <v>0</v>
      </c>
      <c r="AR92" s="189" t="s">
        <v>120</v>
      </c>
      <c r="AT92" s="190" t="s">
        <v>69</v>
      </c>
      <c r="AU92" s="190" t="s">
        <v>70</v>
      </c>
      <c r="AY92" s="189" t="s">
        <v>121</v>
      </c>
      <c r="BK92" s="191">
        <f>BK93</f>
        <v>0</v>
      </c>
    </row>
    <row r="93" s="1" customFormat="1" ht="16.5" customHeight="1">
      <c r="B93" s="34"/>
      <c r="C93" s="192" t="s">
        <v>159</v>
      </c>
      <c r="D93" s="192" t="s">
        <v>122</v>
      </c>
      <c r="E93" s="193" t="s">
        <v>160</v>
      </c>
      <c r="F93" s="194" t="s">
        <v>161</v>
      </c>
      <c r="G93" s="195" t="s">
        <v>1</v>
      </c>
      <c r="H93" s="196">
        <v>1</v>
      </c>
      <c r="I93" s="197"/>
      <c r="J93" s="198">
        <f>ROUND(I93*H93,2)</f>
        <v>0</v>
      </c>
      <c r="K93" s="194" t="s">
        <v>1</v>
      </c>
      <c r="L93" s="39"/>
      <c r="M93" s="204" t="s">
        <v>1</v>
      </c>
      <c r="N93" s="205" t="s">
        <v>42</v>
      </c>
      <c r="O93" s="206"/>
      <c r="P93" s="207">
        <f>O93*H93</f>
        <v>0</v>
      </c>
      <c r="Q93" s="207">
        <v>0</v>
      </c>
      <c r="R93" s="207">
        <f>Q93*H93</f>
        <v>0</v>
      </c>
      <c r="S93" s="207">
        <v>0</v>
      </c>
      <c r="T93" s="208">
        <f>S93*H93</f>
        <v>0</v>
      </c>
      <c r="AR93" s="13" t="s">
        <v>120</v>
      </c>
      <c r="AT93" s="13" t="s">
        <v>122</v>
      </c>
      <c r="AU93" s="13" t="s">
        <v>78</v>
      </c>
      <c r="AY93" s="13" t="s">
        <v>121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13" t="s">
        <v>126</v>
      </c>
      <c r="BK93" s="203">
        <f>ROUND(I93*H93,2)</f>
        <v>0</v>
      </c>
      <c r="BL93" s="13" t="s">
        <v>120</v>
      </c>
      <c r="BM93" s="13" t="s">
        <v>162</v>
      </c>
    </row>
    <row r="94" s="1" customFormat="1" ht="6.96" customHeight="1">
      <c r="B94" s="53"/>
      <c r="C94" s="54"/>
      <c r="D94" s="54"/>
      <c r="E94" s="54"/>
      <c r="F94" s="54"/>
      <c r="G94" s="54"/>
      <c r="H94" s="54"/>
      <c r="I94" s="151"/>
      <c r="J94" s="54"/>
      <c r="K94" s="54"/>
      <c r="L94" s="39"/>
    </row>
  </sheetData>
  <sheetProtection sheet="1" autoFilter="0" formatColumns="0" formatRows="0" objects="1" scenarios="1" spinCount="100000" saltValue="kCLE7K6SzG4Qo4T7v3VEFayPygLCZVjTwW1pwswJECUY96hmG1VfxDO1XKw9juIlfTPN4GL/PcIPA5cRu+I2Xw==" hashValue="NPkrpjY+jjTMiHWrVDlXTx+iBJj+cuRDWDnevd5Q90mZms5q/rXLhnqA8MqbGdY7v2zmNcaHaM8nNG1f9kb1Wg==" algorithmName="SHA-512" password="CC35"/>
  <autoFilter ref="C80:K93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0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3" t="s">
        <v>82</v>
      </c>
    </row>
    <row r="3" ht="6.96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6"/>
      <c r="AT3" s="13" t="s">
        <v>78</v>
      </c>
    </row>
    <row r="4" ht="24.96" customHeight="1">
      <c r="B4" s="16"/>
      <c r="D4" s="124" t="s">
        <v>95</v>
      </c>
      <c r="L4" s="16"/>
      <c r="M4" s="20" t="s">
        <v>10</v>
      </c>
      <c r="AT4" s="13" t="s">
        <v>4</v>
      </c>
    </row>
    <row r="5" ht="6.96" customHeight="1">
      <c r="B5" s="16"/>
      <c r="L5" s="16"/>
    </row>
    <row r="6" ht="12" customHeight="1">
      <c r="B6" s="16"/>
      <c r="D6" s="125" t="s">
        <v>16</v>
      </c>
      <c r="L6" s="16"/>
    </row>
    <row r="7" ht="16.5" customHeight="1">
      <c r="B7" s="16"/>
      <c r="E7" s="126" t="str">
        <f>'Rekapitulace stavby'!K6</f>
        <v>Rekonstrukce střechy objektu domova vč.půd.vestavby a sol.panelů na střechu (změna stavby)</v>
      </c>
      <c r="F7" s="125"/>
      <c r="G7" s="125"/>
      <c r="H7" s="125"/>
      <c r="L7" s="16"/>
    </row>
    <row r="8" s="1" customFormat="1" ht="12" customHeight="1">
      <c r="B8" s="39"/>
      <c r="D8" s="125" t="s">
        <v>96</v>
      </c>
      <c r="I8" s="127"/>
      <c r="L8" s="39"/>
    </row>
    <row r="9" s="1" customFormat="1" ht="36.96" customHeight="1">
      <c r="B9" s="39"/>
      <c r="E9" s="128" t="s">
        <v>163</v>
      </c>
      <c r="F9" s="1"/>
      <c r="G9" s="1"/>
      <c r="H9" s="1"/>
      <c r="I9" s="127"/>
      <c r="L9" s="39"/>
    </row>
    <row r="10" s="1" customFormat="1">
      <c r="B10" s="39"/>
      <c r="I10" s="127"/>
      <c r="L10" s="39"/>
    </row>
    <row r="11" s="1" customFormat="1" ht="12" customHeight="1">
      <c r="B11" s="39"/>
      <c r="D11" s="125" t="s">
        <v>18</v>
      </c>
      <c r="F11" s="13" t="s">
        <v>1</v>
      </c>
      <c r="I11" s="129" t="s">
        <v>19</v>
      </c>
      <c r="J11" s="13" t="s">
        <v>1</v>
      </c>
      <c r="L11" s="39"/>
    </row>
    <row r="12" s="1" customFormat="1" ht="12" customHeight="1">
      <c r="B12" s="39"/>
      <c r="D12" s="125" t="s">
        <v>20</v>
      </c>
      <c r="F12" s="13" t="s">
        <v>21</v>
      </c>
      <c r="I12" s="129" t="s">
        <v>22</v>
      </c>
      <c r="J12" s="130" t="str">
        <f>'Rekapitulace stavby'!AN8</f>
        <v>10. 12. 2018</v>
      </c>
      <c r="L12" s="39"/>
    </row>
    <row r="13" s="1" customFormat="1" ht="10.8" customHeight="1">
      <c r="B13" s="39"/>
      <c r="I13" s="127"/>
      <c r="L13" s="39"/>
    </row>
    <row r="14" s="1" customFormat="1" ht="12" customHeight="1">
      <c r="B14" s="39"/>
      <c r="D14" s="125" t="s">
        <v>24</v>
      </c>
      <c r="I14" s="129" t="s">
        <v>25</v>
      </c>
      <c r="J14" s="13" t="s">
        <v>1</v>
      </c>
      <c r="L14" s="39"/>
    </row>
    <row r="15" s="1" customFormat="1" ht="18" customHeight="1">
      <c r="B15" s="39"/>
      <c r="E15" s="13" t="s">
        <v>26</v>
      </c>
      <c r="I15" s="129" t="s">
        <v>27</v>
      </c>
      <c r="J15" s="13" t="s">
        <v>1</v>
      </c>
      <c r="L15" s="39"/>
    </row>
    <row r="16" s="1" customFormat="1" ht="6.96" customHeight="1">
      <c r="B16" s="39"/>
      <c r="I16" s="127"/>
      <c r="L16" s="39"/>
    </row>
    <row r="17" s="1" customFormat="1" ht="12" customHeight="1">
      <c r="B17" s="39"/>
      <c r="D17" s="125" t="s">
        <v>28</v>
      </c>
      <c r="I17" s="129" t="s">
        <v>25</v>
      </c>
      <c r="J17" s="29" t="str">
        <f>'Rekapitulace stavby'!AN13</f>
        <v>Vyplň údaj</v>
      </c>
      <c r="L17" s="39"/>
    </row>
    <row r="18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9" t="s">
        <v>27</v>
      </c>
      <c r="J18" s="29" t="str">
        <f>'Rekapitulace stavby'!AN14</f>
        <v>Vyplň údaj</v>
      </c>
      <c r="L18" s="39"/>
    </row>
    <row r="19" s="1" customFormat="1" ht="6.96" customHeight="1">
      <c r="B19" s="39"/>
      <c r="I19" s="127"/>
      <c r="L19" s="39"/>
    </row>
    <row r="20" s="1" customFormat="1" ht="12" customHeight="1">
      <c r="B20" s="39"/>
      <c r="D20" s="125" t="s">
        <v>30</v>
      </c>
      <c r="I20" s="129" t="s">
        <v>25</v>
      </c>
      <c r="J20" s="13" t="s">
        <v>1</v>
      </c>
      <c r="L20" s="39"/>
    </row>
    <row r="21" s="1" customFormat="1" ht="18" customHeight="1">
      <c r="B21" s="39"/>
      <c r="E21" s="13" t="s">
        <v>31</v>
      </c>
      <c r="I21" s="129" t="s">
        <v>27</v>
      </c>
      <c r="J21" s="13" t="s">
        <v>1</v>
      </c>
      <c r="L21" s="39"/>
    </row>
    <row r="22" s="1" customFormat="1" ht="6.96" customHeight="1">
      <c r="B22" s="39"/>
      <c r="I22" s="127"/>
      <c r="L22" s="39"/>
    </row>
    <row r="23" s="1" customFormat="1" ht="12" customHeight="1">
      <c r="B23" s="39"/>
      <c r="D23" s="125" t="s">
        <v>33</v>
      </c>
      <c r="I23" s="129" t="s">
        <v>25</v>
      </c>
      <c r="J23" s="13" t="s">
        <v>1</v>
      </c>
      <c r="L23" s="39"/>
    </row>
    <row r="24" s="1" customFormat="1" ht="18" customHeight="1">
      <c r="B24" s="39"/>
      <c r="E24" s="13" t="s">
        <v>34</v>
      </c>
      <c r="I24" s="129" t="s">
        <v>27</v>
      </c>
      <c r="J24" s="13" t="s">
        <v>1</v>
      </c>
      <c r="L24" s="39"/>
    </row>
    <row r="25" s="1" customFormat="1" ht="6.96" customHeight="1">
      <c r="B25" s="39"/>
      <c r="I25" s="127"/>
      <c r="L25" s="39"/>
    </row>
    <row r="26" s="1" customFormat="1" ht="12" customHeight="1">
      <c r="B26" s="39"/>
      <c r="D26" s="125" t="s">
        <v>35</v>
      </c>
      <c r="I26" s="127"/>
      <c r="L26" s="39"/>
    </row>
    <row r="27" s="6" customFormat="1" ht="16.5" customHeight="1">
      <c r="B27" s="131"/>
      <c r="E27" s="132" t="s">
        <v>1</v>
      </c>
      <c r="F27" s="132"/>
      <c r="G27" s="132"/>
      <c r="H27" s="132"/>
      <c r="I27" s="133"/>
      <c r="L27" s="131"/>
    </row>
    <row r="28" s="1" customFormat="1" ht="6.96" customHeight="1">
      <c r="B28" s="39"/>
      <c r="I28" s="127"/>
      <c r="L28" s="39"/>
    </row>
    <row r="29" s="1" customFormat="1" ht="6.96" customHeight="1">
      <c r="B29" s="39"/>
      <c r="D29" s="67"/>
      <c r="E29" s="67"/>
      <c r="F29" s="67"/>
      <c r="G29" s="67"/>
      <c r="H29" s="67"/>
      <c r="I29" s="134"/>
      <c r="J29" s="67"/>
      <c r="K29" s="67"/>
      <c r="L29" s="39"/>
    </row>
    <row r="30" s="1" customFormat="1" ht="25.44" customHeight="1">
      <c r="B30" s="39"/>
      <c r="D30" s="135" t="s">
        <v>36</v>
      </c>
      <c r="I30" s="127"/>
      <c r="J30" s="136">
        <f>ROUND(J89, 2)</f>
        <v>0</v>
      </c>
      <c r="L30" s="39"/>
    </row>
    <row r="31" s="1" customFormat="1" ht="6.96" customHeight="1">
      <c r="B31" s="39"/>
      <c r="D31" s="67"/>
      <c r="E31" s="67"/>
      <c r="F31" s="67"/>
      <c r="G31" s="67"/>
      <c r="H31" s="67"/>
      <c r="I31" s="134"/>
      <c r="J31" s="67"/>
      <c r="K31" s="67"/>
      <c r="L31" s="39"/>
    </row>
    <row r="32" s="1" customFormat="1" ht="14.4" customHeight="1">
      <c r="B32" s="39"/>
      <c r="F32" s="137" t="s">
        <v>38</v>
      </c>
      <c r="I32" s="138" t="s">
        <v>37</v>
      </c>
      <c r="J32" s="137" t="s">
        <v>39</v>
      </c>
      <c r="L32" s="39"/>
    </row>
    <row r="33" s="1" customFormat="1" ht="14.4" customHeight="1">
      <c r="B33" s="39"/>
      <c r="D33" s="125" t="s">
        <v>40</v>
      </c>
      <c r="E33" s="125" t="s">
        <v>41</v>
      </c>
      <c r="F33" s="139">
        <f>ROUND((SUM(BE89:BE139)),  2)</f>
        <v>0</v>
      </c>
      <c r="I33" s="140">
        <v>0.20999999999999999</v>
      </c>
      <c r="J33" s="139">
        <f>ROUND(((SUM(BE89:BE139))*I33),  2)</f>
        <v>0</v>
      </c>
      <c r="L33" s="39"/>
    </row>
    <row r="34" s="1" customFormat="1" ht="14.4" customHeight="1">
      <c r="B34" s="39"/>
      <c r="E34" s="125" t="s">
        <v>42</v>
      </c>
      <c r="F34" s="139">
        <f>ROUND((SUM(BF89:BF139)),  2)</f>
        <v>0</v>
      </c>
      <c r="I34" s="140">
        <v>0.14999999999999999</v>
      </c>
      <c r="J34" s="139">
        <f>ROUND(((SUM(BF89:BF139))*I34),  2)</f>
        <v>0</v>
      </c>
      <c r="L34" s="39"/>
    </row>
    <row r="35" hidden="1" s="1" customFormat="1" ht="14.4" customHeight="1">
      <c r="B35" s="39"/>
      <c r="E35" s="125" t="s">
        <v>43</v>
      </c>
      <c r="F35" s="139">
        <f>ROUND((SUM(BG89:BG139)),  2)</f>
        <v>0</v>
      </c>
      <c r="I35" s="140">
        <v>0.20999999999999999</v>
      </c>
      <c r="J35" s="139">
        <f>0</f>
        <v>0</v>
      </c>
      <c r="L35" s="39"/>
    </row>
    <row r="36" hidden="1" s="1" customFormat="1" ht="14.4" customHeight="1">
      <c r="B36" s="39"/>
      <c r="E36" s="125" t="s">
        <v>44</v>
      </c>
      <c r="F36" s="139">
        <f>ROUND((SUM(BH89:BH139)),  2)</f>
        <v>0</v>
      </c>
      <c r="I36" s="140">
        <v>0.14999999999999999</v>
      </c>
      <c r="J36" s="139">
        <f>0</f>
        <v>0</v>
      </c>
      <c r="L36" s="39"/>
    </row>
    <row r="37" hidden="1" s="1" customFormat="1" ht="14.4" customHeight="1">
      <c r="B37" s="39"/>
      <c r="E37" s="125" t="s">
        <v>45</v>
      </c>
      <c r="F37" s="139">
        <f>ROUND((SUM(BI89:BI139)),  2)</f>
        <v>0</v>
      </c>
      <c r="I37" s="140">
        <v>0</v>
      </c>
      <c r="J37" s="139">
        <f>0</f>
        <v>0</v>
      </c>
      <c r="L37" s="39"/>
    </row>
    <row r="38" s="1" customFormat="1" ht="6.96" customHeight="1">
      <c r="B38" s="39"/>
      <c r="I38" s="127"/>
      <c r="L38" s="39"/>
    </row>
    <row r="39" s="1" customFormat="1" ht="25.44" customHeight="1">
      <c r="B39" s="39"/>
      <c r="C39" s="141"/>
      <c r="D39" s="142" t="s">
        <v>46</v>
      </c>
      <c r="E39" s="143"/>
      <c r="F39" s="143"/>
      <c r="G39" s="144" t="s">
        <v>47</v>
      </c>
      <c r="H39" s="145" t="s">
        <v>48</v>
      </c>
      <c r="I39" s="146"/>
      <c r="J39" s="147">
        <f>SUM(J30:J37)</f>
        <v>0</v>
      </c>
      <c r="K39" s="148"/>
      <c r="L39" s="39"/>
    </row>
    <row r="40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39"/>
    </row>
    <row r="44" s="1" customFormat="1" ht="6.96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39"/>
    </row>
    <row r="45" s="1" customFormat="1" ht="24.96" customHeight="1">
      <c r="B45" s="34"/>
      <c r="C45" s="19" t="s">
        <v>98</v>
      </c>
      <c r="D45" s="35"/>
      <c r="E45" s="35"/>
      <c r="F45" s="35"/>
      <c r="G45" s="35"/>
      <c r="H45" s="35"/>
      <c r="I45" s="127"/>
      <c r="J45" s="35"/>
      <c r="K45" s="35"/>
      <c r="L45" s="39"/>
    </row>
    <row r="46" s="1" customFormat="1" ht="6.96" customHeight="1">
      <c r="B46" s="34"/>
      <c r="C46" s="35"/>
      <c r="D46" s="35"/>
      <c r="E46" s="35"/>
      <c r="F46" s="35"/>
      <c r="G46" s="35"/>
      <c r="H46" s="35"/>
      <c r="I46" s="127"/>
      <c r="J46" s="35"/>
      <c r="K46" s="35"/>
      <c r="L46" s="39"/>
    </row>
    <row r="47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7"/>
      <c r="J47" s="35"/>
      <c r="K47" s="35"/>
      <c r="L47" s="39"/>
    </row>
    <row r="48" s="1" customFormat="1" ht="16.5" customHeight="1">
      <c r="B48" s="34"/>
      <c r="C48" s="35"/>
      <c r="D48" s="35"/>
      <c r="E48" s="155" t="str">
        <f>E7</f>
        <v>Rekonstrukce střechy objektu domova vč.půd.vestavby a sol.panelů na střechu (změna stavby)</v>
      </c>
      <c r="F48" s="28"/>
      <c r="G48" s="28"/>
      <c r="H48" s="28"/>
      <c r="I48" s="127"/>
      <c r="J48" s="35"/>
      <c r="K48" s="35"/>
      <c r="L48" s="39"/>
    </row>
    <row r="49" s="1" customFormat="1" ht="12" customHeight="1">
      <c r="B49" s="34"/>
      <c r="C49" s="28" t="s">
        <v>96</v>
      </c>
      <c r="D49" s="35"/>
      <c r="E49" s="35"/>
      <c r="F49" s="35"/>
      <c r="G49" s="35"/>
      <c r="H49" s="35"/>
      <c r="I49" s="127"/>
      <c r="J49" s="35"/>
      <c r="K49" s="35"/>
      <c r="L49" s="39"/>
    </row>
    <row r="50" s="1" customFormat="1" ht="16.5" customHeight="1">
      <c r="B50" s="34"/>
      <c r="C50" s="35"/>
      <c r="D50" s="35"/>
      <c r="E50" s="60" t="str">
        <f>E9</f>
        <v>200 - 2NP - změna</v>
      </c>
      <c r="F50" s="35"/>
      <c r="G50" s="35"/>
      <c r="H50" s="35"/>
      <c r="I50" s="127"/>
      <c r="J50" s="35"/>
      <c r="K50" s="35"/>
      <c r="L50" s="39"/>
    </row>
    <row r="51" s="1" customFormat="1" ht="6.96" customHeight="1">
      <c r="B51" s="34"/>
      <c r="C51" s="35"/>
      <c r="D51" s="35"/>
      <c r="E51" s="35"/>
      <c r="F51" s="35"/>
      <c r="G51" s="35"/>
      <c r="H51" s="35"/>
      <c r="I51" s="127"/>
      <c r="J51" s="35"/>
      <c r="K51" s="35"/>
      <c r="L51" s="39"/>
    </row>
    <row r="52" s="1" customFormat="1" ht="12" customHeight="1">
      <c r="B52" s="34"/>
      <c r="C52" s="28" t="s">
        <v>20</v>
      </c>
      <c r="D52" s="35"/>
      <c r="E52" s="35"/>
      <c r="F52" s="23" t="str">
        <f>F12</f>
        <v>Hranice</v>
      </c>
      <c r="G52" s="35"/>
      <c r="H52" s="35"/>
      <c r="I52" s="129" t="s">
        <v>22</v>
      </c>
      <c r="J52" s="63" t="str">
        <f>IF(J12="","",J12)</f>
        <v>10. 12. 2018</v>
      </c>
      <c r="K52" s="35"/>
      <c r="L52" s="39"/>
    </row>
    <row r="53" s="1" customFormat="1" ht="6.96" customHeight="1">
      <c r="B53" s="34"/>
      <c r="C53" s="35"/>
      <c r="D53" s="35"/>
      <c r="E53" s="35"/>
      <c r="F53" s="35"/>
      <c r="G53" s="35"/>
      <c r="H53" s="35"/>
      <c r="I53" s="127"/>
      <c r="J53" s="35"/>
      <c r="K53" s="35"/>
      <c r="L53" s="39"/>
    </row>
    <row r="54" s="1" customFormat="1" ht="13.65" customHeight="1">
      <c r="B54" s="34"/>
      <c r="C54" s="28" t="s">
        <v>24</v>
      </c>
      <c r="D54" s="35"/>
      <c r="E54" s="35"/>
      <c r="F54" s="23" t="str">
        <f>E15</f>
        <v>Domov pro Seniory v Hranicích</v>
      </c>
      <c r="G54" s="35"/>
      <c r="H54" s="35"/>
      <c r="I54" s="129" t="s">
        <v>30</v>
      </c>
      <c r="J54" s="32" t="str">
        <f>E21</f>
        <v>ing.Kostner Petr</v>
      </c>
      <c r="K54" s="35"/>
      <c r="L54" s="39"/>
    </row>
    <row r="55" s="1" customFormat="1" ht="13.65" customHeight="1">
      <c r="B55" s="34"/>
      <c r="C55" s="28" t="s">
        <v>28</v>
      </c>
      <c r="D55" s="35"/>
      <c r="E55" s="35"/>
      <c r="F55" s="23" t="str">
        <f>IF(E18="","",E18)</f>
        <v>Vyplň údaj</v>
      </c>
      <c r="G55" s="35"/>
      <c r="H55" s="35"/>
      <c r="I55" s="129" t="s">
        <v>33</v>
      </c>
      <c r="J55" s="32" t="str">
        <f>E24</f>
        <v>Milan Hájek</v>
      </c>
      <c r="K55" s="35"/>
      <c r="L55" s="39"/>
    </row>
    <row r="56" s="1" customFormat="1" ht="10.32" customHeight="1">
      <c r="B56" s="34"/>
      <c r="C56" s="35"/>
      <c r="D56" s="35"/>
      <c r="E56" s="35"/>
      <c r="F56" s="35"/>
      <c r="G56" s="35"/>
      <c r="H56" s="35"/>
      <c r="I56" s="127"/>
      <c r="J56" s="35"/>
      <c r="K56" s="35"/>
      <c r="L56" s="39"/>
    </row>
    <row r="57" s="1" customFormat="1" ht="29.28" customHeight="1">
      <c r="B57" s="34"/>
      <c r="C57" s="156" t="s">
        <v>99</v>
      </c>
      <c r="D57" s="157"/>
      <c r="E57" s="157"/>
      <c r="F57" s="157"/>
      <c r="G57" s="157"/>
      <c r="H57" s="157"/>
      <c r="I57" s="158"/>
      <c r="J57" s="159" t="s">
        <v>100</v>
      </c>
      <c r="K57" s="157"/>
      <c r="L57" s="39"/>
    </row>
    <row r="58" s="1" customFormat="1" ht="10.32" customHeight="1">
      <c r="B58" s="34"/>
      <c r="C58" s="35"/>
      <c r="D58" s="35"/>
      <c r="E58" s="35"/>
      <c r="F58" s="35"/>
      <c r="G58" s="35"/>
      <c r="H58" s="35"/>
      <c r="I58" s="127"/>
      <c r="J58" s="35"/>
      <c r="K58" s="35"/>
      <c r="L58" s="39"/>
    </row>
    <row r="59" s="1" customFormat="1" ht="22.8" customHeight="1">
      <c r="B59" s="34"/>
      <c r="C59" s="160" t="s">
        <v>101</v>
      </c>
      <c r="D59" s="35"/>
      <c r="E59" s="35"/>
      <c r="F59" s="35"/>
      <c r="G59" s="35"/>
      <c r="H59" s="35"/>
      <c r="I59" s="127"/>
      <c r="J59" s="94">
        <f>J89</f>
        <v>0</v>
      </c>
      <c r="K59" s="35"/>
      <c r="L59" s="39"/>
      <c r="AU59" s="13" t="s">
        <v>102</v>
      </c>
    </row>
    <row r="60" s="7" customFormat="1" ht="24.96" customHeight="1">
      <c r="B60" s="161"/>
      <c r="C60" s="162"/>
      <c r="D60" s="163" t="s">
        <v>164</v>
      </c>
      <c r="E60" s="164"/>
      <c r="F60" s="164"/>
      <c r="G60" s="164"/>
      <c r="H60" s="164"/>
      <c r="I60" s="165"/>
      <c r="J60" s="166">
        <f>J90</f>
        <v>0</v>
      </c>
      <c r="K60" s="162"/>
      <c r="L60" s="167"/>
    </row>
    <row r="61" s="10" customFormat="1" ht="19.92" customHeight="1">
      <c r="B61" s="209"/>
      <c r="C61" s="210"/>
      <c r="D61" s="211" t="s">
        <v>165</v>
      </c>
      <c r="E61" s="212"/>
      <c r="F61" s="212"/>
      <c r="G61" s="212"/>
      <c r="H61" s="212"/>
      <c r="I61" s="213"/>
      <c r="J61" s="214">
        <f>J91</f>
        <v>0</v>
      </c>
      <c r="K61" s="210"/>
      <c r="L61" s="215"/>
    </row>
    <row r="62" s="10" customFormat="1" ht="19.92" customHeight="1">
      <c r="B62" s="209"/>
      <c r="C62" s="210"/>
      <c r="D62" s="211" t="s">
        <v>166</v>
      </c>
      <c r="E62" s="212"/>
      <c r="F62" s="212"/>
      <c r="G62" s="212"/>
      <c r="H62" s="212"/>
      <c r="I62" s="213"/>
      <c r="J62" s="214">
        <f>J98</f>
        <v>0</v>
      </c>
      <c r="K62" s="210"/>
      <c r="L62" s="215"/>
    </row>
    <row r="63" s="10" customFormat="1" ht="19.92" customHeight="1">
      <c r="B63" s="209"/>
      <c r="C63" s="210"/>
      <c r="D63" s="211" t="s">
        <v>167</v>
      </c>
      <c r="E63" s="212"/>
      <c r="F63" s="212"/>
      <c r="G63" s="212"/>
      <c r="H63" s="212"/>
      <c r="I63" s="213"/>
      <c r="J63" s="214">
        <f>J105</f>
        <v>0</v>
      </c>
      <c r="K63" s="210"/>
      <c r="L63" s="215"/>
    </row>
    <row r="64" s="10" customFormat="1" ht="19.92" customHeight="1">
      <c r="B64" s="209"/>
      <c r="C64" s="210"/>
      <c r="D64" s="211" t="s">
        <v>168</v>
      </c>
      <c r="E64" s="212"/>
      <c r="F64" s="212"/>
      <c r="G64" s="212"/>
      <c r="H64" s="212"/>
      <c r="I64" s="213"/>
      <c r="J64" s="214">
        <f>J111</f>
        <v>0</v>
      </c>
      <c r="K64" s="210"/>
      <c r="L64" s="215"/>
    </row>
    <row r="65" s="7" customFormat="1" ht="24.96" customHeight="1">
      <c r="B65" s="161"/>
      <c r="C65" s="162"/>
      <c r="D65" s="163" t="s">
        <v>169</v>
      </c>
      <c r="E65" s="164"/>
      <c r="F65" s="164"/>
      <c r="G65" s="164"/>
      <c r="H65" s="164"/>
      <c r="I65" s="165"/>
      <c r="J65" s="166">
        <f>J113</f>
        <v>0</v>
      </c>
      <c r="K65" s="162"/>
      <c r="L65" s="167"/>
    </row>
    <row r="66" s="10" customFormat="1" ht="19.92" customHeight="1">
      <c r="B66" s="209"/>
      <c r="C66" s="210"/>
      <c r="D66" s="211" t="s">
        <v>170</v>
      </c>
      <c r="E66" s="212"/>
      <c r="F66" s="212"/>
      <c r="G66" s="212"/>
      <c r="H66" s="212"/>
      <c r="I66" s="213"/>
      <c r="J66" s="214">
        <f>J114</f>
        <v>0</v>
      </c>
      <c r="K66" s="210"/>
      <c r="L66" s="215"/>
    </row>
    <row r="67" s="10" customFormat="1" ht="19.92" customHeight="1">
      <c r="B67" s="209"/>
      <c r="C67" s="210"/>
      <c r="D67" s="211" t="s">
        <v>171</v>
      </c>
      <c r="E67" s="212"/>
      <c r="F67" s="212"/>
      <c r="G67" s="212"/>
      <c r="H67" s="212"/>
      <c r="I67" s="213"/>
      <c r="J67" s="214">
        <f>J119</f>
        <v>0</v>
      </c>
      <c r="K67" s="210"/>
      <c r="L67" s="215"/>
    </row>
    <row r="68" s="10" customFormat="1" ht="19.92" customHeight="1">
      <c r="B68" s="209"/>
      <c r="C68" s="210"/>
      <c r="D68" s="211" t="s">
        <v>172</v>
      </c>
      <c r="E68" s="212"/>
      <c r="F68" s="212"/>
      <c r="G68" s="212"/>
      <c r="H68" s="212"/>
      <c r="I68" s="213"/>
      <c r="J68" s="214">
        <f>J130</f>
        <v>0</v>
      </c>
      <c r="K68" s="210"/>
      <c r="L68" s="215"/>
    </row>
    <row r="69" s="10" customFormat="1" ht="19.92" customHeight="1">
      <c r="B69" s="209"/>
      <c r="C69" s="210"/>
      <c r="D69" s="211" t="s">
        <v>173</v>
      </c>
      <c r="E69" s="212"/>
      <c r="F69" s="212"/>
      <c r="G69" s="212"/>
      <c r="H69" s="212"/>
      <c r="I69" s="213"/>
      <c r="J69" s="214">
        <f>J136</f>
        <v>0</v>
      </c>
      <c r="K69" s="210"/>
      <c r="L69" s="215"/>
    </row>
    <row r="70" s="1" customFormat="1" ht="21.84" customHeight="1">
      <c r="B70" s="34"/>
      <c r="C70" s="35"/>
      <c r="D70" s="35"/>
      <c r="E70" s="35"/>
      <c r="F70" s="35"/>
      <c r="G70" s="35"/>
      <c r="H70" s="35"/>
      <c r="I70" s="127"/>
      <c r="J70" s="35"/>
      <c r="K70" s="35"/>
      <c r="L70" s="39"/>
    </row>
    <row r="71" s="1" customFormat="1" ht="6.96" customHeight="1">
      <c r="B71" s="53"/>
      <c r="C71" s="54"/>
      <c r="D71" s="54"/>
      <c r="E71" s="54"/>
      <c r="F71" s="54"/>
      <c r="G71" s="54"/>
      <c r="H71" s="54"/>
      <c r="I71" s="151"/>
      <c r="J71" s="54"/>
      <c r="K71" s="54"/>
      <c r="L71" s="39"/>
    </row>
    <row r="75" s="1" customFormat="1" ht="6.96" customHeight="1">
      <c r="B75" s="55"/>
      <c r="C75" s="56"/>
      <c r="D75" s="56"/>
      <c r="E75" s="56"/>
      <c r="F75" s="56"/>
      <c r="G75" s="56"/>
      <c r="H75" s="56"/>
      <c r="I75" s="154"/>
      <c r="J75" s="56"/>
      <c r="K75" s="56"/>
      <c r="L75" s="39"/>
    </row>
    <row r="76" s="1" customFormat="1" ht="24.96" customHeight="1">
      <c r="B76" s="34"/>
      <c r="C76" s="19" t="s">
        <v>105</v>
      </c>
      <c r="D76" s="35"/>
      <c r="E76" s="35"/>
      <c r="F76" s="35"/>
      <c r="G76" s="35"/>
      <c r="H76" s="35"/>
      <c r="I76" s="127"/>
      <c r="J76" s="35"/>
      <c r="K76" s="35"/>
      <c r="L76" s="39"/>
    </row>
    <row r="77" s="1" customFormat="1" ht="6.96" customHeight="1">
      <c r="B77" s="34"/>
      <c r="C77" s="35"/>
      <c r="D77" s="35"/>
      <c r="E77" s="35"/>
      <c r="F77" s="35"/>
      <c r="G77" s="35"/>
      <c r="H77" s="35"/>
      <c r="I77" s="127"/>
      <c r="J77" s="35"/>
      <c r="K77" s="35"/>
      <c r="L77" s="39"/>
    </row>
    <row r="78" s="1" customFormat="1" ht="12" customHeight="1">
      <c r="B78" s="34"/>
      <c r="C78" s="28" t="s">
        <v>16</v>
      </c>
      <c r="D78" s="35"/>
      <c r="E78" s="35"/>
      <c r="F78" s="35"/>
      <c r="G78" s="35"/>
      <c r="H78" s="35"/>
      <c r="I78" s="127"/>
      <c r="J78" s="35"/>
      <c r="K78" s="35"/>
      <c r="L78" s="39"/>
    </row>
    <row r="79" s="1" customFormat="1" ht="16.5" customHeight="1">
      <c r="B79" s="34"/>
      <c r="C79" s="35"/>
      <c r="D79" s="35"/>
      <c r="E79" s="155" t="str">
        <f>E7</f>
        <v>Rekonstrukce střechy objektu domova vč.půd.vestavby a sol.panelů na střechu (změna stavby)</v>
      </c>
      <c r="F79" s="28"/>
      <c r="G79" s="28"/>
      <c r="H79" s="28"/>
      <c r="I79" s="127"/>
      <c r="J79" s="35"/>
      <c r="K79" s="35"/>
      <c r="L79" s="39"/>
    </row>
    <row r="80" s="1" customFormat="1" ht="12" customHeight="1">
      <c r="B80" s="34"/>
      <c r="C80" s="28" t="s">
        <v>96</v>
      </c>
      <c r="D80" s="35"/>
      <c r="E80" s="35"/>
      <c r="F80" s="35"/>
      <c r="G80" s="35"/>
      <c r="H80" s="35"/>
      <c r="I80" s="127"/>
      <c r="J80" s="35"/>
      <c r="K80" s="35"/>
      <c r="L80" s="39"/>
    </row>
    <row r="81" s="1" customFormat="1" ht="16.5" customHeight="1">
      <c r="B81" s="34"/>
      <c r="C81" s="35"/>
      <c r="D81" s="35"/>
      <c r="E81" s="60" t="str">
        <f>E9</f>
        <v>200 - 2NP - změna</v>
      </c>
      <c r="F81" s="35"/>
      <c r="G81" s="35"/>
      <c r="H81" s="35"/>
      <c r="I81" s="127"/>
      <c r="J81" s="35"/>
      <c r="K81" s="35"/>
      <c r="L81" s="39"/>
    </row>
    <row r="82" s="1" customFormat="1" ht="6.96" customHeight="1">
      <c r="B82" s="34"/>
      <c r="C82" s="35"/>
      <c r="D82" s="35"/>
      <c r="E82" s="35"/>
      <c r="F82" s="35"/>
      <c r="G82" s="35"/>
      <c r="H82" s="35"/>
      <c r="I82" s="127"/>
      <c r="J82" s="35"/>
      <c r="K82" s="35"/>
      <c r="L82" s="39"/>
    </row>
    <row r="83" s="1" customFormat="1" ht="12" customHeight="1">
      <c r="B83" s="34"/>
      <c r="C83" s="28" t="s">
        <v>20</v>
      </c>
      <c r="D83" s="35"/>
      <c r="E83" s="35"/>
      <c r="F83" s="23" t="str">
        <f>F12</f>
        <v>Hranice</v>
      </c>
      <c r="G83" s="35"/>
      <c r="H83" s="35"/>
      <c r="I83" s="129" t="s">
        <v>22</v>
      </c>
      <c r="J83" s="63" t="str">
        <f>IF(J12="","",J12)</f>
        <v>10. 12. 2018</v>
      </c>
      <c r="K83" s="35"/>
      <c r="L83" s="39"/>
    </row>
    <row r="84" s="1" customFormat="1" ht="6.96" customHeight="1">
      <c r="B84" s="34"/>
      <c r="C84" s="35"/>
      <c r="D84" s="35"/>
      <c r="E84" s="35"/>
      <c r="F84" s="35"/>
      <c r="G84" s="35"/>
      <c r="H84" s="35"/>
      <c r="I84" s="127"/>
      <c r="J84" s="35"/>
      <c r="K84" s="35"/>
      <c r="L84" s="39"/>
    </row>
    <row r="85" s="1" customFormat="1" ht="13.65" customHeight="1">
      <c r="B85" s="34"/>
      <c r="C85" s="28" t="s">
        <v>24</v>
      </c>
      <c r="D85" s="35"/>
      <c r="E85" s="35"/>
      <c r="F85" s="23" t="str">
        <f>E15</f>
        <v>Domov pro Seniory v Hranicích</v>
      </c>
      <c r="G85" s="35"/>
      <c r="H85" s="35"/>
      <c r="I85" s="129" t="s">
        <v>30</v>
      </c>
      <c r="J85" s="32" t="str">
        <f>E21</f>
        <v>ing.Kostner Petr</v>
      </c>
      <c r="K85" s="35"/>
      <c r="L85" s="39"/>
    </row>
    <row r="86" s="1" customFormat="1" ht="13.65" customHeight="1">
      <c r="B86" s="34"/>
      <c r="C86" s="28" t="s">
        <v>28</v>
      </c>
      <c r="D86" s="35"/>
      <c r="E86" s="35"/>
      <c r="F86" s="23" t="str">
        <f>IF(E18="","",E18)</f>
        <v>Vyplň údaj</v>
      </c>
      <c r="G86" s="35"/>
      <c r="H86" s="35"/>
      <c r="I86" s="129" t="s">
        <v>33</v>
      </c>
      <c r="J86" s="32" t="str">
        <f>E24</f>
        <v>Milan Hájek</v>
      </c>
      <c r="K86" s="35"/>
      <c r="L86" s="39"/>
    </row>
    <row r="87" s="1" customFormat="1" ht="10.32" customHeight="1">
      <c r="B87" s="34"/>
      <c r="C87" s="35"/>
      <c r="D87" s="35"/>
      <c r="E87" s="35"/>
      <c r="F87" s="35"/>
      <c r="G87" s="35"/>
      <c r="H87" s="35"/>
      <c r="I87" s="127"/>
      <c r="J87" s="35"/>
      <c r="K87" s="35"/>
      <c r="L87" s="39"/>
    </row>
    <row r="88" s="8" customFormat="1" ht="29.28" customHeight="1">
      <c r="B88" s="168"/>
      <c r="C88" s="169" t="s">
        <v>106</v>
      </c>
      <c r="D88" s="170" t="s">
        <v>55</v>
      </c>
      <c r="E88" s="170" t="s">
        <v>51</v>
      </c>
      <c r="F88" s="170" t="s">
        <v>52</v>
      </c>
      <c r="G88" s="170" t="s">
        <v>107</v>
      </c>
      <c r="H88" s="170" t="s">
        <v>108</v>
      </c>
      <c r="I88" s="171" t="s">
        <v>109</v>
      </c>
      <c r="J88" s="170" t="s">
        <v>100</v>
      </c>
      <c r="K88" s="172" t="s">
        <v>110</v>
      </c>
      <c r="L88" s="173"/>
      <c r="M88" s="84" t="s">
        <v>1</v>
      </c>
      <c r="N88" s="85" t="s">
        <v>40</v>
      </c>
      <c r="O88" s="85" t="s">
        <v>111</v>
      </c>
      <c r="P88" s="85" t="s">
        <v>112</v>
      </c>
      <c r="Q88" s="85" t="s">
        <v>113</v>
      </c>
      <c r="R88" s="85" t="s">
        <v>114</v>
      </c>
      <c r="S88" s="85" t="s">
        <v>115</v>
      </c>
      <c r="T88" s="86" t="s">
        <v>116</v>
      </c>
    </row>
    <row r="89" s="1" customFormat="1" ht="22.8" customHeight="1">
      <c r="B89" s="34"/>
      <c r="C89" s="91" t="s">
        <v>117</v>
      </c>
      <c r="D89" s="35"/>
      <c r="E89" s="35"/>
      <c r="F89" s="35"/>
      <c r="G89" s="35"/>
      <c r="H89" s="35"/>
      <c r="I89" s="127"/>
      <c r="J89" s="174">
        <f>BK89</f>
        <v>0</v>
      </c>
      <c r="K89" s="35"/>
      <c r="L89" s="39"/>
      <c r="M89" s="87"/>
      <c r="N89" s="88"/>
      <c r="O89" s="88"/>
      <c r="P89" s="175">
        <f>P90+P113</f>
        <v>0</v>
      </c>
      <c r="Q89" s="88"/>
      <c r="R89" s="175">
        <f>R90+R113</f>
        <v>1.5835118499999998</v>
      </c>
      <c r="S89" s="88"/>
      <c r="T89" s="176">
        <f>T90+T113</f>
        <v>1.470199</v>
      </c>
      <c r="AT89" s="13" t="s">
        <v>69</v>
      </c>
      <c r="AU89" s="13" t="s">
        <v>102</v>
      </c>
      <c r="BK89" s="177">
        <f>BK90+BK113</f>
        <v>0</v>
      </c>
    </row>
    <row r="90" s="9" customFormat="1" ht="25.92" customHeight="1">
      <c r="B90" s="178"/>
      <c r="C90" s="179"/>
      <c r="D90" s="180" t="s">
        <v>69</v>
      </c>
      <c r="E90" s="181" t="s">
        <v>174</v>
      </c>
      <c r="F90" s="181" t="s">
        <v>175</v>
      </c>
      <c r="G90" s="179"/>
      <c r="H90" s="179"/>
      <c r="I90" s="182"/>
      <c r="J90" s="183">
        <f>BK90</f>
        <v>0</v>
      </c>
      <c r="K90" s="179"/>
      <c r="L90" s="184"/>
      <c r="M90" s="185"/>
      <c r="N90" s="186"/>
      <c r="O90" s="186"/>
      <c r="P90" s="187">
        <f>P91+P98+P105+P111</f>
        <v>0</v>
      </c>
      <c r="Q90" s="186"/>
      <c r="R90" s="187">
        <f>R91+R98+R105+R111</f>
        <v>0.97496864999999988</v>
      </c>
      <c r="S90" s="186"/>
      <c r="T90" s="188">
        <f>T91+T98+T105+T111</f>
        <v>1.422199</v>
      </c>
      <c r="AR90" s="189" t="s">
        <v>78</v>
      </c>
      <c r="AT90" s="190" t="s">
        <v>69</v>
      </c>
      <c r="AU90" s="190" t="s">
        <v>70</v>
      </c>
      <c r="AY90" s="189" t="s">
        <v>121</v>
      </c>
      <c r="BK90" s="191">
        <f>BK91+BK98+BK105+BK111</f>
        <v>0</v>
      </c>
    </row>
    <row r="91" s="9" customFormat="1" ht="22.8" customHeight="1">
      <c r="B91" s="178"/>
      <c r="C91" s="179"/>
      <c r="D91" s="180" t="s">
        <v>69</v>
      </c>
      <c r="E91" s="216" t="s">
        <v>142</v>
      </c>
      <c r="F91" s="216" t="s">
        <v>176</v>
      </c>
      <c r="G91" s="179"/>
      <c r="H91" s="179"/>
      <c r="I91" s="182"/>
      <c r="J91" s="217">
        <f>BK91</f>
        <v>0</v>
      </c>
      <c r="K91" s="179"/>
      <c r="L91" s="184"/>
      <c r="M91" s="185"/>
      <c r="N91" s="186"/>
      <c r="O91" s="186"/>
      <c r="P91" s="187">
        <f>SUM(P92:P97)</f>
        <v>0</v>
      </c>
      <c r="Q91" s="186"/>
      <c r="R91" s="187">
        <f>SUM(R92:R97)</f>
        <v>0.97453664999999989</v>
      </c>
      <c r="S91" s="186"/>
      <c r="T91" s="188">
        <f>SUM(T92:T97)</f>
        <v>0</v>
      </c>
      <c r="AR91" s="189" t="s">
        <v>78</v>
      </c>
      <c r="AT91" s="190" t="s">
        <v>69</v>
      </c>
      <c r="AU91" s="190" t="s">
        <v>78</v>
      </c>
      <c r="AY91" s="189" t="s">
        <v>121</v>
      </c>
      <c r="BK91" s="191">
        <f>SUM(BK92:BK97)</f>
        <v>0</v>
      </c>
    </row>
    <row r="92" s="1" customFormat="1" ht="16.5" customHeight="1">
      <c r="B92" s="34"/>
      <c r="C92" s="192" t="s">
        <v>78</v>
      </c>
      <c r="D92" s="192" t="s">
        <v>122</v>
      </c>
      <c r="E92" s="193" t="s">
        <v>177</v>
      </c>
      <c r="F92" s="194" t="s">
        <v>178</v>
      </c>
      <c r="G92" s="195" t="s">
        <v>179</v>
      </c>
      <c r="H92" s="196">
        <v>0.38400000000000001</v>
      </c>
      <c r="I92" s="197"/>
      <c r="J92" s="198">
        <f>ROUND(I92*H92,2)</f>
        <v>0</v>
      </c>
      <c r="K92" s="194" t="s">
        <v>180</v>
      </c>
      <c r="L92" s="39"/>
      <c r="M92" s="199" t="s">
        <v>1</v>
      </c>
      <c r="N92" s="200" t="s">
        <v>42</v>
      </c>
      <c r="O92" s="75"/>
      <c r="P92" s="201">
        <f>O92*H92</f>
        <v>0</v>
      </c>
      <c r="Q92" s="201">
        <v>0.041529999999999997</v>
      </c>
      <c r="R92" s="201">
        <f>Q92*H92</f>
        <v>0.01594752</v>
      </c>
      <c r="S92" s="201">
        <v>0</v>
      </c>
      <c r="T92" s="202">
        <f>S92*H92</f>
        <v>0</v>
      </c>
      <c r="AR92" s="13" t="s">
        <v>120</v>
      </c>
      <c r="AT92" s="13" t="s">
        <v>122</v>
      </c>
      <c r="AU92" s="13" t="s">
        <v>126</v>
      </c>
      <c r="AY92" s="13" t="s">
        <v>121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13" t="s">
        <v>126</v>
      </c>
      <c r="BK92" s="203">
        <f>ROUND(I92*H92,2)</f>
        <v>0</v>
      </c>
      <c r="BL92" s="13" t="s">
        <v>120</v>
      </c>
      <c r="BM92" s="13" t="s">
        <v>181</v>
      </c>
    </row>
    <row r="93" s="11" customFormat="1">
      <c r="B93" s="218"/>
      <c r="C93" s="219"/>
      <c r="D93" s="220" t="s">
        <v>182</v>
      </c>
      <c r="E93" s="221" t="s">
        <v>1</v>
      </c>
      <c r="F93" s="222" t="s">
        <v>183</v>
      </c>
      <c r="G93" s="219"/>
      <c r="H93" s="223">
        <v>0.38400000000000001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AT93" s="229" t="s">
        <v>182</v>
      </c>
      <c r="AU93" s="229" t="s">
        <v>126</v>
      </c>
      <c r="AV93" s="11" t="s">
        <v>126</v>
      </c>
      <c r="AW93" s="11" t="s">
        <v>32</v>
      </c>
      <c r="AX93" s="11" t="s">
        <v>78</v>
      </c>
      <c r="AY93" s="229" t="s">
        <v>121</v>
      </c>
    </row>
    <row r="94" s="1" customFormat="1" ht="16.5" customHeight="1">
      <c r="B94" s="34"/>
      <c r="C94" s="192" t="s">
        <v>126</v>
      </c>
      <c r="D94" s="192" t="s">
        <v>122</v>
      </c>
      <c r="E94" s="193" t="s">
        <v>184</v>
      </c>
      <c r="F94" s="194" t="s">
        <v>185</v>
      </c>
      <c r="G94" s="195" t="s">
        <v>179</v>
      </c>
      <c r="H94" s="196">
        <v>0.92100000000000004</v>
      </c>
      <c r="I94" s="197"/>
      <c r="J94" s="198">
        <f>ROUND(I94*H94,2)</f>
        <v>0</v>
      </c>
      <c r="K94" s="194" t="s">
        <v>180</v>
      </c>
      <c r="L94" s="39"/>
      <c r="M94" s="199" t="s">
        <v>1</v>
      </c>
      <c r="N94" s="200" t="s">
        <v>42</v>
      </c>
      <c r="O94" s="75"/>
      <c r="P94" s="201">
        <f>O94*H94</f>
        <v>0</v>
      </c>
      <c r="Q94" s="201">
        <v>0.041529999999999997</v>
      </c>
      <c r="R94" s="201">
        <f>Q94*H94</f>
        <v>0.038249129999999999</v>
      </c>
      <c r="S94" s="201">
        <v>0</v>
      </c>
      <c r="T94" s="202">
        <f>S94*H94</f>
        <v>0</v>
      </c>
      <c r="AR94" s="13" t="s">
        <v>120</v>
      </c>
      <c r="AT94" s="13" t="s">
        <v>122</v>
      </c>
      <c r="AU94" s="13" t="s">
        <v>126</v>
      </c>
      <c r="AY94" s="13" t="s">
        <v>121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13" t="s">
        <v>126</v>
      </c>
      <c r="BK94" s="203">
        <f>ROUND(I94*H94,2)</f>
        <v>0</v>
      </c>
      <c r="BL94" s="13" t="s">
        <v>120</v>
      </c>
      <c r="BM94" s="13" t="s">
        <v>186</v>
      </c>
    </row>
    <row r="95" s="11" customFormat="1">
      <c r="B95" s="218"/>
      <c r="C95" s="219"/>
      <c r="D95" s="220" t="s">
        <v>182</v>
      </c>
      <c r="E95" s="221" t="s">
        <v>1</v>
      </c>
      <c r="F95" s="222" t="s">
        <v>187</v>
      </c>
      <c r="G95" s="219"/>
      <c r="H95" s="223">
        <v>0.92100000000000004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AT95" s="229" t="s">
        <v>182</v>
      </c>
      <c r="AU95" s="229" t="s">
        <v>126</v>
      </c>
      <c r="AV95" s="11" t="s">
        <v>126</v>
      </c>
      <c r="AW95" s="11" t="s">
        <v>32</v>
      </c>
      <c r="AX95" s="11" t="s">
        <v>78</v>
      </c>
      <c r="AY95" s="229" t="s">
        <v>121</v>
      </c>
    </row>
    <row r="96" s="1" customFormat="1" ht="16.5" customHeight="1">
      <c r="B96" s="34"/>
      <c r="C96" s="192" t="s">
        <v>131</v>
      </c>
      <c r="D96" s="192" t="s">
        <v>122</v>
      </c>
      <c r="E96" s="193" t="s">
        <v>188</v>
      </c>
      <c r="F96" s="194" t="s">
        <v>189</v>
      </c>
      <c r="G96" s="195" t="s">
        <v>125</v>
      </c>
      <c r="H96" s="196">
        <v>2</v>
      </c>
      <c r="I96" s="197"/>
      <c r="J96" s="198">
        <f>ROUND(I96*H96,2)</f>
        <v>0</v>
      </c>
      <c r="K96" s="194" t="s">
        <v>180</v>
      </c>
      <c r="L96" s="39"/>
      <c r="M96" s="199" t="s">
        <v>1</v>
      </c>
      <c r="N96" s="200" t="s">
        <v>42</v>
      </c>
      <c r="O96" s="75"/>
      <c r="P96" s="201">
        <f>O96*H96</f>
        <v>0</v>
      </c>
      <c r="Q96" s="201">
        <v>0.44169999999999998</v>
      </c>
      <c r="R96" s="201">
        <f>Q96*H96</f>
        <v>0.88339999999999996</v>
      </c>
      <c r="S96" s="201">
        <v>0</v>
      </c>
      <c r="T96" s="202">
        <f>S96*H96</f>
        <v>0</v>
      </c>
      <c r="AR96" s="13" t="s">
        <v>120</v>
      </c>
      <c r="AT96" s="13" t="s">
        <v>122</v>
      </c>
      <c r="AU96" s="13" t="s">
        <v>126</v>
      </c>
      <c r="AY96" s="13" t="s">
        <v>121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13" t="s">
        <v>126</v>
      </c>
      <c r="BK96" s="203">
        <f>ROUND(I96*H96,2)</f>
        <v>0</v>
      </c>
      <c r="BL96" s="13" t="s">
        <v>120</v>
      </c>
      <c r="BM96" s="13" t="s">
        <v>190</v>
      </c>
    </row>
    <row r="97" s="1" customFormat="1" ht="16.5" customHeight="1">
      <c r="B97" s="34"/>
      <c r="C97" s="230" t="s">
        <v>120</v>
      </c>
      <c r="D97" s="230" t="s">
        <v>191</v>
      </c>
      <c r="E97" s="231" t="s">
        <v>192</v>
      </c>
      <c r="F97" s="232" t="s">
        <v>193</v>
      </c>
      <c r="G97" s="233" t="s">
        <v>125</v>
      </c>
      <c r="H97" s="234">
        <v>2</v>
      </c>
      <c r="I97" s="235"/>
      <c r="J97" s="236">
        <f>ROUND(I97*H97,2)</f>
        <v>0</v>
      </c>
      <c r="K97" s="232" t="s">
        <v>1</v>
      </c>
      <c r="L97" s="237"/>
      <c r="M97" s="238" t="s">
        <v>1</v>
      </c>
      <c r="N97" s="239" t="s">
        <v>42</v>
      </c>
      <c r="O97" s="75"/>
      <c r="P97" s="201">
        <f>O97*H97</f>
        <v>0</v>
      </c>
      <c r="Q97" s="201">
        <v>0.01847</v>
      </c>
      <c r="R97" s="201">
        <f>Q97*H97</f>
        <v>0.036940000000000001</v>
      </c>
      <c r="S97" s="201">
        <v>0</v>
      </c>
      <c r="T97" s="202">
        <f>S97*H97</f>
        <v>0</v>
      </c>
      <c r="AR97" s="13" t="s">
        <v>150</v>
      </c>
      <c r="AT97" s="13" t="s">
        <v>191</v>
      </c>
      <c r="AU97" s="13" t="s">
        <v>126</v>
      </c>
      <c r="AY97" s="13" t="s">
        <v>121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13" t="s">
        <v>126</v>
      </c>
      <c r="BK97" s="203">
        <f>ROUND(I97*H97,2)</f>
        <v>0</v>
      </c>
      <c r="BL97" s="13" t="s">
        <v>120</v>
      </c>
      <c r="BM97" s="13" t="s">
        <v>194</v>
      </c>
    </row>
    <row r="98" s="9" customFormat="1" ht="22.8" customHeight="1">
      <c r="B98" s="178"/>
      <c r="C98" s="179"/>
      <c r="D98" s="180" t="s">
        <v>69</v>
      </c>
      <c r="E98" s="216" t="s">
        <v>154</v>
      </c>
      <c r="F98" s="216" t="s">
        <v>195</v>
      </c>
      <c r="G98" s="179"/>
      <c r="H98" s="179"/>
      <c r="I98" s="182"/>
      <c r="J98" s="217">
        <f>BK98</f>
        <v>0</v>
      </c>
      <c r="K98" s="179"/>
      <c r="L98" s="184"/>
      <c r="M98" s="185"/>
      <c r="N98" s="186"/>
      <c r="O98" s="186"/>
      <c r="P98" s="187">
        <f>SUM(P99:P104)</f>
        <v>0</v>
      </c>
      <c r="Q98" s="186"/>
      <c r="R98" s="187">
        <f>SUM(R99:R104)</f>
        <v>0.00043200000000000004</v>
      </c>
      <c r="S98" s="186"/>
      <c r="T98" s="188">
        <f>SUM(T99:T104)</f>
        <v>1.422199</v>
      </c>
      <c r="AR98" s="189" t="s">
        <v>78</v>
      </c>
      <c r="AT98" s="190" t="s">
        <v>69</v>
      </c>
      <c r="AU98" s="190" t="s">
        <v>78</v>
      </c>
      <c r="AY98" s="189" t="s">
        <v>121</v>
      </c>
      <c r="BK98" s="191">
        <f>SUM(BK99:BK104)</f>
        <v>0</v>
      </c>
    </row>
    <row r="99" s="1" customFormat="1" ht="16.5" customHeight="1">
      <c r="B99" s="34"/>
      <c r="C99" s="192" t="s">
        <v>138</v>
      </c>
      <c r="D99" s="192" t="s">
        <v>122</v>
      </c>
      <c r="E99" s="193" t="s">
        <v>196</v>
      </c>
      <c r="F99" s="194" t="s">
        <v>197</v>
      </c>
      <c r="G99" s="195" t="s">
        <v>179</v>
      </c>
      <c r="H99" s="196">
        <v>10.800000000000001</v>
      </c>
      <c r="I99" s="197"/>
      <c r="J99" s="198">
        <f>ROUND(I99*H99,2)</f>
        <v>0</v>
      </c>
      <c r="K99" s="194" t="s">
        <v>180</v>
      </c>
      <c r="L99" s="39"/>
      <c r="M99" s="199" t="s">
        <v>1</v>
      </c>
      <c r="N99" s="200" t="s">
        <v>42</v>
      </c>
      <c r="O99" s="75"/>
      <c r="P99" s="201">
        <f>O99*H99</f>
        <v>0</v>
      </c>
      <c r="Q99" s="201">
        <v>4.0000000000000003E-05</v>
      </c>
      <c r="R99" s="201">
        <f>Q99*H99</f>
        <v>0.00043200000000000004</v>
      </c>
      <c r="S99" s="201">
        <v>0</v>
      </c>
      <c r="T99" s="202">
        <f>S99*H99</f>
        <v>0</v>
      </c>
      <c r="AR99" s="13" t="s">
        <v>120</v>
      </c>
      <c r="AT99" s="13" t="s">
        <v>122</v>
      </c>
      <c r="AU99" s="13" t="s">
        <v>126</v>
      </c>
      <c r="AY99" s="13" t="s">
        <v>121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13" t="s">
        <v>126</v>
      </c>
      <c r="BK99" s="203">
        <f>ROUND(I99*H99,2)</f>
        <v>0</v>
      </c>
      <c r="BL99" s="13" t="s">
        <v>120</v>
      </c>
      <c r="BM99" s="13" t="s">
        <v>198</v>
      </c>
    </row>
    <row r="100" s="11" customFormat="1">
      <c r="B100" s="218"/>
      <c r="C100" s="219"/>
      <c r="D100" s="220" t="s">
        <v>182</v>
      </c>
      <c r="E100" s="221" t="s">
        <v>1</v>
      </c>
      <c r="F100" s="222" t="s">
        <v>199</v>
      </c>
      <c r="G100" s="219"/>
      <c r="H100" s="223">
        <v>10.800000000000001</v>
      </c>
      <c r="I100" s="224"/>
      <c r="J100" s="219"/>
      <c r="K100" s="219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182</v>
      </c>
      <c r="AU100" s="229" t="s">
        <v>126</v>
      </c>
      <c r="AV100" s="11" t="s">
        <v>126</v>
      </c>
      <c r="AW100" s="11" t="s">
        <v>32</v>
      </c>
      <c r="AX100" s="11" t="s">
        <v>70</v>
      </c>
      <c r="AY100" s="229" t="s">
        <v>121</v>
      </c>
    </row>
    <row r="101" s="1" customFormat="1" ht="16.5" customHeight="1">
      <c r="B101" s="34"/>
      <c r="C101" s="192" t="s">
        <v>142</v>
      </c>
      <c r="D101" s="192" t="s">
        <v>122</v>
      </c>
      <c r="E101" s="193" t="s">
        <v>200</v>
      </c>
      <c r="F101" s="194" t="s">
        <v>201</v>
      </c>
      <c r="G101" s="195" t="s">
        <v>179</v>
      </c>
      <c r="H101" s="196">
        <v>4.4589999999999996</v>
      </c>
      <c r="I101" s="197"/>
      <c r="J101" s="198">
        <f>ROUND(I101*H101,2)</f>
        <v>0</v>
      </c>
      <c r="K101" s="194" t="s">
        <v>180</v>
      </c>
      <c r="L101" s="39"/>
      <c r="M101" s="199" t="s">
        <v>1</v>
      </c>
      <c r="N101" s="200" t="s">
        <v>42</v>
      </c>
      <c r="O101" s="75"/>
      <c r="P101" s="201">
        <f>O101*H101</f>
        <v>0</v>
      </c>
      <c r="Q101" s="201">
        <v>0</v>
      </c>
      <c r="R101" s="201">
        <f>Q101*H101</f>
        <v>0</v>
      </c>
      <c r="S101" s="201">
        <v>0.26100000000000001</v>
      </c>
      <c r="T101" s="202">
        <f>S101*H101</f>
        <v>1.163799</v>
      </c>
      <c r="AR101" s="13" t="s">
        <v>120</v>
      </c>
      <c r="AT101" s="13" t="s">
        <v>122</v>
      </c>
      <c r="AU101" s="13" t="s">
        <v>126</v>
      </c>
      <c r="AY101" s="13" t="s">
        <v>121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3" t="s">
        <v>126</v>
      </c>
      <c r="BK101" s="203">
        <f>ROUND(I101*H101,2)</f>
        <v>0</v>
      </c>
      <c r="BL101" s="13" t="s">
        <v>120</v>
      </c>
      <c r="BM101" s="13" t="s">
        <v>202</v>
      </c>
    </row>
    <row r="102" s="11" customFormat="1">
      <c r="B102" s="218"/>
      <c r="C102" s="219"/>
      <c r="D102" s="220" t="s">
        <v>182</v>
      </c>
      <c r="E102" s="221" t="s">
        <v>1</v>
      </c>
      <c r="F102" s="222" t="s">
        <v>203</v>
      </c>
      <c r="G102" s="219"/>
      <c r="H102" s="223">
        <v>4.4589999999999996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182</v>
      </c>
      <c r="AU102" s="229" t="s">
        <v>126</v>
      </c>
      <c r="AV102" s="11" t="s">
        <v>126</v>
      </c>
      <c r="AW102" s="11" t="s">
        <v>32</v>
      </c>
      <c r="AX102" s="11" t="s">
        <v>78</v>
      </c>
      <c r="AY102" s="229" t="s">
        <v>121</v>
      </c>
    </row>
    <row r="103" s="1" customFormat="1" ht="16.5" customHeight="1">
      <c r="B103" s="34"/>
      <c r="C103" s="192" t="s">
        <v>146</v>
      </c>
      <c r="D103" s="192" t="s">
        <v>122</v>
      </c>
      <c r="E103" s="193" t="s">
        <v>204</v>
      </c>
      <c r="F103" s="194" t="s">
        <v>205</v>
      </c>
      <c r="G103" s="195" t="s">
        <v>179</v>
      </c>
      <c r="H103" s="196">
        <v>3.3999999999999999</v>
      </c>
      <c r="I103" s="197"/>
      <c r="J103" s="198">
        <f>ROUND(I103*H103,2)</f>
        <v>0</v>
      </c>
      <c r="K103" s="194" t="s">
        <v>180</v>
      </c>
      <c r="L103" s="39"/>
      <c r="M103" s="199" t="s">
        <v>1</v>
      </c>
      <c r="N103" s="200" t="s">
        <v>42</v>
      </c>
      <c r="O103" s="75"/>
      <c r="P103" s="201">
        <f>O103*H103</f>
        <v>0</v>
      </c>
      <c r="Q103" s="201">
        <v>0</v>
      </c>
      <c r="R103" s="201">
        <f>Q103*H103</f>
        <v>0</v>
      </c>
      <c r="S103" s="201">
        <v>0.075999999999999998</v>
      </c>
      <c r="T103" s="202">
        <f>S103*H103</f>
        <v>0.25839999999999996</v>
      </c>
      <c r="AR103" s="13" t="s">
        <v>120</v>
      </c>
      <c r="AT103" s="13" t="s">
        <v>122</v>
      </c>
      <c r="AU103" s="13" t="s">
        <v>126</v>
      </c>
      <c r="AY103" s="13" t="s">
        <v>121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13" t="s">
        <v>126</v>
      </c>
      <c r="BK103" s="203">
        <f>ROUND(I103*H103,2)</f>
        <v>0</v>
      </c>
      <c r="BL103" s="13" t="s">
        <v>120</v>
      </c>
      <c r="BM103" s="13" t="s">
        <v>206</v>
      </c>
    </row>
    <row r="104" s="11" customFormat="1">
      <c r="B104" s="218"/>
      <c r="C104" s="219"/>
      <c r="D104" s="220" t="s">
        <v>182</v>
      </c>
      <c r="E104" s="221" t="s">
        <v>1</v>
      </c>
      <c r="F104" s="222" t="s">
        <v>207</v>
      </c>
      <c r="G104" s="219"/>
      <c r="H104" s="223">
        <v>3.3999999999999999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AT104" s="229" t="s">
        <v>182</v>
      </c>
      <c r="AU104" s="229" t="s">
        <v>126</v>
      </c>
      <c r="AV104" s="11" t="s">
        <v>126</v>
      </c>
      <c r="AW104" s="11" t="s">
        <v>32</v>
      </c>
      <c r="AX104" s="11" t="s">
        <v>70</v>
      </c>
      <c r="AY104" s="229" t="s">
        <v>121</v>
      </c>
    </row>
    <row r="105" s="9" customFormat="1" ht="22.8" customHeight="1">
      <c r="B105" s="178"/>
      <c r="C105" s="179"/>
      <c r="D105" s="180" t="s">
        <v>69</v>
      </c>
      <c r="E105" s="216" t="s">
        <v>208</v>
      </c>
      <c r="F105" s="216" t="s">
        <v>209</v>
      </c>
      <c r="G105" s="179"/>
      <c r="H105" s="179"/>
      <c r="I105" s="182"/>
      <c r="J105" s="217">
        <f>BK105</f>
        <v>0</v>
      </c>
      <c r="K105" s="179"/>
      <c r="L105" s="184"/>
      <c r="M105" s="185"/>
      <c r="N105" s="186"/>
      <c r="O105" s="186"/>
      <c r="P105" s="187">
        <f>SUM(P106:P110)</f>
        <v>0</v>
      </c>
      <c r="Q105" s="186"/>
      <c r="R105" s="187">
        <f>SUM(R106:R110)</f>
        <v>0</v>
      </c>
      <c r="S105" s="186"/>
      <c r="T105" s="188">
        <f>SUM(T106:T110)</f>
        <v>0</v>
      </c>
      <c r="AR105" s="189" t="s">
        <v>78</v>
      </c>
      <c r="AT105" s="190" t="s">
        <v>69</v>
      </c>
      <c r="AU105" s="190" t="s">
        <v>78</v>
      </c>
      <c r="AY105" s="189" t="s">
        <v>121</v>
      </c>
      <c r="BK105" s="191">
        <f>SUM(BK106:BK110)</f>
        <v>0</v>
      </c>
    </row>
    <row r="106" s="1" customFormat="1" ht="16.5" customHeight="1">
      <c r="B106" s="34"/>
      <c r="C106" s="192" t="s">
        <v>150</v>
      </c>
      <c r="D106" s="192" t="s">
        <v>122</v>
      </c>
      <c r="E106" s="193" t="s">
        <v>210</v>
      </c>
      <c r="F106" s="194" t="s">
        <v>211</v>
      </c>
      <c r="G106" s="195" t="s">
        <v>212</v>
      </c>
      <c r="H106" s="196">
        <v>1.47</v>
      </c>
      <c r="I106" s="197"/>
      <c r="J106" s="198">
        <f>ROUND(I106*H106,2)</f>
        <v>0</v>
      </c>
      <c r="K106" s="194" t="s">
        <v>180</v>
      </c>
      <c r="L106" s="39"/>
      <c r="M106" s="199" t="s">
        <v>1</v>
      </c>
      <c r="N106" s="200" t="s">
        <v>42</v>
      </c>
      <c r="O106" s="75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13" t="s">
        <v>120</v>
      </c>
      <c r="AT106" s="13" t="s">
        <v>122</v>
      </c>
      <c r="AU106" s="13" t="s">
        <v>126</v>
      </c>
      <c r="AY106" s="13" t="s">
        <v>121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13" t="s">
        <v>126</v>
      </c>
      <c r="BK106" s="203">
        <f>ROUND(I106*H106,2)</f>
        <v>0</v>
      </c>
      <c r="BL106" s="13" t="s">
        <v>120</v>
      </c>
      <c r="BM106" s="13" t="s">
        <v>213</v>
      </c>
    </row>
    <row r="107" s="1" customFormat="1" ht="16.5" customHeight="1">
      <c r="B107" s="34"/>
      <c r="C107" s="192" t="s">
        <v>154</v>
      </c>
      <c r="D107" s="192" t="s">
        <v>122</v>
      </c>
      <c r="E107" s="193" t="s">
        <v>214</v>
      </c>
      <c r="F107" s="194" t="s">
        <v>215</v>
      </c>
      <c r="G107" s="195" t="s">
        <v>212</v>
      </c>
      <c r="H107" s="196">
        <v>1.47</v>
      </c>
      <c r="I107" s="197"/>
      <c r="J107" s="198">
        <f>ROUND(I107*H107,2)</f>
        <v>0</v>
      </c>
      <c r="K107" s="194" t="s">
        <v>180</v>
      </c>
      <c r="L107" s="39"/>
      <c r="M107" s="199" t="s">
        <v>1</v>
      </c>
      <c r="N107" s="200" t="s">
        <v>42</v>
      </c>
      <c r="O107" s="75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13" t="s">
        <v>120</v>
      </c>
      <c r="AT107" s="13" t="s">
        <v>122</v>
      </c>
      <c r="AU107" s="13" t="s">
        <v>126</v>
      </c>
      <c r="AY107" s="13" t="s">
        <v>121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3" t="s">
        <v>126</v>
      </c>
      <c r="BK107" s="203">
        <f>ROUND(I107*H107,2)</f>
        <v>0</v>
      </c>
      <c r="BL107" s="13" t="s">
        <v>120</v>
      </c>
      <c r="BM107" s="13" t="s">
        <v>216</v>
      </c>
    </row>
    <row r="108" s="1" customFormat="1" ht="16.5" customHeight="1">
      <c r="B108" s="34"/>
      <c r="C108" s="192" t="s">
        <v>217</v>
      </c>
      <c r="D108" s="192" t="s">
        <v>122</v>
      </c>
      <c r="E108" s="193" t="s">
        <v>218</v>
      </c>
      <c r="F108" s="194" t="s">
        <v>219</v>
      </c>
      <c r="G108" s="195" t="s">
        <v>212</v>
      </c>
      <c r="H108" s="196">
        <v>13.23</v>
      </c>
      <c r="I108" s="197"/>
      <c r="J108" s="198">
        <f>ROUND(I108*H108,2)</f>
        <v>0</v>
      </c>
      <c r="K108" s="194" t="s">
        <v>180</v>
      </c>
      <c r="L108" s="39"/>
      <c r="M108" s="199" t="s">
        <v>1</v>
      </c>
      <c r="N108" s="200" t="s">
        <v>42</v>
      </c>
      <c r="O108" s="75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13" t="s">
        <v>120</v>
      </c>
      <c r="AT108" s="13" t="s">
        <v>122</v>
      </c>
      <c r="AU108" s="13" t="s">
        <v>126</v>
      </c>
      <c r="AY108" s="13" t="s">
        <v>121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13" t="s">
        <v>126</v>
      </c>
      <c r="BK108" s="203">
        <f>ROUND(I108*H108,2)</f>
        <v>0</v>
      </c>
      <c r="BL108" s="13" t="s">
        <v>120</v>
      </c>
      <c r="BM108" s="13" t="s">
        <v>220</v>
      </c>
    </row>
    <row r="109" s="11" customFormat="1">
      <c r="B109" s="218"/>
      <c r="C109" s="219"/>
      <c r="D109" s="220" t="s">
        <v>182</v>
      </c>
      <c r="E109" s="219"/>
      <c r="F109" s="222" t="s">
        <v>221</v>
      </c>
      <c r="G109" s="219"/>
      <c r="H109" s="223">
        <v>13.23</v>
      </c>
      <c r="I109" s="224"/>
      <c r="J109" s="219"/>
      <c r="K109" s="219"/>
      <c r="L109" s="225"/>
      <c r="M109" s="226"/>
      <c r="N109" s="227"/>
      <c r="O109" s="227"/>
      <c r="P109" s="227"/>
      <c r="Q109" s="227"/>
      <c r="R109" s="227"/>
      <c r="S109" s="227"/>
      <c r="T109" s="228"/>
      <c r="AT109" s="229" t="s">
        <v>182</v>
      </c>
      <c r="AU109" s="229" t="s">
        <v>126</v>
      </c>
      <c r="AV109" s="11" t="s">
        <v>126</v>
      </c>
      <c r="AW109" s="11" t="s">
        <v>4</v>
      </c>
      <c r="AX109" s="11" t="s">
        <v>78</v>
      </c>
      <c r="AY109" s="229" t="s">
        <v>121</v>
      </c>
    </row>
    <row r="110" s="1" customFormat="1" ht="16.5" customHeight="1">
      <c r="B110" s="34"/>
      <c r="C110" s="192" t="s">
        <v>159</v>
      </c>
      <c r="D110" s="192" t="s">
        <v>122</v>
      </c>
      <c r="E110" s="193" t="s">
        <v>222</v>
      </c>
      <c r="F110" s="194" t="s">
        <v>223</v>
      </c>
      <c r="G110" s="195" t="s">
        <v>212</v>
      </c>
      <c r="H110" s="196">
        <v>1.47</v>
      </c>
      <c r="I110" s="197"/>
      <c r="J110" s="198">
        <f>ROUND(I110*H110,2)</f>
        <v>0</v>
      </c>
      <c r="K110" s="194" t="s">
        <v>180</v>
      </c>
      <c r="L110" s="39"/>
      <c r="M110" s="199" t="s">
        <v>1</v>
      </c>
      <c r="N110" s="200" t="s">
        <v>42</v>
      </c>
      <c r="O110" s="75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13" t="s">
        <v>120</v>
      </c>
      <c r="AT110" s="13" t="s">
        <v>122</v>
      </c>
      <c r="AU110" s="13" t="s">
        <v>126</v>
      </c>
      <c r="AY110" s="13" t="s">
        <v>121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13" t="s">
        <v>126</v>
      </c>
      <c r="BK110" s="203">
        <f>ROUND(I110*H110,2)</f>
        <v>0</v>
      </c>
      <c r="BL110" s="13" t="s">
        <v>120</v>
      </c>
      <c r="BM110" s="13" t="s">
        <v>224</v>
      </c>
    </row>
    <row r="111" s="9" customFormat="1" ht="22.8" customHeight="1">
      <c r="B111" s="178"/>
      <c r="C111" s="179"/>
      <c r="D111" s="180" t="s">
        <v>69</v>
      </c>
      <c r="E111" s="216" t="s">
        <v>225</v>
      </c>
      <c r="F111" s="216" t="s">
        <v>226</v>
      </c>
      <c r="G111" s="179"/>
      <c r="H111" s="179"/>
      <c r="I111" s="182"/>
      <c r="J111" s="217">
        <f>BK111</f>
        <v>0</v>
      </c>
      <c r="K111" s="179"/>
      <c r="L111" s="184"/>
      <c r="M111" s="185"/>
      <c r="N111" s="186"/>
      <c r="O111" s="186"/>
      <c r="P111" s="187">
        <f>P112</f>
        <v>0</v>
      </c>
      <c r="Q111" s="186"/>
      <c r="R111" s="187">
        <f>R112</f>
        <v>0</v>
      </c>
      <c r="S111" s="186"/>
      <c r="T111" s="188">
        <f>T112</f>
        <v>0</v>
      </c>
      <c r="AR111" s="189" t="s">
        <v>78</v>
      </c>
      <c r="AT111" s="190" t="s">
        <v>69</v>
      </c>
      <c r="AU111" s="190" t="s">
        <v>78</v>
      </c>
      <c r="AY111" s="189" t="s">
        <v>121</v>
      </c>
      <c r="BK111" s="191">
        <f>BK112</f>
        <v>0</v>
      </c>
    </row>
    <row r="112" s="1" customFormat="1" ht="16.5" customHeight="1">
      <c r="B112" s="34"/>
      <c r="C112" s="192" t="s">
        <v>227</v>
      </c>
      <c r="D112" s="192" t="s">
        <v>122</v>
      </c>
      <c r="E112" s="193" t="s">
        <v>228</v>
      </c>
      <c r="F112" s="194" t="s">
        <v>229</v>
      </c>
      <c r="G112" s="195" t="s">
        <v>212</v>
      </c>
      <c r="H112" s="196">
        <v>0.97499999999999998</v>
      </c>
      <c r="I112" s="197"/>
      <c r="J112" s="198">
        <f>ROUND(I112*H112,2)</f>
        <v>0</v>
      </c>
      <c r="K112" s="194" t="s">
        <v>180</v>
      </c>
      <c r="L112" s="39"/>
      <c r="M112" s="199" t="s">
        <v>1</v>
      </c>
      <c r="N112" s="200" t="s">
        <v>42</v>
      </c>
      <c r="O112" s="75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13" t="s">
        <v>120</v>
      </c>
      <c r="AT112" s="13" t="s">
        <v>122</v>
      </c>
      <c r="AU112" s="13" t="s">
        <v>126</v>
      </c>
      <c r="AY112" s="13" t="s">
        <v>121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13" t="s">
        <v>126</v>
      </c>
      <c r="BK112" s="203">
        <f>ROUND(I112*H112,2)</f>
        <v>0</v>
      </c>
      <c r="BL112" s="13" t="s">
        <v>120</v>
      </c>
      <c r="BM112" s="13" t="s">
        <v>230</v>
      </c>
    </row>
    <row r="113" s="9" customFormat="1" ht="25.92" customHeight="1">
      <c r="B113" s="178"/>
      <c r="C113" s="179"/>
      <c r="D113" s="180" t="s">
        <v>69</v>
      </c>
      <c r="E113" s="181" t="s">
        <v>231</v>
      </c>
      <c r="F113" s="181" t="s">
        <v>232</v>
      </c>
      <c r="G113" s="179"/>
      <c r="H113" s="179"/>
      <c r="I113" s="182"/>
      <c r="J113" s="183">
        <f>BK113</f>
        <v>0</v>
      </c>
      <c r="K113" s="179"/>
      <c r="L113" s="184"/>
      <c r="M113" s="185"/>
      <c r="N113" s="186"/>
      <c r="O113" s="186"/>
      <c r="P113" s="187">
        <f>P114+P119+P130+P136</f>
        <v>0</v>
      </c>
      <c r="Q113" s="186"/>
      <c r="R113" s="187">
        <f>R114+R119+R130+R136</f>
        <v>0.60854319999999995</v>
      </c>
      <c r="S113" s="186"/>
      <c r="T113" s="188">
        <f>T114+T119+T130+T136</f>
        <v>0.048000000000000001</v>
      </c>
      <c r="AR113" s="189" t="s">
        <v>126</v>
      </c>
      <c r="AT113" s="190" t="s">
        <v>69</v>
      </c>
      <c r="AU113" s="190" t="s">
        <v>70</v>
      </c>
      <c r="AY113" s="189" t="s">
        <v>121</v>
      </c>
      <c r="BK113" s="191">
        <f>BK114+BK119+BK130+BK136</f>
        <v>0</v>
      </c>
    </row>
    <row r="114" s="9" customFormat="1" ht="22.8" customHeight="1">
      <c r="B114" s="178"/>
      <c r="C114" s="179"/>
      <c r="D114" s="180" t="s">
        <v>69</v>
      </c>
      <c r="E114" s="216" t="s">
        <v>233</v>
      </c>
      <c r="F114" s="216" t="s">
        <v>234</v>
      </c>
      <c r="G114" s="179"/>
      <c r="H114" s="179"/>
      <c r="I114" s="182"/>
      <c r="J114" s="217">
        <f>BK114</f>
        <v>0</v>
      </c>
      <c r="K114" s="179"/>
      <c r="L114" s="184"/>
      <c r="M114" s="185"/>
      <c r="N114" s="186"/>
      <c r="O114" s="186"/>
      <c r="P114" s="187">
        <f>SUM(P115:P118)</f>
        <v>0</v>
      </c>
      <c r="Q114" s="186"/>
      <c r="R114" s="187">
        <f>SUM(R115:R118)</f>
        <v>0.52231629999999996</v>
      </c>
      <c r="S114" s="186"/>
      <c r="T114" s="188">
        <f>SUM(T115:T118)</f>
        <v>0</v>
      </c>
      <c r="AR114" s="189" t="s">
        <v>126</v>
      </c>
      <c r="AT114" s="190" t="s">
        <v>69</v>
      </c>
      <c r="AU114" s="190" t="s">
        <v>78</v>
      </c>
      <c r="AY114" s="189" t="s">
        <v>121</v>
      </c>
      <c r="BK114" s="191">
        <f>SUM(BK115:BK118)</f>
        <v>0</v>
      </c>
    </row>
    <row r="115" s="1" customFormat="1" ht="16.5" customHeight="1">
      <c r="B115" s="34"/>
      <c r="C115" s="192" t="s">
        <v>235</v>
      </c>
      <c r="D115" s="192" t="s">
        <v>122</v>
      </c>
      <c r="E115" s="193" t="s">
        <v>236</v>
      </c>
      <c r="F115" s="194" t="s">
        <v>237</v>
      </c>
      <c r="G115" s="195" t="s">
        <v>179</v>
      </c>
      <c r="H115" s="196">
        <v>18.535</v>
      </c>
      <c r="I115" s="197"/>
      <c r="J115" s="198">
        <f>ROUND(I115*H115,2)</f>
        <v>0</v>
      </c>
      <c r="K115" s="194" t="s">
        <v>180</v>
      </c>
      <c r="L115" s="39"/>
      <c r="M115" s="199" t="s">
        <v>1</v>
      </c>
      <c r="N115" s="200" t="s">
        <v>42</v>
      </c>
      <c r="O115" s="75"/>
      <c r="P115" s="201">
        <f>O115*H115</f>
        <v>0</v>
      </c>
      <c r="Q115" s="201">
        <v>0.02818</v>
      </c>
      <c r="R115" s="201">
        <f>Q115*H115</f>
        <v>0.52231629999999996</v>
      </c>
      <c r="S115" s="201">
        <v>0</v>
      </c>
      <c r="T115" s="202">
        <f>S115*H115</f>
        <v>0</v>
      </c>
      <c r="AR115" s="13" t="s">
        <v>238</v>
      </c>
      <c r="AT115" s="13" t="s">
        <v>122</v>
      </c>
      <c r="AU115" s="13" t="s">
        <v>126</v>
      </c>
      <c r="AY115" s="13" t="s">
        <v>121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3" t="s">
        <v>126</v>
      </c>
      <c r="BK115" s="203">
        <f>ROUND(I115*H115,2)</f>
        <v>0</v>
      </c>
      <c r="BL115" s="13" t="s">
        <v>238</v>
      </c>
      <c r="BM115" s="13" t="s">
        <v>239</v>
      </c>
    </row>
    <row r="116" s="11" customFormat="1">
      <c r="B116" s="218"/>
      <c r="C116" s="219"/>
      <c r="D116" s="220" t="s">
        <v>182</v>
      </c>
      <c r="E116" s="221" t="s">
        <v>1</v>
      </c>
      <c r="F116" s="222" t="s">
        <v>240</v>
      </c>
      <c r="G116" s="219"/>
      <c r="H116" s="223">
        <v>22.135000000000002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182</v>
      </c>
      <c r="AU116" s="229" t="s">
        <v>126</v>
      </c>
      <c r="AV116" s="11" t="s">
        <v>126</v>
      </c>
      <c r="AW116" s="11" t="s">
        <v>32</v>
      </c>
      <c r="AX116" s="11" t="s">
        <v>70</v>
      </c>
      <c r="AY116" s="229" t="s">
        <v>121</v>
      </c>
    </row>
    <row r="117" s="11" customFormat="1">
      <c r="B117" s="218"/>
      <c r="C117" s="219"/>
      <c r="D117" s="220" t="s">
        <v>182</v>
      </c>
      <c r="E117" s="221" t="s">
        <v>1</v>
      </c>
      <c r="F117" s="222" t="s">
        <v>241</v>
      </c>
      <c r="G117" s="219"/>
      <c r="H117" s="223">
        <v>-3.6000000000000001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182</v>
      </c>
      <c r="AU117" s="229" t="s">
        <v>126</v>
      </c>
      <c r="AV117" s="11" t="s">
        <v>126</v>
      </c>
      <c r="AW117" s="11" t="s">
        <v>32</v>
      </c>
      <c r="AX117" s="11" t="s">
        <v>70</v>
      </c>
      <c r="AY117" s="229" t="s">
        <v>121</v>
      </c>
    </row>
    <row r="118" s="1" customFormat="1" ht="16.5" customHeight="1">
      <c r="B118" s="34"/>
      <c r="C118" s="192" t="s">
        <v>242</v>
      </c>
      <c r="D118" s="192" t="s">
        <v>122</v>
      </c>
      <c r="E118" s="193" t="s">
        <v>243</v>
      </c>
      <c r="F118" s="194" t="s">
        <v>244</v>
      </c>
      <c r="G118" s="195" t="s">
        <v>245</v>
      </c>
      <c r="H118" s="240"/>
      <c r="I118" s="197"/>
      <c r="J118" s="198">
        <f>ROUND(I118*H118,2)</f>
        <v>0</v>
      </c>
      <c r="K118" s="194" t="s">
        <v>180</v>
      </c>
      <c r="L118" s="39"/>
      <c r="M118" s="199" t="s">
        <v>1</v>
      </c>
      <c r="N118" s="200" t="s">
        <v>42</v>
      </c>
      <c r="O118" s="75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13" t="s">
        <v>238</v>
      </c>
      <c r="AT118" s="13" t="s">
        <v>122</v>
      </c>
      <c r="AU118" s="13" t="s">
        <v>126</v>
      </c>
      <c r="AY118" s="13" t="s">
        <v>121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13" t="s">
        <v>126</v>
      </c>
      <c r="BK118" s="203">
        <f>ROUND(I118*H118,2)</f>
        <v>0</v>
      </c>
      <c r="BL118" s="13" t="s">
        <v>238</v>
      </c>
      <c r="BM118" s="13" t="s">
        <v>246</v>
      </c>
    </row>
    <row r="119" s="9" customFormat="1" ht="22.8" customHeight="1">
      <c r="B119" s="178"/>
      <c r="C119" s="179"/>
      <c r="D119" s="180" t="s">
        <v>69</v>
      </c>
      <c r="E119" s="216" t="s">
        <v>247</v>
      </c>
      <c r="F119" s="216" t="s">
        <v>248</v>
      </c>
      <c r="G119" s="179"/>
      <c r="H119" s="179"/>
      <c r="I119" s="182"/>
      <c r="J119" s="217">
        <f>BK119</f>
        <v>0</v>
      </c>
      <c r="K119" s="179"/>
      <c r="L119" s="184"/>
      <c r="M119" s="185"/>
      <c r="N119" s="186"/>
      <c r="O119" s="186"/>
      <c r="P119" s="187">
        <f>SUM(P120:P129)</f>
        <v>0</v>
      </c>
      <c r="Q119" s="186"/>
      <c r="R119" s="187">
        <f>SUM(R120:R129)</f>
        <v>0.062799999999999995</v>
      </c>
      <c r="S119" s="186"/>
      <c r="T119" s="188">
        <f>SUM(T120:T129)</f>
        <v>0.048000000000000001</v>
      </c>
      <c r="AR119" s="189" t="s">
        <v>126</v>
      </c>
      <c r="AT119" s="190" t="s">
        <v>69</v>
      </c>
      <c r="AU119" s="190" t="s">
        <v>78</v>
      </c>
      <c r="AY119" s="189" t="s">
        <v>121</v>
      </c>
      <c r="BK119" s="191">
        <f>SUM(BK120:BK129)</f>
        <v>0</v>
      </c>
    </row>
    <row r="120" s="1" customFormat="1" ht="16.5" customHeight="1">
      <c r="B120" s="34"/>
      <c r="C120" s="192" t="s">
        <v>8</v>
      </c>
      <c r="D120" s="192" t="s">
        <v>122</v>
      </c>
      <c r="E120" s="193" t="s">
        <v>249</v>
      </c>
      <c r="F120" s="194" t="s">
        <v>250</v>
      </c>
      <c r="G120" s="195" t="s">
        <v>125</v>
      </c>
      <c r="H120" s="196">
        <v>2</v>
      </c>
      <c r="I120" s="197"/>
      <c r="J120" s="198">
        <f>ROUND(I120*H120,2)</f>
        <v>0</v>
      </c>
      <c r="K120" s="194" t="s">
        <v>180</v>
      </c>
      <c r="L120" s="39"/>
      <c r="M120" s="199" t="s">
        <v>1</v>
      </c>
      <c r="N120" s="200" t="s">
        <v>42</v>
      </c>
      <c r="O120" s="75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13" t="s">
        <v>238</v>
      </c>
      <c r="AT120" s="13" t="s">
        <v>122</v>
      </c>
      <c r="AU120" s="13" t="s">
        <v>126</v>
      </c>
      <c r="AY120" s="13" t="s">
        <v>121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13" t="s">
        <v>126</v>
      </c>
      <c r="BK120" s="203">
        <f>ROUND(I120*H120,2)</f>
        <v>0</v>
      </c>
      <c r="BL120" s="13" t="s">
        <v>238</v>
      </c>
      <c r="BM120" s="13" t="s">
        <v>251</v>
      </c>
    </row>
    <row r="121" s="1" customFormat="1" ht="16.5" customHeight="1">
      <c r="B121" s="34"/>
      <c r="C121" s="230" t="s">
        <v>238</v>
      </c>
      <c r="D121" s="230" t="s">
        <v>191</v>
      </c>
      <c r="E121" s="231" t="s">
        <v>252</v>
      </c>
      <c r="F121" s="232" t="s">
        <v>253</v>
      </c>
      <c r="G121" s="233" t="s">
        <v>125</v>
      </c>
      <c r="H121" s="234">
        <v>1</v>
      </c>
      <c r="I121" s="235"/>
      <c r="J121" s="236">
        <f>ROUND(I121*H121,2)</f>
        <v>0</v>
      </c>
      <c r="K121" s="232" t="s">
        <v>180</v>
      </c>
      <c r="L121" s="237"/>
      <c r="M121" s="238" t="s">
        <v>1</v>
      </c>
      <c r="N121" s="239" t="s">
        <v>42</v>
      </c>
      <c r="O121" s="75"/>
      <c r="P121" s="201">
        <f>O121*H121</f>
        <v>0</v>
      </c>
      <c r="Q121" s="201">
        <v>0.027</v>
      </c>
      <c r="R121" s="201">
        <f>Q121*H121</f>
        <v>0.027</v>
      </c>
      <c r="S121" s="201">
        <v>0</v>
      </c>
      <c r="T121" s="202">
        <f>S121*H121</f>
        <v>0</v>
      </c>
      <c r="AR121" s="13" t="s">
        <v>254</v>
      </c>
      <c r="AT121" s="13" t="s">
        <v>191</v>
      </c>
      <c r="AU121" s="13" t="s">
        <v>126</v>
      </c>
      <c r="AY121" s="13" t="s">
        <v>121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3" t="s">
        <v>126</v>
      </c>
      <c r="BK121" s="203">
        <f>ROUND(I121*H121,2)</f>
        <v>0</v>
      </c>
      <c r="BL121" s="13" t="s">
        <v>238</v>
      </c>
      <c r="BM121" s="13" t="s">
        <v>255</v>
      </c>
    </row>
    <row r="122" s="1" customFormat="1" ht="16.5" customHeight="1">
      <c r="B122" s="34"/>
      <c r="C122" s="230" t="s">
        <v>256</v>
      </c>
      <c r="D122" s="230" t="s">
        <v>191</v>
      </c>
      <c r="E122" s="231" t="s">
        <v>257</v>
      </c>
      <c r="F122" s="232" t="s">
        <v>258</v>
      </c>
      <c r="G122" s="233" t="s">
        <v>125</v>
      </c>
      <c r="H122" s="234">
        <v>1</v>
      </c>
      <c r="I122" s="235"/>
      <c r="J122" s="236">
        <f>ROUND(I122*H122,2)</f>
        <v>0</v>
      </c>
      <c r="K122" s="232" t="s">
        <v>1</v>
      </c>
      <c r="L122" s="237"/>
      <c r="M122" s="238" t="s">
        <v>1</v>
      </c>
      <c r="N122" s="239" t="s">
        <v>42</v>
      </c>
      <c r="O122" s="75"/>
      <c r="P122" s="201">
        <f>O122*H122</f>
        <v>0</v>
      </c>
      <c r="Q122" s="201">
        <v>0.027</v>
      </c>
      <c r="R122" s="201">
        <f>Q122*H122</f>
        <v>0.027</v>
      </c>
      <c r="S122" s="201">
        <v>0</v>
      </c>
      <c r="T122" s="202">
        <f>S122*H122</f>
        <v>0</v>
      </c>
      <c r="AR122" s="13" t="s">
        <v>254</v>
      </c>
      <c r="AT122" s="13" t="s">
        <v>191</v>
      </c>
      <c r="AU122" s="13" t="s">
        <v>126</v>
      </c>
      <c r="AY122" s="13" t="s">
        <v>121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3" t="s">
        <v>126</v>
      </c>
      <c r="BK122" s="203">
        <f>ROUND(I122*H122,2)</f>
        <v>0</v>
      </c>
      <c r="BL122" s="13" t="s">
        <v>238</v>
      </c>
      <c r="BM122" s="13" t="s">
        <v>259</v>
      </c>
    </row>
    <row r="123" s="1" customFormat="1" ht="16.5" customHeight="1">
      <c r="B123" s="34"/>
      <c r="C123" s="192" t="s">
        <v>260</v>
      </c>
      <c r="D123" s="192" t="s">
        <v>122</v>
      </c>
      <c r="E123" s="193" t="s">
        <v>261</v>
      </c>
      <c r="F123" s="194" t="s">
        <v>262</v>
      </c>
      <c r="G123" s="195" t="s">
        <v>125</v>
      </c>
      <c r="H123" s="196">
        <v>2</v>
      </c>
      <c r="I123" s="197"/>
      <c r="J123" s="198">
        <f>ROUND(I123*H123,2)</f>
        <v>0</v>
      </c>
      <c r="K123" s="194" t="s">
        <v>180</v>
      </c>
      <c r="L123" s="39"/>
      <c r="M123" s="199" t="s">
        <v>1</v>
      </c>
      <c r="N123" s="200" t="s">
        <v>42</v>
      </c>
      <c r="O123" s="75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13" t="s">
        <v>238</v>
      </c>
      <c r="AT123" s="13" t="s">
        <v>122</v>
      </c>
      <c r="AU123" s="13" t="s">
        <v>126</v>
      </c>
      <c r="AY123" s="13" t="s">
        <v>121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3" t="s">
        <v>126</v>
      </c>
      <c r="BK123" s="203">
        <f>ROUND(I123*H123,2)</f>
        <v>0</v>
      </c>
      <c r="BL123" s="13" t="s">
        <v>238</v>
      </c>
      <c r="BM123" s="13" t="s">
        <v>263</v>
      </c>
    </row>
    <row r="124" s="1" customFormat="1" ht="16.5" customHeight="1">
      <c r="B124" s="34"/>
      <c r="C124" s="230" t="s">
        <v>264</v>
      </c>
      <c r="D124" s="230" t="s">
        <v>191</v>
      </c>
      <c r="E124" s="231" t="s">
        <v>265</v>
      </c>
      <c r="F124" s="232" t="s">
        <v>266</v>
      </c>
      <c r="G124" s="233" t="s">
        <v>125</v>
      </c>
      <c r="H124" s="234">
        <v>2</v>
      </c>
      <c r="I124" s="235"/>
      <c r="J124" s="236">
        <f>ROUND(I124*H124,2)</f>
        <v>0</v>
      </c>
      <c r="K124" s="232" t="s">
        <v>1</v>
      </c>
      <c r="L124" s="237"/>
      <c r="M124" s="238" t="s">
        <v>1</v>
      </c>
      <c r="N124" s="239" t="s">
        <v>42</v>
      </c>
      <c r="O124" s="75"/>
      <c r="P124" s="201">
        <f>O124*H124</f>
        <v>0</v>
      </c>
      <c r="Q124" s="201">
        <v>0.0023999999999999998</v>
      </c>
      <c r="R124" s="201">
        <f>Q124*H124</f>
        <v>0.0047999999999999996</v>
      </c>
      <c r="S124" s="201">
        <v>0</v>
      </c>
      <c r="T124" s="202">
        <f>S124*H124</f>
        <v>0</v>
      </c>
      <c r="AR124" s="13" t="s">
        <v>254</v>
      </c>
      <c r="AT124" s="13" t="s">
        <v>191</v>
      </c>
      <c r="AU124" s="13" t="s">
        <v>126</v>
      </c>
      <c r="AY124" s="13" t="s">
        <v>121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3" t="s">
        <v>126</v>
      </c>
      <c r="BK124" s="203">
        <f>ROUND(I124*H124,2)</f>
        <v>0</v>
      </c>
      <c r="BL124" s="13" t="s">
        <v>238</v>
      </c>
      <c r="BM124" s="13" t="s">
        <v>267</v>
      </c>
    </row>
    <row r="125" s="1" customFormat="1" ht="16.5" customHeight="1">
      <c r="B125" s="34"/>
      <c r="C125" s="192" t="s">
        <v>268</v>
      </c>
      <c r="D125" s="192" t="s">
        <v>122</v>
      </c>
      <c r="E125" s="193" t="s">
        <v>269</v>
      </c>
      <c r="F125" s="194" t="s">
        <v>270</v>
      </c>
      <c r="G125" s="195" t="s">
        <v>125</v>
      </c>
      <c r="H125" s="196">
        <v>2</v>
      </c>
      <c r="I125" s="197"/>
      <c r="J125" s="198">
        <f>ROUND(I125*H125,2)</f>
        <v>0</v>
      </c>
      <c r="K125" s="194" t="s">
        <v>180</v>
      </c>
      <c r="L125" s="39"/>
      <c r="M125" s="199" t="s">
        <v>1</v>
      </c>
      <c r="N125" s="200" t="s">
        <v>42</v>
      </c>
      <c r="O125" s="75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13" t="s">
        <v>238</v>
      </c>
      <c r="AT125" s="13" t="s">
        <v>122</v>
      </c>
      <c r="AU125" s="13" t="s">
        <v>126</v>
      </c>
      <c r="AY125" s="13" t="s">
        <v>121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3" t="s">
        <v>126</v>
      </c>
      <c r="BK125" s="203">
        <f>ROUND(I125*H125,2)</f>
        <v>0</v>
      </c>
      <c r="BL125" s="13" t="s">
        <v>238</v>
      </c>
      <c r="BM125" s="13" t="s">
        <v>271</v>
      </c>
    </row>
    <row r="126" s="1" customFormat="1" ht="16.5" customHeight="1">
      <c r="B126" s="34"/>
      <c r="C126" s="230" t="s">
        <v>7</v>
      </c>
      <c r="D126" s="230" t="s">
        <v>191</v>
      </c>
      <c r="E126" s="231" t="s">
        <v>272</v>
      </c>
      <c r="F126" s="232" t="s">
        <v>273</v>
      </c>
      <c r="G126" s="233" t="s">
        <v>125</v>
      </c>
      <c r="H126" s="234">
        <v>2</v>
      </c>
      <c r="I126" s="235"/>
      <c r="J126" s="236">
        <f>ROUND(I126*H126,2)</f>
        <v>0</v>
      </c>
      <c r="K126" s="232" t="s">
        <v>180</v>
      </c>
      <c r="L126" s="237"/>
      <c r="M126" s="238" t="s">
        <v>1</v>
      </c>
      <c r="N126" s="239" t="s">
        <v>42</v>
      </c>
      <c r="O126" s="75"/>
      <c r="P126" s="201">
        <f>O126*H126</f>
        <v>0</v>
      </c>
      <c r="Q126" s="201">
        <v>0.001</v>
      </c>
      <c r="R126" s="201">
        <f>Q126*H126</f>
        <v>0.002</v>
      </c>
      <c r="S126" s="201">
        <v>0</v>
      </c>
      <c r="T126" s="202">
        <f>S126*H126</f>
        <v>0</v>
      </c>
      <c r="AR126" s="13" t="s">
        <v>254</v>
      </c>
      <c r="AT126" s="13" t="s">
        <v>191</v>
      </c>
      <c r="AU126" s="13" t="s">
        <v>126</v>
      </c>
      <c r="AY126" s="13" t="s">
        <v>121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3" t="s">
        <v>126</v>
      </c>
      <c r="BK126" s="203">
        <f>ROUND(I126*H126,2)</f>
        <v>0</v>
      </c>
      <c r="BL126" s="13" t="s">
        <v>238</v>
      </c>
      <c r="BM126" s="13" t="s">
        <v>274</v>
      </c>
    </row>
    <row r="127" s="1" customFormat="1" ht="16.5" customHeight="1">
      <c r="B127" s="34"/>
      <c r="C127" s="230" t="s">
        <v>275</v>
      </c>
      <c r="D127" s="230" t="s">
        <v>191</v>
      </c>
      <c r="E127" s="231" t="s">
        <v>276</v>
      </c>
      <c r="F127" s="232" t="s">
        <v>277</v>
      </c>
      <c r="G127" s="233" t="s">
        <v>125</v>
      </c>
      <c r="H127" s="234">
        <v>2</v>
      </c>
      <c r="I127" s="235"/>
      <c r="J127" s="236">
        <f>ROUND(I127*H127,2)</f>
        <v>0</v>
      </c>
      <c r="K127" s="232" t="s">
        <v>278</v>
      </c>
      <c r="L127" s="237"/>
      <c r="M127" s="238" t="s">
        <v>1</v>
      </c>
      <c r="N127" s="239" t="s">
        <v>42</v>
      </c>
      <c r="O127" s="75"/>
      <c r="P127" s="201">
        <f>O127*H127</f>
        <v>0</v>
      </c>
      <c r="Q127" s="201">
        <v>0.001</v>
      </c>
      <c r="R127" s="201">
        <f>Q127*H127</f>
        <v>0.002</v>
      </c>
      <c r="S127" s="201">
        <v>0</v>
      </c>
      <c r="T127" s="202">
        <f>S127*H127</f>
        <v>0</v>
      </c>
      <c r="AR127" s="13" t="s">
        <v>254</v>
      </c>
      <c r="AT127" s="13" t="s">
        <v>191</v>
      </c>
      <c r="AU127" s="13" t="s">
        <v>126</v>
      </c>
      <c r="AY127" s="13" t="s">
        <v>121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3" t="s">
        <v>126</v>
      </c>
      <c r="BK127" s="203">
        <f>ROUND(I127*H127,2)</f>
        <v>0</v>
      </c>
      <c r="BL127" s="13" t="s">
        <v>238</v>
      </c>
      <c r="BM127" s="13" t="s">
        <v>279</v>
      </c>
    </row>
    <row r="128" s="1" customFormat="1" ht="16.5" customHeight="1">
      <c r="B128" s="34"/>
      <c r="C128" s="192" t="s">
        <v>280</v>
      </c>
      <c r="D128" s="192" t="s">
        <v>122</v>
      </c>
      <c r="E128" s="193" t="s">
        <v>281</v>
      </c>
      <c r="F128" s="194" t="s">
        <v>282</v>
      </c>
      <c r="G128" s="195" t="s">
        <v>125</v>
      </c>
      <c r="H128" s="196">
        <v>2</v>
      </c>
      <c r="I128" s="197"/>
      <c r="J128" s="198">
        <f>ROUND(I128*H128,2)</f>
        <v>0</v>
      </c>
      <c r="K128" s="194" t="s">
        <v>180</v>
      </c>
      <c r="L128" s="39"/>
      <c r="M128" s="199" t="s">
        <v>1</v>
      </c>
      <c r="N128" s="200" t="s">
        <v>42</v>
      </c>
      <c r="O128" s="75"/>
      <c r="P128" s="201">
        <f>O128*H128</f>
        <v>0</v>
      </c>
      <c r="Q128" s="201">
        <v>0</v>
      </c>
      <c r="R128" s="201">
        <f>Q128*H128</f>
        <v>0</v>
      </c>
      <c r="S128" s="201">
        <v>0.024</v>
      </c>
      <c r="T128" s="202">
        <f>S128*H128</f>
        <v>0.048000000000000001</v>
      </c>
      <c r="AR128" s="13" t="s">
        <v>238</v>
      </c>
      <c r="AT128" s="13" t="s">
        <v>122</v>
      </c>
      <c r="AU128" s="13" t="s">
        <v>126</v>
      </c>
      <c r="AY128" s="13" t="s">
        <v>121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3" t="s">
        <v>126</v>
      </c>
      <c r="BK128" s="203">
        <f>ROUND(I128*H128,2)</f>
        <v>0</v>
      </c>
      <c r="BL128" s="13" t="s">
        <v>238</v>
      </c>
      <c r="BM128" s="13" t="s">
        <v>283</v>
      </c>
    </row>
    <row r="129" s="1" customFormat="1" ht="16.5" customHeight="1">
      <c r="B129" s="34"/>
      <c r="C129" s="192" t="s">
        <v>284</v>
      </c>
      <c r="D129" s="192" t="s">
        <v>122</v>
      </c>
      <c r="E129" s="193" t="s">
        <v>285</v>
      </c>
      <c r="F129" s="194" t="s">
        <v>286</v>
      </c>
      <c r="G129" s="195" t="s">
        <v>245</v>
      </c>
      <c r="H129" s="240"/>
      <c r="I129" s="197"/>
      <c r="J129" s="198">
        <f>ROUND(I129*H129,2)</f>
        <v>0</v>
      </c>
      <c r="K129" s="194" t="s">
        <v>180</v>
      </c>
      <c r="L129" s="39"/>
      <c r="M129" s="199" t="s">
        <v>1</v>
      </c>
      <c r="N129" s="200" t="s">
        <v>42</v>
      </c>
      <c r="O129" s="75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13" t="s">
        <v>238</v>
      </c>
      <c r="AT129" s="13" t="s">
        <v>122</v>
      </c>
      <c r="AU129" s="13" t="s">
        <v>126</v>
      </c>
      <c r="AY129" s="13" t="s">
        <v>121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3" t="s">
        <v>126</v>
      </c>
      <c r="BK129" s="203">
        <f>ROUND(I129*H129,2)</f>
        <v>0</v>
      </c>
      <c r="BL129" s="13" t="s">
        <v>238</v>
      </c>
      <c r="BM129" s="13" t="s">
        <v>287</v>
      </c>
    </row>
    <row r="130" s="9" customFormat="1" ht="22.8" customHeight="1">
      <c r="B130" s="178"/>
      <c r="C130" s="179"/>
      <c r="D130" s="180" t="s">
        <v>69</v>
      </c>
      <c r="E130" s="216" t="s">
        <v>288</v>
      </c>
      <c r="F130" s="216" t="s">
        <v>289</v>
      </c>
      <c r="G130" s="179"/>
      <c r="H130" s="179"/>
      <c r="I130" s="182"/>
      <c r="J130" s="217">
        <f>BK130</f>
        <v>0</v>
      </c>
      <c r="K130" s="179"/>
      <c r="L130" s="184"/>
      <c r="M130" s="185"/>
      <c r="N130" s="186"/>
      <c r="O130" s="186"/>
      <c r="P130" s="187">
        <f>SUM(P131:P135)</f>
        <v>0</v>
      </c>
      <c r="Q130" s="186"/>
      <c r="R130" s="187">
        <f>SUM(R131:R135)</f>
        <v>0.0017345999999999998</v>
      </c>
      <c r="S130" s="186"/>
      <c r="T130" s="188">
        <f>SUM(T131:T135)</f>
        <v>0</v>
      </c>
      <c r="AR130" s="189" t="s">
        <v>126</v>
      </c>
      <c r="AT130" s="190" t="s">
        <v>69</v>
      </c>
      <c r="AU130" s="190" t="s">
        <v>78</v>
      </c>
      <c r="AY130" s="189" t="s">
        <v>121</v>
      </c>
      <c r="BK130" s="191">
        <f>SUM(BK131:BK135)</f>
        <v>0</v>
      </c>
    </row>
    <row r="131" s="1" customFormat="1" ht="16.5" customHeight="1">
      <c r="B131" s="34"/>
      <c r="C131" s="192" t="s">
        <v>290</v>
      </c>
      <c r="D131" s="192" t="s">
        <v>122</v>
      </c>
      <c r="E131" s="193" t="s">
        <v>291</v>
      </c>
      <c r="F131" s="194" t="s">
        <v>292</v>
      </c>
      <c r="G131" s="195" t="s">
        <v>179</v>
      </c>
      <c r="H131" s="196">
        <v>2.9399999999999999</v>
      </c>
      <c r="I131" s="197"/>
      <c r="J131" s="198">
        <f>ROUND(I131*H131,2)</f>
        <v>0</v>
      </c>
      <c r="K131" s="194" t="s">
        <v>180</v>
      </c>
      <c r="L131" s="39"/>
      <c r="M131" s="199" t="s">
        <v>1</v>
      </c>
      <c r="N131" s="200" t="s">
        <v>42</v>
      </c>
      <c r="O131" s="75"/>
      <c r="P131" s="201">
        <f>O131*H131</f>
        <v>0</v>
      </c>
      <c r="Q131" s="201">
        <v>8.0000000000000007E-05</v>
      </c>
      <c r="R131" s="201">
        <f>Q131*H131</f>
        <v>0.00023520000000000003</v>
      </c>
      <c r="S131" s="201">
        <v>0</v>
      </c>
      <c r="T131" s="202">
        <f>S131*H131</f>
        <v>0</v>
      </c>
      <c r="AR131" s="13" t="s">
        <v>238</v>
      </c>
      <c r="AT131" s="13" t="s">
        <v>122</v>
      </c>
      <c r="AU131" s="13" t="s">
        <v>126</v>
      </c>
      <c r="AY131" s="13" t="s">
        <v>121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3" t="s">
        <v>126</v>
      </c>
      <c r="BK131" s="203">
        <f>ROUND(I131*H131,2)</f>
        <v>0</v>
      </c>
      <c r="BL131" s="13" t="s">
        <v>238</v>
      </c>
      <c r="BM131" s="13" t="s">
        <v>293</v>
      </c>
    </row>
    <row r="132" s="11" customFormat="1">
      <c r="B132" s="218"/>
      <c r="C132" s="219"/>
      <c r="D132" s="220" t="s">
        <v>182</v>
      </c>
      <c r="E132" s="221" t="s">
        <v>1</v>
      </c>
      <c r="F132" s="222" t="s">
        <v>294</v>
      </c>
      <c r="G132" s="219"/>
      <c r="H132" s="223">
        <v>2.9399999999999999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182</v>
      </c>
      <c r="AU132" s="229" t="s">
        <v>126</v>
      </c>
      <c r="AV132" s="11" t="s">
        <v>126</v>
      </c>
      <c r="AW132" s="11" t="s">
        <v>32</v>
      </c>
      <c r="AX132" s="11" t="s">
        <v>70</v>
      </c>
      <c r="AY132" s="229" t="s">
        <v>121</v>
      </c>
    </row>
    <row r="133" s="1" customFormat="1" ht="16.5" customHeight="1">
      <c r="B133" s="34"/>
      <c r="C133" s="192" t="s">
        <v>295</v>
      </c>
      <c r="D133" s="192" t="s">
        <v>122</v>
      </c>
      <c r="E133" s="193" t="s">
        <v>296</v>
      </c>
      <c r="F133" s="194" t="s">
        <v>297</v>
      </c>
      <c r="G133" s="195" t="s">
        <v>179</v>
      </c>
      <c r="H133" s="196">
        <v>2.9399999999999999</v>
      </c>
      <c r="I133" s="197"/>
      <c r="J133" s="198">
        <f>ROUND(I133*H133,2)</f>
        <v>0</v>
      </c>
      <c r="K133" s="194" t="s">
        <v>180</v>
      </c>
      <c r="L133" s="39"/>
      <c r="M133" s="199" t="s">
        <v>1</v>
      </c>
      <c r="N133" s="200" t="s">
        <v>42</v>
      </c>
      <c r="O133" s="75"/>
      <c r="P133" s="201">
        <f>O133*H133</f>
        <v>0</v>
      </c>
      <c r="Q133" s="201">
        <v>0.00017000000000000001</v>
      </c>
      <c r="R133" s="201">
        <f>Q133*H133</f>
        <v>0.00049980000000000001</v>
      </c>
      <c r="S133" s="201">
        <v>0</v>
      </c>
      <c r="T133" s="202">
        <f>S133*H133</f>
        <v>0</v>
      </c>
      <c r="AR133" s="13" t="s">
        <v>238</v>
      </c>
      <c r="AT133" s="13" t="s">
        <v>122</v>
      </c>
      <c r="AU133" s="13" t="s">
        <v>126</v>
      </c>
      <c r="AY133" s="13" t="s">
        <v>121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3" t="s">
        <v>126</v>
      </c>
      <c r="BK133" s="203">
        <f>ROUND(I133*H133,2)</f>
        <v>0</v>
      </c>
      <c r="BL133" s="13" t="s">
        <v>238</v>
      </c>
      <c r="BM133" s="13" t="s">
        <v>298</v>
      </c>
    </row>
    <row r="134" s="1" customFormat="1" ht="16.5" customHeight="1">
      <c r="B134" s="34"/>
      <c r="C134" s="192" t="s">
        <v>299</v>
      </c>
      <c r="D134" s="192" t="s">
        <v>122</v>
      </c>
      <c r="E134" s="193" t="s">
        <v>300</v>
      </c>
      <c r="F134" s="194" t="s">
        <v>301</v>
      </c>
      <c r="G134" s="195" t="s">
        <v>179</v>
      </c>
      <c r="H134" s="196">
        <v>2.9399999999999999</v>
      </c>
      <c r="I134" s="197"/>
      <c r="J134" s="198">
        <f>ROUND(I134*H134,2)</f>
        <v>0</v>
      </c>
      <c r="K134" s="194" t="s">
        <v>180</v>
      </c>
      <c r="L134" s="39"/>
      <c r="M134" s="199" t="s">
        <v>1</v>
      </c>
      <c r="N134" s="200" t="s">
        <v>42</v>
      </c>
      <c r="O134" s="75"/>
      <c r="P134" s="201">
        <f>O134*H134</f>
        <v>0</v>
      </c>
      <c r="Q134" s="201">
        <v>0.00017000000000000001</v>
      </c>
      <c r="R134" s="201">
        <f>Q134*H134</f>
        <v>0.00049980000000000001</v>
      </c>
      <c r="S134" s="201">
        <v>0</v>
      </c>
      <c r="T134" s="202">
        <f>S134*H134</f>
        <v>0</v>
      </c>
      <c r="AR134" s="13" t="s">
        <v>238</v>
      </c>
      <c r="AT134" s="13" t="s">
        <v>122</v>
      </c>
      <c r="AU134" s="13" t="s">
        <v>126</v>
      </c>
      <c r="AY134" s="13" t="s">
        <v>121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3" t="s">
        <v>126</v>
      </c>
      <c r="BK134" s="203">
        <f>ROUND(I134*H134,2)</f>
        <v>0</v>
      </c>
      <c r="BL134" s="13" t="s">
        <v>238</v>
      </c>
      <c r="BM134" s="13" t="s">
        <v>302</v>
      </c>
    </row>
    <row r="135" s="1" customFormat="1" ht="16.5" customHeight="1">
      <c r="B135" s="34"/>
      <c r="C135" s="192" t="s">
        <v>303</v>
      </c>
      <c r="D135" s="192" t="s">
        <v>122</v>
      </c>
      <c r="E135" s="193" t="s">
        <v>304</v>
      </c>
      <c r="F135" s="194" t="s">
        <v>305</v>
      </c>
      <c r="G135" s="195" t="s">
        <v>179</v>
      </c>
      <c r="H135" s="196">
        <v>2.9399999999999999</v>
      </c>
      <c r="I135" s="197"/>
      <c r="J135" s="198">
        <f>ROUND(I135*H135,2)</f>
        <v>0</v>
      </c>
      <c r="K135" s="194" t="s">
        <v>180</v>
      </c>
      <c r="L135" s="39"/>
      <c r="M135" s="199" t="s">
        <v>1</v>
      </c>
      <c r="N135" s="200" t="s">
        <v>42</v>
      </c>
      <c r="O135" s="75"/>
      <c r="P135" s="201">
        <f>O135*H135</f>
        <v>0</v>
      </c>
      <c r="Q135" s="201">
        <v>0.00017000000000000001</v>
      </c>
      <c r="R135" s="201">
        <f>Q135*H135</f>
        <v>0.00049980000000000001</v>
      </c>
      <c r="S135" s="201">
        <v>0</v>
      </c>
      <c r="T135" s="202">
        <f>S135*H135</f>
        <v>0</v>
      </c>
      <c r="AR135" s="13" t="s">
        <v>238</v>
      </c>
      <c r="AT135" s="13" t="s">
        <v>122</v>
      </c>
      <c r="AU135" s="13" t="s">
        <v>126</v>
      </c>
      <c r="AY135" s="13" t="s">
        <v>121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3" t="s">
        <v>126</v>
      </c>
      <c r="BK135" s="203">
        <f>ROUND(I135*H135,2)</f>
        <v>0</v>
      </c>
      <c r="BL135" s="13" t="s">
        <v>238</v>
      </c>
      <c r="BM135" s="13" t="s">
        <v>306</v>
      </c>
    </row>
    <row r="136" s="9" customFormat="1" ht="22.8" customHeight="1">
      <c r="B136" s="178"/>
      <c r="C136" s="179"/>
      <c r="D136" s="180" t="s">
        <v>69</v>
      </c>
      <c r="E136" s="216" t="s">
        <v>307</v>
      </c>
      <c r="F136" s="216" t="s">
        <v>308</v>
      </c>
      <c r="G136" s="179"/>
      <c r="H136" s="179"/>
      <c r="I136" s="182"/>
      <c r="J136" s="217">
        <f>BK136</f>
        <v>0</v>
      </c>
      <c r="K136" s="179"/>
      <c r="L136" s="184"/>
      <c r="M136" s="185"/>
      <c r="N136" s="186"/>
      <c r="O136" s="186"/>
      <c r="P136" s="187">
        <f>SUM(P137:P139)</f>
        <v>0</v>
      </c>
      <c r="Q136" s="186"/>
      <c r="R136" s="187">
        <f>SUM(R137:R139)</f>
        <v>0.021692300000000001</v>
      </c>
      <c r="S136" s="186"/>
      <c r="T136" s="188">
        <f>SUM(T137:T139)</f>
        <v>0</v>
      </c>
      <c r="AR136" s="189" t="s">
        <v>126</v>
      </c>
      <c r="AT136" s="190" t="s">
        <v>69</v>
      </c>
      <c r="AU136" s="190" t="s">
        <v>78</v>
      </c>
      <c r="AY136" s="189" t="s">
        <v>121</v>
      </c>
      <c r="BK136" s="191">
        <f>SUM(BK137:BK139)</f>
        <v>0</v>
      </c>
    </row>
    <row r="137" s="1" customFormat="1" ht="16.5" customHeight="1">
      <c r="B137" s="34"/>
      <c r="C137" s="192" t="s">
        <v>309</v>
      </c>
      <c r="D137" s="192" t="s">
        <v>122</v>
      </c>
      <c r="E137" s="193" t="s">
        <v>310</v>
      </c>
      <c r="F137" s="194" t="s">
        <v>311</v>
      </c>
      <c r="G137" s="195" t="s">
        <v>179</v>
      </c>
      <c r="H137" s="196">
        <v>44.270000000000003</v>
      </c>
      <c r="I137" s="197"/>
      <c r="J137" s="198">
        <f>ROUND(I137*H137,2)</f>
        <v>0</v>
      </c>
      <c r="K137" s="194" t="s">
        <v>180</v>
      </c>
      <c r="L137" s="39"/>
      <c r="M137" s="199" t="s">
        <v>1</v>
      </c>
      <c r="N137" s="200" t="s">
        <v>42</v>
      </c>
      <c r="O137" s="75"/>
      <c r="P137" s="201">
        <f>O137*H137</f>
        <v>0</v>
      </c>
      <c r="Q137" s="201">
        <v>0.00020000000000000001</v>
      </c>
      <c r="R137" s="201">
        <f>Q137*H137</f>
        <v>0.0088540000000000008</v>
      </c>
      <c r="S137" s="201">
        <v>0</v>
      </c>
      <c r="T137" s="202">
        <f>S137*H137</f>
        <v>0</v>
      </c>
      <c r="AR137" s="13" t="s">
        <v>238</v>
      </c>
      <c r="AT137" s="13" t="s">
        <v>122</v>
      </c>
      <c r="AU137" s="13" t="s">
        <v>126</v>
      </c>
      <c r="AY137" s="13" t="s">
        <v>121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3" t="s">
        <v>126</v>
      </c>
      <c r="BK137" s="203">
        <f>ROUND(I137*H137,2)</f>
        <v>0</v>
      </c>
      <c r="BL137" s="13" t="s">
        <v>238</v>
      </c>
      <c r="BM137" s="13" t="s">
        <v>312</v>
      </c>
    </row>
    <row r="138" s="11" customFormat="1">
      <c r="B138" s="218"/>
      <c r="C138" s="219"/>
      <c r="D138" s="220" t="s">
        <v>182</v>
      </c>
      <c r="E138" s="221" t="s">
        <v>1</v>
      </c>
      <c r="F138" s="222" t="s">
        <v>313</v>
      </c>
      <c r="G138" s="219"/>
      <c r="H138" s="223">
        <v>44.270000000000003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182</v>
      </c>
      <c r="AU138" s="229" t="s">
        <v>126</v>
      </c>
      <c r="AV138" s="11" t="s">
        <v>126</v>
      </c>
      <c r="AW138" s="11" t="s">
        <v>32</v>
      </c>
      <c r="AX138" s="11" t="s">
        <v>78</v>
      </c>
      <c r="AY138" s="229" t="s">
        <v>121</v>
      </c>
    </row>
    <row r="139" s="1" customFormat="1" ht="16.5" customHeight="1">
      <c r="B139" s="34"/>
      <c r="C139" s="192" t="s">
        <v>314</v>
      </c>
      <c r="D139" s="192" t="s">
        <v>122</v>
      </c>
      <c r="E139" s="193" t="s">
        <v>315</v>
      </c>
      <c r="F139" s="194" t="s">
        <v>316</v>
      </c>
      <c r="G139" s="195" t="s">
        <v>179</v>
      </c>
      <c r="H139" s="196">
        <v>44.270000000000003</v>
      </c>
      <c r="I139" s="197"/>
      <c r="J139" s="198">
        <f>ROUND(I139*H139,2)</f>
        <v>0</v>
      </c>
      <c r="K139" s="194" t="s">
        <v>180</v>
      </c>
      <c r="L139" s="39"/>
      <c r="M139" s="204" t="s">
        <v>1</v>
      </c>
      <c r="N139" s="205" t="s">
        <v>42</v>
      </c>
      <c r="O139" s="206"/>
      <c r="P139" s="207">
        <f>O139*H139</f>
        <v>0</v>
      </c>
      <c r="Q139" s="207">
        <v>0.00029</v>
      </c>
      <c r="R139" s="207">
        <f>Q139*H139</f>
        <v>0.0128383</v>
      </c>
      <c r="S139" s="207">
        <v>0</v>
      </c>
      <c r="T139" s="208">
        <f>S139*H139</f>
        <v>0</v>
      </c>
      <c r="AR139" s="13" t="s">
        <v>238</v>
      </c>
      <c r="AT139" s="13" t="s">
        <v>122</v>
      </c>
      <c r="AU139" s="13" t="s">
        <v>126</v>
      </c>
      <c r="AY139" s="13" t="s">
        <v>121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3" t="s">
        <v>126</v>
      </c>
      <c r="BK139" s="203">
        <f>ROUND(I139*H139,2)</f>
        <v>0</v>
      </c>
      <c r="BL139" s="13" t="s">
        <v>238</v>
      </c>
      <c r="BM139" s="13" t="s">
        <v>317</v>
      </c>
    </row>
    <row r="140" s="1" customFormat="1" ht="6.96" customHeight="1">
      <c r="B140" s="53"/>
      <c r="C140" s="54"/>
      <c r="D140" s="54"/>
      <c r="E140" s="54"/>
      <c r="F140" s="54"/>
      <c r="G140" s="54"/>
      <c r="H140" s="54"/>
      <c r="I140" s="151"/>
      <c r="J140" s="54"/>
      <c r="K140" s="54"/>
      <c r="L140" s="39"/>
    </row>
  </sheetData>
  <sheetProtection sheet="1" autoFilter="0" formatColumns="0" formatRows="0" objects="1" scenarios="1" spinCount="100000" saltValue="TabOsmNNZM+uVVWMFcjA5bkg2ZlY5C5yBZI2rdCLqSQok5UhfH4dis75zt8BsBarHehLdvqnDQuihWp3lfw4QQ==" hashValue="VfiOkHJkZSJjTyg39kncPuyNouAuu8h/GBWSsgAf6sY8KGi2a0J01Gw5VQoxtS8bSnUDMnPrehrxRtTwoiIZ5w==" algorithmName="SHA-512" password="CC35"/>
  <autoFilter ref="C88:K139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0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3" t="s">
        <v>85</v>
      </c>
    </row>
    <row r="3" ht="6.96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6"/>
      <c r="AT3" s="13" t="s">
        <v>78</v>
      </c>
    </row>
    <row r="4" ht="24.96" customHeight="1">
      <c r="B4" s="16"/>
      <c r="D4" s="124" t="s">
        <v>95</v>
      </c>
      <c r="L4" s="16"/>
      <c r="M4" s="20" t="s">
        <v>10</v>
      </c>
      <c r="AT4" s="13" t="s">
        <v>4</v>
      </c>
    </row>
    <row r="5" ht="6.96" customHeight="1">
      <c r="B5" s="16"/>
      <c r="L5" s="16"/>
    </row>
    <row r="6" ht="12" customHeight="1">
      <c r="B6" s="16"/>
      <c r="D6" s="125" t="s">
        <v>16</v>
      </c>
      <c r="L6" s="16"/>
    </row>
    <row r="7" ht="16.5" customHeight="1">
      <c r="B7" s="16"/>
      <c r="E7" s="126" t="str">
        <f>'Rekapitulace stavby'!K6</f>
        <v>Rekonstrukce střechy objektu domova vč.půd.vestavby a sol.panelů na střechu (změna stavby)</v>
      </c>
      <c r="F7" s="125"/>
      <c r="G7" s="125"/>
      <c r="H7" s="125"/>
      <c r="L7" s="16"/>
    </row>
    <row r="8" s="1" customFormat="1" ht="12" customHeight="1">
      <c r="B8" s="39"/>
      <c r="D8" s="125" t="s">
        <v>96</v>
      </c>
      <c r="I8" s="127"/>
      <c r="L8" s="39"/>
    </row>
    <row r="9" s="1" customFormat="1" ht="36.96" customHeight="1">
      <c r="B9" s="39"/>
      <c r="E9" s="128" t="s">
        <v>318</v>
      </c>
      <c r="F9" s="1"/>
      <c r="G9" s="1"/>
      <c r="H9" s="1"/>
      <c r="I9" s="127"/>
      <c r="L9" s="39"/>
    </row>
    <row r="10" s="1" customFormat="1">
      <c r="B10" s="39"/>
      <c r="I10" s="127"/>
      <c r="L10" s="39"/>
    </row>
    <row r="11" s="1" customFormat="1" ht="12" customHeight="1">
      <c r="B11" s="39"/>
      <c r="D11" s="125" t="s">
        <v>18</v>
      </c>
      <c r="F11" s="13" t="s">
        <v>1</v>
      </c>
      <c r="I11" s="129" t="s">
        <v>19</v>
      </c>
      <c r="J11" s="13" t="s">
        <v>1</v>
      </c>
      <c r="L11" s="39"/>
    </row>
    <row r="12" s="1" customFormat="1" ht="12" customHeight="1">
      <c r="B12" s="39"/>
      <c r="D12" s="125" t="s">
        <v>20</v>
      </c>
      <c r="F12" s="13" t="s">
        <v>21</v>
      </c>
      <c r="I12" s="129" t="s">
        <v>22</v>
      </c>
      <c r="J12" s="130" t="str">
        <f>'Rekapitulace stavby'!AN8</f>
        <v>10. 12. 2018</v>
      </c>
      <c r="L12" s="39"/>
    </row>
    <row r="13" s="1" customFormat="1" ht="10.8" customHeight="1">
      <c r="B13" s="39"/>
      <c r="I13" s="127"/>
      <c r="L13" s="39"/>
    </row>
    <row r="14" s="1" customFormat="1" ht="12" customHeight="1">
      <c r="B14" s="39"/>
      <c r="D14" s="125" t="s">
        <v>24</v>
      </c>
      <c r="I14" s="129" t="s">
        <v>25</v>
      </c>
      <c r="J14" s="13" t="s">
        <v>1</v>
      </c>
      <c r="L14" s="39"/>
    </row>
    <row r="15" s="1" customFormat="1" ht="18" customHeight="1">
      <c r="B15" s="39"/>
      <c r="E15" s="13" t="s">
        <v>26</v>
      </c>
      <c r="I15" s="129" t="s">
        <v>27</v>
      </c>
      <c r="J15" s="13" t="s">
        <v>1</v>
      </c>
      <c r="L15" s="39"/>
    </row>
    <row r="16" s="1" customFormat="1" ht="6.96" customHeight="1">
      <c r="B16" s="39"/>
      <c r="I16" s="127"/>
      <c r="L16" s="39"/>
    </row>
    <row r="17" s="1" customFormat="1" ht="12" customHeight="1">
      <c r="B17" s="39"/>
      <c r="D17" s="125" t="s">
        <v>28</v>
      </c>
      <c r="I17" s="129" t="s">
        <v>25</v>
      </c>
      <c r="J17" s="29" t="str">
        <f>'Rekapitulace stavby'!AN13</f>
        <v>Vyplň údaj</v>
      </c>
      <c r="L17" s="39"/>
    </row>
    <row r="18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9" t="s">
        <v>27</v>
      </c>
      <c r="J18" s="29" t="str">
        <f>'Rekapitulace stavby'!AN14</f>
        <v>Vyplň údaj</v>
      </c>
      <c r="L18" s="39"/>
    </row>
    <row r="19" s="1" customFormat="1" ht="6.96" customHeight="1">
      <c r="B19" s="39"/>
      <c r="I19" s="127"/>
      <c r="L19" s="39"/>
    </row>
    <row r="20" s="1" customFormat="1" ht="12" customHeight="1">
      <c r="B20" s="39"/>
      <c r="D20" s="125" t="s">
        <v>30</v>
      </c>
      <c r="I20" s="129" t="s">
        <v>25</v>
      </c>
      <c r="J20" s="13" t="s">
        <v>1</v>
      </c>
      <c r="L20" s="39"/>
    </row>
    <row r="21" s="1" customFormat="1" ht="18" customHeight="1">
      <c r="B21" s="39"/>
      <c r="E21" s="13" t="s">
        <v>31</v>
      </c>
      <c r="I21" s="129" t="s">
        <v>27</v>
      </c>
      <c r="J21" s="13" t="s">
        <v>1</v>
      </c>
      <c r="L21" s="39"/>
    </row>
    <row r="22" s="1" customFormat="1" ht="6.96" customHeight="1">
      <c r="B22" s="39"/>
      <c r="I22" s="127"/>
      <c r="L22" s="39"/>
    </row>
    <row r="23" s="1" customFormat="1" ht="12" customHeight="1">
      <c r="B23" s="39"/>
      <c r="D23" s="125" t="s">
        <v>33</v>
      </c>
      <c r="I23" s="129" t="s">
        <v>25</v>
      </c>
      <c r="J23" s="13" t="s">
        <v>1</v>
      </c>
      <c r="L23" s="39"/>
    </row>
    <row r="24" s="1" customFormat="1" ht="18" customHeight="1">
      <c r="B24" s="39"/>
      <c r="E24" s="13" t="s">
        <v>34</v>
      </c>
      <c r="I24" s="129" t="s">
        <v>27</v>
      </c>
      <c r="J24" s="13" t="s">
        <v>1</v>
      </c>
      <c r="L24" s="39"/>
    </row>
    <row r="25" s="1" customFormat="1" ht="6.96" customHeight="1">
      <c r="B25" s="39"/>
      <c r="I25" s="127"/>
      <c r="L25" s="39"/>
    </row>
    <row r="26" s="1" customFormat="1" ht="12" customHeight="1">
      <c r="B26" s="39"/>
      <c r="D26" s="125" t="s">
        <v>35</v>
      </c>
      <c r="I26" s="127"/>
      <c r="L26" s="39"/>
    </row>
    <row r="27" s="6" customFormat="1" ht="16.5" customHeight="1">
      <c r="B27" s="131"/>
      <c r="E27" s="132" t="s">
        <v>1</v>
      </c>
      <c r="F27" s="132"/>
      <c r="G27" s="132"/>
      <c r="H27" s="132"/>
      <c r="I27" s="133"/>
      <c r="L27" s="131"/>
    </row>
    <row r="28" s="1" customFormat="1" ht="6.96" customHeight="1">
      <c r="B28" s="39"/>
      <c r="I28" s="127"/>
      <c r="L28" s="39"/>
    </row>
    <row r="29" s="1" customFormat="1" ht="6.96" customHeight="1">
      <c r="B29" s="39"/>
      <c r="D29" s="67"/>
      <c r="E29" s="67"/>
      <c r="F29" s="67"/>
      <c r="G29" s="67"/>
      <c r="H29" s="67"/>
      <c r="I29" s="134"/>
      <c r="J29" s="67"/>
      <c r="K29" s="67"/>
      <c r="L29" s="39"/>
    </row>
    <row r="30" s="1" customFormat="1" ht="25.44" customHeight="1">
      <c r="B30" s="39"/>
      <c r="D30" s="135" t="s">
        <v>36</v>
      </c>
      <c r="I30" s="127"/>
      <c r="J30" s="136">
        <f>ROUND(J91, 2)</f>
        <v>0</v>
      </c>
      <c r="L30" s="39"/>
    </row>
    <row r="31" s="1" customFormat="1" ht="6.96" customHeight="1">
      <c r="B31" s="39"/>
      <c r="D31" s="67"/>
      <c r="E31" s="67"/>
      <c r="F31" s="67"/>
      <c r="G31" s="67"/>
      <c r="H31" s="67"/>
      <c r="I31" s="134"/>
      <c r="J31" s="67"/>
      <c r="K31" s="67"/>
      <c r="L31" s="39"/>
    </row>
    <row r="32" s="1" customFormat="1" ht="14.4" customHeight="1">
      <c r="B32" s="39"/>
      <c r="F32" s="137" t="s">
        <v>38</v>
      </c>
      <c r="I32" s="138" t="s">
        <v>37</v>
      </c>
      <c r="J32" s="137" t="s">
        <v>39</v>
      </c>
      <c r="L32" s="39"/>
    </row>
    <row r="33" s="1" customFormat="1" ht="14.4" customHeight="1">
      <c r="B33" s="39"/>
      <c r="D33" s="125" t="s">
        <v>40</v>
      </c>
      <c r="E33" s="125" t="s">
        <v>41</v>
      </c>
      <c r="F33" s="139">
        <f>ROUND((SUM(BE91:BE150)),  2)</f>
        <v>0</v>
      </c>
      <c r="I33" s="140">
        <v>0.20999999999999999</v>
      </c>
      <c r="J33" s="139">
        <f>ROUND(((SUM(BE91:BE150))*I33),  2)</f>
        <v>0</v>
      </c>
      <c r="L33" s="39"/>
    </row>
    <row r="34" s="1" customFormat="1" ht="14.4" customHeight="1">
      <c r="B34" s="39"/>
      <c r="E34" s="125" t="s">
        <v>42</v>
      </c>
      <c r="F34" s="139">
        <f>ROUND((SUM(BF91:BF150)),  2)</f>
        <v>0</v>
      </c>
      <c r="I34" s="140">
        <v>0.14999999999999999</v>
      </c>
      <c r="J34" s="139">
        <f>ROUND(((SUM(BF91:BF150))*I34),  2)</f>
        <v>0</v>
      </c>
      <c r="L34" s="39"/>
    </row>
    <row r="35" hidden="1" s="1" customFormat="1" ht="14.4" customHeight="1">
      <c r="B35" s="39"/>
      <c r="E35" s="125" t="s">
        <v>43</v>
      </c>
      <c r="F35" s="139">
        <f>ROUND((SUM(BG91:BG150)),  2)</f>
        <v>0</v>
      </c>
      <c r="I35" s="140">
        <v>0.20999999999999999</v>
      </c>
      <c r="J35" s="139">
        <f>0</f>
        <v>0</v>
      </c>
      <c r="L35" s="39"/>
    </row>
    <row r="36" hidden="1" s="1" customFormat="1" ht="14.4" customHeight="1">
      <c r="B36" s="39"/>
      <c r="E36" s="125" t="s">
        <v>44</v>
      </c>
      <c r="F36" s="139">
        <f>ROUND((SUM(BH91:BH150)),  2)</f>
        <v>0</v>
      </c>
      <c r="I36" s="140">
        <v>0.14999999999999999</v>
      </c>
      <c r="J36" s="139">
        <f>0</f>
        <v>0</v>
      </c>
      <c r="L36" s="39"/>
    </row>
    <row r="37" hidden="1" s="1" customFormat="1" ht="14.4" customHeight="1">
      <c r="B37" s="39"/>
      <c r="E37" s="125" t="s">
        <v>45</v>
      </c>
      <c r="F37" s="139">
        <f>ROUND((SUM(BI91:BI150)),  2)</f>
        <v>0</v>
      </c>
      <c r="I37" s="140">
        <v>0</v>
      </c>
      <c r="J37" s="139">
        <f>0</f>
        <v>0</v>
      </c>
      <c r="L37" s="39"/>
    </row>
    <row r="38" s="1" customFormat="1" ht="6.96" customHeight="1">
      <c r="B38" s="39"/>
      <c r="I38" s="127"/>
      <c r="L38" s="39"/>
    </row>
    <row r="39" s="1" customFormat="1" ht="25.44" customHeight="1">
      <c r="B39" s="39"/>
      <c r="C39" s="141"/>
      <c r="D39" s="142" t="s">
        <v>46</v>
      </c>
      <c r="E39" s="143"/>
      <c r="F39" s="143"/>
      <c r="G39" s="144" t="s">
        <v>47</v>
      </c>
      <c r="H39" s="145" t="s">
        <v>48</v>
      </c>
      <c r="I39" s="146"/>
      <c r="J39" s="147">
        <f>SUM(J30:J37)</f>
        <v>0</v>
      </c>
      <c r="K39" s="148"/>
      <c r="L39" s="39"/>
    </row>
    <row r="40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39"/>
    </row>
    <row r="44" s="1" customFormat="1" ht="6.96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39"/>
    </row>
    <row r="45" s="1" customFormat="1" ht="24.96" customHeight="1">
      <c r="B45" s="34"/>
      <c r="C45" s="19" t="s">
        <v>98</v>
      </c>
      <c r="D45" s="35"/>
      <c r="E45" s="35"/>
      <c r="F45" s="35"/>
      <c r="G45" s="35"/>
      <c r="H45" s="35"/>
      <c r="I45" s="127"/>
      <c r="J45" s="35"/>
      <c r="K45" s="35"/>
      <c r="L45" s="39"/>
    </row>
    <row r="46" s="1" customFormat="1" ht="6.96" customHeight="1">
      <c r="B46" s="34"/>
      <c r="C46" s="35"/>
      <c r="D46" s="35"/>
      <c r="E46" s="35"/>
      <c r="F46" s="35"/>
      <c r="G46" s="35"/>
      <c r="H46" s="35"/>
      <c r="I46" s="127"/>
      <c r="J46" s="35"/>
      <c r="K46" s="35"/>
      <c r="L46" s="39"/>
    </row>
    <row r="47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7"/>
      <c r="J47" s="35"/>
      <c r="K47" s="35"/>
      <c r="L47" s="39"/>
    </row>
    <row r="48" s="1" customFormat="1" ht="16.5" customHeight="1">
      <c r="B48" s="34"/>
      <c r="C48" s="35"/>
      <c r="D48" s="35"/>
      <c r="E48" s="155" t="str">
        <f>E7</f>
        <v>Rekonstrukce střechy objektu domova vč.půd.vestavby a sol.panelů na střechu (změna stavby)</v>
      </c>
      <c r="F48" s="28"/>
      <c r="G48" s="28"/>
      <c r="H48" s="28"/>
      <c r="I48" s="127"/>
      <c r="J48" s="35"/>
      <c r="K48" s="35"/>
      <c r="L48" s="39"/>
    </row>
    <row r="49" s="1" customFormat="1" ht="12" customHeight="1">
      <c r="B49" s="34"/>
      <c r="C49" s="28" t="s">
        <v>96</v>
      </c>
      <c r="D49" s="35"/>
      <c r="E49" s="35"/>
      <c r="F49" s="35"/>
      <c r="G49" s="35"/>
      <c r="H49" s="35"/>
      <c r="I49" s="127"/>
      <c r="J49" s="35"/>
      <c r="K49" s="35"/>
      <c r="L49" s="39"/>
    </row>
    <row r="50" s="1" customFormat="1" ht="16.5" customHeight="1">
      <c r="B50" s="34"/>
      <c r="C50" s="35"/>
      <c r="D50" s="35"/>
      <c r="E50" s="60" t="str">
        <f>E9</f>
        <v>300 - 3NP - změna</v>
      </c>
      <c r="F50" s="35"/>
      <c r="G50" s="35"/>
      <c r="H50" s="35"/>
      <c r="I50" s="127"/>
      <c r="J50" s="35"/>
      <c r="K50" s="35"/>
      <c r="L50" s="39"/>
    </row>
    <row r="51" s="1" customFormat="1" ht="6.96" customHeight="1">
      <c r="B51" s="34"/>
      <c r="C51" s="35"/>
      <c r="D51" s="35"/>
      <c r="E51" s="35"/>
      <c r="F51" s="35"/>
      <c r="G51" s="35"/>
      <c r="H51" s="35"/>
      <c r="I51" s="127"/>
      <c r="J51" s="35"/>
      <c r="K51" s="35"/>
      <c r="L51" s="39"/>
    </row>
    <row r="52" s="1" customFormat="1" ht="12" customHeight="1">
      <c r="B52" s="34"/>
      <c r="C52" s="28" t="s">
        <v>20</v>
      </c>
      <c r="D52" s="35"/>
      <c r="E52" s="35"/>
      <c r="F52" s="23" t="str">
        <f>F12</f>
        <v>Hranice</v>
      </c>
      <c r="G52" s="35"/>
      <c r="H52" s="35"/>
      <c r="I52" s="129" t="s">
        <v>22</v>
      </c>
      <c r="J52" s="63" t="str">
        <f>IF(J12="","",J12)</f>
        <v>10. 12. 2018</v>
      </c>
      <c r="K52" s="35"/>
      <c r="L52" s="39"/>
    </row>
    <row r="53" s="1" customFormat="1" ht="6.96" customHeight="1">
      <c r="B53" s="34"/>
      <c r="C53" s="35"/>
      <c r="D53" s="35"/>
      <c r="E53" s="35"/>
      <c r="F53" s="35"/>
      <c r="G53" s="35"/>
      <c r="H53" s="35"/>
      <c r="I53" s="127"/>
      <c r="J53" s="35"/>
      <c r="K53" s="35"/>
      <c r="L53" s="39"/>
    </row>
    <row r="54" s="1" customFormat="1" ht="13.65" customHeight="1">
      <c r="B54" s="34"/>
      <c r="C54" s="28" t="s">
        <v>24</v>
      </c>
      <c r="D54" s="35"/>
      <c r="E54" s="35"/>
      <c r="F54" s="23" t="str">
        <f>E15</f>
        <v>Domov pro Seniory v Hranicích</v>
      </c>
      <c r="G54" s="35"/>
      <c r="H54" s="35"/>
      <c r="I54" s="129" t="s">
        <v>30</v>
      </c>
      <c r="J54" s="32" t="str">
        <f>E21</f>
        <v>ing.Kostner Petr</v>
      </c>
      <c r="K54" s="35"/>
      <c r="L54" s="39"/>
    </row>
    <row r="55" s="1" customFormat="1" ht="13.65" customHeight="1">
      <c r="B55" s="34"/>
      <c r="C55" s="28" t="s">
        <v>28</v>
      </c>
      <c r="D55" s="35"/>
      <c r="E55" s="35"/>
      <c r="F55" s="23" t="str">
        <f>IF(E18="","",E18)</f>
        <v>Vyplň údaj</v>
      </c>
      <c r="G55" s="35"/>
      <c r="H55" s="35"/>
      <c r="I55" s="129" t="s">
        <v>33</v>
      </c>
      <c r="J55" s="32" t="str">
        <f>E24</f>
        <v>Milan Hájek</v>
      </c>
      <c r="K55" s="35"/>
      <c r="L55" s="39"/>
    </row>
    <row r="56" s="1" customFormat="1" ht="10.32" customHeight="1">
      <c r="B56" s="34"/>
      <c r="C56" s="35"/>
      <c r="D56" s="35"/>
      <c r="E56" s="35"/>
      <c r="F56" s="35"/>
      <c r="G56" s="35"/>
      <c r="H56" s="35"/>
      <c r="I56" s="127"/>
      <c r="J56" s="35"/>
      <c r="K56" s="35"/>
      <c r="L56" s="39"/>
    </row>
    <row r="57" s="1" customFormat="1" ht="29.28" customHeight="1">
      <c r="B57" s="34"/>
      <c r="C57" s="156" t="s">
        <v>99</v>
      </c>
      <c r="D57" s="157"/>
      <c r="E57" s="157"/>
      <c r="F57" s="157"/>
      <c r="G57" s="157"/>
      <c r="H57" s="157"/>
      <c r="I57" s="158"/>
      <c r="J57" s="159" t="s">
        <v>100</v>
      </c>
      <c r="K57" s="157"/>
      <c r="L57" s="39"/>
    </row>
    <row r="58" s="1" customFormat="1" ht="10.32" customHeight="1">
      <c r="B58" s="34"/>
      <c r="C58" s="35"/>
      <c r="D58" s="35"/>
      <c r="E58" s="35"/>
      <c r="F58" s="35"/>
      <c r="G58" s="35"/>
      <c r="H58" s="35"/>
      <c r="I58" s="127"/>
      <c r="J58" s="35"/>
      <c r="K58" s="35"/>
      <c r="L58" s="39"/>
    </row>
    <row r="59" s="1" customFormat="1" ht="22.8" customHeight="1">
      <c r="B59" s="34"/>
      <c r="C59" s="160" t="s">
        <v>101</v>
      </c>
      <c r="D59" s="35"/>
      <c r="E59" s="35"/>
      <c r="F59" s="35"/>
      <c r="G59" s="35"/>
      <c r="H59" s="35"/>
      <c r="I59" s="127"/>
      <c r="J59" s="94">
        <f>J91</f>
        <v>0</v>
      </c>
      <c r="K59" s="35"/>
      <c r="L59" s="39"/>
      <c r="AU59" s="13" t="s">
        <v>102</v>
      </c>
    </row>
    <row r="60" s="7" customFormat="1" ht="24.96" customHeight="1">
      <c r="B60" s="161"/>
      <c r="C60" s="162"/>
      <c r="D60" s="163" t="s">
        <v>164</v>
      </c>
      <c r="E60" s="164"/>
      <c r="F60" s="164"/>
      <c r="G60" s="164"/>
      <c r="H60" s="164"/>
      <c r="I60" s="165"/>
      <c r="J60" s="166">
        <f>J92</f>
        <v>0</v>
      </c>
      <c r="K60" s="162"/>
      <c r="L60" s="167"/>
    </row>
    <row r="61" s="10" customFormat="1" ht="19.92" customHeight="1">
      <c r="B61" s="209"/>
      <c r="C61" s="210"/>
      <c r="D61" s="211" t="s">
        <v>165</v>
      </c>
      <c r="E61" s="212"/>
      <c r="F61" s="212"/>
      <c r="G61" s="212"/>
      <c r="H61" s="212"/>
      <c r="I61" s="213"/>
      <c r="J61" s="214">
        <f>J93</f>
        <v>0</v>
      </c>
      <c r="K61" s="210"/>
      <c r="L61" s="215"/>
    </row>
    <row r="62" s="10" customFormat="1" ht="19.92" customHeight="1">
      <c r="B62" s="209"/>
      <c r="C62" s="210"/>
      <c r="D62" s="211" t="s">
        <v>166</v>
      </c>
      <c r="E62" s="212"/>
      <c r="F62" s="212"/>
      <c r="G62" s="212"/>
      <c r="H62" s="212"/>
      <c r="I62" s="213"/>
      <c r="J62" s="214">
        <f>J100</f>
        <v>0</v>
      </c>
      <c r="K62" s="210"/>
      <c r="L62" s="215"/>
    </row>
    <row r="63" s="10" customFormat="1" ht="19.92" customHeight="1">
      <c r="B63" s="209"/>
      <c r="C63" s="210"/>
      <c r="D63" s="211" t="s">
        <v>167</v>
      </c>
      <c r="E63" s="212"/>
      <c r="F63" s="212"/>
      <c r="G63" s="212"/>
      <c r="H63" s="212"/>
      <c r="I63" s="213"/>
      <c r="J63" s="214">
        <f>J108</f>
        <v>0</v>
      </c>
      <c r="K63" s="210"/>
      <c r="L63" s="215"/>
    </row>
    <row r="64" s="10" customFormat="1" ht="19.92" customHeight="1">
      <c r="B64" s="209"/>
      <c r="C64" s="210"/>
      <c r="D64" s="211" t="s">
        <v>168</v>
      </c>
      <c r="E64" s="212"/>
      <c r="F64" s="212"/>
      <c r="G64" s="212"/>
      <c r="H64" s="212"/>
      <c r="I64" s="213"/>
      <c r="J64" s="214">
        <f>J114</f>
        <v>0</v>
      </c>
      <c r="K64" s="210"/>
      <c r="L64" s="215"/>
    </row>
    <row r="65" s="7" customFormat="1" ht="24.96" customHeight="1">
      <c r="B65" s="161"/>
      <c r="C65" s="162"/>
      <c r="D65" s="163" t="s">
        <v>169</v>
      </c>
      <c r="E65" s="164"/>
      <c r="F65" s="164"/>
      <c r="G65" s="164"/>
      <c r="H65" s="164"/>
      <c r="I65" s="165"/>
      <c r="J65" s="166">
        <f>J116</f>
        <v>0</v>
      </c>
      <c r="K65" s="162"/>
      <c r="L65" s="167"/>
    </row>
    <row r="66" s="10" customFormat="1" ht="19.92" customHeight="1">
      <c r="B66" s="209"/>
      <c r="C66" s="210"/>
      <c r="D66" s="211" t="s">
        <v>170</v>
      </c>
      <c r="E66" s="212"/>
      <c r="F66" s="212"/>
      <c r="G66" s="212"/>
      <c r="H66" s="212"/>
      <c r="I66" s="213"/>
      <c r="J66" s="214">
        <f>J117</f>
        <v>0</v>
      </c>
      <c r="K66" s="210"/>
      <c r="L66" s="215"/>
    </row>
    <row r="67" s="10" customFormat="1" ht="19.92" customHeight="1">
      <c r="B67" s="209"/>
      <c r="C67" s="210"/>
      <c r="D67" s="211" t="s">
        <v>171</v>
      </c>
      <c r="E67" s="212"/>
      <c r="F67" s="212"/>
      <c r="G67" s="212"/>
      <c r="H67" s="212"/>
      <c r="I67" s="213"/>
      <c r="J67" s="214">
        <f>J125</f>
        <v>0</v>
      </c>
      <c r="K67" s="210"/>
      <c r="L67" s="215"/>
    </row>
    <row r="68" s="10" customFormat="1" ht="19.92" customHeight="1">
      <c r="B68" s="209"/>
      <c r="C68" s="210"/>
      <c r="D68" s="211" t="s">
        <v>172</v>
      </c>
      <c r="E68" s="212"/>
      <c r="F68" s="212"/>
      <c r="G68" s="212"/>
      <c r="H68" s="212"/>
      <c r="I68" s="213"/>
      <c r="J68" s="214">
        <f>J136</f>
        <v>0</v>
      </c>
      <c r="K68" s="210"/>
      <c r="L68" s="215"/>
    </row>
    <row r="69" s="10" customFormat="1" ht="19.92" customHeight="1">
      <c r="B69" s="209"/>
      <c r="C69" s="210"/>
      <c r="D69" s="211" t="s">
        <v>173</v>
      </c>
      <c r="E69" s="212"/>
      <c r="F69" s="212"/>
      <c r="G69" s="212"/>
      <c r="H69" s="212"/>
      <c r="I69" s="213"/>
      <c r="J69" s="214">
        <f>J142</f>
        <v>0</v>
      </c>
      <c r="K69" s="210"/>
      <c r="L69" s="215"/>
    </row>
    <row r="70" s="7" customFormat="1" ht="24.96" customHeight="1">
      <c r="B70" s="161"/>
      <c r="C70" s="162"/>
      <c r="D70" s="163" t="s">
        <v>319</v>
      </c>
      <c r="E70" s="164"/>
      <c r="F70" s="164"/>
      <c r="G70" s="164"/>
      <c r="H70" s="164"/>
      <c r="I70" s="165"/>
      <c r="J70" s="166">
        <f>J146</f>
        <v>0</v>
      </c>
      <c r="K70" s="162"/>
      <c r="L70" s="167"/>
    </row>
    <row r="71" s="10" customFormat="1" ht="19.92" customHeight="1">
      <c r="B71" s="209"/>
      <c r="C71" s="210"/>
      <c r="D71" s="211" t="s">
        <v>320</v>
      </c>
      <c r="E71" s="212"/>
      <c r="F71" s="212"/>
      <c r="G71" s="212"/>
      <c r="H71" s="212"/>
      <c r="I71" s="213"/>
      <c r="J71" s="214">
        <f>J147</f>
        <v>0</v>
      </c>
      <c r="K71" s="210"/>
      <c r="L71" s="215"/>
    </row>
    <row r="72" s="1" customFormat="1" ht="21.84" customHeight="1">
      <c r="B72" s="34"/>
      <c r="C72" s="35"/>
      <c r="D72" s="35"/>
      <c r="E72" s="35"/>
      <c r="F72" s="35"/>
      <c r="G72" s="35"/>
      <c r="H72" s="35"/>
      <c r="I72" s="127"/>
      <c r="J72" s="35"/>
      <c r="K72" s="35"/>
      <c r="L72" s="39"/>
    </row>
    <row r="73" s="1" customFormat="1" ht="6.96" customHeight="1">
      <c r="B73" s="53"/>
      <c r="C73" s="54"/>
      <c r="D73" s="54"/>
      <c r="E73" s="54"/>
      <c r="F73" s="54"/>
      <c r="G73" s="54"/>
      <c r="H73" s="54"/>
      <c r="I73" s="151"/>
      <c r="J73" s="54"/>
      <c r="K73" s="54"/>
      <c r="L73" s="39"/>
    </row>
    <row r="77" s="1" customFormat="1" ht="6.96" customHeight="1">
      <c r="B77" s="55"/>
      <c r="C77" s="56"/>
      <c r="D77" s="56"/>
      <c r="E77" s="56"/>
      <c r="F77" s="56"/>
      <c r="G77" s="56"/>
      <c r="H77" s="56"/>
      <c r="I77" s="154"/>
      <c r="J77" s="56"/>
      <c r="K77" s="56"/>
      <c r="L77" s="39"/>
    </row>
    <row r="78" s="1" customFormat="1" ht="24.96" customHeight="1">
      <c r="B78" s="34"/>
      <c r="C78" s="19" t="s">
        <v>105</v>
      </c>
      <c r="D78" s="35"/>
      <c r="E78" s="35"/>
      <c r="F78" s="35"/>
      <c r="G78" s="35"/>
      <c r="H78" s="35"/>
      <c r="I78" s="127"/>
      <c r="J78" s="35"/>
      <c r="K78" s="35"/>
      <c r="L78" s="39"/>
    </row>
    <row r="79" s="1" customFormat="1" ht="6.96" customHeight="1">
      <c r="B79" s="34"/>
      <c r="C79" s="35"/>
      <c r="D79" s="35"/>
      <c r="E79" s="35"/>
      <c r="F79" s="35"/>
      <c r="G79" s="35"/>
      <c r="H79" s="35"/>
      <c r="I79" s="127"/>
      <c r="J79" s="35"/>
      <c r="K79" s="35"/>
      <c r="L79" s="39"/>
    </row>
    <row r="80" s="1" customFormat="1" ht="12" customHeight="1">
      <c r="B80" s="34"/>
      <c r="C80" s="28" t="s">
        <v>16</v>
      </c>
      <c r="D80" s="35"/>
      <c r="E80" s="35"/>
      <c r="F80" s="35"/>
      <c r="G80" s="35"/>
      <c r="H80" s="35"/>
      <c r="I80" s="127"/>
      <c r="J80" s="35"/>
      <c r="K80" s="35"/>
      <c r="L80" s="39"/>
    </row>
    <row r="81" s="1" customFormat="1" ht="16.5" customHeight="1">
      <c r="B81" s="34"/>
      <c r="C81" s="35"/>
      <c r="D81" s="35"/>
      <c r="E81" s="155" t="str">
        <f>E7</f>
        <v>Rekonstrukce střechy objektu domova vč.půd.vestavby a sol.panelů na střechu (změna stavby)</v>
      </c>
      <c r="F81" s="28"/>
      <c r="G81" s="28"/>
      <c r="H81" s="28"/>
      <c r="I81" s="127"/>
      <c r="J81" s="35"/>
      <c r="K81" s="35"/>
      <c r="L81" s="39"/>
    </row>
    <row r="82" s="1" customFormat="1" ht="12" customHeight="1">
      <c r="B82" s="34"/>
      <c r="C82" s="28" t="s">
        <v>96</v>
      </c>
      <c r="D82" s="35"/>
      <c r="E82" s="35"/>
      <c r="F82" s="35"/>
      <c r="G82" s="35"/>
      <c r="H82" s="35"/>
      <c r="I82" s="127"/>
      <c r="J82" s="35"/>
      <c r="K82" s="35"/>
      <c r="L82" s="39"/>
    </row>
    <row r="83" s="1" customFormat="1" ht="16.5" customHeight="1">
      <c r="B83" s="34"/>
      <c r="C83" s="35"/>
      <c r="D83" s="35"/>
      <c r="E83" s="60" t="str">
        <f>E9</f>
        <v>300 - 3NP - změna</v>
      </c>
      <c r="F83" s="35"/>
      <c r="G83" s="35"/>
      <c r="H83" s="35"/>
      <c r="I83" s="127"/>
      <c r="J83" s="35"/>
      <c r="K83" s="35"/>
      <c r="L83" s="39"/>
    </row>
    <row r="84" s="1" customFormat="1" ht="6.96" customHeight="1">
      <c r="B84" s="34"/>
      <c r="C84" s="35"/>
      <c r="D84" s="35"/>
      <c r="E84" s="35"/>
      <c r="F84" s="35"/>
      <c r="G84" s="35"/>
      <c r="H84" s="35"/>
      <c r="I84" s="127"/>
      <c r="J84" s="35"/>
      <c r="K84" s="35"/>
      <c r="L84" s="39"/>
    </row>
    <row r="85" s="1" customFormat="1" ht="12" customHeight="1">
      <c r="B85" s="34"/>
      <c r="C85" s="28" t="s">
        <v>20</v>
      </c>
      <c r="D85" s="35"/>
      <c r="E85" s="35"/>
      <c r="F85" s="23" t="str">
        <f>F12</f>
        <v>Hranice</v>
      </c>
      <c r="G85" s="35"/>
      <c r="H85" s="35"/>
      <c r="I85" s="129" t="s">
        <v>22</v>
      </c>
      <c r="J85" s="63" t="str">
        <f>IF(J12="","",J12)</f>
        <v>10. 12. 2018</v>
      </c>
      <c r="K85" s="35"/>
      <c r="L85" s="39"/>
    </row>
    <row r="86" s="1" customFormat="1" ht="6.96" customHeight="1">
      <c r="B86" s="34"/>
      <c r="C86" s="35"/>
      <c r="D86" s="35"/>
      <c r="E86" s="35"/>
      <c r="F86" s="35"/>
      <c r="G86" s="35"/>
      <c r="H86" s="35"/>
      <c r="I86" s="127"/>
      <c r="J86" s="35"/>
      <c r="K86" s="35"/>
      <c r="L86" s="39"/>
    </row>
    <row r="87" s="1" customFormat="1" ht="13.65" customHeight="1">
      <c r="B87" s="34"/>
      <c r="C87" s="28" t="s">
        <v>24</v>
      </c>
      <c r="D87" s="35"/>
      <c r="E87" s="35"/>
      <c r="F87" s="23" t="str">
        <f>E15</f>
        <v>Domov pro Seniory v Hranicích</v>
      </c>
      <c r="G87" s="35"/>
      <c r="H87" s="35"/>
      <c r="I87" s="129" t="s">
        <v>30</v>
      </c>
      <c r="J87" s="32" t="str">
        <f>E21</f>
        <v>ing.Kostner Petr</v>
      </c>
      <c r="K87" s="35"/>
      <c r="L87" s="39"/>
    </row>
    <row r="88" s="1" customFormat="1" ht="13.65" customHeight="1">
      <c r="B88" s="34"/>
      <c r="C88" s="28" t="s">
        <v>28</v>
      </c>
      <c r="D88" s="35"/>
      <c r="E88" s="35"/>
      <c r="F88" s="23" t="str">
        <f>IF(E18="","",E18)</f>
        <v>Vyplň údaj</v>
      </c>
      <c r="G88" s="35"/>
      <c r="H88" s="35"/>
      <c r="I88" s="129" t="s">
        <v>33</v>
      </c>
      <c r="J88" s="32" t="str">
        <f>E24</f>
        <v>Milan Hájek</v>
      </c>
      <c r="K88" s="35"/>
      <c r="L88" s="39"/>
    </row>
    <row r="89" s="1" customFormat="1" ht="10.32" customHeight="1">
      <c r="B89" s="34"/>
      <c r="C89" s="35"/>
      <c r="D89" s="35"/>
      <c r="E89" s="35"/>
      <c r="F89" s="35"/>
      <c r="G89" s="35"/>
      <c r="H89" s="35"/>
      <c r="I89" s="127"/>
      <c r="J89" s="35"/>
      <c r="K89" s="35"/>
      <c r="L89" s="39"/>
    </row>
    <row r="90" s="8" customFormat="1" ht="29.28" customHeight="1">
      <c r="B90" s="168"/>
      <c r="C90" s="169" t="s">
        <v>106</v>
      </c>
      <c r="D90" s="170" t="s">
        <v>55</v>
      </c>
      <c r="E90" s="170" t="s">
        <v>51</v>
      </c>
      <c r="F90" s="170" t="s">
        <v>52</v>
      </c>
      <c r="G90" s="170" t="s">
        <v>107</v>
      </c>
      <c r="H90" s="170" t="s">
        <v>108</v>
      </c>
      <c r="I90" s="171" t="s">
        <v>109</v>
      </c>
      <c r="J90" s="170" t="s">
        <v>100</v>
      </c>
      <c r="K90" s="172" t="s">
        <v>110</v>
      </c>
      <c r="L90" s="173"/>
      <c r="M90" s="84" t="s">
        <v>1</v>
      </c>
      <c r="N90" s="85" t="s">
        <v>40</v>
      </c>
      <c r="O90" s="85" t="s">
        <v>111</v>
      </c>
      <c r="P90" s="85" t="s">
        <v>112</v>
      </c>
      <c r="Q90" s="85" t="s">
        <v>113</v>
      </c>
      <c r="R90" s="85" t="s">
        <v>114</v>
      </c>
      <c r="S90" s="85" t="s">
        <v>115</v>
      </c>
      <c r="T90" s="86" t="s">
        <v>116</v>
      </c>
    </row>
    <row r="91" s="1" customFormat="1" ht="22.8" customHeight="1">
      <c r="B91" s="34"/>
      <c r="C91" s="91" t="s">
        <v>117</v>
      </c>
      <c r="D91" s="35"/>
      <c r="E91" s="35"/>
      <c r="F91" s="35"/>
      <c r="G91" s="35"/>
      <c r="H91" s="35"/>
      <c r="I91" s="127"/>
      <c r="J91" s="174">
        <f>BK91</f>
        <v>0</v>
      </c>
      <c r="K91" s="35"/>
      <c r="L91" s="39"/>
      <c r="M91" s="87"/>
      <c r="N91" s="88"/>
      <c r="O91" s="88"/>
      <c r="P91" s="175">
        <f>P92+P116+P146</f>
        <v>0</v>
      </c>
      <c r="Q91" s="88"/>
      <c r="R91" s="175">
        <f>R92+R116+R146</f>
        <v>2.1001225300000002</v>
      </c>
      <c r="S91" s="88"/>
      <c r="T91" s="176">
        <f>T92+T116+T146</f>
        <v>0.62538000000000005</v>
      </c>
      <c r="AT91" s="13" t="s">
        <v>69</v>
      </c>
      <c r="AU91" s="13" t="s">
        <v>102</v>
      </c>
      <c r="BK91" s="177">
        <f>BK92+BK116+BK146</f>
        <v>0</v>
      </c>
    </row>
    <row r="92" s="9" customFormat="1" ht="25.92" customHeight="1">
      <c r="B92" s="178"/>
      <c r="C92" s="179"/>
      <c r="D92" s="180" t="s">
        <v>69</v>
      </c>
      <c r="E92" s="181" t="s">
        <v>174</v>
      </c>
      <c r="F92" s="181" t="s">
        <v>175</v>
      </c>
      <c r="G92" s="179"/>
      <c r="H92" s="179"/>
      <c r="I92" s="182"/>
      <c r="J92" s="183">
        <f>BK92</f>
        <v>0</v>
      </c>
      <c r="K92" s="179"/>
      <c r="L92" s="184"/>
      <c r="M92" s="185"/>
      <c r="N92" s="186"/>
      <c r="O92" s="186"/>
      <c r="P92" s="187">
        <f>P93+P100+P108+P114</f>
        <v>0</v>
      </c>
      <c r="Q92" s="186"/>
      <c r="R92" s="187">
        <f>R93+R100+R108+R114</f>
        <v>1.4215937499999998</v>
      </c>
      <c r="S92" s="186"/>
      <c r="T92" s="188">
        <f>T93+T100+T108+T114</f>
        <v>0.60138000000000003</v>
      </c>
      <c r="AR92" s="189" t="s">
        <v>78</v>
      </c>
      <c r="AT92" s="190" t="s">
        <v>69</v>
      </c>
      <c r="AU92" s="190" t="s">
        <v>70</v>
      </c>
      <c r="AY92" s="189" t="s">
        <v>121</v>
      </c>
      <c r="BK92" s="191">
        <f>BK93+BK100+BK108+BK114</f>
        <v>0</v>
      </c>
    </row>
    <row r="93" s="9" customFormat="1" ht="22.8" customHeight="1">
      <c r="B93" s="178"/>
      <c r="C93" s="179"/>
      <c r="D93" s="180" t="s">
        <v>69</v>
      </c>
      <c r="E93" s="216" t="s">
        <v>142</v>
      </c>
      <c r="F93" s="216" t="s">
        <v>176</v>
      </c>
      <c r="G93" s="179"/>
      <c r="H93" s="179"/>
      <c r="I93" s="182"/>
      <c r="J93" s="217">
        <f>BK93</f>
        <v>0</v>
      </c>
      <c r="K93" s="179"/>
      <c r="L93" s="184"/>
      <c r="M93" s="185"/>
      <c r="N93" s="186"/>
      <c r="O93" s="186"/>
      <c r="P93" s="187">
        <f>SUM(P94:P99)</f>
        <v>0</v>
      </c>
      <c r="Q93" s="186"/>
      <c r="R93" s="187">
        <f>SUM(R94:R99)</f>
        <v>1.4210017499999998</v>
      </c>
      <c r="S93" s="186"/>
      <c r="T93" s="188">
        <f>SUM(T94:T99)</f>
        <v>0</v>
      </c>
      <c r="AR93" s="189" t="s">
        <v>78</v>
      </c>
      <c r="AT93" s="190" t="s">
        <v>69</v>
      </c>
      <c r="AU93" s="190" t="s">
        <v>78</v>
      </c>
      <c r="AY93" s="189" t="s">
        <v>121</v>
      </c>
      <c r="BK93" s="191">
        <f>SUM(BK94:BK99)</f>
        <v>0</v>
      </c>
    </row>
    <row r="94" s="1" customFormat="1" ht="16.5" customHeight="1">
      <c r="B94" s="34"/>
      <c r="C94" s="192" t="s">
        <v>78</v>
      </c>
      <c r="D94" s="192" t="s">
        <v>122</v>
      </c>
      <c r="E94" s="193" t="s">
        <v>177</v>
      </c>
      <c r="F94" s="194" t="s">
        <v>178</v>
      </c>
      <c r="G94" s="195" t="s">
        <v>179</v>
      </c>
      <c r="H94" s="196">
        <v>0.19500000000000001</v>
      </c>
      <c r="I94" s="197"/>
      <c r="J94" s="198">
        <f>ROUND(I94*H94,2)</f>
        <v>0</v>
      </c>
      <c r="K94" s="194" t="s">
        <v>180</v>
      </c>
      <c r="L94" s="39"/>
      <c r="M94" s="199" t="s">
        <v>1</v>
      </c>
      <c r="N94" s="200" t="s">
        <v>42</v>
      </c>
      <c r="O94" s="75"/>
      <c r="P94" s="201">
        <f>O94*H94</f>
        <v>0</v>
      </c>
      <c r="Q94" s="201">
        <v>0.041529999999999997</v>
      </c>
      <c r="R94" s="201">
        <f>Q94*H94</f>
        <v>0.008098349999999999</v>
      </c>
      <c r="S94" s="201">
        <v>0</v>
      </c>
      <c r="T94" s="202">
        <f>S94*H94</f>
        <v>0</v>
      </c>
      <c r="AR94" s="13" t="s">
        <v>120</v>
      </c>
      <c r="AT94" s="13" t="s">
        <v>122</v>
      </c>
      <c r="AU94" s="13" t="s">
        <v>126</v>
      </c>
      <c r="AY94" s="13" t="s">
        <v>121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13" t="s">
        <v>126</v>
      </c>
      <c r="BK94" s="203">
        <f>ROUND(I94*H94,2)</f>
        <v>0</v>
      </c>
      <c r="BL94" s="13" t="s">
        <v>120</v>
      </c>
      <c r="BM94" s="13" t="s">
        <v>181</v>
      </c>
    </row>
    <row r="95" s="11" customFormat="1">
      <c r="B95" s="218"/>
      <c r="C95" s="219"/>
      <c r="D95" s="220" t="s">
        <v>182</v>
      </c>
      <c r="E95" s="221" t="s">
        <v>1</v>
      </c>
      <c r="F95" s="222" t="s">
        <v>321</v>
      </c>
      <c r="G95" s="219"/>
      <c r="H95" s="223">
        <v>0.19500000000000001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AT95" s="229" t="s">
        <v>182</v>
      </c>
      <c r="AU95" s="229" t="s">
        <v>126</v>
      </c>
      <c r="AV95" s="11" t="s">
        <v>126</v>
      </c>
      <c r="AW95" s="11" t="s">
        <v>32</v>
      </c>
      <c r="AX95" s="11" t="s">
        <v>78</v>
      </c>
      <c r="AY95" s="229" t="s">
        <v>121</v>
      </c>
    </row>
    <row r="96" s="1" customFormat="1" ht="16.5" customHeight="1">
      <c r="B96" s="34"/>
      <c r="C96" s="192" t="s">
        <v>126</v>
      </c>
      <c r="D96" s="192" t="s">
        <v>122</v>
      </c>
      <c r="E96" s="193" t="s">
        <v>184</v>
      </c>
      <c r="F96" s="194" t="s">
        <v>185</v>
      </c>
      <c r="G96" s="195" t="s">
        <v>179</v>
      </c>
      <c r="H96" s="196">
        <v>0.78000000000000003</v>
      </c>
      <c r="I96" s="197"/>
      <c r="J96" s="198">
        <f>ROUND(I96*H96,2)</f>
        <v>0</v>
      </c>
      <c r="K96" s="194" t="s">
        <v>180</v>
      </c>
      <c r="L96" s="39"/>
      <c r="M96" s="199" t="s">
        <v>1</v>
      </c>
      <c r="N96" s="200" t="s">
        <v>42</v>
      </c>
      <c r="O96" s="75"/>
      <c r="P96" s="201">
        <f>O96*H96</f>
        <v>0</v>
      </c>
      <c r="Q96" s="201">
        <v>0.041529999999999997</v>
      </c>
      <c r="R96" s="201">
        <f>Q96*H96</f>
        <v>0.032393399999999996</v>
      </c>
      <c r="S96" s="201">
        <v>0</v>
      </c>
      <c r="T96" s="202">
        <f>S96*H96</f>
        <v>0</v>
      </c>
      <c r="AR96" s="13" t="s">
        <v>120</v>
      </c>
      <c r="AT96" s="13" t="s">
        <v>122</v>
      </c>
      <c r="AU96" s="13" t="s">
        <v>126</v>
      </c>
      <c r="AY96" s="13" t="s">
        <v>121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13" t="s">
        <v>126</v>
      </c>
      <c r="BK96" s="203">
        <f>ROUND(I96*H96,2)</f>
        <v>0</v>
      </c>
      <c r="BL96" s="13" t="s">
        <v>120</v>
      </c>
      <c r="BM96" s="13" t="s">
        <v>186</v>
      </c>
    </row>
    <row r="97" s="11" customFormat="1">
      <c r="B97" s="218"/>
      <c r="C97" s="219"/>
      <c r="D97" s="220" t="s">
        <v>182</v>
      </c>
      <c r="E97" s="221" t="s">
        <v>1</v>
      </c>
      <c r="F97" s="222" t="s">
        <v>322</v>
      </c>
      <c r="G97" s="219"/>
      <c r="H97" s="223">
        <v>0.78000000000000003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182</v>
      </c>
      <c r="AU97" s="229" t="s">
        <v>126</v>
      </c>
      <c r="AV97" s="11" t="s">
        <v>126</v>
      </c>
      <c r="AW97" s="11" t="s">
        <v>32</v>
      </c>
      <c r="AX97" s="11" t="s">
        <v>78</v>
      </c>
      <c r="AY97" s="229" t="s">
        <v>121</v>
      </c>
    </row>
    <row r="98" s="1" customFormat="1" ht="16.5" customHeight="1">
      <c r="B98" s="34"/>
      <c r="C98" s="192" t="s">
        <v>131</v>
      </c>
      <c r="D98" s="192" t="s">
        <v>122</v>
      </c>
      <c r="E98" s="193" t="s">
        <v>188</v>
      </c>
      <c r="F98" s="194" t="s">
        <v>189</v>
      </c>
      <c r="G98" s="195" t="s">
        <v>125</v>
      </c>
      <c r="H98" s="196">
        <v>3</v>
      </c>
      <c r="I98" s="197"/>
      <c r="J98" s="198">
        <f>ROUND(I98*H98,2)</f>
        <v>0</v>
      </c>
      <c r="K98" s="194" t="s">
        <v>180</v>
      </c>
      <c r="L98" s="39"/>
      <c r="M98" s="199" t="s">
        <v>1</v>
      </c>
      <c r="N98" s="200" t="s">
        <v>42</v>
      </c>
      <c r="O98" s="75"/>
      <c r="P98" s="201">
        <f>O98*H98</f>
        <v>0</v>
      </c>
      <c r="Q98" s="201">
        <v>0.44169999999999998</v>
      </c>
      <c r="R98" s="201">
        <f>Q98*H98</f>
        <v>1.3250999999999999</v>
      </c>
      <c r="S98" s="201">
        <v>0</v>
      </c>
      <c r="T98" s="202">
        <f>S98*H98</f>
        <v>0</v>
      </c>
      <c r="AR98" s="13" t="s">
        <v>120</v>
      </c>
      <c r="AT98" s="13" t="s">
        <v>122</v>
      </c>
      <c r="AU98" s="13" t="s">
        <v>126</v>
      </c>
      <c r="AY98" s="13" t="s">
        <v>121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3" t="s">
        <v>126</v>
      </c>
      <c r="BK98" s="203">
        <f>ROUND(I98*H98,2)</f>
        <v>0</v>
      </c>
      <c r="BL98" s="13" t="s">
        <v>120</v>
      </c>
      <c r="BM98" s="13" t="s">
        <v>190</v>
      </c>
    </row>
    <row r="99" s="1" customFormat="1" ht="16.5" customHeight="1">
      <c r="B99" s="34"/>
      <c r="C99" s="230" t="s">
        <v>120</v>
      </c>
      <c r="D99" s="230" t="s">
        <v>191</v>
      </c>
      <c r="E99" s="231" t="s">
        <v>192</v>
      </c>
      <c r="F99" s="232" t="s">
        <v>323</v>
      </c>
      <c r="G99" s="233" t="s">
        <v>125</v>
      </c>
      <c r="H99" s="234">
        <v>3</v>
      </c>
      <c r="I99" s="235"/>
      <c r="J99" s="236">
        <f>ROUND(I99*H99,2)</f>
        <v>0</v>
      </c>
      <c r="K99" s="232" t="s">
        <v>1</v>
      </c>
      <c r="L99" s="237"/>
      <c r="M99" s="238" t="s">
        <v>1</v>
      </c>
      <c r="N99" s="239" t="s">
        <v>42</v>
      </c>
      <c r="O99" s="75"/>
      <c r="P99" s="201">
        <f>O99*H99</f>
        <v>0</v>
      </c>
      <c r="Q99" s="201">
        <v>0.01847</v>
      </c>
      <c r="R99" s="201">
        <f>Q99*H99</f>
        <v>0.055410000000000001</v>
      </c>
      <c r="S99" s="201">
        <v>0</v>
      </c>
      <c r="T99" s="202">
        <f>S99*H99</f>
        <v>0</v>
      </c>
      <c r="AR99" s="13" t="s">
        <v>150</v>
      </c>
      <c r="AT99" s="13" t="s">
        <v>191</v>
      </c>
      <c r="AU99" s="13" t="s">
        <v>126</v>
      </c>
      <c r="AY99" s="13" t="s">
        <v>121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13" t="s">
        <v>126</v>
      </c>
      <c r="BK99" s="203">
        <f>ROUND(I99*H99,2)</f>
        <v>0</v>
      </c>
      <c r="BL99" s="13" t="s">
        <v>120</v>
      </c>
      <c r="BM99" s="13" t="s">
        <v>194</v>
      </c>
    </row>
    <row r="100" s="9" customFormat="1" ht="22.8" customHeight="1">
      <c r="B100" s="178"/>
      <c r="C100" s="179"/>
      <c r="D100" s="180" t="s">
        <v>69</v>
      </c>
      <c r="E100" s="216" t="s">
        <v>154</v>
      </c>
      <c r="F100" s="216" t="s">
        <v>195</v>
      </c>
      <c r="G100" s="179"/>
      <c r="H100" s="179"/>
      <c r="I100" s="182"/>
      <c r="J100" s="217">
        <f>BK100</f>
        <v>0</v>
      </c>
      <c r="K100" s="179"/>
      <c r="L100" s="184"/>
      <c r="M100" s="185"/>
      <c r="N100" s="186"/>
      <c r="O100" s="186"/>
      <c r="P100" s="187">
        <f>SUM(P101:P107)</f>
        <v>0</v>
      </c>
      <c r="Q100" s="186"/>
      <c r="R100" s="187">
        <f>SUM(R101:R107)</f>
        <v>0.00059200000000000008</v>
      </c>
      <c r="S100" s="186"/>
      <c r="T100" s="188">
        <f>SUM(T101:T107)</f>
        <v>0.60138000000000003</v>
      </c>
      <c r="AR100" s="189" t="s">
        <v>78</v>
      </c>
      <c r="AT100" s="190" t="s">
        <v>69</v>
      </c>
      <c r="AU100" s="190" t="s">
        <v>78</v>
      </c>
      <c r="AY100" s="189" t="s">
        <v>121</v>
      </c>
      <c r="BK100" s="191">
        <f>SUM(BK101:BK107)</f>
        <v>0</v>
      </c>
    </row>
    <row r="101" s="1" customFormat="1" ht="16.5" customHeight="1">
      <c r="B101" s="34"/>
      <c r="C101" s="192" t="s">
        <v>138</v>
      </c>
      <c r="D101" s="192" t="s">
        <v>122</v>
      </c>
      <c r="E101" s="193" t="s">
        <v>196</v>
      </c>
      <c r="F101" s="194" t="s">
        <v>197</v>
      </c>
      <c r="G101" s="195" t="s">
        <v>179</v>
      </c>
      <c r="H101" s="196">
        <v>14.800000000000001</v>
      </c>
      <c r="I101" s="197"/>
      <c r="J101" s="198">
        <f>ROUND(I101*H101,2)</f>
        <v>0</v>
      </c>
      <c r="K101" s="194" t="s">
        <v>180</v>
      </c>
      <c r="L101" s="39"/>
      <c r="M101" s="199" t="s">
        <v>1</v>
      </c>
      <c r="N101" s="200" t="s">
        <v>42</v>
      </c>
      <c r="O101" s="75"/>
      <c r="P101" s="201">
        <f>O101*H101</f>
        <v>0</v>
      </c>
      <c r="Q101" s="201">
        <v>4.0000000000000003E-05</v>
      </c>
      <c r="R101" s="201">
        <f>Q101*H101</f>
        <v>0.00059200000000000008</v>
      </c>
      <c r="S101" s="201">
        <v>0</v>
      </c>
      <c r="T101" s="202">
        <f>S101*H101</f>
        <v>0</v>
      </c>
      <c r="AR101" s="13" t="s">
        <v>120</v>
      </c>
      <c r="AT101" s="13" t="s">
        <v>122</v>
      </c>
      <c r="AU101" s="13" t="s">
        <v>126</v>
      </c>
      <c r="AY101" s="13" t="s">
        <v>121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3" t="s">
        <v>126</v>
      </c>
      <c r="BK101" s="203">
        <f>ROUND(I101*H101,2)</f>
        <v>0</v>
      </c>
      <c r="BL101" s="13" t="s">
        <v>120</v>
      </c>
      <c r="BM101" s="13" t="s">
        <v>198</v>
      </c>
    </row>
    <row r="102" s="11" customFormat="1">
      <c r="B102" s="218"/>
      <c r="C102" s="219"/>
      <c r="D102" s="220" t="s">
        <v>182</v>
      </c>
      <c r="E102" s="221" t="s">
        <v>1</v>
      </c>
      <c r="F102" s="222" t="s">
        <v>199</v>
      </c>
      <c r="G102" s="219"/>
      <c r="H102" s="223">
        <v>10.800000000000001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182</v>
      </c>
      <c r="AU102" s="229" t="s">
        <v>126</v>
      </c>
      <c r="AV102" s="11" t="s">
        <v>126</v>
      </c>
      <c r="AW102" s="11" t="s">
        <v>32</v>
      </c>
      <c r="AX102" s="11" t="s">
        <v>70</v>
      </c>
      <c r="AY102" s="229" t="s">
        <v>121</v>
      </c>
    </row>
    <row r="103" s="11" customFormat="1">
      <c r="B103" s="218"/>
      <c r="C103" s="219"/>
      <c r="D103" s="220" t="s">
        <v>182</v>
      </c>
      <c r="E103" s="221" t="s">
        <v>1</v>
      </c>
      <c r="F103" s="222" t="s">
        <v>324</v>
      </c>
      <c r="G103" s="219"/>
      <c r="H103" s="223">
        <v>4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182</v>
      </c>
      <c r="AU103" s="229" t="s">
        <v>126</v>
      </c>
      <c r="AV103" s="11" t="s">
        <v>126</v>
      </c>
      <c r="AW103" s="11" t="s">
        <v>32</v>
      </c>
      <c r="AX103" s="11" t="s">
        <v>70</v>
      </c>
      <c r="AY103" s="229" t="s">
        <v>121</v>
      </c>
    </row>
    <row r="104" s="1" customFormat="1" ht="16.5" customHeight="1">
      <c r="B104" s="34"/>
      <c r="C104" s="192" t="s">
        <v>142</v>
      </c>
      <c r="D104" s="192" t="s">
        <v>122</v>
      </c>
      <c r="E104" s="193" t="s">
        <v>200</v>
      </c>
      <c r="F104" s="194" t="s">
        <v>201</v>
      </c>
      <c r="G104" s="195" t="s">
        <v>179</v>
      </c>
      <c r="H104" s="196">
        <v>1.78</v>
      </c>
      <c r="I104" s="197"/>
      <c r="J104" s="198">
        <f>ROUND(I104*H104,2)</f>
        <v>0</v>
      </c>
      <c r="K104" s="194" t="s">
        <v>180</v>
      </c>
      <c r="L104" s="39"/>
      <c r="M104" s="199" t="s">
        <v>1</v>
      </c>
      <c r="N104" s="200" t="s">
        <v>42</v>
      </c>
      <c r="O104" s="75"/>
      <c r="P104" s="201">
        <f>O104*H104</f>
        <v>0</v>
      </c>
      <c r="Q104" s="201">
        <v>0</v>
      </c>
      <c r="R104" s="201">
        <f>Q104*H104</f>
        <v>0</v>
      </c>
      <c r="S104" s="201">
        <v>0.26100000000000001</v>
      </c>
      <c r="T104" s="202">
        <f>S104*H104</f>
        <v>0.46458000000000005</v>
      </c>
      <c r="AR104" s="13" t="s">
        <v>120</v>
      </c>
      <c r="AT104" s="13" t="s">
        <v>122</v>
      </c>
      <c r="AU104" s="13" t="s">
        <v>126</v>
      </c>
      <c r="AY104" s="13" t="s">
        <v>121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3" t="s">
        <v>126</v>
      </c>
      <c r="BK104" s="203">
        <f>ROUND(I104*H104,2)</f>
        <v>0</v>
      </c>
      <c r="BL104" s="13" t="s">
        <v>120</v>
      </c>
      <c r="BM104" s="13" t="s">
        <v>202</v>
      </c>
    </row>
    <row r="105" s="11" customFormat="1">
      <c r="B105" s="218"/>
      <c r="C105" s="219"/>
      <c r="D105" s="220" t="s">
        <v>182</v>
      </c>
      <c r="E105" s="221" t="s">
        <v>1</v>
      </c>
      <c r="F105" s="222" t="s">
        <v>325</v>
      </c>
      <c r="G105" s="219"/>
      <c r="H105" s="223">
        <v>1.78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182</v>
      </c>
      <c r="AU105" s="229" t="s">
        <v>126</v>
      </c>
      <c r="AV105" s="11" t="s">
        <v>126</v>
      </c>
      <c r="AW105" s="11" t="s">
        <v>32</v>
      </c>
      <c r="AX105" s="11" t="s">
        <v>78</v>
      </c>
      <c r="AY105" s="229" t="s">
        <v>121</v>
      </c>
    </row>
    <row r="106" s="1" customFormat="1" ht="16.5" customHeight="1">
      <c r="B106" s="34"/>
      <c r="C106" s="192" t="s">
        <v>146</v>
      </c>
      <c r="D106" s="192" t="s">
        <v>122</v>
      </c>
      <c r="E106" s="193" t="s">
        <v>204</v>
      </c>
      <c r="F106" s="194" t="s">
        <v>205</v>
      </c>
      <c r="G106" s="195" t="s">
        <v>179</v>
      </c>
      <c r="H106" s="196">
        <v>1.8</v>
      </c>
      <c r="I106" s="197"/>
      <c r="J106" s="198">
        <f>ROUND(I106*H106,2)</f>
        <v>0</v>
      </c>
      <c r="K106" s="194" t="s">
        <v>180</v>
      </c>
      <c r="L106" s="39"/>
      <c r="M106" s="199" t="s">
        <v>1</v>
      </c>
      <c r="N106" s="200" t="s">
        <v>42</v>
      </c>
      <c r="O106" s="75"/>
      <c r="P106" s="201">
        <f>O106*H106</f>
        <v>0</v>
      </c>
      <c r="Q106" s="201">
        <v>0</v>
      </c>
      <c r="R106" s="201">
        <f>Q106*H106</f>
        <v>0</v>
      </c>
      <c r="S106" s="201">
        <v>0.075999999999999998</v>
      </c>
      <c r="T106" s="202">
        <f>S106*H106</f>
        <v>0.13680000000000001</v>
      </c>
      <c r="AR106" s="13" t="s">
        <v>120</v>
      </c>
      <c r="AT106" s="13" t="s">
        <v>122</v>
      </c>
      <c r="AU106" s="13" t="s">
        <v>126</v>
      </c>
      <c r="AY106" s="13" t="s">
        <v>121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13" t="s">
        <v>126</v>
      </c>
      <c r="BK106" s="203">
        <f>ROUND(I106*H106,2)</f>
        <v>0</v>
      </c>
      <c r="BL106" s="13" t="s">
        <v>120</v>
      </c>
      <c r="BM106" s="13" t="s">
        <v>206</v>
      </c>
    </row>
    <row r="107" s="11" customFormat="1">
      <c r="B107" s="218"/>
      <c r="C107" s="219"/>
      <c r="D107" s="220" t="s">
        <v>182</v>
      </c>
      <c r="E107" s="221" t="s">
        <v>1</v>
      </c>
      <c r="F107" s="222" t="s">
        <v>326</v>
      </c>
      <c r="G107" s="219"/>
      <c r="H107" s="223">
        <v>1.8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182</v>
      </c>
      <c r="AU107" s="229" t="s">
        <v>126</v>
      </c>
      <c r="AV107" s="11" t="s">
        <v>126</v>
      </c>
      <c r="AW107" s="11" t="s">
        <v>32</v>
      </c>
      <c r="AX107" s="11" t="s">
        <v>70</v>
      </c>
      <c r="AY107" s="229" t="s">
        <v>121</v>
      </c>
    </row>
    <row r="108" s="9" customFormat="1" ht="22.8" customHeight="1">
      <c r="B108" s="178"/>
      <c r="C108" s="179"/>
      <c r="D108" s="180" t="s">
        <v>69</v>
      </c>
      <c r="E108" s="216" t="s">
        <v>208</v>
      </c>
      <c r="F108" s="216" t="s">
        <v>209</v>
      </c>
      <c r="G108" s="179"/>
      <c r="H108" s="179"/>
      <c r="I108" s="182"/>
      <c r="J108" s="217">
        <f>BK108</f>
        <v>0</v>
      </c>
      <c r="K108" s="179"/>
      <c r="L108" s="184"/>
      <c r="M108" s="185"/>
      <c r="N108" s="186"/>
      <c r="O108" s="186"/>
      <c r="P108" s="187">
        <f>SUM(P109:P113)</f>
        <v>0</v>
      </c>
      <c r="Q108" s="186"/>
      <c r="R108" s="187">
        <f>SUM(R109:R113)</f>
        <v>0</v>
      </c>
      <c r="S108" s="186"/>
      <c r="T108" s="188">
        <f>SUM(T109:T113)</f>
        <v>0</v>
      </c>
      <c r="AR108" s="189" t="s">
        <v>78</v>
      </c>
      <c r="AT108" s="190" t="s">
        <v>69</v>
      </c>
      <c r="AU108" s="190" t="s">
        <v>78</v>
      </c>
      <c r="AY108" s="189" t="s">
        <v>121</v>
      </c>
      <c r="BK108" s="191">
        <f>SUM(BK109:BK113)</f>
        <v>0</v>
      </c>
    </row>
    <row r="109" s="1" customFormat="1" ht="16.5" customHeight="1">
      <c r="B109" s="34"/>
      <c r="C109" s="192" t="s">
        <v>150</v>
      </c>
      <c r="D109" s="192" t="s">
        <v>122</v>
      </c>
      <c r="E109" s="193" t="s">
        <v>210</v>
      </c>
      <c r="F109" s="194" t="s">
        <v>211</v>
      </c>
      <c r="G109" s="195" t="s">
        <v>212</v>
      </c>
      <c r="H109" s="196">
        <v>0.625</v>
      </c>
      <c r="I109" s="197"/>
      <c r="J109" s="198">
        <f>ROUND(I109*H109,2)</f>
        <v>0</v>
      </c>
      <c r="K109" s="194" t="s">
        <v>180</v>
      </c>
      <c r="L109" s="39"/>
      <c r="M109" s="199" t="s">
        <v>1</v>
      </c>
      <c r="N109" s="200" t="s">
        <v>42</v>
      </c>
      <c r="O109" s="75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13" t="s">
        <v>120</v>
      </c>
      <c r="AT109" s="13" t="s">
        <v>122</v>
      </c>
      <c r="AU109" s="13" t="s">
        <v>126</v>
      </c>
      <c r="AY109" s="13" t="s">
        <v>121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13" t="s">
        <v>126</v>
      </c>
      <c r="BK109" s="203">
        <f>ROUND(I109*H109,2)</f>
        <v>0</v>
      </c>
      <c r="BL109" s="13" t="s">
        <v>120</v>
      </c>
      <c r="BM109" s="13" t="s">
        <v>213</v>
      </c>
    </row>
    <row r="110" s="1" customFormat="1" ht="16.5" customHeight="1">
      <c r="B110" s="34"/>
      <c r="C110" s="192" t="s">
        <v>154</v>
      </c>
      <c r="D110" s="192" t="s">
        <v>122</v>
      </c>
      <c r="E110" s="193" t="s">
        <v>214</v>
      </c>
      <c r="F110" s="194" t="s">
        <v>215</v>
      </c>
      <c r="G110" s="195" t="s">
        <v>212</v>
      </c>
      <c r="H110" s="196">
        <v>0.625</v>
      </c>
      <c r="I110" s="197"/>
      <c r="J110" s="198">
        <f>ROUND(I110*H110,2)</f>
        <v>0</v>
      </c>
      <c r="K110" s="194" t="s">
        <v>180</v>
      </c>
      <c r="L110" s="39"/>
      <c r="M110" s="199" t="s">
        <v>1</v>
      </c>
      <c r="N110" s="200" t="s">
        <v>42</v>
      </c>
      <c r="O110" s="75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13" t="s">
        <v>120</v>
      </c>
      <c r="AT110" s="13" t="s">
        <v>122</v>
      </c>
      <c r="AU110" s="13" t="s">
        <v>126</v>
      </c>
      <c r="AY110" s="13" t="s">
        <v>121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13" t="s">
        <v>126</v>
      </c>
      <c r="BK110" s="203">
        <f>ROUND(I110*H110,2)</f>
        <v>0</v>
      </c>
      <c r="BL110" s="13" t="s">
        <v>120</v>
      </c>
      <c r="BM110" s="13" t="s">
        <v>216</v>
      </c>
    </row>
    <row r="111" s="1" customFormat="1" ht="16.5" customHeight="1">
      <c r="B111" s="34"/>
      <c r="C111" s="192" t="s">
        <v>217</v>
      </c>
      <c r="D111" s="192" t="s">
        <v>122</v>
      </c>
      <c r="E111" s="193" t="s">
        <v>218</v>
      </c>
      <c r="F111" s="194" t="s">
        <v>219</v>
      </c>
      <c r="G111" s="195" t="s">
        <v>212</v>
      </c>
      <c r="H111" s="196">
        <v>5.625</v>
      </c>
      <c r="I111" s="197"/>
      <c r="J111" s="198">
        <f>ROUND(I111*H111,2)</f>
        <v>0</v>
      </c>
      <c r="K111" s="194" t="s">
        <v>180</v>
      </c>
      <c r="L111" s="39"/>
      <c r="M111" s="199" t="s">
        <v>1</v>
      </c>
      <c r="N111" s="200" t="s">
        <v>42</v>
      </c>
      <c r="O111" s="75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13" t="s">
        <v>120</v>
      </c>
      <c r="AT111" s="13" t="s">
        <v>122</v>
      </c>
      <c r="AU111" s="13" t="s">
        <v>126</v>
      </c>
      <c r="AY111" s="13" t="s">
        <v>121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3" t="s">
        <v>126</v>
      </c>
      <c r="BK111" s="203">
        <f>ROUND(I111*H111,2)</f>
        <v>0</v>
      </c>
      <c r="BL111" s="13" t="s">
        <v>120</v>
      </c>
      <c r="BM111" s="13" t="s">
        <v>220</v>
      </c>
    </row>
    <row r="112" s="11" customFormat="1">
      <c r="B112" s="218"/>
      <c r="C112" s="219"/>
      <c r="D112" s="220" t="s">
        <v>182</v>
      </c>
      <c r="E112" s="219"/>
      <c r="F112" s="222" t="s">
        <v>327</v>
      </c>
      <c r="G112" s="219"/>
      <c r="H112" s="223">
        <v>5.625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182</v>
      </c>
      <c r="AU112" s="229" t="s">
        <v>126</v>
      </c>
      <c r="AV112" s="11" t="s">
        <v>126</v>
      </c>
      <c r="AW112" s="11" t="s">
        <v>4</v>
      </c>
      <c r="AX112" s="11" t="s">
        <v>78</v>
      </c>
      <c r="AY112" s="229" t="s">
        <v>121</v>
      </c>
    </row>
    <row r="113" s="1" customFormat="1" ht="16.5" customHeight="1">
      <c r="B113" s="34"/>
      <c r="C113" s="192" t="s">
        <v>159</v>
      </c>
      <c r="D113" s="192" t="s">
        <v>122</v>
      </c>
      <c r="E113" s="193" t="s">
        <v>222</v>
      </c>
      <c r="F113" s="194" t="s">
        <v>223</v>
      </c>
      <c r="G113" s="195" t="s">
        <v>212</v>
      </c>
      <c r="H113" s="196">
        <v>0.625</v>
      </c>
      <c r="I113" s="197"/>
      <c r="J113" s="198">
        <f>ROUND(I113*H113,2)</f>
        <v>0</v>
      </c>
      <c r="K113" s="194" t="s">
        <v>180</v>
      </c>
      <c r="L113" s="39"/>
      <c r="M113" s="199" t="s">
        <v>1</v>
      </c>
      <c r="N113" s="200" t="s">
        <v>42</v>
      </c>
      <c r="O113" s="75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13" t="s">
        <v>120</v>
      </c>
      <c r="AT113" s="13" t="s">
        <v>122</v>
      </c>
      <c r="AU113" s="13" t="s">
        <v>126</v>
      </c>
      <c r="AY113" s="13" t="s">
        <v>121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3" t="s">
        <v>126</v>
      </c>
      <c r="BK113" s="203">
        <f>ROUND(I113*H113,2)</f>
        <v>0</v>
      </c>
      <c r="BL113" s="13" t="s">
        <v>120</v>
      </c>
      <c r="BM113" s="13" t="s">
        <v>224</v>
      </c>
    </row>
    <row r="114" s="9" customFormat="1" ht="22.8" customHeight="1">
      <c r="B114" s="178"/>
      <c r="C114" s="179"/>
      <c r="D114" s="180" t="s">
        <v>69</v>
      </c>
      <c r="E114" s="216" t="s">
        <v>225</v>
      </c>
      <c r="F114" s="216" t="s">
        <v>226</v>
      </c>
      <c r="G114" s="179"/>
      <c r="H114" s="179"/>
      <c r="I114" s="182"/>
      <c r="J114" s="217">
        <f>BK114</f>
        <v>0</v>
      </c>
      <c r="K114" s="179"/>
      <c r="L114" s="184"/>
      <c r="M114" s="185"/>
      <c r="N114" s="186"/>
      <c r="O114" s="186"/>
      <c r="P114" s="187">
        <f>P115</f>
        <v>0</v>
      </c>
      <c r="Q114" s="186"/>
      <c r="R114" s="187">
        <f>R115</f>
        <v>0</v>
      </c>
      <c r="S114" s="186"/>
      <c r="T114" s="188">
        <f>T115</f>
        <v>0</v>
      </c>
      <c r="AR114" s="189" t="s">
        <v>78</v>
      </c>
      <c r="AT114" s="190" t="s">
        <v>69</v>
      </c>
      <c r="AU114" s="190" t="s">
        <v>78</v>
      </c>
      <c r="AY114" s="189" t="s">
        <v>121</v>
      </c>
      <c r="BK114" s="191">
        <f>BK115</f>
        <v>0</v>
      </c>
    </row>
    <row r="115" s="1" customFormat="1" ht="16.5" customHeight="1">
      <c r="B115" s="34"/>
      <c r="C115" s="192" t="s">
        <v>227</v>
      </c>
      <c r="D115" s="192" t="s">
        <v>122</v>
      </c>
      <c r="E115" s="193" t="s">
        <v>228</v>
      </c>
      <c r="F115" s="194" t="s">
        <v>229</v>
      </c>
      <c r="G115" s="195" t="s">
        <v>212</v>
      </c>
      <c r="H115" s="196">
        <v>1.4219999999999999</v>
      </c>
      <c r="I115" s="197"/>
      <c r="J115" s="198">
        <f>ROUND(I115*H115,2)</f>
        <v>0</v>
      </c>
      <c r="K115" s="194" t="s">
        <v>180</v>
      </c>
      <c r="L115" s="39"/>
      <c r="M115" s="199" t="s">
        <v>1</v>
      </c>
      <c r="N115" s="200" t="s">
        <v>42</v>
      </c>
      <c r="O115" s="75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13" t="s">
        <v>120</v>
      </c>
      <c r="AT115" s="13" t="s">
        <v>122</v>
      </c>
      <c r="AU115" s="13" t="s">
        <v>126</v>
      </c>
      <c r="AY115" s="13" t="s">
        <v>121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3" t="s">
        <v>126</v>
      </c>
      <c r="BK115" s="203">
        <f>ROUND(I115*H115,2)</f>
        <v>0</v>
      </c>
      <c r="BL115" s="13" t="s">
        <v>120</v>
      </c>
      <c r="BM115" s="13" t="s">
        <v>230</v>
      </c>
    </row>
    <row r="116" s="9" customFormat="1" ht="25.92" customHeight="1">
      <c r="B116" s="178"/>
      <c r="C116" s="179"/>
      <c r="D116" s="180" t="s">
        <v>69</v>
      </c>
      <c r="E116" s="181" t="s">
        <v>231</v>
      </c>
      <c r="F116" s="181" t="s">
        <v>232</v>
      </c>
      <c r="G116" s="179"/>
      <c r="H116" s="179"/>
      <c r="I116" s="182"/>
      <c r="J116" s="183">
        <f>BK116</f>
        <v>0</v>
      </c>
      <c r="K116" s="179"/>
      <c r="L116" s="184"/>
      <c r="M116" s="185"/>
      <c r="N116" s="186"/>
      <c r="O116" s="186"/>
      <c r="P116" s="187">
        <f>P117+P125+P136+P142</f>
        <v>0</v>
      </c>
      <c r="Q116" s="186"/>
      <c r="R116" s="187">
        <f>R117+R125+R136+R142</f>
        <v>0.67852878000000016</v>
      </c>
      <c r="S116" s="186"/>
      <c r="T116" s="188">
        <f>T117+T125+T136+T142</f>
        <v>0.024</v>
      </c>
      <c r="AR116" s="189" t="s">
        <v>126</v>
      </c>
      <c r="AT116" s="190" t="s">
        <v>69</v>
      </c>
      <c r="AU116" s="190" t="s">
        <v>70</v>
      </c>
      <c r="AY116" s="189" t="s">
        <v>121</v>
      </c>
      <c r="BK116" s="191">
        <f>BK117+BK125+BK136+BK142</f>
        <v>0</v>
      </c>
    </row>
    <row r="117" s="9" customFormat="1" ht="22.8" customHeight="1">
      <c r="B117" s="178"/>
      <c r="C117" s="179"/>
      <c r="D117" s="180" t="s">
        <v>69</v>
      </c>
      <c r="E117" s="216" t="s">
        <v>233</v>
      </c>
      <c r="F117" s="216" t="s">
        <v>234</v>
      </c>
      <c r="G117" s="179"/>
      <c r="H117" s="179"/>
      <c r="I117" s="182"/>
      <c r="J117" s="217">
        <f>BK117</f>
        <v>0</v>
      </c>
      <c r="K117" s="179"/>
      <c r="L117" s="184"/>
      <c r="M117" s="185"/>
      <c r="N117" s="186"/>
      <c r="O117" s="186"/>
      <c r="P117" s="187">
        <f>SUM(P118:P124)</f>
        <v>0</v>
      </c>
      <c r="Q117" s="186"/>
      <c r="R117" s="187">
        <f>SUM(R118:R124)</f>
        <v>0.55706224000000004</v>
      </c>
      <c r="S117" s="186"/>
      <c r="T117" s="188">
        <f>SUM(T118:T124)</f>
        <v>0</v>
      </c>
      <c r="AR117" s="189" t="s">
        <v>126</v>
      </c>
      <c r="AT117" s="190" t="s">
        <v>69</v>
      </c>
      <c r="AU117" s="190" t="s">
        <v>78</v>
      </c>
      <c r="AY117" s="189" t="s">
        <v>121</v>
      </c>
      <c r="BK117" s="191">
        <f>SUM(BK118:BK124)</f>
        <v>0</v>
      </c>
    </row>
    <row r="118" s="1" customFormat="1" ht="16.5" customHeight="1">
      <c r="B118" s="34"/>
      <c r="C118" s="192" t="s">
        <v>235</v>
      </c>
      <c r="D118" s="192" t="s">
        <v>122</v>
      </c>
      <c r="E118" s="193" t="s">
        <v>236</v>
      </c>
      <c r="F118" s="194" t="s">
        <v>237</v>
      </c>
      <c r="G118" s="195" t="s">
        <v>179</v>
      </c>
      <c r="H118" s="196">
        <v>19.768000000000001</v>
      </c>
      <c r="I118" s="197"/>
      <c r="J118" s="198">
        <f>ROUND(I118*H118,2)</f>
        <v>0</v>
      </c>
      <c r="K118" s="194" t="s">
        <v>180</v>
      </c>
      <c r="L118" s="39"/>
      <c r="M118" s="199" t="s">
        <v>1</v>
      </c>
      <c r="N118" s="200" t="s">
        <v>42</v>
      </c>
      <c r="O118" s="75"/>
      <c r="P118" s="201">
        <f>O118*H118</f>
        <v>0</v>
      </c>
      <c r="Q118" s="201">
        <v>0.02818</v>
      </c>
      <c r="R118" s="201">
        <f>Q118*H118</f>
        <v>0.55706224000000004</v>
      </c>
      <c r="S118" s="201">
        <v>0</v>
      </c>
      <c r="T118" s="202">
        <f>S118*H118</f>
        <v>0</v>
      </c>
      <c r="AR118" s="13" t="s">
        <v>238</v>
      </c>
      <c r="AT118" s="13" t="s">
        <v>122</v>
      </c>
      <c r="AU118" s="13" t="s">
        <v>126</v>
      </c>
      <c r="AY118" s="13" t="s">
        <v>121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13" t="s">
        <v>126</v>
      </c>
      <c r="BK118" s="203">
        <f>ROUND(I118*H118,2)</f>
        <v>0</v>
      </c>
      <c r="BL118" s="13" t="s">
        <v>238</v>
      </c>
      <c r="BM118" s="13" t="s">
        <v>239</v>
      </c>
    </row>
    <row r="119" s="11" customFormat="1">
      <c r="B119" s="218"/>
      <c r="C119" s="219"/>
      <c r="D119" s="220" t="s">
        <v>182</v>
      </c>
      <c r="E119" s="221" t="s">
        <v>1</v>
      </c>
      <c r="F119" s="222" t="s">
        <v>328</v>
      </c>
      <c r="G119" s="219"/>
      <c r="H119" s="223">
        <v>18.928000000000001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182</v>
      </c>
      <c r="AU119" s="229" t="s">
        <v>126</v>
      </c>
      <c r="AV119" s="11" t="s">
        <v>126</v>
      </c>
      <c r="AW119" s="11" t="s">
        <v>32</v>
      </c>
      <c r="AX119" s="11" t="s">
        <v>70</v>
      </c>
      <c r="AY119" s="229" t="s">
        <v>121</v>
      </c>
    </row>
    <row r="120" s="11" customFormat="1">
      <c r="B120" s="218"/>
      <c r="C120" s="219"/>
      <c r="D120" s="220" t="s">
        <v>182</v>
      </c>
      <c r="E120" s="221" t="s">
        <v>1</v>
      </c>
      <c r="F120" s="222" t="s">
        <v>241</v>
      </c>
      <c r="G120" s="219"/>
      <c r="H120" s="223">
        <v>-3.6000000000000001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182</v>
      </c>
      <c r="AU120" s="229" t="s">
        <v>126</v>
      </c>
      <c r="AV120" s="11" t="s">
        <v>126</v>
      </c>
      <c r="AW120" s="11" t="s">
        <v>32</v>
      </c>
      <c r="AX120" s="11" t="s">
        <v>70</v>
      </c>
      <c r="AY120" s="229" t="s">
        <v>121</v>
      </c>
    </row>
    <row r="121" s="11" customFormat="1">
      <c r="B121" s="218"/>
      <c r="C121" s="219"/>
      <c r="D121" s="220" t="s">
        <v>182</v>
      </c>
      <c r="E121" s="221" t="s">
        <v>1</v>
      </c>
      <c r="F121" s="222" t="s">
        <v>329</v>
      </c>
      <c r="G121" s="219"/>
      <c r="H121" s="223">
        <v>6.2400000000000002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182</v>
      </c>
      <c r="AU121" s="229" t="s">
        <v>126</v>
      </c>
      <c r="AV121" s="11" t="s">
        <v>126</v>
      </c>
      <c r="AW121" s="11" t="s">
        <v>32</v>
      </c>
      <c r="AX121" s="11" t="s">
        <v>70</v>
      </c>
      <c r="AY121" s="229" t="s">
        <v>121</v>
      </c>
    </row>
    <row r="122" s="11" customFormat="1">
      <c r="B122" s="218"/>
      <c r="C122" s="219"/>
      <c r="D122" s="220" t="s">
        <v>182</v>
      </c>
      <c r="E122" s="221" t="s">
        <v>1</v>
      </c>
      <c r="F122" s="222" t="s">
        <v>330</v>
      </c>
      <c r="G122" s="219"/>
      <c r="H122" s="223">
        <v>-1.8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182</v>
      </c>
      <c r="AU122" s="229" t="s">
        <v>126</v>
      </c>
      <c r="AV122" s="11" t="s">
        <v>126</v>
      </c>
      <c r="AW122" s="11" t="s">
        <v>32</v>
      </c>
      <c r="AX122" s="11" t="s">
        <v>70</v>
      </c>
      <c r="AY122" s="229" t="s">
        <v>121</v>
      </c>
    </row>
    <row r="123" s="1" customFormat="1" ht="16.5" customHeight="1">
      <c r="B123" s="34"/>
      <c r="C123" s="192" t="s">
        <v>242</v>
      </c>
      <c r="D123" s="192" t="s">
        <v>122</v>
      </c>
      <c r="E123" s="193" t="s">
        <v>331</v>
      </c>
      <c r="F123" s="194" t="s">
        <v>332</v>
      </c>
      <c r="G123" s="195" t="s">
        <v>125</v>
      </c>
      <c r="H123" s="196">
        <v>1</v>
      </c>
      <c r="I123" s="197"/>
      <c r="J123" s="198">
        <f>ROUND(I123*H123,2)</f>
        <v>0</v>
      </c>
      <c r="K123" s="194" t="s">
        <v>1</v>
      </c>
      <c r="L123" s="39"/>
      <c r="M123" s="199" t="s">
        <v>1</v>
      </c>
      <c r="N123" s="200" t="s">
        <v>42</v>
      </c>
      <c r="O123" s="75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13" t="s">
        <v>238</v>
      </c>
      <c r="AT123" s="13" t="s">
        <v>122</v>
      </c>
      <c r="AU123" s="13" t="s">
        <v>126</v>
      </c>
      <c r="AY123" s="13" t="s">
        <v>121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3" t="s">
        <v>126</v>
      </c>
      <c r="BK123" s="203">
        <f>ROUND(I123*H123,2)</f>
        <v>0</v>
      </c>
      <c r="BL123" s="13" t="s">
        <v>238</v>
      </c>
      <c r="BM123" s="13" t="s">
        <v>333</v>
      </c>
    </row>
    <row r="124" s="1" customFormat="1" ht="16.5" customHeight="1">
      <c r="B124" s="34"/>
      <c r="C124" s="192" t="s">
        <v>8</v>
      </c>
      <c r="D124" s="192" t="s">
        <v>122</v>
      </c>
      <c r="E124" s="193" t="s">
        <v>243</v>
      </c>
      <c r="F124" s="194" t="s">
        <v>244</v>
      </c>
      <c r="G124" s="195" t="s">
        <v>245</v>
      </c>
      <c r="H124" s="240"/>
      <c r="I124" s="197"/>
      <c r="J124" s="198">
        <f>ROUND(I124*H124,2)</f>
        <v>0</v>
      </c>
      <c r="K124" s="194" t="s">
        <v>180</v>
      </c>
      <c r="L124" s="39"/>
      <c r="M124" s="199" t="s">
        <v>1</v>
      </c>
      <c r="N124" s="200" t="s">
        <v>42</v>
      </c>
      <c r="O124" s="75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13" t="s">
        <v>238</v>
      </c>
      <c r="AT124" s="13" t="s">
        <v>122</v>
      </c>
      <c r="AU124" s="13" t="s">
        <v>126</v>
      </c>
      <c r="AY124" s="13" t="s">
        <v>121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3" t="s">
        <v>126</v>
      </c>
      <c r="BK124" s="203">
        <f>ROUND(I124*H124,2)</f>
        <v>0</v>
      </c>
      <c r="BL124" s="13" t="s">
        <v>238</v>
      </c>
      <c r="BM124" s="13" t="s">
        <v>246</v>
      </c>
    </row>
    <row r="125" s="9" customFormat="1" ht="22.8" customHeight="1">
      <c r="B125" s="178"/>
      <c r="C125" s="179"/>
      <c r="D125" s="180" t="s">
        <v>69</v>
      </c>
      <c r="E125" s="216" t="s">
        <v>247</v>
      </c>
      <c r="F125" s="216" t="s">
        <v>248</v>
      </c>
      <c r="G125" s="179"/>
      <c r="H125" s="179"/>
      <c r="I125" s="182"/>
      <c r="J125" s="217">
        <f>BK125</f>
        <v>0</v>
      </c>
      <c r="K125" s="179"/>
      <c r="L125" s="184"/>
      <c r="M125" s="185"/>
      <c r="N125" s="186"/>
      <c r="O125" s="186"/>
      <c r="P125" s="187">
        <f>SUM(P126:P135)</f>
        <v>0</v>
      </c>
      <c r="Q125" s="186"/>
      <c r="R125" s="187">
        <f>SUM(R126:R135)</f>
        <v>0.094200000000000006</v>
      </c>
      <c r="S125" s="186"/>
      <c r="T125" s="188">
        <f>SUM(T126:T135)</f>
        <v>0.024</v>
      </c>
      <c r="AR125" s="189" t="s">
        <v>126</v>
      </c>
      <c r="AT125" s="190" t="s">
        <v>69</v>
      </c>
      <c r="AU125" s="190" t="s">
        <v>78</v>
      </c>
      <c r="AY125" s="189" t="s">
        <v>121</v>
      </c>
      <c r="BK125" s="191">
        <f>SUM(BK126:BK135)</f>
        <v>0</v>
      </c>
    </row>
    <row r="126" s="1" customFormat="1" ht="16.5" customHeight="1">
      <c r="B126" s="34"/>
      <c r="C126" s="192" t="s">
        <v>238</v>
      </c>
      <c r="D126" s="192" t="s">
        <v>122</v>
      </c>
      <c r="E126" s="193" t="s">
        <v>249</v>
      </c>
      <c r="F126" s="194" t="s">
        <v>250</v>
      </c>
      <c r="G126" s="195" t="s">
        <v>125</v>
      </c>
      <c r="H126" s="196">
        <v>3</v>
      </c>
      <c r="I126" s="197"/>
      <c r="J126" s="198">
        <f>ROUND(I126*H126,2)</f>
        <v>0</v>
      </c>
      <c r="K126" s="194" t="s">
        <v>180</v>
      </c>
      <c r="L126" s="39"/>
      <c r="M126" s="199" t="s">
        <v>1</v>
      </c>
      <c r="N126" s="200" t="s">
        <v>42</v>
      </c>
      <c r="O126" s="75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13" t="s">
        <v>238</v>
      </c>
      <c r="AT126" s="13" t="s">
        <v>122</v>
      </c>
      <c r="AU126" s="13" t="s">
        <v>126</v>
      </c>
      <c r="AY126" s="13" t="s">
        <v>121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3" t="s">
        <v>126</v>
      </c>
      <c r="BK126" s="203">
        <f>ROUND(I126*H126,2)</f>
        <v>0</v>
      </c>
      <c r="BL126" s="13" t="s">
        <v>238</v>
      </c>
      <c r="BM126" s="13" t="s">
        <v>251</v>
      </c>
    </row>
    <row r="127" s="1" customFormat="1" ht="16.5" customHeight="1">
      <c r="B127" s="34"/>
      <c r="C127" s="230" t="s">
        <v>256</v>
      </c>
      <c r="D127" s="230" t="s">
        <v>191</v>
      </c>
      <c r="E127" s="231" t="s">
        <v>252</v>
      </c>
      <c r="F127" s="232" t="s">
        <v>253</v>
      </c>
      <c r="G127" s="233" t="s">
        <v>125</v>
      </c>
      <c r="H127" s="234">
        <v>1</v>
      </c>
      <c r="I127" s="235"/>
      <c r="J127" s="236">
        <f>ROUND(I127*H127,2)</f>
        <v>0</v>
      </c>
      <c r="K127" s="232" t="s">
        <v>180</v>
      </c>
      <c r="L127" s="237"/>
      <c r="M127" s="238" t="s">
        <v>1</v>
      </c>
      <c r="N127" s="239" t="s">
        <v>42</v>
      </c>
      <c r="O127" s="75"/>
      <c r="P127" s="201">
        <f>O127*H127</f>
        <v>0</v>
      </c>
      <c r="Q127" s="201">
        <v>0.027</v>
      </c>
      <c r="R127" s="201">
        <f>Q127*H127</f>
        <v>0.027</v>
      </c>
      <c r="S127" s="201">
        <v>0</v>
      </c>
      <c r="T127" s="202">
        <f>S127*H127</f>
        <v>0</v>
      </c>
      <c r="AR127" s="13" t="s">
        <v>254</v>
      </c>
      <c r="AT127" s="13" t="s">
        <v>191</v>
      </c>
      <c r="AU127" s="13" t="s">
        <v>126</v>
      </c>
      <c r="AY127" s="13" t="s">
        <v>121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3" t="s">
        <v>126</v>
      </c>
      <c r="BK127" s="203">
        <f>ROUND(I127*H127,2)</f>
        <v>0</v>
      </c>
      <c r="BL127" s="13" t="s">
        <v>238</v>
      </c>
      <c r="BM127" s="13" t="s">
        <v>255</v>
      </c>
    </row>
    <row r="128" s="1" customFormat="1" ht="16.5" customHeight="1">
      <c r="B128" s="34"/>
      <c r="C128" s="230" t="s">
        <v>260</v>
      </c>
      <c r="D128" s="230" t="s">
        <v>191</v>
      </c>
      <c r="E128" s="231" t="s">
        <v>257</v>
      </c>
      <c r="F128" s="232" t="s">
        <v>334</v>
      </c>
      <c r="G128" s="233" t="s">
        <v>125</v>
      </c>
      <c r="H128" s="234">
        <v>2</v>
      </c>
      <c r="I128" s="235"/>
      <c r="J128" s="236">
        <f>ROUND(I128*H128,2)</f>
        <v>0</v>
      </c>
      <c r="K128" s="232" t="s">
        <v>1</v>
      </c>
      <c r="L128" s="237"/>
      <c r="M128" s="238" t="s">
        <v>1</v>
      </c>
      <c r="N128" s="239" t="s">
        <v>42</v>
      </c>
      <c r="O128" s="75"/>
      <c r="P128" s="201">
        <f>O128*H128</f>
        <v>0</v>
      </c>
      <c r="Q128" s="201">
        <v>0.027</v>
      </c>
      <c r="R128" s="201">
        <f>Q128*H128</f>
        <v>0.053999999999999999</v>
      </c>
      <c r="S128" s="201">
        <v>0</v>
      </c>
      <c r="T128" s="202">
        <f>S128*H128</f>
        <v>0</v>
      </c>
      <c r="AR128" s="13" t="s">
        <v>254</v>
      </c>
      <c r="AT128" s="13" t="s">
        <v>191</v>
      </c>
      <c r="AU128" s="13" t="s">
        <v>126</v>
      </c>
      <c r="AY128" s="13" t="s">
        <v>121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3" t="s">
        <v>126</v>
      </c>
      <c r="BK128" s="203">
        <f>ROUND(I128*H128,2)</f>
        <v>0</v>
      </c>
      <c r="BL128" s="13" t="s">
        <v>238</v>
      </c>
      <c r="BM128" s="13" t="s">
        <v>259</v>
      </c>
    </row>
    <row r="129" s="1" customFormat="1" ht="16.5" customHeight="1">
      <c r="B129" s="34"/>
      <c r="C129" s="192" t="s">
        <v>264</v>
      </c>
      <c r="D129" s="192" t="s">
        <v>122</v>
      </c>
      <c r="E129" s="193" t="s">
        <v>261</v>
      </c>
      <c r="F129" s="194" t="s">
        <v>262</v>
      </c>
      <c r="G129" s="195" t="s">
        <v>125</v>
      </c>
      <c r="H129" s="196">
        <v>3</v>
      </c>
      <c r="I129" s="197"/>
      <c r="J129" s="198">
        <f>ROUND(I129*H129,2)</f>
        <v>0</v>
      </c>
      <c r="K129" s="194" t="s">
        <v>180</v>
      </c>
      <c r="L129" s="39"/>
      <c r="M129" s="199" t="s">
        <v>1</v>
      </c>
      <c r="N129" s="200" t="s">
        <v>42</v>
      </c>
      <c r="O129" s="75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13" t="s">
        <v>238</v>
      </c>
      <c r="AT129" s="13" t="s">
        <v>122</v>
      </c>
      <c r="AU129" s="13" t="s">
        <v>126</v>
      </c>
      <c r="AY129" s="13" t="s">
        <v>121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3" t="s">
        <v>126</v>
      </c>
      <c r="BK129" s="203">
        <f>ROUND(I129*H129,2)</f>
        <v>0</v>
      </c>
      <c r="BL129" s="13" t="s">
        <v>238</v>
      </c>
      <c r="BM129" s="13" t="s">
        <v>263</v>
      </c>
    </row>
    <row r="130" s="1" customFormat="1" ht="16.5" customHeight="1">
      <c r="B130" s="34"/>
      <c r="C130" s="230" t="s">
        <v>268</v>
      </c>
      <c r="D130" s="230" t="s">
        <v>191</v>
      </c>
      <c r="E130" s="231" t="s">
        <v>265</v>
      </c>
      <c r="F130" s="232" t="s">
        <v>266</v>
      </c>
      <c r="G130" s="233" t="s">
        <v>125</v>
      </c>
      <c r="H130" s="234">
        <v>3</v>
      </c>
      <c r="I130" s="235"/>
      <c r="J130" s="236">
        <f>ROUND(I130*H130,2)</f>
        <v>0</v>
      </c>
      <c r="K130" s="232" t="s">
        <v>1</v>
      </c>
      <c r="L130" s="237"/>
      <c r="M130" s="238" t="s">
        <v>1</v>
      </c>
      <c r="N130" s="239" t="s">
        <v>42</v>
      </c>
      <c r="O130" s="75"/>
      <c r="P130" s="201">
        <f>O130*H130</f>
        <v>0</v>
      </c>
      <c r="Q130" s="201">
        <v>0.0023999999999999998</v>
      </c>
      <c r="R130" s="201">
        <f>Q130*H130</f>
        <v>0.0071999999999999998</v>
      </c>
      <c r="S130" s="201">
        <v>0</v>
      </c>
      <c r="T130" s="202">
        <f>S130*H130</f>
        <v>0</v>
      </c>
      <c r="AR130" s="13" t="s">
        <v>254</v>
      </c>
      <c r="AT130" s="13" t="s">
        <v>191</v>
      </c>
      <c r="AU130" s="13" t="s">
        <v>126</v>
      </c>
      <c r="AY130" s="13" t="s">
        <v>121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3" t="s">
        <v>126</v>
      </c>
      <c r="BK130" s="203">
        <f>ROUND(I130*H130,2)</f>
        <v>0</v>
      </c>
      <c r="BL130" s="13" t="s">
        <v>238</v>
      </c>
      <c r="BM130" s="13" t="s">
        <v>267</v>
      </c>
    </row>
    <row r="131" s="1" customFormat="1" ht="16.5" customHeight="1">
      <c r="B131" s="34"/>
      <c r="C131" s="192" t="s">
        <v>7</v>
      </c>
      <c r="D131" s="192" t="s">
        <v>122</v>
      </c>
      <c r="E131" s="193" t="s">
        <v>269</v>
      </c>
      <c r="F131" s="194" t="s">
        <v>270</v>
      </c>
      <c r="G131" s="195" t="s">
        <v>125</v>
      </c>
      <c r="H131" s="196">
        <v>3</v>
      </c>
      <c r="I131" s="197"/>
      <c r="J131" s="198">
        <f>ROUND(I131*H131,2)</f>
        <v>0</v>
      </c>
      <c r="K131" s="194" t="s">
        <v>180</v>
      </c>
      <c r="L131" s="39"/>
      <c r="M131" s="199" t="s">
        <v>1</v>
      </c>
      <c r="N131" s="200" t="s">
        <v>42</v>
      </c>
      <c r="O131" s="75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13" t="s">
        <v>238</v>
      </c>
      <c r="AT131" s="13" t="s">
        <v>122</v>
      </c>
      <c r="AU131" s="13" t="s">
        <v>126</v>
      </c>
      <c r="AY131" s="13" t="s">
        <v>121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3" t="s">
        <v>126</v>
      </c>
      <c r="BK131" s="203">
        <f>ROUND(I131*H131,2)</f>
        <v>0</v>
      </c>
      <c r="BL131" s="13" t="s">
        <v>238</v>
      </c>
      <c r="BM131" s="13" t="s">
        <v>271</v>
      </c>
    </row>
    <row r="132" s="1" customFormat="1" ht="16.5" customHeight="1">
      <c r="B132" s="34"/>
      <c r="C132" s="230" t="s">
        <v>275</v>
      </c>
      <c r="D132" s="230" t="s">
        <v>191</v>
      </c>
      <c r="E132" s="231" t="s">
        <v>272</v>
      </c>
      <c r="F132" s="232" t="s">
        <v>273</v>
      </c>
      <c r="G132" s="233" t="s">
        <v>125</v>
      </c>
      <c r="H132" s="234">
        <v>3</v>
      </c>
      <c r="I132" s="235"/>
      <c r="J132" s="236">
        <f>ROUND(I132*H132,2)</f>
        <v>0</v>
      </c>
      <c r="K132" s="232" t="s">
        <v>180</v>
      </c>
      <c r="L132" s="237"/>
      <c r="M132" s="238" t="s">
        <v>1</v>
      </c>
      <c r="N132" s="239" t="s">
        <v>42</v>
      </c>
      <c r="O132" s="75"/>
      <c r="P132" s="201">
        <f>O132*H132</f>
        <v>0</v>
      </c>
      <c r="Q132" s="201">
        <v>0.001</v>
      </c>
      <c r="R132" s="201">
        <f>Q132*H132</f>
        <v>0.0030000000000000001</v>
      </c>
      <c r="S132" s="201">
        <v>0</v>
      </c>
      <c r="T132" s="202">
        <f>S132*H132</f>
        <v>0</v>
      </c>
      <c r="AR132" s="13" t="s">
        <v>254</v>
      </c>
      <c r="AT132" s="13" t="s">
        <v>191</v>
      </c>
      <c r="AU132" s="13" t="s">
        <v>126</v>
      </c>
      <c r="AY132" s="13" t="s">
        <v>121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3" t="s">
        <v>126</v>
      </c>
      <c r="BK132" s="203">
        <f>ROUND(I132*H132,2)</f>
        <v>0</v>
      </c>
      <c r="BL132" s="13" t="s">
        <v>238</v>
      </c>
      <c r="BM132" s="13" t="s">
        <v>274</v>
      </c>
    </row>
    <row r="133" s="1" customFormat="1" ht="16.5" customHeight="1">
      <c r="B133" s="34"/>
      <c r="C133" s="230" t="s">
        <v>280</v>
      </c>
      <c r="D133" s="230" t="s">
        <v>191</v>
      </c>
      <c r="E133" s="231" t="s">
        <v>276</v>
      </c>
      <c r="F133" s="232" t="s">
        <v>277</v>
      </c>
      <c r="G133" s="233" t="s">
        <v>125</v>
      </c>
      <c r="H133" s="234">
        <v>3</v>
      </c>
      <c r="I133" s="235"/>
      <c r="J133" s="236">
        <f>ROUND(I133*H133,2)</f>
        <v>0</v>
      </c>
      <c r="K133" s="232" t="s">
        <v>278</v>
      </c>
      <c r="L133" s="237"/>
      <c r="M133" s="238" t="s">
        <v>1</v>
      </c>
      <c r="N133" s="239" t="s">
        <v>42</v>
      </c>
      <c r="O133" s="75"/>
      <c r="P133" s="201">
        <f>O133*H133</f>
        <v>0</v>
      </c>
      <c r="Q133" s="201">
        <v>0.001</v>
      </c>
      <c r="R133" s="201">
        <f>Q133*H133</f>
        <v>0.0030000000000000001</v>
      </c>
      <c r="S133" s="201">
        <v>0</v>
      </c>
      <c r="T133" s="202">
        <f>S133*H133</f>
        <v>0</v>
      </c>
      <c r="AR133" s="13" t="s">
        <v>254</v>
      </c>
      <c r="AT133" s="13" t="s">
        <v>191</v>
      </c>
      <c r="AU133" s="13" t="s">
        <v>126</v>
      </c>
      <c r="AY133" s="13" t="s">
        <v>121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3" t="s">
        <v>126</v>
      </c>
      <c r="BK133" s="203">
        <f>ROUND(I133*H133,2)</f>
        <v>0</v>
      </c>
      <c r="BL133" s="13" t="s">
        <v>238</v>
      </c>
      <c r="BM133" s="13" t="s">
        <v>279</v>
      </c>
    </row>
    <row r="134" s="1" customFormat="1" ht="16.5" customHeight="1">
      <c r="B134" s="34"/>
      <c r="C134" s="192" t="s">
        <v>284</v>
      </c>
      <c r="D134" s="192" t="s">
        <v>122</v>
      </c>
      <c r="E134" s="193" t="s">
        <v>281</v>
      </c>
      <c r="F134" s="194" t="s">
        <v>282</v>
      </c>
      <c r="G134" s="195" t="s">
        <v>125</v>
      </c>
      <c r="H134" s="196">
        <v>1</v>
      </c>
      <c r="I134" s="197"/>
      <c r="J134" s="198">
        <f>ROUND(I134*H134,2)</f>
        <v>0</v>
      </c>
      <c r="K134" s="194" t="s">
        <v>180</v>
      </c>
      <c r="L134" s="39"/>
      <c r="M134" s="199" t="s">
        <v>1</v>
      </c>
      <c r="N134" s="200" t="s">
        <v>42</v>
      </c>
      <c r="O134" s="75"/>
      <c r="P134" s="201">
        <f>O134*H134</f>
        <v>0</v>
      </c>
      <c r="Q134" s="201">
        <v>0</v>
      </c>
      <c r="R134" s="201">
        <f>Q134*H134</f>
        <v>0</v>
      </c>
      <c r="S134" s="201">
        <v>0.024</v>
      </c>
      <c r="T134" s="202">
        <f>S134*H134</f>
        <v>0.024</v>
      </c>
      <c r="AR134" s="13" t="s">
        <v>238</v>
      </c>
      <c r="AT134" s="13" t="s">
        <v>122</v>
      </c>
      <c r="AU134" s="13" t="s">
        <v>126</v>
      </c>
      <c r="AY134" s="13" t="s">
        <v>121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3" t="s">
        <v>126</v>
      </c>
      <c r="BK134" s="203">
        <f>ROUND(I134*H134,2)</f>
        <v>0</v>
      </c>
      <c r="BL134" s="13" t="s">
        <v>238</v>
      </c>
      <c r="BM134" s="13" t="s">
        <v>283</v>
      </c>
    </row>
    <row r="135" s="1" customFormat="1" ht="16.5" customHeight="1">
      <c r="B135" s="34"/>
      <c r="C135" s="192" t="s">
        <v>290</v>
      </c>
      <c r="D135" s="192" t="s">
        <v>122</v>
      </c>
      <c r="E135" s="193" t="s">
        <v>285</v>
      </c>
      <c r="F135" s="194" t="s">
        <v>286</v>
      </c>
      <c r="G135" s="195" t="s">
        <v>245</v>
      </c>
      <c r="H135" s="240"/>
      <c r="I135" s="197"/>
      <c r="J135" s="198">
        <f>ROUND(I135*H135,2)</f>
        <v>0</v>
      </c>
      <c r="K135" s="194" t="s">
        <v>180</v>
      </c>
      <c r="L135" s="39"/>
      <c r="M135" s="199" t="s">
        <v>1</v>
      </c>
      <c r="N135" s="200" t="s">
        <v>42</v>
      </c>
      <c r="O135" s="75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13" t="s">
        <v>238</v>
      </c>
      <c r="AT135" s="13" t="s">
        <v>122</v>
      </c>
      <c r="AU135" s="13" t="s">
        <v>126</v>
      </c>
      <c r="AY135" s="13" t="s">
        <v>121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3" t="s">
        <v>126</v>
      </c>
      <c r="BK135" s="203">
        <f>ROUND(I135*H135,2)</f>
        <v>0</v>
      </c>
      <c r="BL135" s="13" t="s">
        <v>238</v>
      </c>
      <c r="BM135" s="13" t="s">
        <v>287</v>
      </c>
    </row>
    <row r="136" s="9" customFormat="1" ht="22.8" customHeight="1">
      <c r="B136" s="178"/>
      <c r="C136" s="179"/>
      <c r="D136" s="180" t="s">
        <v>69</v>
      </c>
      <c r="E136" s="216" t="s">
        <v>288</v>
      </c>
      <c r="F136" s="216" t="s">
        <v>289</v>
      </c>
      <c r="G136" s="179"/>
      <c r="H136" s="179"/>
      <c r="I136" s="182"/>
      <c r="J136" s="217">
        <f>BK136</f>
        <v>0</v>
      </c>
      <c r="K136" s="179"/>
      <c r="L136" s="184"/>
      <c r="M136" s="185"/>
      <c r="N136" s="186"/>
      <c r="O136" s="186"/>
      <c r="P136" s="187">
        <f>SUM(P137:P141)</f>
        <v>0</v>
      </c>
      <c r="Q136" s="186"/>
      <c r="R136" s="187">
        <f>SUM(R137:R141)</f>
        <v>0.0026019000000000003</v>
      </c>
      <c r="S136" s="186"/>
      <c r="T136" s="188">
        <f>SUM(T137:T141)</f>
        <v>0</v>
      </c>
      <c r="AR136" s="189" t="s">
        <v>126</v>
      </c>
      <c r="AT136" s="190" t="s">
        <v>69</v>
      </c>
      <c r="AU136" s="190" t="s">
        <v>78</v>
      </c>
      <c r="AY136" s="189" t="s">
        <v>121</v>
      </c>
      <c r="BK136" s="191">
        <f>SUM(BK137:BK141)</f>
        <v>0</v>
      </c>
    </row>
    <row r="137" s="1" customFormat="1" ht="16.5" customHeight="1">
      <c r="B137" s="34"/>
      <c r="C137" s="192" t="s">
        <v>295</v>
      </c>
      <c r="D137" s="192" t="s">
        <v>122</v>
      </c>
      <c r="E137" s="193" t="s">
        <v>291</v>
      </c>
      <c r="F137" s="194" t="s">
        <v>292</v>
      </c>
      <c r="G137" s="195" t="s">
        <v>179</v>
      </c>
      <c r="H137" s="196">
        <v>4.4100000000000001</v>
      </c>
      <c r="I137" s="197"/>
      <c r="J137" s="198">
        <f>ROUND(I137*H137,2)</f>
        <v>0</v>
      </c>
      <c r="K137" s="194" t="s">
        <v>180</v>
      </c>
      <c r="L137" s="39"/>
      <c r="M137" s="199" t="s">
        <v>1</v>
      </c>
      <c r="N137" s="200" t="s">
        <v>42</v>
      </c>
      <c r="O137" s="75"/>
      <c r="P137" s="201">
        <f>O137*H137</f>
        <v>0</v>
      </c>
      <c r="Q137" s="201">
        <v>8.0000000000000007E-05</v>
      </c>
      <c r="R137" s="201">
        <f>Q137*H137</f>
        <v>0.00035280000000000006</v>
      </c>
      <c r="S137" s="201">
        <v>0</v>
      </c>
      <c r="T137" s="202">
        <f>S137*H137</f>
        <v>0</v>
      </c>
      <c r="AR137" s="13" t="s">
        <v>238</v>
      </c>
      <c r="AT137" s="13" t="s">
        <v>122</v>
      </c>
      <c r="AU137" s="13" t="s">
        <v>126</v>
      </c>
      <c r="AY137" s="13" t="s">
        <v>121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3" t="s">
        <v>126</v>
      </c>
      <c r="BK137" s="203">
        <f>ROUND(I137*H137,2)</f>
        <v>0</v>
      </c>
      <c r="BL137" s="13" t="s">
        <v>238</v>
      </c>
      <c r="BM137" s="13" t="s">
        <v>293</v>
      </c>
    </row>
    <row r="138" s="11" customFormat="1">
      <c r="B138" s="218"/>
      <c r="C138" s="219"/>
      <c r="D138" s="220" t="s">
        <v>182</v>
      </c>
      <c r="E138" s="221" t="s">
        <v>1</v>
      </c>
      <c r="F138" s="222" t="s">
        <v>335</v>
      </c>
      <c r="G138" s="219"/>
      <c r="H138" s="223">
        <v>4.4100000000000001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182</v>
      </c>
      <c r="AU138" s="229" t="s">
        <v>126</v>
      </c>
      <c r="AV138" s="11" t="s">
        <v>126</v>
      </c>
      <c r="AW138" s="11" t="s">
        <v>32</v>
      </c>
      <c r="AX138" s="11" t="s">
        <v>70</v>
      </c>
      <c r="AY138" s="229" t="s">
        <v>121</v>
      </c>
    </row>
    <row r="139" s="1" customFormat="1" ht="16.5" customHeight="1">
      <c r="B139" s="34"/>
      <c r="C139" s="192" t="s">
        <v>299</v>
      </c>
      <c r="D139" s="192" t="s">
        <v>122</v>
      </c>
      <c r="E139" s="193" t="s">
        <v>296</v>
      </c>
      <c r="F139" s="194" t="s">
        <v>297</v>
      </c>
      <c r="G139" s="195" t="s">
        <v>179</v>
      </c>
      <c r="H139" s="196">
        <v>4.4100000000000001</v>
      </c>
      <c r="I139" s="197"/>
      <c r="J139" s="198">
        <f>ROUND(I139*H139,2)</f>
        <v>0</v>
      </c>
      <c r="K139" s="194" t="s">
        <v>180</v>
      </c>
      <c r="L139" s="39"/>
      <c r="M139" s="199" t="s">
        <v>1</v>
      </c>
      <c r="N139" s="200" t="s">
        <v>42</v>
      </c>
      <c r="O139" s="75"/>
      <c r="P139" s="201">
        <f>O139*H139</f>
        <v>0</v>
      </c>
      <c r="Q139" s="201">
        <v>0.00017000000000000001</v>
      </c>
      <c r="R139" s="201">
        <f>Q139*H139</f>
        <v>0.00074970000000000006</v>
      </c>
      <c r="S139" s="201">
        <v>0</v>
      </c>
      <c r="T139" s="202">
        <f>S139*H139</f>
        <v>0</v>
      </c>
      <c r="AR139" s="13" t="s">
        <v>238</v>
      </c>
      <c r="AT139" s="13" t="s">
        <v>122</v>
      </c>
      <c r="AU139" s="13" t="s">
        <v>126</v>
      </c>
      <c r="AY139" s="13" t="s">
        <v>121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3" t="s">
        <v>126</v>
      </c>
      <c r="BK139" s="203">
        <f>ROUND(I139*H139,2)</f>
        <v>0</v>
      </c>
      <c r="BL139" s="13" t="s">
        <v>238</v>
      </c>
      <c r="BM139" s="13" t="s">
        <v>298</v>
      </c>
    </row>
    <row r="140" s="1" customFormat="1" ht="16.5" customHeight="1">
      <c r="B140" s="34"/>
      <c r="C140" s="192" t="s">
        <v>303</v>
      </c>
      <c r="D140" s="192" t="s">
        <v>122</v>
      </c>
      <c r="E140" s="193" t="s">
        <v>300</v>
      </c>
      <c r="F140" s="194" t="s">
        <v>301</v>
      </c>
      <c r="G140" s="195" t="s">
        <v>179</v>
      </c>
      <c r="H140" s="196">
        <v>4.4100000000000001</v>
      </c>
      <c r="I140" s="197"/>
      <c r="J140" s="198">
        <f>ROUND(I140*H140,2)</f>
        <v>0</v>
      </c>
      <c r="K140" s="194" t="s">
        <v>180</v>
      </c>
      <c r="L140" s="39"/>
      <c r="M140" s="199" t="s">
        <v>1</v>
      </c>
      <c r="N140" s="200" t="s">
        <v>42</v>
      </c>
      <c r="O140" s="75"/>
      <c r="P140" s="201">
        <f>O140*H140</f>
        <v>0</v>
      </c>
      <c r="Q140" s="201">
        <v>0.00017000000000000001</v>
      </c>
      <c r="R140" s="201">
        <f>Q140*H140</f>
        <v>0.00074970000000000006</v>
      </c>
      <c r="S140" s="201">
        <v>0</v>
      </c>
      <c r="T140" s="202">
        <f>S140*H140</f>
        <v>0</v>
      </c>
      <c r="AR140" s="13" t="s">
        <v>238</v>
      </c>
      <c r="AT140" s="13" t="s">
        <v>122</v>
      </c>
      <c r="AU140" s="13" t="s">
        <v>126</v>
      </c>
      <c r="AY140" s="13" t="s">
        <v>121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3" t="s">
        <v>126</v>
      </c>
      <c r="BK140" s="203">
        <f>ROUND(I140*H140,2)</f>
        <v>0</v>
      </c>
      <c r="BL140" s="13" t="s">
        <v>238</v>
      </c>
      <c r="BM140" s="13" t="s">
        <v>302</v>
      </c>
    </row>
    <row r="141" s="1" customFormat="1" ht="16.5" customHeight="1">
      <c r="B141" s="34"/>
      <c r="C141" s="192" t="s">
        <v>309</v>
      </c>
      <c r="D141" s="192" t="s">
        <v>122</v>
      </c>
      <c r="E141" s="193" t="s">
        <v>304</v>
      </c>
      <c r="F141" s="194" t="s">
        <v>305</v>
      </c>
      <c r="G141" s="195" t="s">
        <v>179</v>
      </c>
      <c r="H141" s="196">
        <v>4.4100000000000001</v>
      </c>
      <c r="I141" s="197"/>
      <c r="J141" s="198">
        <f>ROUND(I141*H141,2)</f>
        <v>0</v>
      </c>
      <c r="K141" s="194" t="s">
        <v>180</v>
      </c>
      <c r="L141" s="39"/>
      <c r="M141" s="199" t="s">
        <v>1</v>
      </c>
      <c r="N141" s="200" t="s">
        <v>42</v>
      </c>
      <c r="O141" s="75"/>
      <c r="P141" s="201">
        <f>O141*H141</f>
        <v>0</v>
      </c>
      <c r="Q141" s="201">
        <v>0.00017000000000000001</v>
      </c>
      <c r="R141" s="201">
        <f>Q141*H141</f>
        <v>0.00074970000000000006</v>
      </c>
      <c r="S141" s="201">
        <v>0</v>
      </c>
      <c r="T141" s="202">
        <f>S141*H141</f>
        <v>0</v>
      </c>
      <c r="AR141" s="13" t="s">
        <v>238</v>
      </c>
      <c r="AT141" s="13" t="s">
        <v>122</v>
      </c>
      <c r="AU141" s="13" t="s">
        <v>126</v>
      </c>
      <c r="AY141" s="13" t="s">
        <v>121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3" t="s">
        <v>126</v>
      </c>
      <c r="BK141" s="203">
        <f>ROUND(I141*H141,2)</f>
        <v>0</v>
      </c>
      <c r="BL141" s="13" t="s">
        <v>238</v>
      </c>
      <c r="BM141" s="13" t="s">
        <v>306</v>
      </c>
    </row>
    <row r="142" s="9" customFormat="1" ht="22.8" customHeight="1">
      <c r="B142" s="178"/>
      <c r="C142" s="179"/>
      <c r="D142" s="180" t="s">
        <v>69</v>
      </c>
      <c r="E142" s="216" t="s">
        <v>307</v>
      </c>
      <c r="F142" s="216" t="s">
        <v>308</v>
      </c>
      <c r="G142" s="179"/>
      <c r="H142" s="179"/>
      <c r="I142" s="182"/>
      <c r="J142" s="217">
        <f>BK142</f>
        <v>0</v>
      </c>
      <c r="K142" s="179"/>
      <c r="L142" s="184"/>
      <c r="M142" s="185"/>
      <c r="N142" s="186"/>
      <c r="O142" s="186"/>
      <c r="P142" s="187">
        <f>SUM(P143:P145)</f>
        <v>0</v>
      </c>
      <c r="Q142" s="186"/>
      <c r="R142" s="187">
        <f>SUM(R143:R145)</f>
        <v>0.024664640000000002</v>
      </c>
      <c r="S142" s="186"/>
      <c r="T142" s="188">
        <f>SUM(T143:T145)</f>
        <v>0</v>
      </c>
      <c r="AR142" s="189" t="s">
        <v>126</v>
      </c>
      <c r="AT142" s="190" t="s">
        <v>69</v>
      </c>
      <c r="AU142" s="190" t="s">
        <v>78</v>
      </c>
      <c r="AY142" s="189" t="s">
        <v>121</v>
      </c>
      <c r="BK142" s="191">
        <f>SUM(BK143:BK145)</f>
        <v>0</v>
      </c>
    </row>
    <row r="143" s="1" customFormat="1" ht="16.5" customHeight="1">
      <c r="B143" s="34"/>
      <c r="C143" s="192" t="s">
        <v>314</v>
      </c>
      <c r="D143" s="192" t="s">
        <v>122</v>
      </c>
      <c r="E143" s="193" t="s">
        <v>310</v>
      </c>
      <c r="F143" s="194" t="s">
        <v>311</v>
      </c>
      <c r="G143" s="195" t="s">
        <v>179</v>
      </c>
      <c r="H143" s="196">
        <v>50.335999999999999</v>
      </c>
      <c r="I143" s="197"/>
      <c r="J143" s="198">
        <f>ROUND(I143*H143,2)</f>
        <v>0</v>
      </c>
      <c r="K143" s="194" t="s">
        <v>180</v>
      </c>
      <c r="L143" s="39"/>
      <c r="M143" s="199" t="s">
        <v>1</v>
      </c>
      <c r="N143" s="200" t="s">
        <v>42</v>
      </c>
      <c r="O143" s="75"/>
      <c r="P143" s="201">
        <f>O143*H143</f>
        <v>0</v>
      </c>
      <c r="Q143" s="201">
        <v>0.00020000000000000001</v>
      </c>
      <c r="R143" s="201">
        <f>Q143*H143</f>
        <v>0.0100672</v>
      </c>
      <c r="S143" s="201">
        <v>0</v>
      </c>
      <c r="T143" s="202">
        <f>S143*H143</f>
        <v>0</v>
      </c>
      <c r="AR143" s="13" t="s">
        <v>238</v>
      </c>
      <c r="AT143" s="13" t="s">
        <v>122</v>
      </c>
      <c r="AU143" s="13" t="s">
        <v>126</v>
      </c>
      <c r="AY143" s="13" t="s">
        <v>121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3" t="s">
        <v>126</v>
      </c>
      <c r="BK143" s="203">
        <f>ROUND(I143*H143,2)</f>
        <v>0</v>
      </c>
      <c r="BL143" s="13" t="s">
        <v>238</v>
      </c>
      <c r="BM143" s="13" t="s">
        <v>312</v>
      </c>
    </row>
    <row r="144" s="11" customFormat="1">
      <c r="B144" s="218"/>
      <c r="C144" s="219"/>
      <c r="D144" s="220" t="s">
        <v>182</v>
      </c>
      <c r="E144" s="221" t="s">
        <v>1</v>
      </c>
      <c r="F144" s="222" t="s">
        <v>336</v>
      </c>
      <c r="G144" s="219"/>
      <c r="H144" s="223">
        <v>50.335999999999999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182</v>
      </c>
      <c r="AU144" s="229" t="s">
        <v>126</v>
      </c>
      <c r="AV144" s="11" t="s">
        <v>126</v>
      </c>
      <c r="AW144" s="11" t="s">
        <v>32</v>
      </c>
      <c r="AX144" s="11" t="s">
        <v>78</v>
      </c>
      <c r="AY144" s="229" t="s">
        <v>121</v>
      </c>
    </row>
    <row r="145" s="1" customFormat="1" ht="16.5" customHeight="1">
      <c r="B145" s="34"/>
      <c r="C145" s="192" t="s">
        <v>337</v>
      </c>
      <c r="D145" s="192" t="s">
        <v>122</v>
      </c>
      <c r="E145" s="193" t="s">
        <v>315</v>
      </c>
      <c r="F145" s="194" t="s">
        <v>316</v>
      </c>
      <c r="G145" s="195" t="s">
        <v>179</v>
      </c>
      <c r="H145" s="196">
        <v>50.335999999999999</v>
      </c>
      <c r="I145" s="197"/>
      <c r="J145" s="198">
        <f>ROUND(I145*H145,2)</f>
        <v>0</v>
      </c>
      <c r="K145" s="194" t="s">
        <v>180</v>
      </c>
      <c r="L145" s="39"/>
      <c r="M145" s="199" t="s">
        <v>1</v>
      </c>
      <c r="N145" s="200" t="s">
        <v>42</v>
      </c>
      <c r="O145" s="75"/>
      <c r="P145" s="201">
        <f>O145*H145</f>
        <v>0</v>
      </c>
      <c r="Q145" s="201">
        <v>0.00029</v>
      </c>
      <c r="R145" s="201">
        <f>Q145*H145</f>
        <v>0.01459744</v>
      </c>
      <c r="S145" s="201">
        <v>0</v>
      </c>
      <c r="T145" s="202">
        <f>S145*H145</f>
        <v>0</v>
      </c>
      <c r="AR145" s="13" t="s">
        <v>238</v>
      </c>
      <c r="AT145" s="13" t="s">
        <v>122</v>
      </c>
      <c r="AU145" s="13" t="s">
        <v>126</v>
      </c>
      <c r="AY145" s="13" t="s">
        <v>121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3" t="s">
        <v>126</v>
      </c>
      <c r="BK145" s="203">
        <f>ROUND(I145*H145,2)</f>
        <v>0</v>
      </c>
      <c r="BL145" s="13" t="s">
        <v>238</v>
      </c>
      <c r="BM145" s="13" t="s">
        <v>317</v>
      </c>
    </row>
    <row r="146" s="9" customFormat="1" ht="25.92" customHeight="1">
      <c r="B146" s="178"/>
      <c r="C146" s="179"/>
      <c r="D146" s="180" t="s">
        <v>69</v>
      </c>
      <c r="E146" s="181" t="s">
        <v>191</v>
      </c>
      <c r="F146" s="181" t="s">
        <v>338</v>
      </c>
      <c r="G146" s="179"/>
      <c r="H146" s="179"/>
      <c r="I146" s="182"/>
      <c r="J146" s="183">
        <f>BK146</f>
        <v>0</v>
      </c>
      <c r="K146" s="179"/>
      <c r="L146" s="184"/>
      <c r="M146" s="185"/>
      <c r="N146" s="186"/>
      <c r="O146" s="186"/>
      <c r="P146" s="187">
        <f>P147</f>
        <v>0</v>
      </c>
      <c r="Q146" s="186"/>
      <c r="R146" s="187">
        <f>R147</f>
        <v>0</v>
      </c>
      <c r="S146" s="186"/>
      <c r="T146" s="188">
        <f>T147</f>
        <v>0</v>
      </c>
      <c r="AR146" s="189" t="s">
        <v>120</v>
      </c>
      <c r="AT146" s="190" t="s">
        <v>69</v>
      </c>
      <c r="AU146" s="190" t="s">
        <v>70</v>
      </c>
      <c r="AY146" s="189" t="s">
        <v>121</v>
      </c>
      <c r="BK146" s="191">
        <f>BK147</f>
        <v>0</v>
      </c>
    </row>
    <row r="147" s="9" customFormat="1" ht="22.8" customHeight="1">
      <c r="B147" s="178"/>
      <c r="C147" s="179"/>
      <c r="D147" s="180" t="s">
        <v>69</v>
      </c>
      <c r="E147" s="216" t="s">
        <v>339</v>
      </c>
      <c r="F147" s="216" t="s">
        <v>340</v>
      </c>
      <c r="G147" s="179"/>
      <c r="H147" s="179"/>
      <c r="I147" s="182"/>
      <c r="J147" s="217">
        <f>BK147</f>
        <v>0</v>
      </c>
      <c r="K147" s="179"/>
      <c r="L147" s="184"/>
      <c r="M147" s="185"/>
      <c r="N147" s="186"/>
      <c r="O147" s="186"/>
      <c r="P147" s="187">
        <f>SUM(P148:P150)</f>
        <v>0</v>
      </c>
      <c r="Q147" s="186"/>
      <c r="R147" s="187">
        <f>SUM(R148:R150)</f>
        <v>0</v>
      </c>
      <c r="S147" s="186"/>
      <c r="T147" s="188">
        <f>SUM(T148:T150)</f>
        <v>0</v>
      </c>
      <c r="AR147" s="189" t="s">
        <v>120</v>
      </c>
      <c r="AT147" s="190" t="s">
        <v>69</v>
      </c>
      <c r="AU147" s="190" t="s">
        <v>78</v>
      </c>
      <c r="AY147" s="189" t="s">
        <v>121</v>
      </c>
      <c r="BK147" s="191">
        <f>SUM(BK148:BK150)</f>
        <v>0</v>
      </c>
    </row>
    <row r="148" s="1" customFormat="1" ht="16.5" customHeight="1">
      <c r="B148" s="34"/>
      <c r="C148" s="192" t="s">
        <v>254</v>
      </c>
      <c r="D148" s="192" t="s">
        <v>122</v>
      </c>
      <c r="E148" s="193" t="s">
        <v>341</v>
      </c>
      <c r="F148" s="194" t="s">
        <v>342</v>
      </c>
      <c r="G148" s="195" t="s">
        <v>125</v>
      </c>
      <c r="H148" s="196">
        <v>1</v>
      </c>
      <c r="I148" s="197"/>
      <c r="J148" s="198">
        <f>ROUND(I148*H148,2)</f>
        <v>0</v>
      </c>
      <c r="K148" s="194" t="s">
        <v>1</v>
      </c>
      <c r="L148" s="39"/>
      <c r="M148" s="199" t="s">
        <v>1</v>
      </c>
      <c r="N148" s="200" t="s">
        <v>42</v>
      </c>
      <c r="O148" s="75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13" t="s">
        <v>120</v>
      </c>
      <c r="AT148" s="13" t="s">
        <v>122</v>
      </c>
      <c r="AU148" s="13" t="s">
        <v>126</v>
      </c>
      <c r="AY148" s="13" t="s">
        <v>121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3" t="s">
        <v>126</v>
      </c>
      <c r="BK148" s="203">
        <f>ROUND(I148*H148,2)</f>
        <v>0</v>
      </c>
      <c r="BL148" s="13" t="s">
        <v>120</v>
      </c>
      <c r="BM148" s="13" t="s">
        <v>343</v>
      </c>
    </row>
    <row r="149" s="1" customFormat="1" ht="16.5" customHeight="1">
      <c r="B149" s="34"/>
      <c r="C149" s="192" t="s">
        <v>344</v>
      </c>
      <c r="D149" s="192" t="s">
        <v>122</v>
      </c>
      <c r="E149" s="193" t="s">
        <v>345</v>
      </c>
      <c r="F149" s="194" t="s">
        <v>346</v>
      </c>
      <c r="G149" s="195" t="s">
        <v>125</v>
      </c>
      <c r="H149" s="196">
        <v>1</v>
      </c>
      <c r="I149" s="197"/>
      <c r="J149" s="198">
        <f>ROUND(I149*H149,2)</f>
        <v>0</v>
      </c>
      <c r="K149" s="194" t="s">
        <v>1</v>
      </c>
      <c r="L149" s="39"/>
      <c r="M149" s="199" t="s">
        <v>1</v>
      </c>
      <c r="N149" s="200" t="s">
        <v>42</v>
      </c>
      <c r="O149" s="75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13" t="s">
        <v>120</v>
      </c>
      <c r="AT149" s="13" t="s">
        <v>122</v>
      </c>
      <c r="AU149" s="13" t="s">
        <v>126</v>
      </c>
      <c r="AY149" s="13" t="s">
        <v>121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3" t="s">
        <v>126</v>
      </c>
      <c r="BK149" s="203">
        <f>ROUND(I149*H149,2)</f>
        <v>0</v>
      </c>
      <c r="BL149" s="13" t="s">
        <v>120</v>
      </c>
      <c r="BM149" s="13" t="s">
        <v>347</v>
      </c>
    </row>
    <row r="150" s="1" customFormat="1" ht="16.5" customHeight="1">
      <c r="B150" s="34"/>
      <c r="C150" s="192" t="s">
        <v>348</v>
      </c>
      <c r="D150" s="192" t="s">
        <v>122</v>
      </c>
      <c r="E150" s="193" t="s">
        <v>349</v>
      </c>
      <c r="F150" s="194" t="s">
        <v>350</v>
      </c>
      <c r="G150" s="195" t="s">
        <v>125</v>
      </c>
      <c r="H150" s="196">
        <v>1</v>
      </c>
      <c r="I150" s="197"/>
      <c r="J150" s="198">
        <f>ROUND(I150*H150,2)</f>
        <v>0</v>
      </c>
      <c r="K150" s="194" t="s">
        <v>1</v>
      </c>
      <c r="L150" s="39"/>
      <c r="M150" s="204" t="s">
        <v>1</v>
      </c>
      <c r="N150" s="205" t="s">
        <v>42</v>
      </c>
      <c r="O150" s="206"/>
      <c r="P150" s="207">
        <f>O150*H150</f>
        <v>0</v>
      </c>
      <c r="Q150" s="207">
        <v>0</v>
      </c>
      <c r="R150" s="207">
        <f>Q150*H150</f>
        <v>0</v>
      </c>
      <c r="S150" s="207">
        <v>0</v>
      </c>
      <c r="T150" s="208">
        <f>S150*H150</f>
        <v>0</v>
      </c>
      <c r="AR150" s="13" t="s">
        <v>120</v>
      </c>
      <c r="AT150" s="13" t="s">
        <v>122</v>
      </c>
      <c r="AU150" s="13" t="s">
        <v>126</v>
      </c>
      <c r="AY150" s="13" t="s">
        <v>121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3" t="s">
        <v>126</v>
      </c>
      <c r="BK150" s="203">
        <f>ROUND(I150*H150,2)</f>
        <v>0</v>
      </c>
      <c r="BL150" s="13" t="s">
        <v>120</v>
      </c>
      <c r="BM150" s="13" t="s">
        <v>351</v>
      </c>
    </row>
    <row r="151" s="1" customFormat="1" ht="6.96" customHeight="1">
      <c r="B151" s="53"/>
      <c r="C151" s="54"/>
      <c r="D151" s="54"/>
      <c r="E151" s="54"/>
      <c r="F151" s="54"/>
      <c r="G151" s="54"/>
      <c r="H151" s="54"/>
      <c r="I151" s="151"/>
      <c r="J151" s="54"/>
      <c r="K151" s="54"/>
      <c r="L151" s="39"/>
    </row>
  </sheetData>
  <sheetProtection sheet="1" autoFilter="0" formatColumns="0" formatRows="0" objects="1" scenarios="1" spinCount="100000" saltValue="hIPcxyb9NLaD7yA1xjIYeeEBUvHyXJNVJHeIw8Dc+voVbDeTwa/xfwZvY59Fpij52TN4Md+TeBmucahyDd8zug==" hashValue="zAu0xzC3MTwhHy3CO9YFBV0GDzKjXodCJDtiANxoo9PwKt4OibHZ9JCPQAxHMzsxtGqNWytWQJ03B/3cA7dAnw==" algorithmName="SHA-512" password="CC35"/>
  <autoFilter ref="C90:K150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0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3" t="s">
        <v>88</v>
      </c>
    </row>
    <row r="3" ht="6.96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6"/>
      <c r="AT3" s="13" t="s">
        <v>78</v>
      </c>
    </row>
    <row r="4" ht="24.96" customHeight="1">
      <c r="B4" s="16"/>
      <c r="D4" s="124" t="s">
        <v>95</v>
      </c>
      <c r="L4" s="16"/>
      <c r="M4" s="20" t="s">
        <v>10</v>
      </c>
      <c r="AT4" s="13" t="s">
        <v>4</v>
      </c>
    </row>
    <row r="5" ht="6.96" customHeight="1">
      <c r="B5" s="16"/>
      <c r="L5" s="16"/>
    </row>
    <row r="6" ht="12" customHeight="1">
      <c r="B6" s="16"/>
      <c r="D6" s="125" t="s">
        <v>16</v>
      </c>
      <c r="L6" s="16"/>
    </row>
    <row r="7" ht="16.5" customHeight="1">
      <c r="B7" s="16"/>
      <c r="E7" s="126" t="str">
        <f>'Rekapitulace stavby'!K6</f>
        <v>Rekonstrukce střechy objektu domova vč.půd.vestavby a sol.panelů na střechu (změna stavby)</v>
      </c>
      <c r="F7" s="125"/>
      <c r="G7" s="125"/>
      <c r="H7" s="125"/>
      <c r="L7" s="16"/>
    </row>
    <row r="8" s="1" customFormat="1" ht="12" customHeight="1">
      <c r="B8" s="39"/>
      <c r="D8" s="125" t="s">
        <v>96</v>
      </c>
      <c r="I8" s="127"/>
      <c r="L8" s="39"/>
    </row>
    <row r="9" s="1" customFormat="1" ht="36.96" customHeight="1">
      <c r="B9" s="39"/>
      <c r="E9" s="128" t="s">
        <v>352</v>
      </c>
      <c r="F9" s="1"/>
      <c r="G9" s="1"/>
      <c r="H9" s="1"/>
      <c r="I9" s="127"/>
      <c r="L9" s="39"/>
    </row>
    <row r="10" s="1" customFormat="1">
      <c r="B10" s="39"/>
      <c r="I10" s="127"/>
      <c r="L10" s="39"/>
    </row>
    <row r="11" s="1" customFormat="1" ht="12" customHeight="1">
      <c r="B11" s="39"/>
      <c r="D11" s="125" t="s">
        <v>18</v>
      </c>
      <c r="F11" s="13" t="s">
        <v>1</v>
      </c>
      <c r="I11" s="129" t="s">
        <v>19</v>
      </c>
      <c r="J11" s="13" t="s">
        <v>1</v>
      </c>
      <c r="L11" s="39"/>
    </row>
    <row r="12" s="1" customFormat="1" ht="12" customHeight="1">
      <c r="B12" s="39"/>
      <c r="D12" s="125" t="s">
        <v>20</v>
      </c>
      <c r="F12" s="13" t="s">
        <v>21</v>
      </c>
      <c r="I12" s="129" t="s">
        <v>22</v>
      </c>
      <c r="J12" s="130" t="str">
        <f>'Rekapitulace stavby'!AN8</f>
        <v>10. 12. 2018</v>
      </c>
      <c r="L12" s="39"/>
    </row>
    <row r="13" s="1" customFormat="1" ht="10.8" customHeight="1">
      <c r="B13" s="39"/>
      <c r="I13" s="127"/>
      <c r="L13" s="39"/>
    </row>
    <row r="14" s="1" customFormat="1" ht="12" customHeight="1">
      <c r="B14" s="39"/>
      <c r="D14" s="125" t="s">
        <v>24</v>
      </c>
      <c r="I14" s="129" t="s">
        <v>25</v>
      </c>
      <c r="J14" s="13" t="s">
        <v>1</v>
      </c>
      <c r="L14" s="39"/>
    </row>
    <row r="15" s="1" customFormat="1" ht="18" customHeight="1">
      <c r="B15" s="39"/>
      <c r="E15" s="13" t="s">
        <v>26</v>
      </c>
      <c r="I15" s="129" t="s">
        <v>27</v>
      </c>
      <c r="J15" s="13" t="s">
        <v>1</v>
      </c>
      <c r="L15" s="39"/>
    </row>
    <row r="16" s="1" customFormat="1" ht="6.96" customHeight="1">
      <c r="B16" s="39"/>
      <c r="I16" s="127"/>
      <c r="L16" s="39"/>
    </row>
    <row r="17" s="1" customFormat="1" ht="12" customHeight="1">
      <c r="B17" s="39"/>
      <c r="D17" s="125" t="s">
        <v>28</v>
      </c>
      <c r="I17" s="129" t="s">
        <v>25</v>
      </c>
      <c r="J17" s="29" t="str">
        <f>'Rekapitulace stavby'!AN13</f>
        <v>Vyplň údaj</v>
      </c>
      <c r="L17" s="39"/>
    </row>
    <row r="18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9" t="s">
        <v>27</v>
      </c>
      <c r="J18" s="29" t="str">
        <f>'Rekapitulace stavby'!AN14</f>
        <v>Vyplň údaj</v>
      </c>
      <c r="L18" s="39"/>
    </row>
    <row r="19" s="1" customFormat="1" ht="6.96" customHeight="1">
      <c r="B19" s="39"/>
      <c r="I19" s="127"/>
      <c r="L19" s="39"/>
    </row>
    <row r="20" s="1" customFormat="1" ht="12" customHeight="1">
      <c r="B20" s="39"/>
      <c r="D20" s="125" t="s">
        <v>30</v>
      </c>
      <c r="I20" s="129" t="s">
        <v>25</v>
      </c>
      <c r="J20" s="13" t="s">
        <v>1</v>
      </c>
      <c r="L20" s="39"/>
    </row>
    <row r="21" s="1" customFormat="1" ht="18" customHeight="1">
      <c r="B21" s="39"/>
      <c r="E21" s="13" t="s">
        <v>31</v>
      </c>
      <c r="I21" s="129" t="s">
        <v>27</v>
      </c>
      <c r="J21" s="13" t="s">
        <v>1</v>
      </c>
      <c r="L21" s="39"/>
    </row>
    <row r="22" s="1" customFormat="1" ht="6.96" customHeight="1">
      <c r="B22" s="39"/>
      <c r="I22" s="127"/>
      <c r="L22" s="39"/>
    </row>
    <row r="23" s="1" customFormat="1" ht="12" customHeight="1">
      <c r="B23" s="39"/>
      <c r="D23" s="125" t="s">
        <v>33</v>
      </c>
      <c r="I23" s="129" t="s">
        <v>25</v>
      </c>
      <c r="J23" s="13" t="s">
        <v>1</v>
      </c>
      <c r="L23" s="39"/>
    </row>
    <row r="24" s="1" customFormat="1" ht="18" customHeight="1">
      <c r="B24" s="39"/>
      <c r="E24" s="13" t="s">
        <v>34</v>
      </c>
      <c r="I24" s="129" t="s">
        <v>27</v>
      </c>
      <c r="J24" s="13" t="s">
        <v>1</v>
      </c>
      <c r="L24" s="39"/>
    </row>
    <row r="25" s="1" customFormat="1" ht="6.96" customHeight="1">
      <c r="B25" s="39"/>
      <c r="I25" s="127"/>
      <c r="L25" s="39"/>
    </row>
    <row r="26" s="1" customFormat="1" ht="12" customHeight="1">
      <c r="B26" s="39"/>
      <c r="D26" s="125" t="s">
        <v>35</v>
      </c>
      <c r="I26" s="127"/>
      <c r="L26" s="39"/>
    </row>
    <row r="27" s="6" customFormat="1" ht="16.5" customHeight="1">
      <c r="B27" s="131"/>
      <c r="E27" s="132" t="s">
        <v>1</v>
      </c>
      <c r="F27" s="132"/>
      <c r="G27" s="132"/>
      <c r="H27" s="132"/>
      <c r="I27" s="133"/>
      <c r="L27" s="131"/>
    </row>
    <row r="28" s="1" customFormat="1" ht="6.96" customHeight="1">
      <c r="B28" s="39"/>
      <c r="I28" s="127"/>
      <c r="L28" s="39"/>
    </row>
    <row r="29" s="1" customFormat="1" ht="6.96" customHeight="1">
      <c r="B29" s="39"/>
      <c r="D29" s="67"/>
      <c r="E29" s="67"/>
      <c r="F29" s="67"/>
      <c r="G29" s="67"/>
      <c r="H29" s="67"/>
      <c r="I29" s="134"/>
      <c r="J29" s="67"/>
      <c r="K29" s="67"/>
      <c r="L29" s="39"/>
    </row>
    <row r="30" s="1" customFormat="1" ht="25.44" customHeight="1">
      <c r="B30" s="39"/>
      <c r="D30" s="135" t="s">
        <v>36</v>
      </c>
      <c r="I30" s="127"/>
      <c r="J30" s="136">
        <f>ROUND(J89, 2)</f>
        <v>0</v>
      </c>
      <c r="L30" s="39"/>
    </row>
    <row r="31" s="1" customFormat="1" ht="6.96" customHeight="1">
      <c r="B31" s="39"/>
      <c r="D31" s="67"/>
      <c r="E31" s="67"/>
      <c r="F31" s="67"/>
      <c r="G31" s="67"/>
      <c r="H31" s="67"/>
      <c r="I31" s="134"/>
      <c r="J31" s="67"/>
      <c r="K31" s="67"/>
      <c r="L31" s="39"/>
    </row>
    <row r="32" s="1" customFormat="1" ht="14.4" customHeight="1">
      <c r="B32" s="39"/>
      <c r="F32" s="137" t="s">
        <v>38</v>
      </c>
      <c r="I32" s="138" t="s">
        <v>37</v>
      </c>
      <c r="J32" s="137" t="s">
        <v>39</v>
      </c>
      <c r="L32" s="39"/>
    </row>
    <row r="33" s="1" customFormat="1" ht="14.4" customHeight="1">
      <c r="B33" s="39"/>
      <c r="D33" s="125" t="s">
        <v>40</v>
      </c>
      <c r="E33" s="125" t="s">
        <v>41</v>
      </c>
      <c r="F33" s="139">
        <f>ROUND((SUM(BE89:BE132)),  2)</f>
        <v>0</v>
      </c>
      <c r="I33" s="140">
        <v>0.20999999999999999</v>
      </c>
      <c r="J33" s="139">
        <f>ROUND(((SUM(BE89:BE132))*I33),  2)</f>
        <v>0</v>
      </c>
      <c r="L33" s="39"/>
    </row>
    <row r="34" s="1" customFormat="1" ht="14.4" customHeight="1">
      <c r="B34" s="39"/>
      <c r="E34" s="125" t="s">
        <v>42</v>
      </c>
      <c r="F34" s="139">
        <f>ROUND((SUM(BF89:BF132)),  2)</f>
        <v>0</v>
      </c>
      <c r="I34" s="140">
        <v>0.14999999999999999</v>
      </c>
      <c r="J34" s="139">
        <f>ROUND(((SUM(BF89:BF132))*I34),  2)</f>
        <v>0</v>
      </c>
      <c r="L34" s="39"/>
    </row>
    <row r="35" hidden="1" s="1" customFormat="1" ht="14.4" customHeight="1">
      <c r="B35" s="39"/>
      <c r="E35" s="125" t="s">
        <v>43</v>
      </c>
      <c r="F35" s="139">
        <f>ROUND((SUM(BG89:BG132)),  2)</f>
        <v>0</v>
      </c>
      <c r="I35" s="140">
        <v>0.20999999999999999</v>
      </c>
      <c r="J35" s="139">
        <f>0</f>
        <v>0</v>
      </c>
      <c r="L35" s="39"/>
    </row>
    <row r="36" hidden="1" s="1" customFormat="1" ht="14.4" customHeight="1">
      <c r="B36" s="39"/>
      <c r="E36" s="125" t="s">
        <v>44</v>
      </c>
      <c r="F36" s="139">
        <f>ROUND((SUM(BH89:BH132)),  2)</f>
        <v>0</v>
      </c>
      <c r="I36" s="140">
        <v>0.14999999999999999</v>
      </c>
      <c r="J36" s="139">
        <f>0</f>
        <v>0</v>
      </c>
      <c r="L36" s="39"/>
    </row>
    <row r="37" hidden="1" s="1" customFormat="1" ht="14.4" customHeight="1">
      <c r="B37" s="39"/>
      <c r="E37" s="125" t="s">
        <v>45</v>
      </c>
      <c r="F37" s="139">
        <f>ROUND((SUM(BI89:BI132)),  2)</f>
        <v>0</v>
      </c>
      <c r="I37" s="140">
        <v>0</v>
      </c>
      <c r="J37" s="139">
        <f>0</f>
        <v>0</v>
      </c>
      <c r="L37" s="39"/>
    </row>
    <row r="38" s="1" customFormat="1" ht="6.96" customHeight="1">
      <c r="B38" s="39"/>
      <c r="I38" s="127"/>
      <c r="L38" s="39"/>
    </row>
    <row r="39" s="1" customFormat="1" ht="25.44" customHeight="1">
      <c r="B39" s="39"/>
      <c r="C39" s="141"/>
      <c r="D39" s="142" t="s">
        <v>46</v>
      </c>
      <c r="E39" s="143"/>
      <c r="F39" s="143"/>
      <c r="G39" s="144" t="s">
        <v>47</v>
      </c>
      <c r="H39" s="145" t="s">
        <v>48</v>
      </c>
      <c r="I39" s="146"/>
      <c r="J39" s="147">
        <f>SUM(J30:J37)</f>
        <v>0</v>
      </c>
      <c r="K39" s="148"/>
      <c r="L39" s="39"/>
    </row>
    <row r="40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39"/>
    </row>
    <row r="44" s="1" customFormat="1" ht="6.96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39"/>
    </row>
    <row r="45" s="1" customFormat="1" ht="24.96" customHeight="1">
      <c r="B45" s="34"/>
      <c r="C45" s="19" t="s">
        <v>98</v>
      </c>
      <c r="D45" s="35"/>
      <c r="E45" s="35"/>
      <c r="F45" s="35"/>
      <c r="G45" s="35"/>
      <c r="H45" s="35"/>
      <c r="I45" s="127"/>
      <c r="J45" s="35"/>
      <c r="K45" s="35"/>
      <c r="L45" s="39"/>
    </row>
    <row r="46" s="1" customFormat="1" ht="6.96" customHeight="1">
      <c r="B46" s="34"/>
      <c r="C46" s="35"/>
      <c r="D46" s="35"/>
      <c r="E46" s="35"/>
      <c r="F46" s="35"/>
      <c r="G46" s="35"/>
      <c r="H46" s="35"/>
      <c r="I46" s="127"/>
      <c r="J46" s="35"/>
      <c r="K46" s="35"/>
      <c r="L46" s="39"/>
    </row>
    <row r="47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7"/>
      <c r="J47" s="35"/>
      <c r="K47" s="35"/>
      <c r="L47" s="39"/>
    </row>
    <row r="48" s="1" customFormat="1" ht="16.5" customHeight="1">
      <c r="B48" s="34"/>
      <c r="C48" s="35"/>
      <c r="D48" s="35"/>
      <c r="E48" s="155" t="str">
        <f>E7</f>
        <v>Rekonstrukce střechy objektu domova vč.půd.vestavby a sol.panelů na střechu (změna stavby)</v>
      </c>
      <c r="F48" s="28"/>
      <c r="G48" s="28"/>
      <c r="H48" s="28"/>
      <c r="I48" s="127"/>
      <c r="J48" s="35"/>
      <c r="K48" s="35"/>
      <c r="L48" s="39"/>
    </row>
    <row r="49" s="1" customFormat="1" ht="12" customHeight="1">
      <c r="B49" s="34"/>
      <c r="C49" s="28" t="s">
        <v>96</v>
      </c>
      <c r="D49" s="35"/>
      <c r="E49" s="35"/>
      <c r="F49" s="35"/>
      <c r="G49" s="35"/>
      <c r="H49" s="35"/>
      <c r="I49" s="127"/>
      <c r="J49" s="35"/>
      <c r="K49" s="35"/>
      <c r="L49" s="39"/>
    </row>
    <row r="50" s="1" customFormat="1" ht="16.5" customHeight="1">
      <c r="B50" s="34"/>
      <c r="C50" s="35"/>
      <c r="D50" s="35"/>
      <c r="E50" s="60" t="str">
        <f>E9</f>
        <v>400 - Stříška mezi hlavní budovou a sklady</v>
      </c>
      <c r="F50" s="35"/>
      <c r="G50" s="35"/>
      <c r="H50" s="35"/>
      <c r="I50" s="127"/>
      <c r="J50" s="35"/>
      <c r="K50" s="35"/>
      <c r="L50" s="39"/>
    </row>
    <row r="51" s="1" customFormat="1" ht="6.96" customHeight="1">
      <c r="B51" s="34"/>
      <c r="C51" s="35"/>
      <c r="D51" s="35"/>
      <c r="E51" s="35"/>
      <c r="F51" s="35"/>
      <c r="G51" s="35"/>
      <c r="H51" s="35"/>
      <c r="I51" s="127"/>
      <c r="J51" s="35"/>
      <c r="K51" s="35"/>
      <c r="L51" s="39"/>
    </row>
    <row r="52" s="1" customFormat="1" ht="12" customHeight="1">
      <c r="B52" s="34"/>
      <c r="C52" s="28" t="s">
        <v>20</v>
      </c>
      <c r="D52" s="35"/>
      <c r="E52" s="35"/>
      <c r="F52" s="23" t="str">
        <f>F12</f>
        <v>Hranice</v>
      </c>
      <c r="G52" s="35"/>
      <c r="H52" s="35"/>
      <c r="I52" s="129" t="s">
        <v>22</v>
      </c>
      <c r="J52" s="63" t="str">
        <f>IF(J12="","",J12)</f>
        <v>10. 12. 2018</v>
      </c>
      <c r="K52" s="35"/>
      <c r="L52" s="39"/>
    </row>
    <row r="53" s="1" customFormat="1" ht="6.96" customHeight="1">
      <c r="B53" s="34"/>
      <c r="C53" s="35"/>
      <c r="D53" s="35"/>
      <c r="E53" s="35"/>
      <c r="F53" s="35"/>
      <c r="G53" s="35"/>
      <c r="H53" s="35"/>
      <c r="I53" s="127"/>
      <c r="J53" s="35"/>
      <c r="K53" s="35"/>
      <c r="L53" s="39"/>
    </row>
    <row r="54" s="1" customFormat="1" ht="13.65" customHeight="1">
      <c r="B54" s="34"/>
      <c r="C54" s="28" t="s">
        <v>24</v>
      </c>
      <c r="D54" s="35"/>
      <c r="E54" s="35"/>
      <c r="F54" s="23" t="str">
        <f>E15</f>
        <v>Domov pro Seniory v Hranicích</v>
      </c>
      <c r="G54" s="35"/>
      <c r="H54" s="35"/>
      <c r="I54" s="129" t="s">
        <v>30</v>
      </c>
      <c r="J54" s="32" t="str">
        <f>E21</f>
        <v>ing.Kostner Petr</v>
      </c>
      <c r="K54" s="35"/>
      <c r="L54" s="39"/>
    </row>
    <row r="55" s="1" customFormat="1" ht="13.65" customHeight="1">
      <c r="B55" s="34"/>
      <c r="C55" s="28" t="s">
        <v>28</v>
      </c>
      <c r="D55" s="35"/>
      <c r="E55" s="35"/>
      <c r="F55" s="23" t="str">
        <f>IF(E18="","",E18)</f>
        <v>Vyplň údaj</v>
      </c>
      <c r="G55" s="35"/>
      <c r="H55" s="35"/>
      <c r="I55" s="129" t="s">
        <v>33</v>
      </c>
      <c r="J55" s="32" t="str">
        <f>E24</f>
        <v>Milan Hájek</v>
      </c>
      <c r="K55" s="35"/>
      <c r="L55" s="39"/>
    </row>
    <row r="56" s="1" customFormat="1" ht="10.32" customHeight="1">
      <c r="B56" s="34"/>
      <c r="C56" s="35"/>
      <c r="D56" s="35"/>
      <c r="E56" s="35"/>
      <c r="F56" s="35"/>
      <c r="G56" s="35"/>
      <c r="H56" s="35"/>
      <c r="I56" s="127"/>
      <c r="J56" s="35"/>
      <c r="K56" s="35"/>
      <c r="L56" s="39"/>
    </row>
    <row r="57" s="1" customFormat="1" ht="29.28" customHeight="1">
      <c r="B57" s="34"/>
      <c r="C57" s="156" t="s">
        <v>99</v>
      </c>
      <c r="D57" s="157"/>
      <c r="E57" s="157"/>
      <c r="F57" s="157"/>
      <c r="G57" s="157"/>
      <c r="H57" s="157"/>
      <c r="I57" s="158"/>
      <c r="J57" s="159" t="s">
        <v>100</v>
      </c>
      <c r="K57" s="157"/>
      <c r="L57" s="39"/>
    </row>
    <row r="58" s="1" customFormat="1" ht="10.32" customHeight="1">
      <c r="B58" s="34"/>
      <c r="C58" s="35"/>
      <c r="D58" s="35"/>
      <c r="E58" s="35"/>
      <c r="F58" s="35"/>
      <c r="G58" s="35"/>
      <c r="H58" s="35"/>
      <c r="I58" s="127"/>
      <c r="J58" s="35"/>
      <c r="K58" s="35"/>
      <c r="L58" s="39"/>
    </row>
    <row r="59" s="1" customFormat="1" ht="22.8" customHeight="1">
      <c r="B59" s="34"/>
      <c r="C59" s="160" t="s">
        <v>101</v>
      </c>
      <c r="D59" s="35"/>
      <c r="E59" s="35"/>
      <c r="F59" s="35"/>
      <c r="G59" s="35"/>
      <c r="H59" s="35"/>
      <c r="I59" s="127"/>
      <c r="J59" s="94">
        <f>J89</f>
        <v>0</v>
      </c>
      <c r="K59" s="35"/>
      <c r="L59" s="39"/>
      <c r="AU59" s="13" t="s">
        <v>102</v>
      </c>
    </row>
    <row r="60" s="7" customFormat="1" ht="24.96" customHeight="1">
      <c r="B60" s="161"/>
      <c r="C60" s="162"/>
      <c r="D60" s="163" t="s">
        <v>164</v>
      </c>
      <c r="E60" s="164"/>
      <c r="F60" s="164"/>
      <c r="G60" s="164"/>
      <c r="H60" s="164"/>
      <c r="I60" s="165"/>
      <c r="J60" s="166">
        <f>J90</f>
        <v>0</v>
      </c>
      <c r="K60" s="162"/>
      <c r="L60" s="167"/>
    </row>
    <row r="61" s="10" customFormat="1" ht="19.92" customHeight="1">
      <c r="B61" s="209"/>
      <c r="C61" s="210"/>
      <c r="D61" s="211" t="s">
        <v>165</v>
      </c>
      <c r="E61" s="212"/>
      <c r="F61" s="212"/>
      <c r="G61" s="212"/>
      <c r="H61" s="212"/>
      <c r="I61" s="213"/>
      <c r="J61" s="214">
        <f>J91</f>
        <v>0</v>
      </c>
      <c r="K61" s="210"/>
      <c r="L61" s="215"/>
    </row>
    <row r="62" s="10" customFormat="1" ht="19.92" customHeight="1">
      <c r="B62" s="209"/>
      <c r="C62" s="210"/>
      <c r="D62" s="211" t="s">
        <v>166</v>
      </c>
      <c r="E62" s="212"/>
      <c r="F62" s="212"/>
      <c r="G62" s="212"/>
      <c r="H62" s="212"/>
      <c r="I62" s="213"/>
      <c r="J62" s="214">
        <f>J96</f>
        <v>0</v>
      </c>
      <c r="K62" s="210"/>
      <c r="L62" s="215"/>
    </row>
    <row r="63" s="10" customFormat="1" ht="19.92" customHeight="1">
      <c r="B63" s="209"/>
      <c r="C63" s="210"/>
      <c r="D63" s="211" t="s">
        <v>167</v>
      </c>
      <c r="E63" s="212"/>
      <c r="F63" s="212"/>
      <c r="G63" s="212"/>
      <c r="H63" s="212"/>
      <c r="I63" s="213"/>
      <c r="J63" s="214">
        <f>J103</f>
        <v>0</v>
      </c>
      <c r="K63" s="210"/>
      <c r="L63" s="215"/>
    </row>
    <row r="64" s="10" customFormat="1" ht="19.92" customHeight="1">
      <c r="B64" s="209"/>
      <c r="C64" s="210"/>
      <c r="D64" s="211" t="s">
        <v>168</v>
      </c>
      <c r="E64" s="212"/>
      <c r="F64" s="212"/>
      <c r="G64" s="212"/>
      <c r="H64" s="212"/>
      <c r="I64" s="213"/>
      <c r="J64" s="214">
        <f>J109</f>
        <v>0</v>
      </c>
      <c r="K64" s="210"/>
      <c r="L64" s="215"/>
    </row>
    <row r="65" s="7" customFormat="1" ht="24.96" customHeight="1">
      <c r="B65" s="161"/>
      <c r="C65" s="162"/>
      <c r="D65" s="163" t="s">
        <v>169</v>
      </c>
      <c r="E65" s="164"/>
      <c r="F65" s="164"/>
      <c r="G65" s="164"/>
      <c r="H65" s="164"/>
      <c r="I65" s="165"/>
      <c r="J65" s="166">
        <f>J111</f>
        <v>0</v>
      </c>
      <c r="K65" s="162"/>
      <c r="L65" s="167"/>
    </row>
    <row r="66" s="10" customFormat="1" ht="19.92" customHeight="1">
      <c r="B66" s="209"/>
      <c r="C66" s="210"/>
      <c r="D66" s="211" t="s">
        <v>353</v>
      </c>
      <c r="E66" s="212"/>
      <c r="F66" s="212"/>
      <c r="G66" s="212"/>
      <c r="H66" s="212"/>
      <c r="I66" s="213"/>
      <c r="J66" s="214">
        <f>J112</f>
        <v>0</v>
      </c>
      <c r="K66" s="210"/>
      <c r="L66" s="215"/>
    </row>
    <row r="67" s="10" customFormat="1" ht="19.92" customHeight="1">
      <c r="B67" s="209"/>
      <c r="C67" s="210"/>
      <c r="D67" s="211" t="s">
        <v>171</v>
      </c>
      <c r="E67" s="212"/>
      <c r="F67" s="212"/>
      <c r="G67" s="212"/>
      <c r="H67" s="212"/>
      <c r="I67" s="213"/>
      <c r="J67" s="214">
        <f>J117</f>
        <v>0</v>
      </c>
      <c r="K67" s="210"/>
      <c r="L67" s="215"/>
    </row>
    <row r="68" s="10" customFormat="1" ht="19.92" customHeight="1">
      <c r="B68" s="209"/>
      <c r="C68" s="210"/>
      <c r="D68" s="211" t="s">
        <v>354</v>
      </c>
      <c r="E68" s="212"/>
      <c r="F68" s="212"/>
      <c r="G68" s="212"/>
      <c r="H68" s="212"/>
      <c r="I68" s="213"/>
      <c r="J68" s="214">
        <f>J119</f>
        <v>0</v>
      </c>
      <c r="K68" s="210"/>
      <c r="L68" s="215"/>
    </row>
    <row r="69" s="10" customFormat="1" ht="19.92" customHeight="1">
      <c r="B69" s="209"/>
      <c r="C69" s="210"/>
      <c r="D69" s="211" t="s">
        <v>172</v>
      </c>
      <c r="E69" s="212"/>
      <c r="F69" s="212"/>
      <c r="G69" s="212"/>
      <c r="H69" s="212"/>
      <c r="I69" s="213"/>
      <c r="J69" s="214">
        <f>J127</f>
        <v>0</v>
      </c>
      <c r="K69" s="210"/>
      <c r="L69" s="215"/>
    </row>
    <row r="70" s="1" customFormat="1" ht="21.84" customHeight="1">
      <c r="B70" s="34"/>
      <c r="C70" s="35"/>
      <c r="D70" s="35"/>
      <c r="E70" s="35"/>
      <c r="F70" s="35"/>
      <c r="G70" s="35"/>
      <c r="H70" s="35"/>
      <c r="I70" s="127"/>
      <c r="J70" s="35"/>
      <c r="K70" s="35"/>
      <c r="L70" s="39"/>
    </row>
    <row r="71" s="1" customFormat="1" ht="6.96" customHeight="1">
      <c r="B71" s="53"/>
      <c r="C71" s="54"/>
      <c r="D71" s="54"/>
      <c r="E71" s="54"/>
      <c r="F71" s="54"/>
      <c r="G71" s="54"/>
      <c r="H71" s="54"/>
      <c r="I71" s="151"/>
      <c r="J71" s="54"/>
      <c r="K71" s="54"/>
      <c r="L71" s="39"/>
    </row>
    <row r="75" s="1" customFormat="1" ht="6.96" customHeight="1">
      <c r="B75" s="55"/>
      <c r="C75" s="56"/>
      <c r="D75" s="56"/>
      <c r="E75" s="56"/>
      <c r="F75" s="56"/>
      <c r="G75" s="56"/>
      <c r="H75" s="56"/>
      <c r="I75" s="154"/>
      <c r="J75" s="56"/>
      <c r="K75" s="56"/>
      <c r="L75" s="39"/>
    </row>
    <row r="76" s="1" customFormat="1" ht="24.96" customHeight="1">
      <c r="B76" s="34"/>
      <c r="C76" s="19" t="s">
        <v>105</v>
      </c>
      <c r="D76" s="35"/>
      <c r="E76" s="35"/>
      <c r="F76" s="35"/>
      <c r="G76" s="35"/>
      <c r="H76" s="35"/>
      <c r="I76" s="127"/>
      <c r="J76" s="35"/>
      <c r="K76" s="35"/>
      <c r="L76" s="39"/>
    </row>
    <row r="77" s="1" customFormat="1" ht="6.96" customHeight="1">
      <c r="B77" s="34"/>
      <c r="C77" s="35"/>
      <c r="D77" s="35"/>
      <c r="E77" s="35"/>
      <c r="F77" s="35"/>
      <c r="G77" s="35"/>
      <c r="H77" s="35"/>
      <c r="I77" s="127"/>
      <c r="J77" s="35"/>
      <c r="K77" s="35"/>
      <c r="L77" s="39"/>
    </row>
    <row r="78" s="1" customFormat="1" ht="12" customHeight="1">
      <c r="B78" s="34"/>
      <c r="C78" s="28" t="s">
        <v>16</v>
      </c>
      <c r="D78" s="35"/>
      <c r="E78" s="35"/>
      <c r="F78" s="35"/>
      <c r="G78" s="35"/>
      <c r="H78" s="35"/>
      <c r="I78" s="127"/>
      <c r="J78" s="35"/>
      <c r="K78" s="35"/>
      <c r="L78" s="39"/>
    </row>
    <row r="79" s="1" customFormat="1" ht="16.5" customHeight="1">
      <c r="B79" s="34"/>
      <c r="C79" s="35"/>
      <c r="D79" s="35"/>
      <c r="E79" s="155" t="str">
        <f>E7</f>
        <v>Rekonstrukce střechy objektu domova vč.půd.vestavby a sol.panelů na střechu (změna stavby)</v>
      </c>
      <c r="F79" s="28"/>
      <c r="G79" s="28"/>
      <c r="H79" s="28"/>
      <c r="I79" s="127"/>
      <c r="J79" s="35"/>
      <c r="K79" s="35"/>
      <c r="L79" s="39"/>
    </row>
    <row r="80" s="1" customFormat="1" ht="12" customHeight="1">
      <c r="B80" s="34"/>
      <c r="C80" s="28" t="s">
        <v>96</v>
      </c>
      <c r="D80" s="35"/>
      <c r="E80" s="35"/>
      <c r="F80" s="35"/>
      <c r="G80" s="35"/>
      <c r="H80" s="35"/>
      <c r="I80" s="127"/>
      <c r="J80" s="35"/>
      <c r="K80" s="35"/>
      <c r="L80" s="39"/>
    </row>
    <row r="81" s="1" customFormat="1" ht="16.5" customHeight="1">
      <c r="B81" s="34"/>
      <c r="C81" s="35"/>
      <c r="D81" s="35"/>
      <c r="E81" s="60" t="str">
        <f>E9</f>
        <v>400 - Stříška mezi hlavní budovou a sklady</v>
      </c>
      <c r="F81" s="35"/>
      <c r="G81" s="35"/>
      <c r="H81" s="35"/>
      <c r="I81" s="127"/>
      <c r="J81" s="35"/>
      <c r="K81" s="35"/>
      <c r="L81" s="39"/>
    </row>
    <row r="82" s="1" customFormat="1" ht="6.96" customHeight="1">
      <c r="B82" s="34"/>
      <c r="C82" s="35"/>
      <c r="D82" s="35"/>
      <c r="E82" s="35"/>
      <c r="F82" s="35"/>
      <c r="G82" s="35"/>
      <c r="H82" s="35"/>
      <c r="I82" s="127"/>
      <c r="J82" s="35"/>
      <c r="K82" s="35"/>
      <c r="L82" s="39"/>
    </row>
    <row r="83" s="1" customFormat="1" ht="12" customHeight="1">
      <c r="B83" s="34"/>
      <c r="C83" s="28" t="s">
        <v>20</v>
      </c>
      <c r="D83" s="35"/>
      <c r="E83" s="35"/>
      <c r="F83" s="23" t="str">
        <f>F12</f>
        <v>Hranice</v>
      </c>
      <c r="G83" s="35"/>
      <c r="H83" s="35"/>
      <c r="I83" s="129" t="s">
        <v>22</v>
      </c>
      <c r="J83" s="63" t="str">
        <f>IF(J12="","",J12)</f>
        <v>10. 12. 2018</v>
      </c>
      <c r="K83" s="35"/>
      <c r="L83" s="39"/>
    </row>
    <row r="84" s="1" customFormat="1" ht="6.96" customHeight="1">
      <c r="B84" s="34"/>
      <c r="C84" s="35"/>
      <c r="D84" s="35"/>
      <c r="E84" s="35"/>
      <c r="F84" s="35"/>
      <c r="G84" s="35"/>
      <c r="H84" s="35"/>
      <c r="I84" s="127"/>
      <c r="J84" s="35"/>
      <c r="K84" s="35"/>
      <c r="L84" s="39"/>
    </row>
    <row r="85" s="1" customFormat="1" ht="13.65" customHeight="1">
      <c r="B85" s="34"/>
      <c r="C85" s="28" t="s">
        <v>24</v>
      </c>
      <c r="D85" s="35"/>
      <c r="E85" s="35"/>
      <c r="F85" s="23" t="str">
        <f>E15</f>
        <v>Domov pro Seniory v Hranicích</v>
      </c>
      <c r="G85" s="35"/>
      <c r="H85" s="35"/>
      <c r="I85" s="129" t="s">
        <v>30</v>
      </c>
      <c r="J85" s="32" t="str">
        <f>E21</f>
        <v>ing.Kostner Petr</v>
      </c>
      <c r="K85" s="35"/>
      <c r="L85" s="39"/>
    </row>
    <row r="86" s="1" customFormat="1" ht="13.65" customHeight="1">
      <c r="B86" s="34"/>
      <c r="C86" s="28" t="s">
        <v>28</v>
      </c>
      <c r="D86" s="35"/>
      <c r="E86" s="35"/>
      <c r="F86" s="23" t="str">
        <f>IF(E18="","",E18)</f>
        <v>Vyplň údaj</v>
      </c>
      <c r="G86" s="35"/>
      <c r="H86" s="35"/>
      <c r="I86" s="129" t="s">
        <v>33</v>
      </c>
      <c r="J86" s="32" t="str">
        <f>E24</f>
        <v>Milan Hájek</v>
      </c>
      <c r="K86" s="35"/>
      <c r="L86" s="39"/>
    </row>
    <row r="87" s="1" customFormat="1" ht="10.32" customHeight="1">
      <c r="B87" s="34"/>
      <c r="C87" s="35"/>
      <c r="D87" s="35"/>
      <c r="E87" s="35"/>
      <c r="F87" s="35"/>
      <c r="G87" s="35"/>
      <c r="H87" s="35"/>
      <c r="I87" s="127"/>
      <c r="J87" s="35"/>
      <c r="K87" s="35"/>
      <c r="L87" s="39"/>
    </row>
    <row r="88" s="8" customFormat="1" ht="29.28" customHeight="1">
      <c r="B88" s="168"/>
      <c r="C88" s="169" t="s">
        <v>106</v>
      </c>
      <c r="D88" s="170" t="s">
        <v>55</v>
      </c>
      <c r="E88" s="170" t="s">
        <v>51</v>
      </c>
      <c r="F88" s="170" t="s">
        <v>52</v>
      </c>
      <c r="G88" s="170" t="s">
        <v>107</v>
      </c>
      <c r="H88" s="170" t="s">
        <v>108</v>
      </c>
      <c r="I88" s="171" t="s">
        <v>109</v>
      </c>
      <c r="J88" s="170" t="s">
        <v>100</v>
      </c>
      <c r="K88" s="172" t="s">
        <v>110</v>
      </c>
      <c r="L88" s="173"/>
      <c r="M88" s="84" t="s">
        <v>1</v>
      </c>
      <c r="N88" s="85" t="s">
        <v>40</v>
      </c>
      <c r="O88" s="85" t="s">
        <v>111</v>
      </c>
      <c r="P88" s="85" t="s">
        <v>112</v>
      </c>
      <c r="Q88" s="85" t="s">
        <v>113</v>
      </c>
      <c r="R88" s="85" t="s">
        <v>114</v>
      </c>
      <c r="S88" s="85" t="s">
        <v>115</v>
      </c>
      <c r="T88" s="86" t="s">
        <v>116</v>
      </c>
    </row>
    <row r="89" s="1" customFormat="1" ht="22.8" customHeight="1">
      <c r="B89" s="34"/>
      <c r="C89" s="91" t="s">
        <v>117</v>
      </c>
      <c r="D89" s="35"/>
      <c r="E89" s="35"/>
      <c r="F89" s="35"/>
      <c r="G89" s="35"/>
      <c r="H89" s="35"/>
      <c r="I89" s="127"/>
      <c r="J89" s="174">
        <f>BK89</f>
        <v>0</v>
      </c>
      <c r="K89" s="35"/>
      <c r="L89" s="39"/>
      <c r="M89" s="87"/>
      <c r="N89" s="88"/>
      <c r="O89" s="88"/>
      <c r="P89" s="175">
        <f>P90+P111</f>
        <v>0</v>
      </c>
      <c r="Q89" s="88"/>
      <c r="R89" s="175">
        <f>R90+R111</f>
        <v>0.3248337</v>
      </c>
      <c r="S89" s="88"/>
      <c r="T89" s="176">
        <f>T90+T111</f>
        <v>0.65173500000000006</v>
      </c>
      <c r="AT89" s="13" t="s">
        <v>69</v>
      </c>
      <c r="AU89" s="13" t="s">
        <v>102</v>
      </c>
      <c r="BK89" s="177">
        <f>BK90+BK111</f>
        <v>0</v>
      </c>
    </row>
    <row r="90" s="9" customFormat="1" ht="25.92" customHeight="1">
      <c r="B90" s="178"/>
      <c r="C90" s="179"/>
      <c r="D90" s="180" t="s">
        <v>69</v>
      </c>
      <c r="E90" s="181" t="s">
        <v>174</v>
      </c>
      <c r="F90" s="181" t="s">
        <v>175</v>
      </c>
      <c r="G90" s="179"/>
      <c r="H90" s="179"/>
      <c r="I90" s="182"/>
      <c r="J90" s="183">
        <f>BK90</f>
        <v>0</v>
      </c>
      <c r="K90" s="179"/>
      <c r="L90" s="184"/>
      <c r="M90" s="185"/>
      <c r="N90" s="186"/>
      <c r="O90" s="186"/>
      <c r="P90" s="187">
        <f>P91+P96+P103+P109</f>
        <v>0</v>
      </c>
      <c r="Q90" s="186"/>
      <c r="R90" s="187">
        <f>R91+R96+R103+R109</f>
        <v>0.039618599999999997</v>
      </c>
      <c r="S90" s="186"/>
      <c r="T90" s="188">
        <f>T91+T96+T103+T109</f>
        <v>0.47349000000000008</v>
      </c>
      <c r="AR90" s="189" t="s">
        <v>78</v>
      </c>
      <c r="AT90" s="190" t="s">
        <v>69</v>
      </c>
      <c r="AU90" s="190" t="s">
        <v>70</v>
      </c>
      <c r="AY90" s="189" t="s">
        <v>121</v>
      </c>
      <c r="BK90" s="191">
        <f>BK91+BK96+BK103+BK109</f>
        <v>0</v>
      </c>
    </row>
    <row r="91" s="9" customFormat="1" ht="22.8" customHeight="1">
      <c r="B91" s="178"/>
      <c r="C91" s="179"/>
      <c r="D91" s="180" t="s">
        <v>69</v>
      </c>
      <c r="E91" s="216" t="s">
        <v>142</v>
      </c>
      <c r="F91" s="216" t="s">
        <v>176</v>
      </c>
      <c r="G91" s="179"/>
      <c r="H91" s="179"/>
      <c r="I91" s="182"/>
      <c r="J91" s="217">
        <f>BK91</f>
        <v>0</v>
      </c>
      <c r="K91" s="179"/>
      <c r="L91" s="184"/>
      <c r="M91" s="185"/>
      <c r="N91" s="186"/>
      <c r="O91" s="186"/>
      <c r="P91" s="187">
        <f>SUM(P92:P95)</f>
        <v>0</v>
      </c>
      <c r="Q91" s="186"/>
      <c r="R91" s="187">
        <f>SUM(R92:R95)</f>
        <v>0.036754049999999996</v>
      </c>
      <c r="S91" s="186"/>
      <c r="T91" s="188">
        <f>SUM(T92:T95)</f>
        <v>0</v>
      </c>
      <c r="AR91" s="189" t="s">
        <v>78</v>
      </c>
      <c r="AT91" s="190" t="s">
        <v>69</v>
      </c>
      <c r="AU91" s="190" t="s">
        <v>78</v>
      </c>
      <c r="AY91" s="189" t="s">
        <v>121</v>
      </c>
      <c r="BK91" s="191">
        <f>SUM(BK92:BK95)</f>
        <v>0</v>
      </c>
    </row>
    <row r="92" s="1" customFormat="1" ht="16.5" customHeight="1">
      <c r="B92" s="34"/>
      <c r="C92" s="192" t="s">
        <v>78</v>
      </c>
      <c r="D92" s="192" t="s">
        <v>122</v>
      </c>
      <c r="E92" s="193" t="s">
        <v>177</v>
      </c>
      <c r="F92" s="194" t="s">
        <v>178</v>
      </c>
      <c r="G92" s="195" t="s">
        <v>179</v>
      </c>
      <c r="H92" s="196">
        <v>0.19500000000000001</v>
      </c>
      <c r="I92" s="197"/>
      <c r="J92" s="198">
        <f>ROUND(I92*H92,2)</f>
        <v>0</v>
      </c>
      <c r="K92" s="194" t="s">
        <v>180</v>
      </c>
      <c r="L92" s="39"/>
      <c r="M92" s="199" t="s">
        <v>1</v>
      </c>
      <c r="N92" s="200" t="s">
        <v>42</v>
      </c>
      <c r="O92" s="75"/>
      <c r="P92" s="201">
        <f>O92*H92</f>
        <v>0</v>
      </c>
      <c r="Q92" s="201">
        <v>0.041529999999999997</v>
      </c>
      <c r="R92" s="201">
        <f>Q92*H92</f>
        <v>0.008098349999999999</v>
      </c>
      <c r="S92" s="201">
        <v>0</v>
      </c>
      <c r="T92" s="202">
        <f>S92*H92</f>
        <v>0</v>
      </c>
      <c r="AR92" s="13" t="s">
        <v>120</v>
      </c>
      <c r="AT92" s="13" t="s">
        <v>122</v>
      </c>
      <c r="AU92" s="13" t="s">
        <v>126</v>
      </c>
      <c r="AY92" s="13" t="s">
        <v>121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13" t="s">
        <v>126</v>
      </c>
      <c r="BK92" s="203">
        <f>ROUND(I92*H92,2)</f>
        <v>0</v>
      </c>
      <c r="BL92" s="13" t="s">
        <v>120</v>
      </c>
      <c r="BM92" s="13" t="s">
        <v>355</v>
      </c>
    </row>
    <row r="93" s="11" customFormat="1">
      <c r="B93" s="218"/>
      <c r="C93" s="219"/>
      <c r="D93" s="220" t="s">
        <v>182</v>
      </c>
      <c r="E93" s="221" t="s">
        <v>1</v>
      </c>
      <c r="F93" s="222" t="s">
        <v>321</v>
      </c>
      <c r="G93" s="219"/>
      <c r="H93" s="223">
        <v>0.19500000000000001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AT93" s="229" t="s">
        <v>182</v>
      </c>
      <c r="AU93" s="229" t="s">
        <v>126</v>
      </c>
      <c r="AV93" s="11" t="s">
        <v>126</v>
      </c>
      <c r="AW93" s="11" t="s">
        <v>32</v>
      </c>
      <c r="AX93" s="11" t="s">
        <v>78</v>
      </c>
      <c r="AY93" s="229" t="s">
        <v>121</v>
      </c>
    </row>
    <row r="94" s="1" customFormat="1" ht="16.5" customHeight="1">
      <c r="B94" s="34"/>
      <c r="C94" s="192" t="s">
        <v>126</v>
      </c>
      <c r="D94" s="192" t="s">
        <v>122</v>
      </c>
      <c r="E94" s="193" t="s">
        <v>184</v>
      </c>
      <c r="F94" s="194" t="s">
        <v>185</v>
      </c>
      <c r="G94" s="195" t="s">
        <v>179</v>
      </c>
      <c r="H94" s="196">
        <v>0.68999999999999995</v>
      </c>
      <c r="I94" s="197"/>
      <c r="J94" s="198">
        <f>ROUND(I94*H94,2)</f>
        <v>0</v>
      </c>
      <c r="K94" s="194" t="s">
        <v>180</v>
      </c>
      <c r="L94" s="39"/>
      <c r="M94" s="199" t="s">
        <v>1</v>
      </c>
      <c r="N94" s="200" t="s">
        <v>42</v>
      </c>
      <c r="O94" s="75"/>
      <c r="P94" s="201">
        <f>O94*H94</f>
        <v>0</v>
      </c>
      <c r="Q94" s="201">
        <v>0.041529999999999997</v>
      </c>
      <c r="R94" s="201">
        <f>Q94*H94</f>
        <v>0.028655699999999996</v>
      </c>
      <c r="S94" s="201">
        <v>0</v>
      </c>
      <c r="T94" s="202">
        <f>S94*H94</f>
        <v>0</v>
      </c>
      <c r="AR94" s="13" t="s">
        <v>120</v>
      </c>
      <c r="AT94" s="13" t="s">
        <v>122</v>
      </c>
      <c r="AU94" s="13" t="s">
        <v>126</v>
      </c>
      <c r="AY94" s="13" t="s">
        <v>121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13" t="s">
        <v>126</v>
      </c>
      <c r="BK94" s="203">
        <f>ROUND(I94*H94,2)</f>
        <v>0</v>
      </c>
      <c r="BL94" s="13" t="s">
        <v>120</v>
      </c>
      <c r="BM94" s="13" t="s">
        <v>356</v>
      </c>
    </row>
    <row r="95" s="11" customFormat="1">
      <c r="B95" s="218"/>
      <c r="C95" s="219"/>
      <c r="D95" s="220" t="s">
        <v>182</v>
      </c>
      <c r="E95" s="221" t="s">
        <v>1</v>
      </c>
      <c r="F95" s="222" t="s">
        <v>357</v>
      </c>
      <c r="G95" s="219"/>
      <c r="H95" s="223">
        <v>0.68999999999999995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AT95" s="229" t="s">
        <v>182</v>
      </c>
      <c r="AU95" s="229" t="s">
        <v>126</v>
      </c>
      <c r="AV95" s="11" t="s">
        <v>126</v>
      </c>
      <c r="AW95" s="11" t="s">
        <v>32</v>
      </c>
      <c r="AX95" s="11" t="s">
        <v>78</v>
      </c>
      <c r="AY95" s="229" t="s">
        <v>121</v>
      </c>
    </row>
    <row r="96" s="9" customFormat="1" ht="22.8" customHeight="1">
      <c r="B96" s="178"/>
      <c r="C96" s="179"/>
      <c r="D96" s="180" t="s">
        <v>69</v>
      </c>
      <c r="E96" s="216" t="s">
        <v>154</v>
      </c>
      <c r="F96" s="216" t="s">
        <v>195</v>
      </c>
      <c r="G96" s="179"/>
      <c r="H96" s="179"/>
      <c r="I96" s="182"/>
      <c r="J96" s="217">
        <f>BK96</f>
        <v>0</v>
      </c>
      <c r="K96" s="179"/>
      <c r="L96" s="184"/>
      <c r="M96" s="185"/>
      <c r="N96" s="186"/>
      <c r="O96" s="186"/>
      <c r="P96" s="187">
        <f>SUM(P97:P102)</f>
        <v>0</v>
      </c>
      <c r="Q96" s="186"/>
      <c r="R96" s="187">
        <f>SUM(R97:R102)</f>
        <v>0.0028645499999999996</v>
      </c>
      <c r="S96" s="186"/>
      <c r="T96" s="188">
        <f>SUM(T97:T102)</f>
        <v>0.47349000000000008</v>
      </c>
      <c r="AR96" s="189" t="s">
        <v>78</v>
      </c>
      <c r="AT96" s="190" t="s">
        <v>69</v>
      </c>
      <c r="AU96" s="190" t="s">
        <v>78</v>
      </c>
      <c r="AY96" s="189" t="s">
        <v>121</v>
      </c>
      <c r="BK96" s="191">
        <f>SUM(BK97:BK102)</f>
        <v>0</v>
      </c>
    </row>
    <row r="97" s="1" customFormat="1" ht="16.5" customHeight="1">
      <c r="B97" s="34"/>
      <c r="C97" s="192" t="s">
        <v>131</v>
      </c>
      <c r="D97" s="192" t="s">
        <v>122</v>
      </c>
      <c r="E97" s="193" t="s">
        <v>358</v>
      </c>
      <c r="F97" s="194" t="s">
        <v>359</v>
      </c>
      <c r="G97" s="195" t="s">
        <v>179</v>
      </c>
      <c r="H97" s="196">
        <v>22.035</v>
      </c>
      <c r="I97" s="197"/>
      <c r="J97" s="198">
        <f>ROUND(I97*H97,2)</f>
        <v>0</v>
      </c>
      <c r="K97" s="194" t="s">
        <v>180</v>
      </c>
      <c r="L97" s="39"/>
      <c r="M97" s="199" t="s">
        <v>1</v>
      </c>
      <c r="N97" s="200" t="s">
        <v>42</v>
      </c>
      <c r="O97" s="75"/>
      <c r="P97" s="201">
        <f>O97*H97</f>
        <v>0</v>
      </c>
      <c r="Q97" s="201">
        <v>0.00012999999999999999</v>
      </c>
      <c r="R97" s="201">
        <f>Q97*H97</f>
        <v>0.0028645499999999996</v>
      </c>
      <c r="S97" s="201">
        <v>0</v>
      </c>
      <c r="T97" s="202">
        <f>S97*H97</f>
        <v>0</v>
      </c>
      <c r="AR97" s="13" t="s">
        <v>120</v>
      </c>
      <c r="AT97" s="13" t="s">
        <v>122</v>
      </c>
      <c r="AU97" s="13" t="s">
        <v>126</v>
      </c>
      <c r="AY97" s="13" t="s">
        <v>121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13" t="s">
        <v>126</v>
      </c>
      <c r="BK97" s="203">
        <f>ROUND(I97*H97,2)</f>
        <v>0</v>
      </c>
      <c r="BL97" s="13" t="s">
        <v>120</v>
      </c>
      <c r="BM97" s="13" t="s">
        <v>360</v>
      </c>
    </row>
    <row r="98" s="11" customFormat="1">
      <c r="B98" s="218"/>
      <c r="C98" s="219"/>
      <c r="D98" s="220" t="s">
        <v>182</v>
      </c>
      <c r="E98" s="221" t="s">
        <v>1</v>
      </c>
      <c r="F98" s="222" t="s">
        <v>361</v>
      </c>
      <c r="G98" s="219"/>
      <c r="H98" s="223">
        <v>22.035</v>
      </c>
      <c r="I98" s="224"/>
      <c r="J98" s="219"/>
      <c r="K98" s="219"/>
      <c r="L98" s="225"/>
      <c r="M98" s="226"/>
      <c r="N98" s="227"/>
      <c r="O98" s="227"/>
      <c r="P98" s="227"/>
      <c r="Q98" s="227"/>
      <c r="R98" s="227"/>
      <c r="S98" s="227"/>
      <c r="T98" s="228"/>
      <c r="AT98" s="229" t="s">
        <v>182</v>
      </c>
      <c r="AU98" s="229" t="s">
        <v>126</v>
      </c>
      <c r="AV98" s="11" t="s">
        <v>126</v>
      </c>
      <c r="AW98" s="11" t="s">
        <v>32</v>
      </c>
      <c r="AX98" s="11" t="s">
        <v>78</v>
      </c>
      <c r="AY98" s="229" t="s">
        <v>121</v>
      </c>
    </row>
    <row r="99" s="1" customFormat="1" ht="16.5" customHeight="1">
      <c r="B99" s="34"/>
      <c r="C99" s="192" t="s">
        <v>120</v>
      </c>
      <c r="D99" s="192" t="s">
        <v>122</v>
      </c>
      <c r="E99" s="193" t="s">
        <v>200</v>
      </c>
      <c r="F99" s="194" t="s">
        <v>201</v>
      </c>
      <c r="G99" s="195" t="s">
        <v>179</v>
      </c>
      <c r="H99" s="196">
        <v>1.29</v>
      </c>
      <c r="I99" s="197"/>
      <c r="J99" s="198">
        <f>ROUND(I99*H99,2)</f>
        <v>0</v>
      </c>
      <c r="K99" s="194" t="s">
        <v>180</v>
      </c>
      <c r="L99" s="39"/>
      <c r="M99" s="199" t="s">
        <v>1</v>
      </c>
      <c r="N99" s="200" t="s">
        <v>42</v>
      </c>
      <c r="O99" s="75"/>
      <c r="P99" s="201">
        <f>O99*H99</f>
        <v>0</v>
      </c>
      <c r="Q99" s="201">
        <v>0</v>
      </c>
      <c r="R99" s="201">
        <f>Q99*H99</f>
        <v>0</v>
      </c>
      <c r="S99" s="201">
        <v>0.26100000000000001</v>
      </c>
      <c r="T99" s="202">
        <f>S99*H99</f>
        <v>0.33669000000000004</v>
      </c>
      <c r="AR99" s="13" t="s">
        <v>120</v>
      </c>
      <c r="AT99" s="13" t="s">
        <v>122</v>
      </c>
      <c r="AU99" s="13" t="s">
        <v>126</v>
      </c>
      <c r="AY99" s="13" t="s">
        <v>121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13" t="s">
        <v>126</v>
      </c>
      <c r="BK99" s="203">
        <f>ROUND(I99*H99,2)</f>
        <v>0</v>
      </c>
      <c r="BL99" s="13" t="s">
        <v>120</v>
      </c>
      <c r="BM99" s="13" t="s">
        <v>362</v>
      </c>
    </row>
    <row r="100" s="11" customFormat="1">
      <c r="B100" s="218"/>
      <c r="C100" s="219"/>
      <c r="D100" s="220" t="s">
        <v>182</v>
      </c>
      <c r="E100" s="221" t="s">
        <v>1</v>
      </c>
      <c r="F100" s="222" t="s">
        <v>363</v>
      </c>
      <c r="G100" s="219"/>
      <c r="H100" s="223">
        <v>1.29</v>
      </c>
      <c r="I100" s="224"/>
      <c r="J100" s="219"/>
      <c r="K100" s="219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182</v>
      </c>
      <c r="AU100" s="229" t="s">
        <v>126</v>
      </c>
      <c r="AV100" s="11" t="s">
        <v>126</v>
      </c>
      <c r="AW100" s="11" t="s">
        <v>32</v>
      </c>
      <c r="AX100" s="11" t="s">
        <v>78</v>
      </c>
      <c r="AY100" s="229" t="s">
        <v>121</v>
      </c>
    </row>
    <row r="101" s="1" customFormat="1" ht="16.5" customHeight="1">
      <c r="B101" s="34"/>
      <c r="C101" s="192" t="s">
        <v>138</v>
      </c>
      <c r="D101" s="192" t="s">
        <v>122</v>
      </c>
      <c r="E101" s="193" t="s">
        <v>204</v>
      </c>
      <c r="F101" s="194" t="s">
        <v>205</v>
      </c>
      <c r="G101" s="195" t="s">
        <v>179</v>
      </c>
      <c r="H101" s="196">
        <v>1.8</v>
      </c>
      <c r="I101" s="197"/>
      <c r="J101" s="198">
        <f>ROUND(I101*H101,2)</f>
        <v>0</v>
      </c>
      <c r="K101" s="194" t="s">
        <v>180</v>
      </c>
      <c r="L101" s="39"/>
      <c r="M101" s="199" t="s">
        <v>1</v>
      </c>
      <c r="N101" s="200" t="s">
        <v>42</v>
      </c>
      <c r="O101" s="75"/>
      <c r="P101" s="201">
        <f>O101*H101</f>
        <v>0</v>
      </c>
      <c r="Q101" s="201">
        <v>0</v>
      </c>
      <c r="R101" s="201">
        <f>Q101*H101</f>
        <v>0</v>
      </c>
      <c r="S101" s="201">
        <v>0.075999999999999998</v>
      </c>
      <c r="T101" s="202">
        <f>S101*H101</f>
        <v>0.13680000000000001</v>
      </c>
      <c r="AR101" s="13" t="s">
        <v>120</v>
      </c>
      <c r="AT101" s="13" t="s">
        <v>122</v>
      </c>
      <c r="AU101" s="13" t="s">
        <v>126</v>
      </c>
      <c r="AY101" s="13" t="s">
        <v>121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3" t="s">
        <v>126</v>
      </c>
      <c r="BK101" s="203">
        <f>ROUND(I101*H101,2)</f>
        <v>0</v>
      </c>
      <c r="BL101" s="13" t="s">
        <v>120</v>
      </c>
      <c r="BM101" s="13" t="s">
        <v>364</v>
      </c>
    </row>
    <row r="102" s="11" customFormat="1">
      <c r="B102" s="218"/>
      <c r="C102" s="219"/>
      <c r="D102" s="220" t="s">
        <v>182</v>
      </c>
      <c r="E102" s="221" t="s">
        <v>1</v>
      </c>
      <c r="F102" s="222" t="s">
        <v>326</v>
      </c>
      <c r="G102" s="219"/>
      <c r="H102" s="223">
        <v>1.8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182</v>
      </c>
      <c r="AU102" s="229" t="s">
        <v>126</v>
      </c>
      <c r="AV102" s="11" t="s">
        <v>126</v>
      </c>
      <c r="AW102" s="11" t="s">
        <v>32</v>
      </c>
      <c r="AX102" s="11" t="s">
        <v>70</v>
      </c>
      <c r="AY102" s="229" t="s">
        <v>121</v>
      </c>
    </row>
    <row r="103" s="9" customFormat="1" ht="22.8" customHeight="1">
      <c r="B103" s="178"/>
      <c r="C103" s="179"/>
      <c r="D103" s="180" t="s">
        <v>69</v>
      </c>
      <c r="E103" s="216" t="s">
        <v>208</v>
      </c>
      <c r="F103" s="216" t="s">
        <v>209</v>
      </c>
      <c r="G103" s="179"/>
      <c r="H103" s="179"/>
      <c r="I103" s="182"/>
      <c r="J103" s="217">
        <f>BK103</f>
        <v>0</v>
      </c>
      <c r="K103" s="179"/>
      <c r="L103" s="184"/>
      <c r="M103" s="185"/>
      <c r="N103" s="186"/>
      <c r="O103" s="186"/>
      <c r="P103" s="187">
        <f>SUM(P104:P108)</f>
        <v>0</v>
      </c>
      <c r="Q103" s="186"/>
      <c r="R103" s="187">
        <f>SUM(R104:R108)</f>
        <v>0</v>
      </c>
      <c r="S103" s="186"/>
      <c r="T103" s="188">
        <f>SUM(T104:T108)</f>
        <v>0</v>
      </c>
      <c r="AR103" s="189" t="s">
        <v>78</v>
      </c>
      <c r="AT103" s="190" t="s">
        <v>69</v>
      </c>
      <c r="AU103" s="190" t="s">
        <v>78</v>
      </c>
      <c r="AY103" s="189" t="s">
        <v>121</v>
      </c>
      <c r="BK103" s="191">
        <f>SUM(BK104:BK108)</f>
        <v>0</v>
      </c>
    </row>
    <row r="104" s="1" customFormat="1" ht="16.5" customHeight="1">
      <c r="B104" s="34"/>
      <c r="C104" s="192" t="s">
        <v>142</v>
      </c>
      <c r="D104" s="192" t="s">
        <v>122</v>
      </c>
      <c r="E104" s="193" t="s">
        <v>210</v>
      </c>
      <c r="F104" s="194" t="s">
        <v>211</v>
      </c>
      <c r="G104" s="195" t="s">
        <v>212</v>
      </c>
      <c r="H104" s="196">
        <v>0.65200000000000002</v>
      </c>
      <c r="I104" s="197"/>
      <c r="J104" s="198">
        <f>ROUND(I104*H104,2)</f>
        <v>0</v>
      </c>
      <c r="K104" s="194" t="s">
        <v>180</v>
      </c>
      <c r="L104" s="39"/>
      <c r="M104" s="199" t="s">
        <v>1</v>
      </c>
      <c r="N104" s="200" t="s">
        <v>42</v>
      </c>
      <c r="O104" s="75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13" t="s">
        <v>120</v>
      </c>
      <c r="AT104" s="13" t="s">
        <v>122</v>
      </c>
      <c r="AU104" s="13" t="s">
        <v>126</v>
      </c>
      <c r="AY104" s="13" t="s">
        <v>121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3" t="s">
        <v>126</v>
      </c>
      <c r="BK104" s="203">
        <f>ROUND(I104*H104,2)</f>
        <v>0</v>
      </c>
      <c r="BL104" s="13" t="s">
        <v>120</v>
      </c>
      <c r="BM104" s="13" t="s">
        <v>365</v>
      </c>
    </row>
    <row r="105" s="1" customFormat="1" ht="16.5" customHeight="1">
      <c r="B105" s="34"/>
      <c r="C105" s="192" t="s">
        <v>146</v>
      </c>
      <c r="D105" s="192" t="s">
        <v>122</v>
      </c>
      <c r="E105" s="193" t="s">
        <v>214</v>
      </c>
      <c r="F105" s="194" t="s">
        <v>215</v>
      </c>
      <c r="G105" s="195" t="s">
        <v>212</v>
      </c>
      <c r="H105" s="196">
        <v>0.65200000000000002</v>
      </c>
      <c r="I105" s="197"/>
      <c r="J105" s="198">
        <f>ROUND(I105*H105,2)</f>
        <v>0</v>
      </c>
      <c r="K105" s="194" t="s">
        <v>180</v>
      </c>
      <c r="L105" s="39"/>
      <c r="M105" s="199" t="s">
        <v>1</v>
      </c>
      <c r="N105" s="200" t="s">
        <v>42</v>
      </c>
      <c r="O105" s="75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13" t="s">
        <v>120</v>
      </c>
      <c r="AT105" s="13" t="s">
        <v>122</v>
      </c>
      <c r="AU105" s="13" t="s">
        <v>126</v>
      </c>
      <c r="AY105" s="13" t="s">
        <v>121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3" t="s">
        <v>126</v>
      </c>
      <c r="BK105" s="203">
        <f>ROUND(I105*H105,2)</f>
        <v>0</v>
      </c>
      <c r="BL105" s="13" t="s">
        <v>120</v>
      </c>
      <c r="BM105" s="13" t="s">
        <v>366</v>
      </c>
    </row>
    <row r="106" s="1" customFormat="1" ht="16.5" customHeight="1">
      <c r="B106" s="34"/>
      <c r="C106" s="192" t="s">
        <v>150</v>
      </c>
      <c r="D106" s="192" t="s">
        <v>122</v>
      </c>
      <c r="E106" s="193" t="s">
        <v>218</v>
      </c>
      <c r="F106" s="194" t="s">
        <v>219</v>
      </c>
      <c r="G106" s="195" t="s">
        <v>212</v>
      </c>
      <c r="H106" s="196">
        <v>5.8680000000000003</v>
      </c>
      <c r="I106" s="197"/>
      <c r="J106" s="198">
        <f>ROUND(I106*H106,2)</f>
        <v>0</v>
      </c>
      <c r="K106" s="194" t="s">
        <v>180</v>
      </c>
      <c r="L106" s="39"/>
      <c r="M106" s="199" t="s">
        <v>1</v>
      </c>
      <c r="N106" s="200" t="s">
        <v>42</v>
      </c>
      <c r="O106" s="75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13" t="s">
        <v>120</v>
      </c>
      <c r="AT106" s="13" t="s">
        <v>122</v>
      </c>
      <c r="AU106" s="13" t="s">
        <v>126</v>
      </c>
      <c r="AY106" s="13" t="s">
        <v>121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13" t="s">
        <v>126</v>
      </c>
      <c r="BK106" s="203">
        <f>ROUND(I106*H106,2)</f>
        <v>0</v>
      </c>
      <c r="BL106" s="13" t="s">
        <v>120</v>
      </c>
      <c r="BM106" s="13" t="s">
        <v>367</v>
      </c>
    </row>
    <row r="107" s="11" customFormat="1">
      <c r="B107" s="218"/>
      <c r="C107" s="219"/>
      <c r="D107" s="220" t="s">
        <v>182</v>
      </c>
      <c r="E107" s="219"/>
      <c r="F107" s="222" t="s">
        <v>368</v>
      </c>
      <c r="G107" s="219"/>
      <c r="H107" s="223">
        <v>5.8680000000000003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182</v>
      </c>
      <c r="AU107" s="229" t="s">
        <v>126</v>
      </c>
      <c r="AV107" s="11" t="s">
        <v>126</v>
      </c>
      <c r="AW107" s="11" t="s">
        <v>4</v>
      </c>
      <c r="AX107" s="11" t="s">
        <v>78</v>
      </c>
      <c r="AY107" s="229" t="s">
        <v>121</v>
      </c>
    </row>
    <row r="108" s="1" customFormat="1" ht="16.5" customHeight="1">
      <c r="B108" s="34"/>
      <c r="C108" s="192" t="s">
        <v>154</v>
      </c>
      <c r="D108" s="192" t="s">
        <v>122</v>
      </c>
      <c r="E108" s="193" t="s">
        <v>222</v>
      </c>
      <c r="F108" s="194" t="s">
        <v>223</v>
      </c>
      <c r="G108" s="195" t="s">
        <v>212</v>
      </c>
      <c r="H108" s="196">
        <v>0.65200000000000002</v>
      </c>
      <c r="I108" s="197"/>
      <c r="J108" s="198">
        <f>ROUND(I108*H108,2)</f>
        <v>0</v>
      </c>
      <c r="K108" s="194" t="s">
        <v>180</v>
      </c>
      <c r="L108" s="39"/>
      <c r="M108" s="199" t="s">
        <v>1</v>
      </c>
      <c r="N108" s="200" t="s">
        <v>42</v>
      </c>
      <c r="O108" s="75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13" t="s">
        <v>120</v>
      </c>
      <c r="AT108" s="13" t="s">
        <v>122</v>
      </c>
      <c r="AU108" s="13" t="s">
        <v>126</v>
      </c>
      <c r="AY108" s="13" t="s">
        <v>121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13" t="s">
        <v>126</v>
      </c>
      <c r="BK108" s="203">
        <f>ROUND(I108*H108,2)</f>
        <v>0</v>
      </c>
      <c r="BL108" s="13" t="s">
        <v>120</v>
      </c>
      <c r="BM108" s="13" t="s">
        <v>369</v>
      </c>
    </row>
    <row r="109" s="9" customFormat="1" ht="22.8" customHeight="1">
      <c r="B109" s="178"/>
      <c r="C109" s="179"/>
      <c r="D109" s="180" t="s">
        <v>69</v>
      </c>
      <c r="E109" s="216" t="s">
        <v>225</v>
      </c>
      <c r="F109" s="216" t="s">
        <v>226</v>
      </c>
      <c r="G109" s="179"/>
      <c r="H109" s="179"/>
      <c r="I109" s="182"/>
      <c r="J109" s="217">
        <f>BK109</f>
        <v>0</v>
      </c>
      <c r="K109" s="179"/>
      <c r="L109" s="184"/>
      <c r="M109" s="185"/>
      <c r="N109" s="186"/>
      <c r="O109" s="186"/>
      <c r="P109" s="187">
        <f>P110</f>
        <v>0</v>
      </c>
      <c r="Q109" s="186"/>
      <c r="R109" s="187">
        <f>R110</f>
        <v>0</v>
      </c>
      <c r="S109" s="186"/>
      <c r="T109" s="188">
        <f>T110</f>
        <v>0</v>
      </c>
      <c r="AR109" s="189" t="s">
        <v>78</v>
      </c>
      <c r="AT109" s="190" t="s">
        <v>69</v>
      </c>
      <c r="AU109" s="190" t="s">
        <v>78</v>
      </c>
      <c r="AY109" s="189" t="s">
        <v>121</v>
      </c>
      <c r="BK109" s="191">
        <f>BK110</f>
        <v>0</v>
      </c>
    </row>
    <row r="110" s="1" customFormat="1" ht="16.5" customHeight="1">
      <c r="B110" s="34"/>
      <c r="C110" s="192" t="s">
        <v>217</v>
      </c>
      <c r="D110" s="192" t="s">
        <v>122</v>
      </c>
      <c r="E110" s="193" t="s">
        <v>228</v>
      </c>
      <c r="F110" s="194" t="s">
        <v>229</v>
      </c>
      <c r="G110" s="195" t="s">
        <v>212</v>
      </c>
      <c r="H110" s="196">
        <v>0.040000000000000001</v>
      </c>
      <c r="I110" s="197"/>
      <c r="J110" s="198">
        <f>ROUND(I110*H110,2)</f>
        <v>0</v>
      </c>
      <c r="K110" s="194" t="s">
        <v>180</v>
      </c>
      <c r="L110" s="39"/>
      <c r="M110" s="199" t="s">
        <v>1</v>
      </c>
      <c r="N110" s="200" t="s">
        <v>42</v>
      </c>
      <c r="O110" s="75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13" t="s">
        <v>120</v>
      </c>
      <c r="AT110" s="13" t="s">
        <v>122</v>
      </c>
      <c r="AU110" s="13" t="s">
        <v>126</v>
      </c>
      <c r="AY110" s="13" t="s">
        <v>121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13" t="s">
        <v>126</v>
      </c>
      <c r="BK110" s="203">
        <f>ROUND(I110*H110,2)</f>
        <v>0</v>
      </c>
      <c r="BL110" s="13" t="s">
        <v>120</v>
      </c>
      <c r="BM110" s="13" t="s">
        <v>370</v>
      </c>
    </row>
    <row r="111" s="9" customFormat="1" ht="25.92" customHeight="1">
      <c r="B111" s="178"/>
      <c r="C111" s="179"/>
      <c r="D111" s="180" t="s">
        <v>69</v>
      </c>
      <c r="E111" s="181" t="s">
        <v>231</v>
      </c>
      <c r="F111" s="181" t="s">
        <v>232</v>
      </c>
      <c r="G111" s="179"/>
      <c r="H111" s="179"/>
      <c r="I111" s="182"/>
      <c r="J111" s="183">
        <f>BK111</f>
        <v>0</v>
      </c>
      <c r="K111" s="179"/>
      <c r="L111" s="184"/>
      <c r="M111" s="185"/>
      <c r="N111" s="186"/>
      <c r="O111" s="186"/>
      <c r="P111" s="187">
        <f>P112+P117+P119+P127</f>
        <v>0</v>
      </c>
      <c r="Q111" s="186"/>
      <c r="R111" s="187">
        <f>R112+R117+R119+R127</f>
        <v>0.2852151</v>
      </c>
      <c r="S111" s="186"/>
      <c r="T111" s="188">
        <f>T112+T117+T119+T127</f>
        <v>0.17824499999999999</v>
      </c>
      <c r="AR111" s="189" t="s">
        <v>126</v>
      </c>
      <c r="AT111" s="190" t="s">
        <v>69</v>
      </c>
      <c r="AU111" s="190" t="s">
        <v>70</v>
      </c>
      <c r="AY111" s="189" t="s">
        <v>121</v>
      </c>
      <c r="BK111" s="191">
        <f>BK112+BK117+BK119+BK127</f>
        <v>0</v>
      </c>
    </row>
    <row r="112" s="9" customFormat="1" ht="22.8" customHeight="1">
      <c r="B112" s="178"/>
      <c r="C112" s="179"/>
      <c r="D112" s="180" t="s">
        <v>69</v>
      </c>
      <c r="E112" s="216" t="s">
        <v>371</v>
      </c>
      <c r="F112" s="216" t="s">
        <v>372</v>
      </c>
      <c r="G112" s="179"/>
      <c r="H112" s="179"/>
      <c r="I112" s="182"/>
      <c r="J112" s="217">
        <f>BK112</f>
        <v>0</v>
      </c>
      <c r="K112" s="179"/>
      <c r="L112" s="184"/>
      <c r="M112" s="185"/>
      <c r="N112" s="186"/>
      <c r="O112" s="186"/>
      <c r="P112" s="187">
        <f>SUM(P113:P116)</f>
        <v>0</v>
      </c>
      <c r="Q112" s="186"/>
      <c r="R112" s="187">
        <f>SUM(R113:R116)</f>
        <v>0.015130600000000001</v>
      </c>
      <c r="S112" s="186"/>
      <c r="T112" s="188">
        <f>SUM(T113:T116)</f>
        <v>0</v>
      </c>
      <c r="AR112" s="189" t="s">
        <v>126</v>
      </c>
      <c r="AT112" s="190" t="s">
        <v>69</v>
      </c>
      <c r="AU112" s="190" t="s">
        <v>78</v>
      </c>
      <c r="AY112" s="189" t="s">
        <v>121</v>
      </c>
      <c r="BK112" s="191">
        <f>SUM(BK113:BK116)</f>
        <v>0</v>
      </c>
    </row>
    <row r="113" s="1" customFormat="1" ht="16.5" customHeight="1">
      <c r="B113" s="34"/>
      <c r="C113" s="192" t="s">
        <v>159</v>
      </c>
      <c r="D113" s="192" t="s">
        <v>122</v>
      </c>
      <c r="E113" s="193" t="s">
        <v>373</v>
      </c>
      <c r="F113" s="194" t="s">
        <v>374</v>
      </c>
      <c r="G113" s="195" t="s">
        <v>375</v>
      </c>
      <c r="H113" s="196">
        <v>6.7800000000000002</v>
      </c>
      <c r="I113" s="197"/>
      <c r="J113" s="198">
        <f>ROUND(I113*H113,2)</f>
        <v>0</v>
      </c>
      <c r="K113" s="194" t="s">
        <v>180</v>
      </c>
      <c r="L113" s="39"/>
      <c r="M113" s="199" t="s">
        <v>1</v>
      </c>
      <c r="N113" s="200" t="s">
        <v>42</v>
      </c>
      <c r="O113" s="75"/>
      <c r="P113" s="201">
        <f>O113*H113</f>
        <v>0</v>
      </c>
      <c r="Q113" s="201">
        <v>0.0013699999999999999</v>
      </c>
      <c r="R113" s="201">
        <f>Q113*H113</f>
        <v>0.0092885999999999993</v>
      </c>
      <c r="S113" s="201">
        <v>0</v>
      </c>
      <c r="T113" s="202">
        <f>S113*H113</f>
        <v>0</v>
      </c>
      <c r="AR113" s="13" t="s">
        <v>238</v>
      </c>
      <c r="AT113" s="13" t="s">
        <v>122</v>
      </c>
      <c r="AU113" s="13" t="s">
        <v>126</v>
      </c>
      <c r="AY113" s="13" t="s">
        <v>121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3" t="s">
        <v>126</v>
      </c>
      <c r="BK113" s="203">
        <f>ROUND(I113*H113,2)</f>
        <v>0</v>
      </c>
      <c r="BL113" s="13" t="s">
        <v>238</v>
      </c>
      <c r="BM113" s="13" t="s">
        <v>376</v>
      </c>
    </row>
    <row r="114" s="1" customFormat="1" ht="16.5" customHeight="1">
      <c r="B114" s="34"/>
      <c r="C114" s="192" t="s">
        <v>227</v>
      </c>
      <c r="D114" s="192" t="s">
        <v>122</v>
      </c>
      <c r="E114" s="193" t="s">
        <v>377</v>
      </c>
      <c r="F114" s="194" t="s">
        <v>378</v>
      </c>
      <c r="G114" s="195" t="s">
        <v>125</v>
      </c>
      <c r="H114" s="196">
        <v>1</v>
      </c>
      <c r="I114" s="197"/>
      <c r="J114" s="198">
        <f>ROUND(I114*H114,2)</f>
        <v>0</v>
      </c>
      <c r="K114" s="194" t="s">
        <v>180</v>
      </c>
      <c r="L114" s="39"/>
      <c r="M114" s="199" t="s">
        <v>1</v>
      </c>
      <c r="N114" s="200" t="s">
        <v>42</v>
      </c>
      <c r="O114" s="75"/>
      <c r="P114" s="201">
        <f>O114*H114</f>
        <v>0</v>
      </c>
      <c r="Q114" s="201">
        <v>0.00020000000000000001</v>
      </c>
      <c r="R114" s="201">
        <f>Q114*H114</f>
        <v>0.00020000000000000001</v>
      </c>
      <c r="S114" s="201">
        <v>0</v>
      </c>
      <c r="T114" s="202">
        <f>S114*H114</f>
        <v>0</v>
      </c>
      <c r="AR114" s="13" t="s">
        <v>238</v>
      </c>
      <c r="AT114" s="13" t="s">
        <v>122</v>
      </c>
      <c r="AU114" s="13" t="s">
        <v>126</v>
      </c>
      <c r="AY114" s="13" t="s">
        <v>121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13" t="s">
        <v>126</v>
      </c>
      <c r="BK114" s="203">
        <f>ROUND(I114*H114,2)</f>
        <v>0</v>
      </c>
      <c r="BL114" s="13" t="s">
        <v>238</v>
      </c>
      <c r="BM114" s="13" t="s">
        <v>379</v>
      </c>
    </row>
    <row r="115" s="1" customFormat="1" ht="16.5" customHeight="1">
      <c r="B115" s="34"/>
      <c r="C115" s="192" t="s">
        <v>235</v>
      </c>
      <c r="D115" s="192" t="s">
        <v>122</v>
      </c>
      <c r="E115" s="193" t="s">
        <v>380</v>
      </c>
      <c r="F115" s="194" t="s">
        <v>381</v>
      </c>
      <c r="G115" s="195" t="s">
        <v>375</v>
      </c>
      <c r="H115" s="196">
        <v>3.1000000000000001</v>
      </c>
      <c r="I115" s="197"/>
      <c r="J115" s="198">
        <f>ROUND(I115*H115,2)</f>
        <v>0</v>
      </c>
      <c r="K115" s="194" t="s">
        <v>180</v>
      </c>
      <c r="L115" s="39"/>
      <c r="M115" s="199" t="s">
        <v>1</v>
      </c>
      <c r="N115" s="200" t="s">
        <v>42</v>
      </c>
      <c r="O115" s="75"/>
      <c r="P115" s="201">
        <f>O115*H115</f>
        <v>0</v>
      </c>
      <c r="Q115" s="201">
        <v>0.00182</v>
      </c>
      <c r="R115" s="201">
        <f>Q115*H115</f>
        <v>0.0056420000000000003</v>
      </c>
      <c r="S115" s="201">
        <v>0</v>
      </c>
      <c r="T115" s="202">
        <f>S115*H115</f>
        <v>0</v>
      </c>
      <c r="AR115" s="13" t="s">
        <v>238</v>
      </c>
      <c r="AT115" s="13" t="s">
        <v>122</v>
      </c>
      <c r="AU115" s="13" t="s">
        <v>126</v>
      </c>
      <c r="AY115" s="13" t="s">
        <v>121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3" t="s">
        <v>126</v>
      </c>
      <c r="BK115" s="203">
        <f>ROUND(I115*H115,2)</f>
        <v>0</v>
      </c>
      <c r="BL115" s="13" t="s">
        <v>238</v>
      </c>
      <c r="BM115" s="13" t="s">
        <v>382</v>
      </c>
    </row>
    <row r="116" s="1" customFormat="1" ht="16.5" customHeight="1">
      <c r="B116" s="34"/>
      <c r="C116" s="192" t="s">
        <v>242</v>
      </c>
      <c r="D116" s="192" t="s">
        <v>122</v>
      </c>
      <c r="E116" s="193" t="s">
        <v>383</v>
      </c>
      <c r="F116" s="194" t="s">
        <v>384</v>
      </c>
      <c r="G116" s="195" t="s">
        <v>245</v>
      </c>
      <c r="H116" s="240"/>
      <c r="I116" s="197"/>
      <c r="J116" s="198">
        <f>ROUND(I116*H116,2)</f>
        <v>0</v>
      </c>
      <c r="K116" s="194" t="s">
        <v>180</v>
      </c>
      <c r="L116" s="39"/>
      <c r="M116" s="199" t="s">
        <v>1</v>
      </c>
      <c r="N116" s="200" t="s">
        <v>42</v>
      </c>
      <c r="O116" s="75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13" t="s">
        <v>238</v>
      </c>
      <c r="AT116" s="13" t="s">
        <v>122</v>
      </c>
      <c r="AU116" s="13" t="s">
        <v>126</v>
      </c>
      <c r="AY116" s="13" t="s">
        <v>121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3" t="s">
        <v>126</v>
      </c>
      <c r="BK116" s="203">
        <f>ROUND(I116*H116,2)</f>
        <v>0</v>
      </c>
      <c r="BL116" s="13" t="s">
        <v>238</v>
      </c>
      <c r="BM116" s="13" t="s">
        <v>385</v>
      </c>
    </row>
    <row r="117" s="9" customFormat="1" ht="22.8" customHeight="1">
      <c r="B117" s="178"/>
      <c r="C117" s="179"/>
      <c r="D117" s="180" t="s">
        <v>69</v>
      </c>
      <c r="E117" s="216" t="s">
        <v>247</v>
      </c>
      <c r="F117" s="216" t="s">
        <v>248</v>
      </c>
      <c r="G117" s="179"/>
      <c r="H117" s="179"/>
      <c r="I117" s="182"/>
      <c r="J117" s="217">
        <f>BK117</f>
        <v>0</v>
      </c>
      <c r="K117" s="179"/>
      <c r="L117" s="184"/>
      <c r="M117" s="185"/>
      <c r="N117" s="186"/>
      <c r="O117" s="186"/>
      <c r="P117" s="187">
        <f>P118</f>
        <v>0</v>
      </c>
      <c r="Q117" s="186"/>
      <c r="R117" s="187">
        <f>R118</f>
        <v>0</v>
      </c>
      <c r="S117" s="186"/>
      <c r="T117" s="188">
        <f>T118</f>
        <v>0.024</v>
      </c>
      <c r="AR117" s="189" t="s">
        <v>126</v>
      </c>
      <c r="AT117" s="190" t="s">
        <v>69</v>
      </c>
      <c r="AU117" s="190" t="s">
        <v>78</v>
      </c>
      <c r="AY117" s="189" t="s">
        <v>121</v>
      </c>
      <c r="BK117" s="191">
        <f>BK118</f>
        <v>0</v>
      </c>
    </row>
    <row r="118" s="1" customFormat="1" ht="16.5" customHeight="1">
      <c r="B118" s="34"/>
      <c r="C118" s="192" t="s">
        <v>8</v>
      </c>
      <c r="D118" s="192" t="s">
        <v>122</v>
      </c>
      <c r="E118" s="193" t="s">
        <v>281</v>
      </c>
      <c r="F118" s="194" t="s">
        <v>282</v>
      </c>
      <c r="G118" s="195" t="s">
        <v>125</v>
      </c>
      <c r="H118" s="196">
        <v>1</v>
      </c>
      <c r="I118" s="197"/>
      <c r="J118" s="198">
        <f>ROUND(I118*H118,2)</f>
        <v>0</v>
      </c>
      <c r="K118" s="194" t="s">
        <v>180</v>
      </c>
      <c r="L118" s="39"/>
      <c r="M118" s="199" t="s">
        <v>1</v>
      </c>
      <c r="N118" s="200" t="s">
        <v>42</v>
      </c>
      <c r="O118" s="75"/>
      <c r="P118" s="201">
        <f>O118*H118</f>
        <v>0</v>
      </c>
      <c r="Q118" s="201">
        <v>0</v>
      </c>
      <c r="R118" s="201">
        <f>Q118*H118</f>
        <v>0</v>
      </c>
      <c r="S118" s="201">
        <v>0.024</v>
      </c>
      <c r="T118" s="202">
        <f>S118*H118</f>
        <v>0.024</v>
      </c>
      <c r="AR118" s="13" t="s">
        <v>238</v>
      </c>
      <c r="AT118" s="13" t="s">
        <v>122</v>
      </c>
      <c r="AU118" s="13" t="s">
        <v>126</v>
      </c>
      <c r="AY118" s="13" t="s">
        <v>121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13" t="s">
        <v>126</v>
      </c>
      <c r="BK118" s="203">
        <f>ROUND(I118*H118,2)</f>
        <v>0</v>
      </c>
      <c r="BL118" s="13" t="s">
        <v>238</v>
      </c>
      <c r="BM118" s="13" t="s">
        <v>386</v>
      </c>
    </row>
    <row r="119" s="9" customFormat="1" ht="22.8" customHeight="1">
      <c r="B119" s="178"/>
      <c r="C119" s="179"/>
      <c r="D119" s="180" t="s">
        <v>69</v>
      </c>
      <c r="E119" s="216" t="s">
        <v>387</v>
      </c>
      <c r="F119" s="216" t="s">
        <v>388</v>
      </c>
      <c r="G119" s="179"/>
      <c r="H119" s="179"/>
      <c r="I119" s="182"/>
      <c r="J119" s="217">
        <f>BK119</f>
        <v>0</v>
      </c>
      <c r="K119" s="179"/>
      <c r="L119" s="184"/>
      <c r="M119" s="185"/>
      <c r="N119" s="186"/>
      <c r="O119" s="186"/>
      <c r="P119" s="187">
        <f>SUM(P120:P126)</f>
        <v>0</v>
      </c>
      <c r="Q119" s="186"/>
      <c r="R119" s="187">
        <f>SUM(R120:R126)</f>
        <v>0.26621156000000001</v>
      </c>
      <c r="S119" s="186"/>
      <c r="T119" s="188">
        <f>SUM(T120:T126)</f>
        <v>0.15424499999999999</v>
      </c>
      <c r="AR119" s="189" t="s">
        <v>126</v>
      </c>
      <c r="AT119" s="190" t="s">
        <v>69</v>
      </c>
      <c r="AU119" s="190" t="s">
        <v>78</v>
      </c>
      <c r="AY119" s="189" t="s">
        <v>121</v>
      </c>
      <c r="BK119" s="191">
        <f>SUM(BK120:BK126)</f>
        <v>0</v>
      </c>
    </row>
    <row r="120" s="1" customFormat="1" ht="16.5" customHeight="1">
      <c r="B120" s="34"/>
      <c r="C120" s="192" t="s">
        <v>238</v>
      </c>
      <c r="D120" s="192" t="s">
        <v>122</v>
      </c>
      <c r="E120" s="193" t="s">
        <v>389</v>
      </c>
      <c r="F120" s="194" t="s">
        <v>390</v>
      </c>
      <c r="G120" s="195" t="s">
        <v>179</v>
      </c>
      <c r="H120" s="196">
        <v>25.597000000000001</v>
      </c>
      <c r="I120" s="197"/>
      <c r="J120" s="198">
        <f>ROUND(I120*H120,2)</f>
        <v>0</v>
      </c>
      <c r="K120" s="194" t="s">
        <v>180</v>
      </c>
      <c r="L120" s="39"/>
      <c r="M120" s="199" t="s">
        <v>1</v>
      </c>
      <c r="N120" s="200" t="s">
        <v>42</v>
      </c>
      <c r="O120" s="75"/>
      <c r="P120" s="201">
        <f>O120*H120</f>
        <v>0</v>
      </c>
      <c r="Q120" s="201">
        <v>0.00027999999999999998</v>
      </c>
      <c r="R120" s="201">
        <f>Q120*H120</f>
        <v>0.0071671599999999997</v>
      </c>
      <c r="S120" s="201">
        <v>0</v>
      </c>
      <c r="T120" s="202">
        <f>S120*H120</f>
        <v>0</v>
      </c>
      <c r="AR120" s="13" t="s">
        <v>238</v>
      </c>
      <c r="AT120" s="13" t="s">
        <v>122</v>
      </c>
      <c r="AU120" s="13" t="s">
        <v>126</v>
      </c>
      <c r="AY120" s="13" t="s">
        <v>121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13" t="s">
        <v>126</v>
      </c>
      <c r="BK120" s="203">
        <f>ROUND(I120*H120,2)</f>
        <v>0</v>
      </c>
      <c r="BL120" s="13" t="s">
        <v>238</v>
      </c>
      <c r="BM120" s="13" t="s">
        <v>391</v>
      </c>
    </row>
    <row r="121" s="11" customFormat="1">
      <c r="B121" s="218"/>
      <c r="C121" s="219"/>
      <c r="D121" s="220" t="s">
        <v>182</v>
      </c>
      <c r="E121" s="221" t="s">
        <v>1</v>
      </c>
      <c r="F121" s="222" t="s">
        <v>392</v>
      </c>
      <c r="G121" s="219"/>
      <c r="H121" s="223">
        <v>25.597000000000001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182</v>
      </c>
      <c r="AU121" s="229" t="s">
        <v>126</v>
      </c>
      <c r="AV121" s="11" t="s">
        <v>126</v>
      </c>
      <c r="AW121" s="11" t="s">
        <v>32</v>
      </c>
      <c r="AX121" s="11" t="s">
        <v>78</v>
      </c>
      <c r="AY121" s="229" t="s">
        <v>121</v>
      </c>
    </row>
    <row r="122" s="1" customFormat="1" ht="16.5" customHeight="1">
      <c r="B122" s="34"/>
      <c r="C122" s="230" t="s">
        <v>256</v>
      </c>
      <c r="D122" s="230" t="s">
        <v>191</v>
      </c>
      <c r="E122" s="231" t="s">
        <v>393</v>
      </c>
      <c r="F122" s="232" t="s">
        <v>394</v>
      </c>
      <c r="G122" s="233" t="s">
        <v>179</v>
      </c>
      <c r="H122" s="234">
        <v>28.157</v>
      </c>
      <c r="I122" s="235"/>
      <c r="J122" s="236">
        <f>ROUND(I122*H122,2)</f>
        <v>0</v>
      </c>
      <c r="K122" s="232" t="s">
        <v>1</v>
      </c>
      <c r="L122" s="237"/>
      <c r="M122" s="238" t="s">
        <v>1</v>
      </c>
      <c r="N122" s="239" t="s">
        <v>42</v>
      </c>
      <c r="O122" s="75"/>
      <c r="P122" s="201">
        <f>O122*H122</f>
        <v>0</v>
      </c>
      <c r="Q122" s="201">
        <v>0.0091999999999999998</v>
      </c>
      <c r="R122" s="201">
        <f>Q122*H122</f>
        <v>0.25904440000000001</v>
      </c>
      <c r="S122" s="201">
        <v>0</v>
      </c>
      <c r="T122" s="202">
        <f>S122*H122</f>
        <v>0</v>
      </c>
      <c r="AR122" s="13" t="s">
        <v>254</v>
      </c>
      <c r="AT122" s="13" t="s">
        <v>191</v>
      </c>
      <c r="AU122" s="13" t="s">
        <v>126</v>
      </c>
      <c r="AY122" s="13" t="s">
        <v>121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3" t="s">
        <v>126</v>
      </c>
      <c r="BK122" s="203">
        <f>ROUND(I122*H122,2)</f>
        <v>0</v>
      </c>
      <c r="BL122" s="13" t="s">
        <v>238</v>
      </c>
      <c r="BM122" s="13" t="s">
        <v>395</v>
      </c>
    </row>
    <row r="123" s="11" customFormat="1">
      <c r="B123" s="218"/>
      <c r="C123" s="219"/>
      <c r="D123" s="220" t="s">
        <v>182</v>
      </c>
      <c r="E123" s="219"/>
      <c r="F123" s="222" t="s">
        <v>396</v>
      </c>
      <c r="G123" s="219"/>
      <c r="H123" s="223">
        <v>28.157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182</v>
      </c>
      <c r="AU123" s="229" t="s">
        <v>126</v>
      </c>
      <c r="AV123" s="11" t="s">
        <v>126</v>
      </c>
      <c r="AW123" s="11" t="s">
        <v>4</v>
      </c>
      <c r="AX123" s="11" t="s">
        <v>78</v>
      </c>
      <c r="AY123" s="229" t="s">
        <v>121</v>
      </c>
    </row>
    <row r="124" s="1" customFormat="1" ht="16.5" customHeight="1">
      <c r="B124" s="34"/>
      <c r="C124" s="192" t="s">
        <v>260</v>
      </c>
      <c r="D124" s="192" t="s">
        <v>122</v>
      </c>
      <c r="E124" s="193" t="s">
        <v>397</v>
      </c>
      <c r="F124" s="194" t="s">
        <v>398</v>
      </c>
      <c r="G124" s="195" t="s">
        <v>179</v>
      </c>
      <c r="H124" s="196">
        <v>22.035</v>
      </c>
      <c r="I124" s="197"/>
      <c r="J124" s="198">
        <f>ROUND(I124*H124,2)</f>
        <v>0</v>
      </c>
      <c r="K124" s="194" t="s">
        <v>180</v>
      </c>
      <c r="L124" s="39"/>
      <c r="M124" s="199" t="s">
        <v>1</v>
      </c>
      <c r="N124" s="200" t="s">
        <v>42</v>
      </c>
      <c r="O124" s="75"/>
      <c r="P124" s="201">
        <f>O124*H124</f>
        <v>0</v>
      </c>
      <c r="Q124" s="201">
        <v>0</v>
      </c>
      <c r="R124" s="201">
        <f>Q124*H124</f>
        <v>0</v>
      </c>
      <c r="S124" s="201">
        <v>0.0070000000000000001</v>
      </c>
      <c r="T124" s="202">
        <f>S124*H124</f>
        <v>0.15424499999999999</v>
      </c>
      <c r="AR124" s="13" t="s">
        <v>238</v>
      </c>
      <c r="AT124" s="13" t="s">
        <v>122</v>
      </c>
      <c r="AU124" s="13" t="s">
        <v>126</v>
      </c>
      <c r="AY124" s="13" t="s">
        <v>121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3" t="s">
        <v>126</v>
      </c>
      <c r="BK124" s="203">
        <f>ROUND(I124*H124,2)</f>
        <v>0</v>
      </c>
      <c r="BL124" s="13" t="s">
        <v>238</v>
      </c>
      <c r="BM124" s="13" t="s">
        <v>399</v>
      </c>
    </row>
    <row r="125" s="11" customFormat="1">
      <c r="B125" s="218"/>
      <c r="C125" s="219"/>
      <c r="D125" s="220" t="s">
        <v>182</v>
      </c>
      <c r="E125" s="221" t="s">
        <v>1</v>
      </c>
      <c r="F125" s="222" t="s">
        <v>400</v>
      </c>
      <c r="G125" s="219"/>
      <c r="H125" s="223">
        <v>22.035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182</v>
      </c>
      <c r="AU125" s="229" t="s">
        <v>126</v>
      </c>
      <c r="AV125" s="11" t="s">
        <v>126</v>
      </c>
      <c r="AW125" s="11" t="s">
        <v>32</v>
      </c>
      <c r="AX125" s="11" t="s">
        <v>78</v>
      </c>
      <c r="AY125" s="229" t="s">
        <v>121</v>
      </c>
    </row>
    <row r="126" s="1" customFormat="1" ht="16.5" customHeight="1">
      <c r="B126" s="34"/>
      <c r="C126" s="192" t="s">
        <v>264</v>
      </c>
      <c r="D126" s="192" t="s">
        <v>122</v>
      </c>
      <c r="E126" s="193" t="s">
        <v>401</v>
      </c>
      <c r="F126" s="194" t="s">
        <v>402</v>
      </c>
      <c r="G126" s="195" t="s">
        <v>245</v>
      </c>
      <c r="H126" s="240"/>
      <c r="I126" s="197"/>
      <c r="J126" s="198">
        <f>ROUND(I126*H126,2)</f>
        <v>0</v>
      </c>
      <c r="K126" s="194" t="s">
        <v>180</v>
      </c>
      <c r="L126" s="39"/>
      <c r="M126" s="199" t="s">
        <v>1</v>
      </c>
      <c r="N126" s="200" t="s">
        <v>42</v>
      </c>
      <c r="O126" s="75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13" t="s">
        <v>238</v>
      </c>
      <c r="AT126" s="13" t="s">
        <v>122</v>
      </c>
      <c r="AU126" s="13" t="s">
        <v>126</v>
      </c>
      <c r="AY126" s="13" t="s">
        <v>121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3" t="s">
        <v>126</v>
      </c>
      <c r="BK126" s="203">
        <f>ROUND(I126*H126,2)</f>
        <v>0</v>
      </c>
      <c r="BL126" s="13" t="s">
        <v>238</v>
      </c>
      <c r="BM126" s="13" t="s">
        <v>403</v>
      </c>
    </row>
    <row r="127" s="9" customFormat="1" ht="22.8" customHeight="1">
      <c r="B127" s="178"/>
      <c r="C127" s="179"/>
      <c r="D127" s="180" t="s">
        <v>69</v>
      </c>
      <c r="E127" s="216" t="s">
        <v>288</v>
      </c>
      <c r="F127" s="216" t="s">
        <v>289</v>
      </c>
      <c r="G127" s="179"/>
      <c r="H127" s="179"/>
      <c r="I127" s="182"/>
      <c r="J127" s="217">
        <f>BK127</f>
        <v>0</v>
      </c>
      <c r="K127" s="179"/>
      <c r="L127" s="184"/>
      <c r="M127" s="185"/>
      <c r="N127" s="186"/>
      <c r="O127" s="186"/>
      <c r="P127" s="187">
        <f>SUM(P128:P132)</f>
        <v>0</v>
      </c>
      <c r="Q127" s="186"/>
      <c r="R127" s="187">
        <f>SUM(R128:R132)</f>
        <v>0.0038729400000000005</v>
      </c>
      <c r="S127" s="186"/>
      <c r="T127" s="188">
        <f>SUM(T128:T132)</f>
        <v>0</v>
      </c>
      <c r="AR127" s="189" t="s">
        <v>126</v>
      </c>
      <c r="AT127" s="190" t="s">
        <v>69</v>
      </c>
      <c r="AU127" s="190" t="s">
        <v>78</v>
      </c>
      <c r="AY127" s="189" t="s">
        <v>121</v>
      </c>
      <c r="BK127" s="191">
        <f>SUM(BK128:BK132)</f>
        <v>0</v>
      </c>
    </row>
    <row r="128" s="1" customFormat="1" ht="16.5" customHeight="1">
      <c r="B128" s="34"/>
      <c r="C128" s="192" t="s">
        <v>268</v>
      </c>
      <c r="D128" s="192" t="s">
        <v>122</v>
      </c>
      <c r="E128" s="193" t="s">
        <v>404</v>
      </c>
      <c r="F128" s="194" t="s">
        <v>405</v>
      </c>
      <c r="G128" s="195" t="s">
        <v>179</v>
      </c>
      <c r="H128" s="196">
        <v>7.5940000000000003</v>
      </c>
      <c r="I128" s="197"/>
      <c r="J128" s="198">
        <f>ROUND(I128*H128,2)</f>
        <v>0</v>
      </c>
      <c r="K128" s="194" t="s">
        <v>180</v>
      </c>
      <c r="L128" s="39"/>
      <c r="M128" s="199" t="s">
        <v>1</v>
      </c>
      <c r="N128" s="200" t="s">
        <v>42</v>
      </c>
      <c r="O128" s="75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13" t="s">
        <v>238</v>
      </c>
      <c r="AT128" s="13" t="s">
        <v>122</v>
      </c>
      <c r="AU128" s="13" t="s">
        <v>126</v>
      </c>
      <c r="AY128" s="13" t="s">
        <v>121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3" t="s">
        <v>126</v>
      </c>
      <c r="BK128" s="203">
        <f>ROUND(I128*H128,2)</f>
        <v>0</v>
      </c>
      <c r="BL128" s="13" t="s">
        <v>238</v>
      </c>
      <c r="BM128" s="13" t="s">
        <v>406</v>
      </c>
    </row>
    <row r="129" s="11" customFormat="1">
      <c r="B129" s="218"/>
      <c r="C129" s="219"/>
      <c r="D129" s="220" t="s">
        <v>182</v>
      </c>
      <c r="E129" s="221" t="s">
        <v>1</v>
      </c>
      <c r="F129" s="222" t="s">
        <v>407</v>
      </c>
      <c r="G129" s="219"/>
      <c r="H129" s="223">
        <v>7.5940000000000003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182</v>
      </c>
      <c r="AU129" s="229" t="s">
        <v>126</v>
      </c>
      <c r="AV129" s="11" t="s">
        <v>126</v>
      </c>
      <c r="AW129" s="11" t="s">
        <v>32</v>
      </c>
      <c r="AX129" s="11" t="s">
        <v>78</v>
      </c>
      <c r="AY129" s="229" t="s">
        <v>121</v>
      </c>
    </row>
    <row r="130" s="1" customFormat="1" ht="16.5" customHeight="1">
      <c r="B130" s="34"/>
      <c r="C130" s="192" t="s">
        <v>7</v>
      </c>
      <c r="D130" s="192" t="s">
        <v>122</v>
      </c>
      <c r="E130" s="193" t="s">
        <v>296</v>
      </c>
      <c r="F130" s="194" t="s">
        <v>297</v>
      </c>
      <c r="G130" s="195" t="s">
        <v>179</v>
      </c>
      <c r="H130" s="196">
        <v>7.5940000000000003</v>
      </c>
      <c r="I130" s="197"/>
      <c r="J130" s="198">
        <f>ROUND(I130*H130,2)</f>
        <v>0</v>
      </c>
      <c r="K130" s="194" t="s">
        <v>180</v>
      </c>
      <c r="L130" s="39"/>
      <c r="M130" s="199" t="s">
        <v>1</v>
      </c>
      <c r="N130" s="200" t="s">
        <v>42</v>
      </c>
      <c r="O130" s="75"/>
      <c r="P130" s="201">
        <f>O130*H130</f>
        <v>0</v>
      </c>
      <c r="Q130" s="201">
        <v>0.00017000000000000001</v>
      </c>
      <c r="R130" s="201">
        <f>Q130*H130</f>
        <v>0.0012909800000000002</v>
      </c>
      <c r="S130" s="201">
        <v>0</v>
      </c>
      <c r="T130" s="202">
        <f>S130*H130</f>
        <v>0</v>
      </c>
      <c r="AR130" s="13" t="s">
        <v>238</v>
      </c>
      <c r="AT130" s="13" t="s">
        <v>122</v>
      </c>
      <c r="AU130" s="13" t="s">
        <v>126</v>
      </c>
      <c r="AY130" s="13" t="s">
        <v>121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3" t="s">
        <v>126</v>
      </c>
      <c r="BK130" s="203">
        <f>ROUND(I130*H130,2)</f>
        <v>0</v>
      </c>
      <c r="BL130" s="13" t="s">
        <v>238</v>
      </c>
      <c r="BM130" s="13" t="s">
        <v>408</v>
      </c>
    </row>
    <row r="131" s="1" customFormat="1" ht="16.5" customHeight="1">
      <c r="B131" s="34"/>
      <c r="C131" s="192" t="s">
        <v>275</v>
      </c>
      <c r="D131" s="192" t="s">
        <v>122</v>
      </c>
      <c r="E131" s="193" t="s">
        <v>300</v>
      </c>
      <c r="F131" s="194" t="s">
        <v>301</v>
      </c>
      <c r="G131" s="195" t="s">
        <v>179</v>
      </c>
      <c r="H131" s="196">
        <v>7.5940000000000003</v>
      </c>
      <c r="I131" s="197"/>
      <c r="J131" s="198">
        <f>ROUND(I131*H131,2)</f>
        <v>0</v>
      </c>
      <c r="K131" s="194" t="s">
        <v>180</v>
      </c>
      <c r="L131" s="39"/>
      <c r="M131" s="199" t="s">
        <v>1</v>
      </c>
      <c r="N131" s="200" t="s">
        <v>42</v>
      </c>
      <c r="O131" s="75"/>
      <c r="P131" s="201">
        <f>O131*H131</f>
        <v>0</v>
      </c>
      <c r="Q131" s="201">
        <v>0.00017000000000000001</v>
      </c>
      <c r="R131" s="201">
        <f>Q131*H131</f>
        <v>0.0012909800000000002</v>
      </c>
      <c r="S131" s="201">
        <v>0</v>
      </c>
      <c r="T131" s="202">
        <f>S131*H131</f>
        <v>0</v>
      </c>
      <c r="AR131" s="13" t="s">
        <v>238</v>
      </c>
      <c r="AT131" s="13" t="s">
        <v>122</v>
      </c>
      <c r="AU131" s="13" t="s">
        <v>126</v>
      </c>
      <c r="AY131" s="13" t="s">
        <v>121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3" t="s">
        <v>126</v>
      </c>
      <c r="BK131" s="203">
        <f>ROUND(I131*H131,2)</f>
        <v>0</v>
      </c>
      <c r="BL131" s="13" t="s">
        <v>238</v>
      </c>
      <c r="BM131" s="13" t="s">
        <v>409</v>
      </c>
    </row>
    <row r="132" s="1" customFormat="1" ht="16.5" customHeight="1">
      <c r="B132" s="34"/>
      <c r="C132" s="192" t="s">
        <v>280</v>
      </c>
      <c r="D132" s="192" t="s">
        <v>122</v>
      </c>
      <c r="E132" s="193" t="s">
        <v>304</v>
      </c>
      <c r="F132" s="194" t="s">
        <v>305</v>
      </c>
      <c r="G132" s="195" t="s">
        <v>179</v>
      </c>
      <c r="H132" s="196">
        <v>7.5940000000000003</v>
      </c>
      <c r="I132" s="197"/>
      <c r="J132" s="198">
        <f>ROUND(I132*H132,2)</f>
        <v>0</v>
      </c>
      <c r="K132" s="194" t="s">
        <v>180</v>
      </c>
      <c r="L132" s="39"/>
      <c r="M132" s="204" t="s">
        <v>1</v>
      </c>
      <c r="N132" s="205" t="s">
        <v>42</v>
      </c>
      <c r="O132" s="206"/>
      <c r="P132" s="207">
        <f>O132*H132</f>
        <v>0</v>
      </c>
      <c r="Q132" s="207">
        <v>0.00017000000000000001</v>
      </c>
      <c r="R132" s="207">
        <f>Q132*H132</f>
        <v>0.0012909800000000002</v>
      </c>
      <c r="S132" s="207">
        <v>0</v>
      </c>
      <c r="T132" s="208">
        <f>S132*H132</f>
        <v>0</v>
      </c>
      <c r="AR132" s="13" t="s">
        <v>238</v>
      </c>
      <c r="AT132" s="13" t="s">
        <v>122</v>
      </c>
      <c r="AU132" s="13" t="s">
        <v>126</v>
      </c>
      <c r="AY132" s="13" t="s">
        <v>121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3" t="s">
        <v>126</v>
      </c>
      <c r="BK132" s="203">
        <f>ROUND(I132*H132,2)</f>
        <v>0</v>
      </c>
      <c r="BL132" s="13" t="s">
        <v>238</v>
      </c>
      <c r="BM132" s="13" t="s">
        <v>410</v>
      </c>
    </row>
    <row r="133" s="1" customFormat="1" ht="6.96" customHeight="1">
      <c r="B133" s="53"/>
      <c r="C133" s="54"/>
      <c r="D133" s="54"/>
      <c r="E133" s="54"/>
      <c r="F133" s="54"/>
      <c r="G133" s="54"/>
      <c r="H133" s="54"/>
      <c r="I133" s="151"/>
      <c r="J133" s="54"/>
      <c r="K133" s="54"/>
      <c r="L133" s="39"/>
    </row>
  </sheetData>
  <sheetProtection sheet="1" autoFilter="0" formatColumns="0" formatRows="0" objects="1" scenarios="1" spinCount="100000" saltValue="o4/bkTUfCV1jB8c+6M9QiyQMekv+dn4/9NvsESCLLBdwFiKoeCo7ePYg/HKDhGjJ8n0oZplVboqXpx9cI71r0Q==" hashValue="LTPgVSVaSkNY1Ey4gALSyzH9WnSf15fZ373ngNS0KDNsB3MhGegffaPo8v2HwZzkXiz05aj0tuUvPSL0I9fgRA==" algorithmName="SHA-512" password="CC35"/>
  <autoFilter ref="C88:K132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0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3" t="s">
        <v>91</v>
      </c>
    </row>
    <row r="3" ht="6.96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6"/>
      <c r="AT3" s="13" t="s">
        <v>78</v>
      </c>
    </row>
    <row r="4" ht="24.96" customHeight="1">
      <c r="B4" s="16"/>
      <c r="D4" s="124" t="s">
        <v>95</v>
      </c>
      <c r="L4" s="16"/>
      <c r="M4" s="20" t="s">
        <v>10</v>
      </c>
      <c r="AT4" s="13" t="s">
        <v>4</v>
      </c>
    </row>
    <row r="5" ht="6.96" customHeight="1">
      <c r="B5" s="16"/>
      <c r="L5" s="16"/>
    </row>
    <row r="6" ht="12" customHeight="1">
      <c r="B6" s="16"/>
      <c r="D6" s="125" t="s">
        <v>16</v>
      </c>
      <c r="L6" s="16"/>
    </row>
    <row r="7" ht="16.5" customHeight="1">
      <c r="B7" s="16"/>
      <c r="E7" s="126" t="str">
        <f>'Rekapitulace stavby'!K6</f>
        <v>Rekonstrukce střechy objektu domova vč.půd.vestavby a sol.panelů na střechu (změna stavby)</v>
      </c>
      <c r="F7" s="125"/>
      <c r="G7" s="125"/>
      <c r="H7" s="125"/>
      <c r="L7" s="16"/>
    </row>
    <row r="8" s="1" customFormat="1" ht="12" customHeight="1">
      <c r="B8" s="39"/>
      <c r="D8" s="125" t="s">
        <v>96</v>
      </c>
      <c r="I8" s="127"/>
      <c r="L8" s="39"/>
    </row>
    <row r="9" s="1" customFormat="1" ht="36.96" customHeight="1">
      <c r="B9" s="39"/>
      <c r="E9" s="128" t="s">
        <v>411</v>
      </c>
      <c r="F9" s="1"/>
      <c r="G9" s="1"/>
      <c r="H9" s="1"/>
      <c r="I9" s="127"/>
      <c r="L9" s="39"/>
    </row>
    <row r="10" s="1" customFormat="1">
      <c r="B10" s="39"/>
      <c r="I10" s="127"/>
      <c r="L10" s="39"/>
    </row>
    <row r="11" s="1" customFormat="1" ht="12" customHeight="1">
      <c r="B11" s="39"/>
      <c r="D11" s="125" t="s">
        <v>18</v>
      </c>
      <c r="F11" s="13" t="s">
        <v>1</v>
      </c>
      <c r="I11" s="129" t="s">
        <v>19</v>
      </c>
      <c r="J11" s="13" t="s">
        <v>1</v>
      </c>
      <c r="L11" s="39"/>
    </row>
    <row r="12" s="1" customFormat="1" ht="12" customHeight="1">
      <c r="B12" s="39"/>
      <c r="D12" s="125" t="s">
        <v>20</v>
      </c>
      <c r="F12" s="13" t="s">
        <v>21</v>
      </c>
      <c r="I12" s="129" t="s">
        <v>22</v>
      </c>
      <c r="J12" s="130" t="str">
        <f>'Rekapitulace stavby'!AN8</f>
        <v>10. 12. 2018</v>
      </c>
      <c r="L12" s="39"/>
    </row>
    <row r="13" s="1" customFormat="1" ht="10.8" customHeight="1">
      <c r="B13" s="39"/>
      <c r="I13" s="127"/>
      <c r="L13" s="39"/>
    </row>
    <row r="14" s="1" customFormat="1" ht="12" customHeight="1">
      <c r="B14" s="39"/>
      <c r="D14" s="125" t="s">
        <v>24</v>
      </c>
      <c r="I14" s="129" t="s">
        <v>25</v>
      </c>
      <c r="J14" s="13" t="s">
        <v>1</v>
      </c>
      <c r="L14" s="39"/>
    </row>
    <row r="15" s="1" customFormat="1" ht="18" customHeight="1">
      <c r="B15" s="39"/>
      <c r="E15" s="13" t="s">
        <v>26</v>
      </c>
      <c r="I15" s="129" t="s">
        <v>27</v>
      </c>
      <c r="J15" s="13" t="s">
        <v>1</v>
      </c>
      <c r="L15" s="39"/>
    </row>
    <row r="16" s="1" customFormat="1" ht="6.96" customHeight="1">
      <c r="B16" s="39"/>
      <c r="I16" s="127"/>
      <c r="L16" s="39"/>
    </row>
    <row r="17" s="1" customFormat="1" ht="12" customHeight="1">
      <c r="B17" s="39"/>
      <c r="D17" s="125" t="s">
        <v>28</v>
      </c>
      <c r="I17" s="129" t="s">
        <v>25</v>
      </c>
      <c r="J17" s="29" t="str">
        <f>'Rekapitulace stavby'!AN13</f>
        <v>Vyplň údaj</v>
      </c>
      <c r="L17" s="39"/>
    </row>
    <row r="18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9" t="s">
        <v>27</v>
      </c>
      <c r="J18" s="29" t="str">
        <f>'Rekapitulace stavby'!AN14</f>
        <v>Vyplň údaj</v>
      </c>
      <c r="L18" s="39"/>
    </row>
    <row r="19" s="1" customFormat="1" ht="6.96" customHeight="1">
      <c r="B19" s="39"/>
      <c r="I19" s="127"/>
      <c r="L19" s="39"/>
    </row>
    <row r="20" s="1" customFormat="1" ht="12" customHeight="1">
      <c r="B20" s="39"/>
      <c r="D20" s="125" t="s">
        <v>30</v>
      </c>
      <c r="I20" s="129" t="s">
        <v>25</v>
      </c>
      <c r="J20" s="13" t="s">
        <v>1</v>
      </c>
      <c r="L20" s="39"/>
    </row>
    <row r="21" s="1" customFormat="1" ht="18" customHeight="1">
      <c r="B21" s="39"/>
      <c r="E21" s="13" t="s">
        <v>31</v>
      </c>
      <c r="I21" s="129" t="s">
        <v>27</v>
      </c>
      <c r="J21" s="13" t="s">
        <v>1</v>
      </c>
      <c r="L21" s="39"/>
    </row>
    <row r="22" s="1" customFormat="1" ht="6.96" customHeight="1">
      <c r="B22" s="39"/>
      <c r="I22" s="127"/>
      <c r="L22" s="39"/>
    </row>
    <row r="23" s="1" customFormat="1" ht="12" customHeight="1">
      <c r="B23" s="39"/>
      <c r="D23" s="125" t="s">
        <v>33</v>
      </c>
      <c r="I23" s="129" t="s">
        <v>25</v>
      </c>
      <c r="J23" s="13" t="s">
        <v>1</v>
      </c>
      <c r="L23" s="39"/>
    </row>
    <row r="24" s="1" customFormat="1" ht="18" customHeight="1">
      <c r="B24" s="39"/>
      <c r="E24" s="13" t="s">
        <v>34</v>
      </c>
      <c r="I24" s="129" t="s">
        <v>27</v>
      </c>
      <c r="J24" s="13" t="s">
        <v>1</v>
      </c>
      <c r="L24" s="39"/>
    </row>
    <row r="25" s="1" customFormat="1" ht="6.96" customHeight="1">
      <c r="B25" s="39"/>
      <c r="I25" s="127"/>
      <c r="L25" s="39"/>
    </row>
    <row r="26" s="1" customFormat="1" ht="12" customHeight="1">
      <c r="B26" s="39"/>
      <c r="D26" s="125" t="s">
        <v>35</v>
      </c>
      <c r="I26" s="127"/>
      <c r="L26" s="39"/>
    </row>
    <row r="27" s="6" customFormat="1" ht="16.5" customHeight="1">
      <c r="B27" s="131"/>
      <c r="E27" s="132" t="s">
        <v>1</v>
      </c>
      <c r="F27" s="132"/>
      <c r="G27" s="132"/>
      <c r="H27" s="132"/>
      <c r="I27" s="133"/>
      <c r="L27" s="131"/>
    </row>
    <row r="28" s="1" customFormat="1" ht="6.96" customHeight="1">
      <c r="B28" s="39"/>
      <c r="I28" s="127"/>
      <c r="L28" s="39"/>
    </row>
    <row r="29" s="1" customFormat="1" ht="6.96" customHeight="1">
      <c r="B29" s="39"/>
      <c r="D29" s="67"/>
      <c r="E29" s="67"/>
      <c r="F29" s="67"/>
      <c r="G29" s="67"/>
      <c r="H29" s="67"/>
      <c r="I29" s="134"/>
      <c r="J29" s="67"/>
      <c r="K29" s="67"/>
      <c r="L29" s="39"/>
    </row>
    <row r="30" s="1" customFormat="1" ht="25.44" customHeight="1">
      <c r="B30" s="39"/>
      <c r="D30" s="135" t="s">
        <v>36</v>
      </c>
      <c r="I30" s="127"/>
      <c r="J30" s="136">
        <f>ROUND(J87, 2)</f>
        <v>0</v>
      </c>
      <c r="L30" s="39"/>
    </row>
    <row r="31" s="1" customFormat="1" ht="6.96" customHeight="1">
      <c r="B31" s="39"/>
      <c r="D31" s="67"/>
      <c r="E31" s="67"/>
      <c r="F31" s="67"/>
      <c r="G31" s="67"/>
      <c r="H31" s="67"/>
      <c r="I31" s="134"/>
      <c r="J31" s="67"/>
      <c r="K31" s="67"/>
      <c r="L31" s="39"/>
    </row>
    <row r="32" s="1" customFormat="1" ht="14.4" customHeight="1">
      <c r="B32" s="39"/>
      <c r="F32" s="137" t="s">
        <v>38</v>
      </c>
      <c r="I32" s="138" t="s">
        <v>37</v>
      </c>
      <c r="J32" s="137" t="s">
        <v>39</v>
      </c>
      <c r="L32" s="39"/>
    </row>
    <row r="33" s="1" customFormat="1" ht="14.4" customHeight="1">
      <c r="B33" s="39"/>
      <c r="D33" s="125" t="s">
        <v>40</v>
      </c>
      <c r="E33" s="125" t="s">
        <v>41</v>
      </c>
      <c r="F33" s="139">
        <f>ROUND((SUM(BE87:BE148)),  2)</f>
        <v>0</v>
      </c>
      <c r="I33" s="140">
        <v>0.20999999999999999</v>
      </c>
      <c r="J33" s="139">
        <f>ROUND(((SUM(BE87:BE148))*I33),  2)</f>
        <v>0</v>
      </c>
      <c r="L33" s="39"/>
    </row>
    <row r="34" s="1" customFormat="1" ht="14.4" customHeight="1">
      <c r="B34" s="39"/>
      <c r="E34" s="125" t="s">
        <v>42</v>
      </c>
      <c r="F34" s="139">
        <f>ROUND((SUM(BF87:BF148)),  2)</f>
        <v>0</v>
      </c>
      <c r="I34" s="140">
        <v>0.14999999999999999</v>
      </c>
      <c r="J34" s="139">
        <f>ROUND(((SUM(BF87:BF148))*I34),  2)</f>
        <v>0</v>
      </c>
      <c r="L34" s="39"/>
    </row>
    <row r="35" hidden="1" s="1" customFormat="1" ht="14.4" customHeight="1">
      <c r="B35" s="39"/>
      <c r="E35" s="125" t="s">
        <v>43</v>
      </c>
      <c r="F35" s="139">
        <f>ROUND((SUM(BG87:BG148)),  2)</f>
        <v>0</v>
      </c>
      <c r="I35" s="140">
        <v>0.20999999999999999</v>
      </c>
      <c r="J35" s="139">
        <f>0</f>
        <v>0</v>
      </c>
      <c r="L35" s="39"/>
    </row>
    <row r="36" hidden="1" s="1" customFormat="1" ht="14.4" customHeight="1">
      <c r="B36" s="39"/>
      <c r="E36" s="125" t="s">
        <v>44</v>
      </c>
      <c r="F36" s="139">
        <f>ROUND((SUM(BH87:BH148)),  2)</f>
        <v>0</v>
      </c>
      <c r="I36" s="140">
        <v>0.14999999999999999</v>
      </c>
      <c r="J36" s="139">
        <f>0</f>
        <v>0</v>
      </c>
      <c r="L36" s="39"/>
    </row>
    <row r="37" hidden="1" s="1" customFormat="1" ht="14.4" customHeight="1">
      <c r="B37" s="39"/>
      <c r="E37" s="125" t="s">
        <v>45</v>
      </c>
      <c r="F37" s="139">
        <f>ROUND((SUM(BI87:BI148)),  2)</f>
        <v>0</v>
      </c>
      <c r="I37" s="140">
        <v>0</v>
      </c>
      <c r="J37" s="139">
        <f>0</f>
        <v>0</v>
      </c>
      <c r="L37" s="39"/>
    </row>
    <row r="38" s="1" customFormat="1" ht="6.96" customHeight="1">
      <c r="B38" s="39"/>
      <c r="I38" s="127"/>
      <c r="L38" s="39"/>
    </row>
    <row r="39" s="1" customFormat="1" ht="25.44" customHeight="1">
      <c r="B39" s="39"/>
      <c r="C39" s="141"/>
      <c r="D39" s="142" t="s">
        <v>46</v>
      </c>
      <c r="E39" s="143"/>
      <c r="F39" s="143"/>
      <c r="G39" s="144" t="s">
        <v>47</v>
      </c>
      <c r="H39" s="145" t="s">
        <v>48</v>
      </c>
      <c r="I39" s="146"/>
      <c r="J39" s="147">
        <f>SUM(J30:J37)</f>
        <v>0</v>
      </c>
      <c r="K39" s="148"/>
      <c r="L39" s="39"/>
    </row>
    <row r="40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39"/>
    </row>
    <row r="44" s="1" customFormat="1" ht="6.96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39"/>
    </row>
    <row r="45" s="1" customFormat="1" ht="24.96" customHeight="1">
      <c r="B45" s="34"/>
      <c r="C45" s="19" t="s">
        <v>98</v>
      </c>
      <c r="D45" s="35"/>
      <c r="E45" s="35"/>
      <c r="F45" s="35"/>
      <c r="G45" s="35"/>
      <c r="H45" s="35"/>
      <c r="I45" s="127"/>
      <c r="J45" s="35"/>
      <c r="K45" s="35"/>
      <c r="L45" s="39"/>
    </row>
    <row r="46" s="1" customFormat="1" ht="6.96" customHeight="1">
      <c r="B46" s="34"/>
      <c r="C46" s="35"/>
      <c r="D46" s="35"/>
      <c r="E46" s="35"/>
      <c r="F46" s="35"/>
      <c r="G46" s="35"/>
      <c r="H46" s="35"/>
      <c r="I46" s="127"/>
      <c r="J46" s="35"/>
      <c r="K46" s="35"/>
      <c r="L46" s="39"/>
    </row>
    <row r="47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7"/>
      <c r="J47" s="35"/>
      <c r="K47" s="35"/>
      <c r="L47" s="39"/>
    </row>
    <row r="48" s="1" customFormat="1" ht="16.5" customHeight="1">
      <c r="B48" s="34"/>
      <c r="C48" s="35"/>
      <c r="D48" s="35"/>
      <c r="E48" s="155" t="str">
        <f>E7</f>
        <v>Rekonstrukce střechy objektu domova vč.půd.vestavby a sol.panelů na střechu (změna stavby)</v>
      </c>
      <c r="F48" s="28"/>
      <c r="G48" s="28"/>
      <c r="H48" s="28"/>
      <c r="I48" s="127"/>
      <c r="J48" s="35"/>
      <c r="K48" s="35"/>
      <c r="L48" s="39"/>
    </row>
    <row r="49" s="1" customFormat="1" ht="12" customHeight="1">
      <c r="B49" s="34"/>
      <c r="C49" s="28" t="s">
        <v>96</v>
      </c>
      <c r="D49" s="35"/>
      <c r="E49" s="35"/>
      <c r="F49" s="35"/>
      <c r="G49" s="35"/>
      <c r="H49" s="35"/>
      <c r="I49" s="127"/>
      <c r="J49" s="35"/>
      <c r="K49" s="35"/>
      <c r="L49" s="39"/>
    </row>
    <row r="50" s="1" customFormat="1" ht="16.5" customHeight="1">
      <c r="B50" s="34"/>
      <c r="C50" s="35"/>
      <c r="D50" s="35"/>
      <c r="E50" s="60" t="str">
        <f>E9</f>
        <v>700 - 3NP - fasáda - KZS</v>
      </c>
      <c r="F50" s="35"/>
      <c r="G50" s="35"/>
      <c r="H50" s="35"/>
      <c r="I50" s="127"/>
      <c r="J50" s="35"/>
      <c r="K50" s="35"/>
      <c r="L50" s="39"/>
    </row>
    <row r="51" s="1" customFormat="1" ht="6.96" customHeight="1">
      <c r="B51" s="34"/>
      <c r="C51" s="35"/>
      <c r="D51" s="35"/>
      <c r="E51" s="35"/>
      <c r="F51" s="35"/>
      <c r="G51" s="35"/>
      <c r="H51" s="35"/>
      <c r="I51" s="127"/>
      <c r="J51" s="35"/>
      <c r="K51" s="35"/>
      <c r="L51" s="39"/>
    </row>
    <row r="52" s="1" customFormat="1" ht="12" customHeight="1">
      <c r="B52" s="34"/>
      <c r="C52" s="28" t="s">
        <v>20</v>
      </c>
      <c r="D52" s="35"/>
      <c r="E52" s="35"/>
      <c r="F52" s="23" t="str">
        <f>F12</f>
        <v>Hranice</v>
      </c>
      <c r="G52" s="35"/>
      <c r="H52" s="35"/>
      <c r="I52" s="129" t="s">
        <v>22</v>
      </c>
      <c r="J52" s="63" t="str">
        <f>IF(J12="","",J12)</f>
        <v>10. 12. 2018</v>
      </c>
      <c r="K52" s="35"/>
      <c r="L52" s="39"/>
    </row>
    <row r="53" s="1" customFormat="1" ht="6.96" customHeight="1">
      <c r="B53" s="34"/>
      <c r="C53" s="35"/>
      <c r="D53" s="35"/>
      <c r="E53" s="35"/>
      <c r="F53" s="35"/>
      <c r="G53" s="35"/>
      <c r="H53" s="35"/>
      <c r="I53" s="127"/>
      <c r="J53" s="35"/>
      <c r="K53" s="35"/>
      <c r="L53" s="39"/>
    </row>
    <row r="54" s="1" customFormat="1" ht="13.65" customHeight="1">
      <c r="B54" s="34"/>
      <c r="C54" s="28" t="s">
        <v>24</v>
      </c>
      <c r="D54" s="35"/>
      <c r="E54" s="35"/>
      <c r="F54" s="23" t="str">
        <f>E15</f>
        <v>Domov pro Seniory v Hranicích</v>
      </c>
      <c r="G54" s="35"/>
      <c r="H54" s="35"/>
      <c r="I54" s="129" t="s">
        <v>30</v>
      </c>
      <c r="J54" s="32" t="str">
        <f>E21</f>
        <v>ing.Kostner Petr</v>
      </c>
      <c r="K54" s="35"/>
      <c r="L54" s="39"/>
    </row>
    <row r="55" s="1" customFormat="1" ht="13.65" customHeight="1">
      <c r="B55" s="34"/>
      <c r="C55" s="28" t="s">
        <v>28</v>
      </c>
      <c r="D55" s="35"/>
      <c r="E55" s="35"/>
      <c r="F55" s="23" t="str">
        <f>IF(E18="","",E18)</f>
        <v>Vyplň údaj</v>
      </c>
      <c r="G55" s="35"/>
      <c r="H55" s="35"/>
      <c r="I55" s="129" t="s">
        <v>33</v>
      </c>
      <c r="J55" s="32" t="str">
        <f>E24</f>
        <v>Milan Hájek</v>
      </c>
      <c r="K55" s="35"/>
      <c r="L55" s="39"/>
    </row>
    <row r="56" s="1" customFormat="1" ht="10.32" customHeight="1">
      <c r="B56" s="34"/>
      <c r="C56" s="35"/>
      <c r="D56" s="35"/>
      <c r="E56" s="35"/>
      <c r="F56" s="35"/>
      <c r="G56" s="35"/>
      <c r="H56" s="35"/>
      <c r="I56" s="127"/>
      <c r="J56" s="35"/>
      <c r="K56" s="35"/>
      <c r="L56" s="39"/>
    </row>
    <row r="57" s="1" customFormat="1" ht="29.28" customHeight="1">
      <c r="B57" s="34"/>
      <c r="C57" s="156" t="s">
        <v>99</v>
      </c>
      <c r="D57" s="157"/>
      <c r="E57" s="157"/>
      <c r="F57" s="157"/>
      <c r="G57" s="157"/>
      <c r="H57" s="157"/>
      <c r="I57" s="158"/>
      <c r="J57" s="159" t="s">
        <v>100</v>
      </c>
      <c r="K57" s="157"/>
      <c r="L57" s="39"/>
    </row>
    <row r="58" s="1" customFormat="1" ht="10.32" customHeight="1">
      <c r="B58" s="34"/>
      <c r="C58" s="35"/>
      <c r="D58" s="35"/>
      <c r="E58" s="35"/>
      <c r="F58" s="35"/>
      <c r="G58" s="35"/>
      <c r="H58" s="35"/>
      <c r="I58" s="127"/>
      <c r="J58" s="35"/>
      <c r="K58" s="35"/>
      <c r="L58" s="39"/>
    </row>
    <row r="59" s="1" customFormat="1" ht="22.8" customHeight="1">
      <c r="B59" s="34"/>
      <c r="C59" s="160" t="s">
        <v>101</v>
      </c>
      <c r="D59" s="35"/>
      <c r="E59" s="35"/>
      <c r="F59" s="35"/>
      <c r="G59" s="35"/>
      <c r="H59" s="35"/>
      <c r="I59" s="127"/>
      <c r="J59" s="94">
        <f>J87</f>
        <v>0</v>
      </c>
      <c r="K59" s="35"/>
      <c r="L59" s="39"/>
      <c r="AU59" s="13" t="s">
        <v>102</v>
      </c>
    </row>
    <row r="60" s="7" customFormat="1" ht="24.96" customHeight="1">
      <c r="B60" s="161"/>
      <c r="C60" s="162"/>
      <c r="D60" s="163" t="s">
        <v>164</v>
      </c>
      <c r="E60" s="164"/>
      <c r="F60" s="164"/>
      <c r="G60" s="164"/>
      <c r="H60" s="164"/>
      <c r="I60" s="165"/>
      <c r="J60" s="166">
        <f>J88</f>
        <v>0</v>
      </c>
      <c r="K60" s="162"/>
      <c r="L60" s="167"/>
    </row>
    <row r="61" s="10" customFormat="1" ht="19.92" customHeight="1">
      <c r="B61" s="209"/>
      <c r="C61" s="210"/>
      <c r="D61" s="211" t="s">
        <v>165</v>
      </c>
      <c r="E61" s="212"/>
      <c r="F61" s="212"/>
      <c r="G61" s="212"/>
      <c r="H61" s="212"/>
      <c r="I61" s="213"/>
      <c r="J61" s="214">
        <f>J89</f>
        <v>0</v>
      </c>
      <c r="K61" s="210"/>
      <c r="L61" s="215"/>
    </row>
    <row r="62" s="10" customFormat="1" ht="19.92" customHeight="1">
      <c r="B62" s="209"/>
      <c r="C62" s="210"/>
      <c r="D62" s="211" t="s">
        <v>412</v>
      </c>
      <c r="E62" s="212"/>
      <c r="F62" s="212"/>
      <c r="G62" s="212"/>
      <c r="H62" s="212"/>
      <c r="I62" s="213"/>
      <c r="J62" s="214">
        <f>J112</f>
        <v>0</v>
      </c>
      <c r="K62" s="210"/>
      <c r="L62" s="215"/>
    </row>
    <row r="63" s="10" customFormat="1" ht="19.92" customHeight="1">
      <c r="B63" s="209"/>
      <c r="C63" s="210"/>
      <c r="D63" s="211" t="s">
        <v>167</v>
      </c>
      <c r="E63" s="212"/>
      <c r="F63" s="212"/>
      <c r="G63" s="212"/>
      <c r="H63" s="212"/>
      <c r="I63" s="213"/>
      <c r="J63" s="214">
        <f>J127</f>
        <v>0</v>
      </c>
      <c r="K63" s="210"/>
      <c r="L63" s="215"/>
    </row>
    <row r="64" s="7" customFormat="1" ht="24.96" customHeight="1">
      <c r="B64" s="161"/>
      <c r="C64" s="162"/>
      <c r="D64" s="163" t="s">
        <v>169</v>
      </c>
      <c r="E64" s="164"/>
      <c r="F64" s="164"/>
      <c r="G64" s="164"/>
      <c r="H64" s="164"/>
      <c r="I64" s="165"/>
      <c r="J64" s="166">
        <f>J133</f>
        <v>0</v>
      </c>
      <c r="K64" s="162"/>
      <c r="L64" s="167"/>
    </row>
    <row r="65" s="10" customFormat="1" ht="19.92" customHeight="1">
      <c r="B65" s="209"/>
      <c r="C65" s="210"/>
      <c r="D65" s="211" t="s">
        <v>413</v>
      </c>
      <c r="E65" s="212"/>
      <c r="F65" s="212"/>
      <c r="G65" s="212"/>
      <c r="H65" s="212"/>
      <c r="I65" s="213"/>
      <c r="J65" s="214">
        <f>J134</f>
        <v>0</v>
      </c>
      <c r="K65" s="210"/>
      <c r="L65" s="215"/>
    </row>
    <row r="66" s="10" customFormat="1" ht="19.92" customHeight="1">
      <c r="B66" s="209"/>
      <c r="C66" s="210"/>
      <c r="D66" s="211" t="s">
        <v>171</v>
      </c>
      <c r="E66" s="212"/>
      <c r="F66" s="212"/>
      <c r="G66" s="212"/>
      <c r="H66" s="212"/>
      <c r="I66" s="213"/>
      <c r="J66" s="214">
        <f>J136</f>
        <v>0</v>
      </c>
      <c r="K66" s="210"/>
      <c r="L66" s="215"/>
    </row>
    <row r="67" s="10" customFormat="1" ht="19.92" customHeight="1">
      <c r="B67" s="209"/>
      <c r="C67" s="210"/>
      <c r="D67" s="211" t="s">
        <v>172</v>
      </c>
      <c r="E67" s="212"/>
      <c r="F67" s="212"/>
      <c r="G67" s="212"/>
      <c r="H67" s="212"/>
      <c r="I67" s="213"/>
      <c r="J67" s="214">
        <f>J145</f>
        <v>0</v>
      </c>
      <c r="K67" s="210"/>
      <c r="L67" s="215"/>
    </row>
    <row r="68" s="1" customFormat="1" ht="21.84" customHeight="1">
      <c r="B68" s="34"/>
      <c r="C68" s="35"/>
      <c r="D68" s="35"/>
      <c r="E68" s="35"/>
      <c r="F68" s="35"/>
      <c r="G68" s="35"/>
      <c r="H68" s="35"/>
      <c r="I68" s="127"/>
      <c r="J68" s="35"/>
      <c r="K68" s="35"/>
      <c r="L68" s="39"/>
    </row>
    <row r="69" s="1" customFormat="1" ht="6.96" customHeight="1">
      <c r="B69" s="53"/>
      <c r="C69" s="54"/>
      <c r="D69" s="54"/>
      <c r="E69" s="54"/>
      <c r="F69" s="54"/>
      <c r="G69" s="54"/>
      <c r="H69" s="54"/>
      <c r="I69" s="151"/>
      <c r="J69" s="54"/>
      <c r="K69" s="54"/>
      <c r="L69" s="39"/>
    </row>
    <row r="73" s="1" customFormat="1" ht="6.96" customHeight="1">
      <c r="B73" s="55"/>
      <c r="C73" s="56"/>
      <c r="D73" s="56"/>
      <c r="E73" s="56"/>
      <c r="F73" s="56"/>
      <c r="G73" s="56"/>
      <c r="H73" s="56"/>
      <c r="I73" s="154"/>
      <c r="J73" s="56"/>
      <c r="K73" s="56"/>
      <c r="L73" s="39"/>
    </row>
    <row r="74" s="1" customFormat="1" ht="24.96" customHeight="1">
      <c r="B74" s="34"/>
      <c r="C74" s="19" t="s">
        <v>105</v>
      </c>
      <c r="D74" s="35"/>
      <c r="E74" s="35"/>
      <c r="F74" s="35"/>
      <c r="G74" s="35"/>
      <c r="H74" s="35"/>
      <c r="I74" s="127"/>
      <c r="J74" s="35"/>
      <c r="K74" s="35"/>
      <c r="L74" s="39"/>
    </row>
    <row r="75" s="1" customFormat="1" ht="6.96" customHeight="1">
      <c r="B75" s="34"/>
      <c r="C75" s="35"/>
      <c r="D75" s="35"/>
      <c r="E75" s="35"/>
      <c r="F75" s="35"/>
      <c r="G75" s="35"/>
      <c r="H75" s="35"/>
      <c r="I75" s="127"/>
      <c r="J75" s="35"/>
      <c r="K75" s="35"/>
      <c r="L75" s="39"/>
    </row>
    <row r="76" s="1" customFormat="1" ht="12" customHeight="1">
      <c r="B76" s="34"/>
      <c r="C76" s="28" t="s">
        <v>16</v>
      </c>
      <c r="D76" s="35"/>
      <c r="E76" s="35"/>
      <c r="F76" s="35"/>
      <c r="G76" s="35"/>
      <c r="H76" s="35"/>
      <c r="I76" s="127"/>
      <c r="J76" s="35"/>
      <c r="K76" s="35"/>
      <c r="L76" s="39"/>
    </row>
    <row r="77" s="1" customFormat="1" ht="16.5" customHeight="1">
      <c r="B77" s="34"/>
      <c r="C77" s="35"/>
      <c r="D77" s="35"/>
      <c r="E77" s="155" t="str">
        <f>E7</f>
        <v>Rekonstrukce střechy objektu domova vč.půd.vestavby a sol.panelů na střechu (změna stavby)</v>
      </c>
      <c r="F77" s="28"/>
      <c r="G77" s="28"/>
      <c r="H77" s="28"/>
      <c r="I77" s="127"/>
      <c r="J77" s="35"/>
      <c r="K77" s="35"/>
      <c r="L77" s="39"/>
    </row>
    <row r="78" s="1" customFormat="1" ht="12" customHeight="1">
      <c r="B78" s="34"/>
      <c r="C78" s="28" t="s">
        <v>96</v>
      </c>
      <c r="D78" s="35"/>
      <c r="E78" s="35"/>
      <c r="F78" s="35"/>
      <c r="G78" s="35"/>
      <c r="H78" s="35"/>
      <c r="I78" s="127"/>
      <c r="J78" s="35"/>
      <c r="K78" s="35"/>
      <c r="L78" s="39"/>
    </row>
    <row r="79" s="1" customFormat="1" ht="16.5" customHeight="1">
      <c r="B79" s="34"/>
      <c r="C79" s="35"/>
      <c r="D79" s="35"/>
      <c r="E79" s="60" t="str">
        <f>E9</f>
        <v>700 - 3NP - fasáda - KZS</v>
      </c>
      <c r="F79" s="35"/>
      <c r="G79" s="35"/>
      <c r="H79" s="35"/>
      <c r="I79" s="127"/>
      <c r="J79" s="35"/>
      <c r="K79" s="35"/>
      <c r="L79" s="39"/>
    </row>
    <row r="80" s="1" customFormat="1" ht="6.96" customHeight="1">
      <c r="B80" s="34"/>
      <c r="C80" s="35"/>
      <c r="D80" s="35"/>
      <c r="E80" s="35"/>
      <c r="F80" s="35"/>
      <c r="G80" s="35"/>
      <c r="H80" s="35"/>
      <c r="I80" s="127"/>
      <c r="J80" s="35"/>
      <c r="K80" s="35"/>
      <c r="L80" s="39"/>
    </row>
    <row r="81" s="1" customFormat="1" ht="12" customHeight="1">
      <c r="B81" s="34"/>
      <c r="C81" s="28" t="s">
        <v>20</v>
      </c>
      <c r="D81" s="35"/>
      <c r="E81" s="35"/>
      <c r="F81" s="23" t="str">
        <f>F12</f>
        <v>Hranice</v>
      </c>
      <c r="G81" s="35"/>
      <c r="H81" s="35"/>
      <c r="I81" s="129" t="s">
        <v>22</v>
      </c>
      <c r="J81" s="63" t="str">
        <f>IF(J12="","",J12)</f>
        <v>10. 12. 2018</v>
      </c>
      <c r="K81" s="35"/>
      <c r="L81" s="39"/>
    </row>
    <row r="82" s="1" customFormat="1" ht="6.96" customHeight="1">
      <c r="B82" s="34"/>
      <c r="C82" s="35"/>
      <c r="D82" s="35"/>
      <c r="E82" s="35"/>
      <c r="F82" s="35"/>
      <c r="G82" s="35"/>
      <c r="H82" s="35"/>
      <c r="I82" s="127"/>
      <c r="J82" s="35"/>
      <c r="K82" s="35"/>
      <c r="L82" s="39"/>
    </row>
    <row r="83" s="1" customFormat="1" ht="13.65" customHeight="1">
      <c r="B83" s="34"/>
      <c r="C83" s="28" t="s">
        <v>24</v>
      </c>
      <c r="D83" s="35"/>
      <c r="E83" s="35"/>
      <c r="F83" s="23" t="str">
        <f>E15</f>
        <v>Domov pro Seniory v Hranicích</v>
      </c>
      <c r="G83" s="35"/>
      <c r="H83" s="35"/>
      <c r="I83" s="129" t="s">
        <v>30</v>
      </c>
      <c r="J83" s="32" t="str">
        <f>E21</f>
        <v>ing.Kostner Petr</v>
      </c>
      <c r="K83" s="35"/>
      <c r="L83" s="39"/>
    </row>
    <row r="84" s="1" customFormat="1" ht="13.65" customHeight="1">
      <c r="B84" s="34"/>
      <c r="C84" s="28" t="s">
        <v>28</v>
      </c>
      <c r="D84" s="35"/>
      <c r="E84" s="35"/>
      <c r="F84" s="23" t="str">
        <f>IF(E18="","",E18)</f>
        <v>Vyplň údaj</v>
      </c>
      <c r="G84" s="35"/>
      <c r="H84" s="35"/>
      <c r="I84" s="129" t="s">
        <v>33</v>
      </c>
      <c r="J84" s="32" t="str">
        <f>E24</f>
        <v>Milan Hájek</v>
      </c>
      <c r="K84" s="35"/>
      <c r="L84" s="39"/>
    </row>
    <row r="85" s="1" customFormat="1" ht="10.32" customHeight="1">
      <c r="B85" s="34"/>
      <c r="C85" s="35"/>
      <c r="D85" s="35"/>
      <c r="E85" s="35"/>
      <c r="F85" s="35"/>
      <c r="G85" s="35"/>
      <c r="H85" s="35"/>
      <c r="I85" s="127"/>
      <c r="J85" s="35"/>
      <c r="K85" s="35"/>
      <c r="L85" s="39"/>
    </row>
    <row r="86" s="8" customFormat="1" ht="29.28" customHeight="1">
      <c r="B86" s="168"/>
      <c r="C86" s="169" t="s">
        <v>106</v>
      </c>
      <c r="D86" s="170" t="s">
        <v>55</v>
      </c>
      <c r="E86" s="170" t="s">
        <v>51</v>
      </c>
      <c r="F86" s="170" t="s">
        <v>52</v>
      </c>
      <c r="G86" s="170" t="s">
        <v>107</v>
      </c>
      <c r="H86" s="170" t="s">
        <v>108</v>
      </c>
      <c r="I86" s="171" t="s">
        <v>109</v>
      </c>
      <c r="J86" s="170" t="s">
        <v>100</v>
      </c>
      <c r="K86" s="172" t="s">
        <v>110</v>
      </c>
      <c r="L86" s="173"/>
      <c r="M86" s="84" t="s">
        <v>1</v>
      </c>
      <c r="N86" s="85" t="s">
        <v>40</v>
      </c>
      <c r="O86" s="85" t="s">
        <v>111</v>
      </c>
      <c r="P86" s="85" t="s">
        <v>112</v>
      </c>
      <c r="Q86" s="85" t="s">
        <v>113</v>
      </c>
      <c r="R86" s="85" t="s">
        <v>114</v>
      </c>
      <c r="S86" s="85" t="s">
        <v>115</v>
      </c>
      <c r="T86" s="86" t="s">
        <v>116</v>
      </c>
    </row>
    <row r="87" s="1" customFormat="1" ht="22.8" customHeight="1">
      <c r="B87" s="34"/>
      <c r="C87" s="91" t="s">
        <v>117</v>
      </c>
      <c r="D87" s="35"/>
      <c r="E87" s="35"/>
      <c r="F87" s="35"/>
      <c r="G87" s="35"/>
      <c r="H87" s="35"/>
      <c r="I87" s="127"/>
      <c r="J87" s="174">
        <f>BK87</f>
        <v>0</v>
      </c>
      <c r="K87" s="35"/>
      <c r="L87" s="39"/>
      <c r="M87" s="87"/>
      <c r="N87" s="88"/>
      <c r="O87" s="88"/>
      <c r="P87" s="175">
        <f>P88+P133</f>
        <v>0</v>
      </c>
      <c r="Q87" s="88"/>
      <c r="R87" s="175">
        <f>R88+R133</f>
        <v>13.85302763</v>
      </c>
      <c r="S87" s="88"/>
      <c r="T87" s="176">
        <f>T88+T133</f>
        <v>7.47438424</v>
      </c>
      <c r="AT87" s="13" t="s">
        <v>69</v>
      </c>
      <c r="AU87" s="13" t="s">
        <v>102</v>
      </c>
      <c r="BK87" s="177">
        <f>BK88+BK133</f>
        <v>0</v>
      </c>
    </row>
    <row r="88" s="9" customFormat="1" ht="25.92" customHeight="1">
      <c r="B88" s="178"/>
      <c r="C88" s="179"/>
      <c r="D88" s="180" t="s">
        <v>69</v>
      </c>
      <c r="E88" s="181" t="s">
        <v>174</v>
      </c>
      <c r="F88" s="181" t="s">
        <v>175</v>
      </c>
      <c r="G88" s="179"/>
      <c r="H88" s="179"/>
      <c r="I88" s="182"/>
      <c r="J88" s="183">
        <f>BK88</f>
        <v>0</v>
      </c>
      <c r="K88" s="179"/>
      <c r="L88" s="184"/>
      <c r="M88" s="185"/>
      <c r="N88" s="186"/>
      <c r="O88" s="186"/>
      <c r="P88" s="187">
        <f>P89+P112+P127</f>
        <v>0</v>
      </c>
      <c r="Q88" s="186"/>
      <c r="R88" s="187">
        <f>R89+R112+R127</f>
        <v>10.83483463</v>
      </c>
      <c r="S88" s="186"/>
      <c r="T88" s="188">
        <f>T89+T112+T127</f>
        <v>0</v>
      </c>
      <c r="AR88" s="189" t="s">
        <v>78</v>
      </c>
      <c r="AT88" s="190" t="s">
        <v>69</v>
      </c>
      <c r="AU88" s="190" t="s">
        <v>70</v>
      </c>
      <c r="AY88" s="189" t="s">
        <v>121</v>
      </c>
      <c r="BK88" s="191">
        <f>BK89+BK112+BK127</f>
        <v>0</v>
      </c>
    </row>
    <row r="89" s="9" customFormat="1" ht="22.8" customHeight="1">
      <c r="B89" s="178"/>
      <c r="C89" s="179"/>
      <c r="D89" s="180" t="s">
        <v>69</v>
      </c>
      <c r="E89" s="216" t="s">
        <v>142</v>
      </c>
      <c r="F89" s="216" t="s">
        <v>176</v>
      </c>
      <c r="G89" s="179"/>
      <c r="H89" s="179"/>
      <c r="I89" s="182"/>
      <c r="J89" s="217">
        <f>BK89</f>
        <v>0</v>
      </c>
      <c r="K89" s="179"/>
      <c r="L89" s="184"/>
      <c r="M89" s="185"/>
      <c r="N89" s="186"/>
      <c r="O89" s="186"/>
      <c r="P89" s="187">
        <f>SUM(P90:P111)</f>
        <v>0</v>
      </c>
      <c r="Q89" s="186"/>
      <c r="R89" s="187">
        <f>SUM(R90:R111)</f>
        <v>10.83483463</v>
      </c>
      <c r="S89" s="186"/>
      <c r="T89" s="188">
        <f>SUM(T90:T111)</f>
        <v>0</v>
      </c>
      <c r="AR89" s="189" t="s">
        <v>78</v>
      </c>
      <c r="AT89" s="190" t="s">
        <v>69</v>
      </c>
      <c r="AU89" s="190" t="s">
        <v>78</v>
      </c>
      <c r="AY89" s="189" t="s">
        <v>121</v>
      </c>
      <c r="BK89" s="191">
        <f>SUM(BK90:BK111)</f>
        <v>0</v>
      </c>
    </row>
    <row r="90" s="1" customFormat="1" ht="16.5" customHeight="1">
      <c r="B90" s="34"/>
      <c r="C90" s="192" t="s">
        <v>78</v>
      </c>
      <c r="D90" s="192" t="s">
        <v>122</v>
      </c>
      <c r="E90" s="193" t="s">
        <v>414</v>
      </c>
      <c r="F90" s="194" t="s">
        <v>415</v>
      </c>
      <c r="G90" s="195" t="s">
        <v>179</v>
      </c>
      <c r="H90" s="196">
        <v>327.63799999999998</v>
      </c>
      <c r="I90" s="197"/>
      <c r="J90" s="198">
        <f>ROUND(I90*H90,2)</f>
        <v>0</v>
      </c>
      <c r="K90" s="194" t="s">
        <v>180</v>
      </c>
      <c r="L90" s="39"/>
      <c r="M90" s="199" t="s">
        <v>1</v>
      </c>
      <c r="N90" s="200" t="s">
        <v>42</v>
      </c>
      <c r="O90" s="75"/>
      <c r="P90" s="201">
        <f>O90*H90</f>
        <v>0</v>
      </c>
      <c r="Q90" s="201">
        <v>0.0115</v>
      </c>
      <c r="R90" s="201">
        <f>Q90*H90</f>
        <v>3.7678369999999997</v>
      </c>
      <c r="S90" s="201">
        <v>0</v>
      </c>
      <c r="T90" s="202">
        <f>S90*H90</f>
        <v>0</v>
      </c>
      <c r="AR90" s="13" t="s">
        <v>120</v>
      </c>
      <c r="AT90" s="13" t="s">
        <v>122</v>
      </c>
      <c r="AU90" s="13" t="s">
        <v>126</v>
      </c>
      <c r="AY90" s="13" t="s">
        <v>121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13" t="s">
        <v>126</v>
      </c>
      <c r="BK90" s="203">
        <f>ROUND(I90*H90,2)</f>
        <v>0</v>
      </c>
      <c r="BL90" s="13" t="s">
        <v>120</v>
      </c>
      <c r="BM90" s="13" t="s">
        <v>416</v>
      </c>
    </row>
    <row r="91" s="11" customFormat="1">
      <c r="B91" s="218"/>
      <c r="C91" s="219"/>
      <c r="D91" s="220" t="s">
        <v>182</v>
      </c>
      <c r="E91" s="221" t="s">
        <v>1</v>
      </c>
      <c r="F91" s="222" t="s">
        <v>417</v>
      </c>
      <c r="G91" s="219"/>
      <c r="H91" s="223">
        <v>353.529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AT91" s="229" t="s">
        <v>182</v>
      </c>
      <c r="AU91" s="229" t="s">
        <v>126</v>
      </c>
      <c r="AV91" s="11" t="s">
        <v>126</v>
      </c>
      <c r="AW91" s="11" t="s">
        <v>32</v>
      </c>
      <c r="AX91" s="11" t="s">
        <v>70</v>
      </c>
      <c r="AY91" s="229" t="s">
        <v>121</v>
      </c>
    </row>
    <row r="92" s="11" customFormat="1">
      <c r="B92" s="218"/>
      <c r="C92" s="219"/>
      <c r="D92" s="220" t="s">
        <v>182</v>
      </c>
      <c r="E92" s="221" t="s">
        <v>1</v>
      </c>
      <c r="F92" s="222" t="s">
        <v>418</v>
      </c>
      <c r="G92" s="219"/>
      <c r="H92" s="223">
        <v>14.648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AT92" s="229" t="s">
        <v>182</v>
      </c>
      <c r="AU92" s="229" t="s">
        <v>126</v>
      </c>
      <c r="AV92" s="11" t="s">
        <v>126</v>
      </c>
      <c r="AW92" s="11" t="s">
        <v>32</v>
      </c>
      <c r="AX92" s="11" t="s">
        <v>70</v>
      </c>
      <c r="AY92" s="229" t="s">
        <v>121</v>
      </c>
    </row>
    <row r="93" s="11" customFormat="1">
      <c r="B93" s="218"/>
      <c r="C93" s="219"/>
      <c r="D93" s="220" t="s">
        <v>182</v>
      </c>
      <c r="E93" s="221" t="s">
        <v>1</v>
      </c>
      <c r="F93" s="222" t="s">
        <v>419</v>
      </c>
      <c r="G93" s="219"/>
      <c r="H93" s="223">
        <v>17.923999999999999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AT93" s="229" t="s">
        <v>182</v>
      </c>
      <c r="AU93" s="229" t="s">
        <v>126</v>
      </c>
      <c r="AV93" s="11" t="s">
        <v>126</v>
      </c>
      <c r="AW93" s="11" t="s">
        <v>32</v>
      </c>
      <c r="AX93" s="11" t="s">
        <v>70</v>
      </c>
      <c r="AY93" s="229" t="s">
        <v>121</v>
      </c>
    </row>
    <row r="94" s="11" customFormat="1">
      <c r="B94" s="218"/>
      <c r="C94" s="219"/>
      <c r="D94" s="220" t="s">
        <v>182</v>
      </c>
      <c r="E94" s="221" t="s">
        <v>1</v>
      </c>
      <c r="F94" s="222" t="s">
        <v>420</v>
      </c>
      <c r="G94" s="219"/>
      <c r="H94" s="223">
        <v>6.7380000000000004</v>
      </c>
      <c r="I94" s="224"/>
      <c r="J94" s="219"/>
      <c r="K94" s="219"/>
      <c r="L94" s="225"/>
      <c r="M94" s="226"/>
      <c r="N94" s="227"/>
      <c r="O94" s="227"/>
      <c r="P94" s="227"/>
      <c r="Q94" s="227"/>
      <c r="R94" s="227"/>
      <c r="S94" s="227"/>
      <c r="T94" s="228"/>
      <c r="AT94" s="229" t="s">
        <v>182</v>
      </c>
      <c r="AU94" s="229" t="s">
        <v>126</v>
      </c>
      <c r="AV94" s="11" t="s">
        <v>126</v>
      </c>
      <c r="AW94" s="11" t="s">
        <v>32</v>
      </c>
      <c r="AX94" s="11" t="s">
        <v>70</v>
      </c>
      <c r="AY94" s="229" t="s">
        <v>121</v>
      </c>
    </row>
    <row r="95" s="11" customFormat="1">
      <c r="B95" s="218"/>
      <c r="C95" s="219"/>
      <c r="D95" s="220" t="s">
        <v>182</v>
      </c>
      <c r="E95" s="221" t="s">
        <v>1</v>
      </c>
      <c r="F95" s="222" t="s">
        <v>421</v>
      </c>
      <c r="G95" s="219"/>
      <c r="H95" s="223">
        <v>5.0590000000000002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AT95" s="229" t="s">
        <v>182</v>
      </c>
      <c r="AU95" s="229" t="s">
        <v>126</v>
      </c>
      <c r="AV95" s="11" t="s">
        <v>126</v>
      </c>
      <c r="AW95" s="11" t="s">
        <v>32</v>
      </c>
      <c r="AX95" s="11" t="s">
        <v>70</v>
      </c>
      <c r="AY95" s="229" t="s">
        <v>121</v>
      </c>
    </row>
    <row r="96" s="11" customFormat="1">
      <c r="B96" s="218"/>
      <c r="C96" s="219"/>
      <c r="D96" s="220" t="s">
        <v>182</v>
      </c>
      <c r="E96" s="221" t="s">
        <v>1</v>
      </c>
      <c r="F96" s="222" t="s">
        <v>422</v>
      </c>
      <c r="G96" s="219"/>
      <c r="H96" s="223">
        <v>-70.260000000000005</v>
      </c>
      <c r="I96" s="224"/>
      <c r="J96" s="219"/>
      <c r="K96" s="219"/>
      <c r="L96" s="225"/>
      <c r="M96" s="226"/>
      <c r="N96" s="227"/>
      <c r="O96" s="227"/>
      <c r="P96" s="227"/>
      <c r="Q96" s="227"/>
      <c r="R96" s="227"/>
      <c r="S96" s="227"/>
      <c r="T96" s="228"/>
      <c r="AT96" s="229" t="s">
        <v>182</v>
      </c>
      <c r="AU96" s="229" t="s">
        <v>126</v>
      </c>
      <c r="AV96" s="11" t="s">
        <v>126</v>
      </c>
      <c r="AW96" s="11" t="s">
        <v>32</v>
      </c>
      <c r="AX96" s="11" t="s">
        <v>70</v>
      </c>
      <c r="AY96" s="229" t="s">
        <v>121</v>
      </c>
    </row>
    <row r="97" s="1" customFormat="1" ht="16.5" customHeight="1">
      <c r="B97" s="34"/>
      <c r="C97" s="230" t="s">
        <v>126</v>
      </c>
      <c r="D97" s="230" t="s">
        <v>191</v>
      </c>
      <c r="E97" s="231" t="s">
        <v>423</v>
      </c>
      <c r="F97" s="232" t="s">
        <v>424</v>
      </c>
      <c r="G97" s="233" t="s">
        <v>179</v>
      </c>
      <c r="H97" s="234">
        <v>334.19099999999997</v>
      </c>
      <c r="I97" s="235"/>
      <c r="J97" s="236">
        <f>ROUND(I97*H97,2)</f>
        <v>0</v>
      </c>
      <c r="K97" s="232" t="s">
        <v>180</v>
      </c>
      <c r="L97" s="237"/>
      <c r="M97" s="238" t="s">
        <v>1</v>
      </c>
      <c r="N97" s="239" t="s">
        <v>42</v>
      </c>
      <c r="O97" s="75"/>
      <c r="P97" s="201">
        <f>O97*H97</f>
        <v>0</v>
      </c>
      <c r="Q97" s="201">
        <v>0.016</v>
      </c>
      <c r="R97" s="201">
        <f>Q97*H97</f>
        <v>5.3470559999999994</v>
      </c>
      <c r="S97" s="201">
        <v>0</v>
      </c>
      <c r="T97" s="202">
        <f>S97*H97</f>
        <v>0</v>
      </c>
      <c r="AR97" s="13" t="s">
        <v>150</v>
      </c>
      <c r="AT97" s="13" t="s">
        <v>191</v>
      </c>
      <c r="AU97" s="13" t="s">
        <v>126</v>
      </c>
      <c r="AY97" s="13" t="s">
        <v>121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13" t="s">
        <v>126</v>
      </c>
      <c r="BK97" s="203">
        <f>ROUND(I97*H97,2)</f>
        <v>0</v>
      </c>
      <c r="BL97" s="13" t="s">
        <v>120</v>
      </c>
      <c r="BM97" s="13" t="s">
        <v>425</v>
      </c>
    </row>
    <row r="98" s="11" customFormat="1">
      <c r="B98" s="218"/>
      <c r="C98" s="219"/>
      <c r="D98" s="220" t="s">
        <v>182</v>
      </c>
      <c r="E98" s="219"/>
      <c r="F98" s="222" t="s">
        <v>426</v>
      </c>
      <c r="G98" s="219"/>
      <c r="H98" s="223">
        <v>334.19099999999997</v>
      </c>
      <c r="I98" s="224"/>
      <c r="J98" s="219"/>
      <c r="K98" s="219"/>
      <c r="L98" s="225"/>
      <c r="M98" s="226"/>
      <c r="N98" s="227"/>
      <c r="O98" s="227"/>
      <c r="P98" s="227"/>
      <c r="Q98" s="227"/>
      <c r="R98" s="227"/>
      <c r="S98" s="227"/>
      <c r="T98" s="228"/>
      <c r="AT98" s="229" t="s">
        <v>182</v>
      </c>
      <c r="AU98" s="229" t="s">
        <v>126</v>
      </c>
      <c r="AV98" s="11" t="s">
        <v>126</v>
      </c>
      <c r="AW98" s="11" t="s">
        <v>4</v>
      </c>
      <c r="AX98" s="11" t="s">
        <v>78</v>
      </c>
      <c r="AY98" s="229" t="s">
        <v>121</v>
      </c>
    </row>
    <row r="99" s="1" customFormat="1" ht="16.5" customHeight="1">
      <c r="B99" s="34"/>
      <c r="C99" s="192" t="s">
        <v>131</v>
      </c>
      <c r="D99" s="192" t="s">
        <v>122</v>
      </c>
      <c r="E99" s="193" t="s">
        <v>427</v>
      </c>
      <c r="F99" s="194" t="s">
        <v>428</v>
      </c>
      <c r="G99" s="195" t="s">
        <v>375</v>
      </c>
      <c r="H99" s="196">
        <v>161.30000000000001</v>
      </c>
      <c r="I99" s="197"/>
      <c r="J99" s="198">
        <f>ROUND(I99*H99,2)</f>
        <v>0</v>
      </c>
      <c r="K99" s="194" t="s">
        <v>180</v>
      </c>
      <c r="L99" s="39"/>
      <c r="M99" s="199" t="s">
        <v>1</v>
      </c>
      <c r="N99" s="200" t="s">
        <v>42</v>
      </c>
      <c r="O99" s="75"/>
      <c r="P99" s="201">
        <f>O99*H99</f>
        <v>0</v>
      </c>
      <c r="Q99" s="201">
        <v>0.0017600000000000001</v>
      </c>
      <c r="R99" s="201">
        <f>Q99*H99</f>
        <v>0.28388800000000003</v>
      </c>
      <c r="S99" s="201">
        <v>0</v>
      </c>
      <c r="T99" s="202">
        <f>S99*H99</f>
        <v>0</v>
      </c>
      <c r="AR99" s="13" t="s">
        <v>120</v>
      </c>
      <c r="AT99" s="13" t="s">
        <v>122</v>
      </c>
      <c r="AU99" s="13" t="s">
        <v>126</v>
      </c>
      <c r="AY99" s="13" t="s">
        <v>121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13" t="s">
        <v>126</v>
      </c>
      <c r="BK99" s="203">
        <f>ROUND(I99*H99,2)</f>
        <v>0</v>
      </c>
      <c r="BL99" s="13" t="s">
        <v>120</v>
      </c>
      <c r="BM99" s="13" t="s">
        <v>429</v>
      </c>
    </row>
    <row r="100" s="11" customFormat="1">
      <c r="B100" s="218"/>
      <c r="C100" s="219"/>
      <c r="D100" s="220" t="s">
        <v>182</v>
      </c>
      <c r="E100" s="221" t="s">
        <v>1</v>
      </c>
      <c r="F100" s="222" t="s">
        <v>430</v>
      </c>
      <c r="G100" s="219"/>
      <c r="H100" s="223">
        <v>161.30000000000001</v>
      </c>
      <c r="I100" s="224"/>
      <c r="J100" s="219"/>
      <c r="K100" s="219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182</v>
      </c>
      <c r="AU100" s="229" t="s">
        <v>126</v>
      </c>
      <c r="AV100" s="11" t="s">
        <v>126</v>
      </c>
      <c r="AW100" s="11" t="s">
        <v>32</v>
      </c>
      <c r="AX100" s="11" t="s">
        <v>78</v>
      </c>
      <c r="AY100" s="229" t="s">
        <v>121</v>
      </c>
    </row>
    <row r="101" s="1" customFormat="1" ht="16.5" customHeight="1">
      <c r="B101" s="34"/>
      <c r="C101" s="230" t="s">
        <v>120</v>
      </c>
      <c r="D101" s="230" t="s">
        <v>191</v>
      </c>
      <c r="E101" s="231" t="s">
        <v>431</v>
      </c>
      <c r="F101" s="232" t="s">
        <v>432</v>
      </c>
      <c r="G101" s="233" t="s">
        <v>179</v>
      </c>
      <c r="H101" s="234">
        <v>28.388999999999999</v>
      </c>
      <c r="I101" s="235"/>
      <c r="J101" s="236">
        <f>ROUND(I101*H101,2)</f>
        <v>0</v>
      </c>
      <c r="K101" s="232" t="s">
        <v>180</v>
      </c>
      <c r="L101" s="237"/>
      <c r="M101" s="238" t="s">
        <v>1</v>
      </c>
      <c r="N101" s="239" t="s">
        <v>42</v>
      </c>
      <c r="O101" s="75"/>
      <c r="P101" s="201">
        <f>O101*H101</f>
        <v>0</v>
      </c>
      <c r="Q101" s="201">
        <v>0.0040000000000000001</v>
      </c>
      <c r="R101" s="201">
        <f>Q101*H101</f>
        <v>0.113556</v>
      </c>
      <c r="S101" s="201">
        <v>0</v>
      </c>
      <c r="T101" s="202">
        <f>S101*H101</f>
        <v>0</v>
      </c>
      <c r="AR101" s="13" t="s">
        <v>150</v>
      </c>
      <c r="AT101" s="13" t="s">
        <v>191</v>
      </c>
      <c r="AU101" s="13" t="s">
        <v>126</v>
      </c>
      <c r="AY101" s="13" t="s">
        <v>121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3" t="s">
        <v>126</v>
      </c>
      <c r="BK101" s="203">
        <f>ROUND(I101*H101,2)</f>
        <v>0</v>
      </c>
      <c r="BL101" s="13" t="s">
        <v>120</v>
      </c>
      <c r="BM101" s="13" t="s">
        <v>433</v>
      </c>
    </row>
    <row r="102" s="11" customFormat="1">
      <c r="B102" s="218"/>
      <c r="C102" s="219"/>
      <c r="D102" s="220" t="s">
        <v>182</v>
      </c>
      <c r="E102" s="221" t="s">
        <v>1</v>
      </c>
      <c r="F102" s="222" t="s">
        <v>434</v>
      </c>
      <c r="G102" s="219"/>
      <c r="H102" s="223">
        <v>25.808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182</v>
      </c>
      <c r="AU102" s="229" t="s">
        <v>126</v>
      </c>
      <c r="AV102" s="11" t="s">
        <v>126</v>
      </c>
      <c r="AW102" s="11" t="s">
        <v>32</v>
      </c>
      <c r="AX102" s="11" t="s">
        <v>78</v>
      </c>
      <c r="AY102" s="229" t="s">
        <v>121</v>
      </c>
    </row>
    <row r="103" s="11" customFormat="1">
      <c r="B103" s="218"/>
      <c r="C103" s="219"/>
      <c r="D103" s="220" t="s">
        <v>182</v>
      </c>
      <c r="E103" s="219"/>
      <c r="F103" s="222" t="s">
        <v>435</v>
      </c>
      <c r="G103" s="219"/>
      <c r="H103" s="223">
        <v>28.388999999999999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182</v>
      </c>
      <c r="AU103" s="229" t="s">
        <v>126</v>
      </c>
      <c r="AV103" s="11" t="s">
        <v>126</v>
      </c>
      <c r="AW103" s="11" t="s">
        <v>4</v>
      </c>
      <c r="AX103" s="11" t="s">
        <v>78</v>
      </c>
      <c r="AY103" s="229" t="s">
        <v>121</v>
      </c>
    </row>
    <row r="104" s="1" customFormat="1" ht="16.5" customHeight="1">
      <c r="B104" s="34"/>
      <c r="C104" s="192" t="s">
        <v>138</v>
      </c>
      <c r="D104" s="192" t="s">
        <v>122</v>
      </c>
      <c r="E104" s="193" t="s">
        <v>436</v>
      </c>
      <c r="F104" s="194" t="s">
        <v>437</v>
      </c>
      <c r="G104" s="195" t="s">
        <v>375</v>
      </c>
      <c r="H104" s="196">
        <v>322.60000000000002</v>
      </c>
      <c r="I104" s="197"/>
      <c r="J104" s="198">
        <f>ROUND(I104*H104,2)</f>
        <v>0</v>
      </c>
      <c r="K104" s="194" t="s">
        <v>180</v>
      </c>
      <c r="L104" s="39"/>
      <c r="M104" s="199" t="s">
        <v>1</v>
      </c>
      <c r="N104" s="200" t="s">
        <v>42</v>
      </c>
      <c r="O104" s="75"/>
      <c r="P104" s="201">
        <f>O104*H104</f>
        <v>0</v>
      </c>
      <c r="Q104" s="201">
        <v>0.00025000000000000001</v>
      </c>
      <c r="R104" s="201">
        <f>Q104*H104</f>
        <v>0.080650000000000013</v>
      </c>
      <c r="S104" s="201">
        <v>0</v>
      </c>
      <c r="T104" s="202">
        <f>S104*H104</f>
        <v>0</v>
      </c>
      <c r="AR104" s="13" t="s">
        <v>120</v>
      </c>
      <c r="AT104" s="13" t="s">
        <v>122</v>
      </c>
      <c r="AU104" s="13" t="s">
        <v>126</v>
      </c>
      <c r="AY104" s="13" t="s">
        <v>121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3" t="s">
        <v>126</v>
      </c>
      <c r="BK104" s="203">
        <f>ROUND(I104*H104,2)</f>
        <v>0</v>
      </c>
      <c r="BL104" s="13" t="s">
        <v>120</v>
      </c>
      <c r="BM104" s="13" t="s">
        <v>438</v>
      </c>
    </row>
    <row r="105" s="11" customFormat="1">
      <c r="B105" s="218"/>
      <c r="C105" s="219"/>
      <c r="D105" s="220" t="s">
        <v>182</v>
      </c>
      <c r="E105" s="221" t="s">
        <v>1</v>
      </c>
      <c r="F105" s="222" t="s">
        <v>430</v>
      </c>
      <c r="G105" s="219"/>
      <c r="H105" s="223">
        <v>161.30000000000001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182</v>
      </c>
      <c r="AU105" s="229" t="s">
        <v>126</v>
      </c>
      <c r="AV105" s="11" t="s">
        <v>126</v>
      </c>
      <c r="AW105" s="11" t="s">
        <v>32</v>
      </c>
      <c r="AX105" s="11" t="s">
        <v>70</v>
      </c>
      <c r="AY105" s="229" t="s">
        <v>121</v>
      </c>
    </row>
    <row r="106" s="11" customFormat="1">
      <c r="B106" s="218"/>
      <c r="C106" s="219"/>
      <c r="D106" s="220" t="s">
        <v>182</v>
      </c>
      <c r="E106" s="221" t="s">
        <v>1</v>
      </c>
      <c r="F106" s="222" t="s">
        <v>439</v>
      </c>
      <c r="G106" s="219"/>
      <c r="H106" s="223">
        <v>161.30000000000001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182</v>
      </c>
      <c r="AU106" s="229" t="s">
        <v>126</v>
      </c>
      <c r="AV106" s="11" t="s">
        <v>126</v>
      </c>
      <c r="AW106" s="11" t="s">
        <v>32</v>
      </c>
      <c r="AX106" s="11" t="s">
        <v>70</v>
      </c>
      <c r="AY106" s="229" t="s">
        <v>121</v>
      </c>
    </row>
    <row r="107" s="1" customFormat="1" ht="16.5" customHeight="1">
      <c r="B107" s="34"/>
      <c r="C107" s="230" t="s">
        <v>142</v>
      </c>
      <c r="D107" s="230" t="s">
        <v>191</v>
      </c>
      <c r="E107" s="231" t="s">
        <v>440</v>
      </c>
      <c r="F107" s="232" t="s">
        <v>441</v>
      </c>
      <c r="G107" s="233" t="s">
        <v>375</v>
      </c>
      <c r="H107" s="234">
        <v>169.36500000000001</v>
      </c>
      <c r="I107" s="235"/>
      <c r="J107" s="236">
        <f>ROUND(I107*H107,2)</f>
        <v>0</v>
      </c>
      <c r="K107" s="232" t="s">
        <v>180</v>
      </c>
      <c r="L107" s="237"/>
      <c r="M107" s="238" t="s">
        <v>1</v>
      </c>
      <c r="N107" s="239" t="s">
        <v>42</v>
      </c>
      <c r="O107" s="75"/>
      <c r="P107" s="201">
        <f>O107*H107</f>
        <v>0</v>
      </c>
      <c r="Q107" s="201">
        <v>3.0000000000000001E-05</v>
      </c>
      <c r="R107" s="201">
        <f>Q107*H107</f>
        <v>0.0050809500000000007</v>
      </c>
      <c r="S107" s="201">
        <v>0</v>
      </c>
      <c r="T107" s="202">
        <f>S107*H107</f>
        <v>0</v>
      </c>
      <c r="AR107" s="13" t="s">
        <v>150</v>
      </c>
      <c r="AT107" s="13" t="s">
        <v>191</v>
      </c>
      <c r="AU107" s="13" t="s">
        <v>126</v>
      </c>
      <c r="AY107" s="13" t="s">
        <v>121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3" t="s">
        <v>126</v>
      </c>
      <c r="BK107" s="203">
        <f>ROUND(I107*H107,2)</f>
        <v>0</v>
      </c>
      <c r="BL107" s="13" t="s">
        <v>120</v>
      </c>
      <c r="BM107" s="13" t="s">
        <v>442</v>
      </c>
    </row>
    <row r="108" s="11" customFormat="1">
      <c r="B108" s="218"/>
      <c r="C108" s="219"/>
      <c r="D108" s="220" t="s">
        <v>182</v>
      </c>
      <c r="E108" s="219"/>
      <c r="F108" s="222" t="s">
        <v>443</v>
      </c>
      <c r="G108" s="219"/>
      <c r="H108" s="223">
        <v>169.36500000000001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182</v>
      </c>
      <c r="AU108" s="229" t="s">
        <v>126</v>
      </c>
      <c r="AV108" s="11" t="s">
        <v>126</v>
      </c>
      <c r="AW108" s="11" t="s">
        <v>4</v>
      </c>
      <c r="AX108" s="11" t="s">
        <v>78</v>
      </c>
      <c r="AY108" s="229" t="s">
        <v>121</v>
      </c>
    </row>
    <row r="109" s="1" customFormat="1" ht="16.5" customHeight="1">
      <c r="B109" s="34"/>
      <c r="C109" s="230" t="s">
        <v>146</v>
      </c>
      <c r="D109" s="230" t="s">
        <v>191</v>
      </c>
      <c r="E109" s="231" t="s">
        <v>444</v>
      </c>
      <c r="F109" s="232" t="s">
        <v>445</v>
      </c>
      <c r="G109" s="233" t="s">
        <v>375</v>
      </c>
      <c r="H109" s="234">
        <v>169.36500000000001</v>
      </c>
      <c r="I109" s="235"/>
      <c r="J109" s="236">
        <f>ROUND(I109*H109,2)</f>
        <v>0</v>
      </c>
      <c r="K109" s="232" t="s">
        <v>180</v>
      </c>
      <c r="L109" s="237"/>
      <c r="M109" s="238" t="s">
        <v>1</v>
      </c>
      <c r="N109" s="239" t="s">
        <v>42</v>
      </c>
      <c r="O109" s="75"/>
      <c r="P109" s="201">
        <f>O109*H109</f>
        <v>0</v>
      </c>
      <c r="Q109" s="201">
        <v>4.0000000000000003E-05</v>
      </c>
      <c r="R109" s="201">
        <f>Q109*H109</f>
        <v>0.0067746000000000013</v>
      </c>
      <c r="S109" s="201">
        <v>0</v>
      </c>
      <c r="T109" s="202">
        <f>S109*H109</f>
        <v>0</v>
      </c>
      <c r="AR109" s="13" t="s">
        <v>150</v>
      </c>
      <c r="AT109" s="13" t="s">
        <v>191</v>
      </c>
      <c r="AU109" s="13" t="s">
        <v>126</v>
      </c>
      <c r="AY109" s="13" t="s">
        <v>121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13" t="s">
        <v>126</v>
      </c>
      <c r="BK109" s="203">
        <f>ROUND(I109*H109,2)</f>
        <v>0</v>
      </c>
      <c r="BL109" s="13" t="s">
        <v>120</v>
      </c>
      <c r="BM109" s="13" t="s">
        <v>446</v>
      </c>
    </row>
    <row r="110" s="11" customFormat="1">
      <c r="B110" s="218"/>
      <c r="C110" s="219"/>
      <c r="D110" s="220" t="s">
        <v>182</v>
      </c>
      <c r="E110" s="219"/>
      <c r="F110" s="222" t="s">
        <v>443</v>
      </c>
      <c r="G110" s="219"/>
      <c r="H110" s="223">
        <v>169.36500000000001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182</v>
      </c>
      <c r="AU110" s="229" t="s">
        <v>126</v>
      </c>
      <c r="AV110" s="11" t="s">
        <v>126</v>
      </c>
      <c r="AW110" s="11" t="s">
        <v>4</v>
      </c>
      <c r="AX110" s="11" t="s">
        <v>78</v>
      </c>
      <c r="AY110" s="229" t="s">
        <v>121</v>
      </c>
    </row>
    <row r="111" s="1" customFormat="1" ht="16.5" customHeight="1">
      <c r="B111" s="34"/>
      <c r="C111" s="192" t="s">
        <v>150</v>
      </c>
      <c r="D111" s="192" t="s">
        <v>122</v>
      </c>
      <c r="E111" s="193" t="s">
        <v>447</v>
      </c>
      <c r="F111" s="194" t="s">
        <v>448</v>
      </c>
      <c r="G111" s="195" t="s">
        <v>179</v>
      </c>
      <c r="H111" s="196">
        <v>353.44600000000003</v>
      </c>
      <c r="I111" s="197"/>
      <c r="J111" s="198">
        <f>ROUND(I111*H111,2)</f>
        <v>0</v>
      </c>
      <c r="K111" s="194" t="s">
        <v>180</v>
      </c>
      <c r="L111" s="39"/>
      <c r="M111" s="199" t="s">
        <v>1</v>
      </c>
      <c r="N111" s="200" t="s">
        <v>42</v>
      </c>
      <c r="O111" s="75"/>
      <c r="P111" s="201">
        <f>O111*H111</f>
        <v>0</v>
      </c>
      <c r="Q111" s="201">
        <v>0.00348</v>
      </c>
      <c r="R111" s="201">
        <f>Q111*H111</f>
        <v>1.2299920800000002</v>
      </c>
      <c r="S111" s="201">
        <v>0</v>
      </c>
      <c r="T111" s="202">
        <f>S111*H111</f>
        <v>0</v>
      </c>
      <c r="AR111" s="13" t="s">
        <v>120</v>
      </c>
      <c r="AT111" s="13" t="s">
        <v>122</v>
      </c>
      <c r="AU111" s="13" t="s">
        <v>126</v>
      </c>
      <c r="AY111" s="13" t="s">
        <v>121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3" t="s">
        <v>126</v>
      </c>
      <c r="BK111" s="203">
        <f>ROUND(I111*H111,2)</f>
        <v>0</v>
      </c>
      <c r="BL111" s="13" t="s">
        <v>120</v>
      </c>
      <c r="BM111" s="13" t="s">
        <v>449</v>
      </c>
    </row>
    <row r="112" s="9" customFormat="1" ht="22.8" customHeight="1">
      <c r="B112" s="178"/>
      <c r="C112" s="179"/>
      <c r="D112" s="180" t="s">
        <v>69</v>
      </c>
      <c r="E112" s="216" t="s">
        <v>154</v>
      </c>
      <c r="F112" s="216" t="s">
        <v>450</v>
      </c>
      <c r="G112" s="179"/>
      <c r="H112" s="179"/>
      <c r="I112" s="182"/>
      <c r="J112" s="217">
        <f>BK112</f>
        <v>0</v>
      </c>
      <c r="K112" s="179"/>
      <c r="L112" s="184"/>
      <c r="M112" s="185"/>
      <c r="N112" s="186"/>
      <c r="O112" s="186"/>
      <c r="P112" s="187">
        <f>SUM(P113:P126)</f>
        <v>0</v>
      </c>
      <c r="Q112" s="186"/>
      <c r="R112" s="187">
        <f>SUM(R113:R126)</f>
        <v>0</v>
      </c>
      <c r="S112" s="186"/>
      <c r="T112" s="188">
        <f>SUM(T113:T126)</f>
        <v>0</v>
      </c>
      <c r="AR112" s="189" t="s">
        <v>78</v>
      </c>
      <c r="AT112" s="190" t="s">
        <v>69</v>
      </c>
      <c r="AU112" s="190" t="s">
        <v>78</v>
      </c>
      <c r="AY112" s="189" t="s">
        <v>121</v>
      </c>
      <c r="BK112" s="191">
        <f>SUM(BK113:BK126)</f>
        <v>0</v>
      </c>
    </row>
    <row r="113" s="1" customFormat="1" ht="16.5" customHeight="1">
      <c r="B113" s="34"/>
      <c r="C113" s="192" t="s">
        <v>154</v>
      </c>
      <c r="D113" s="192" t="s">
        <v>122</v>
      </c>
      <c r="E113" s="193" t="s">
        <v>451</v>
      </c>
      <c r="F113" s="194" t="s">
        <v>452</v>
      </c>
      <c r="G113" s="195" t="s">
        <v>179</v>
      </c>
      <c r="H113" s="196">
        <v>1255.922</v>
      </c>
      <c r="I113" s="197"/>
      <c r="J113" s="198">
        <f>ROUND(I113*H113,2)</f>
        <v>0</v>
      </c>
      <c r="K113" s="194" t="s">
        <v>180</v>
      </c>
      <c r="L113" s="39"/>
      <c r="M113" s="199" t="s">
        <v>1</v>
      </c>
      <c r="N113" s="200" t="s">
        <v>42</v>
      </c>
      <c r="O113" s="75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13" t="s">
        <v>120</v>
      </c>
      <c r="AT113" s="13" t="s">
        <v>122</v>
      </c>
      <c r="AU113" s="13" t="s">
        <v>126</v>
      </c>
      <c r="AY113" s="13" t="s">
        <v>121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3" t="s">
        <v>126</v>
      </c>
      <c r="BK113" s="203">
        <f>ROUND(I113*H113,2)</f>
        <v>0</v>
      </c>
      <c r="BL113" s="13" t="s">
        <v>120</v>
      </c>
      <c r="BM113" s="13" t="s">
        <v>453</v>
      </c>
    </row>
    <row r="114" s="11" customFormat="1">
      <c r="B114" s="218"/>
      <c r="C114" s="219"/>
      <c r="D114" s="220" t="s">
        <v>182</v>
      </c>
      <c r="E114" s="221" t="s">
        <v>1</v>
      </c>
      <c r="F114" s="222" t="s">
        <v>454</v>
      </c>
      <c r="G114" s="219"/>
      <c r="H114" s="223">
        <v>1223.922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182</v>
      </c>
      <c r="AU114" s="229" t="s">
        <v>126</v>
      </c>
      <c r="AV114" s="11" t="s">
        <v>126</v>
      </c>
      <c r="AW114" s="11" t="s">
        <v>32</v>
      </c>
      <c r="AX114" s="11" t="s">
        <v>70</v>
      </c>
      <c r="AY114" s="229" t="s">
        <v>121</v>
      </c>
    </row>
    <row r="115" s="11" customFormat="1">
      <c r="B115" s="218"/>
      <c r="C115" s="219"/>
      <c r="D115" s="220" t="s">
        <v>182</v>
      </c>
      <c r="E115" s="221" t="s">
        <v>1</v>
      </c>
      <c r="F115" s="222" t="s">
        <v>455</v>
      </c>
      <c r="G115" s="219"/>
      <c r="H115" s="223">
        <v>32</v>
      </c>
      <c r="I115" s="224"/>
      <c r="J115" s="219"/>
      <c r="K115" s="219"/>
      <c r="L115" s="225"/>
      <c r="M115" s="226"/>
      <c r="N115" s="227"/>
      <c r="O115" s="227"/>
      <c r="P115" s="227"/>
      <c r="Q115" s="227"/>
      <c r="R115" s="227"/>
      <c r="S115" s="227"/>
      <c r="T115" s="228"/>
      <c r="AT115" s="229" t="s">
        <v>182</v>
      </c>
      <c r="AU115" s="229" t="s">
        <v>126</v>
      </c>
      <c r="AV115" s="11" t="s">
        <v>126</v>
      </c>
      <c r="AW115" s="11" t="s">
        <v>32</v>
      </c>
      <c r="AX115" s="11" t="s">
        <v>70</v>
      </c>
      <c r="AY115" s="229" t="s">
        <v>121</v>
      </c>
    </row>
    <row r="116" s="1" customFormat="1" ht="16.5" customHeight="1">
      <c r="B116" s="34"/>
      <c r="C116" s="192" t="s">
        <v>217</v>
      </c>
      <c r="D116" s="192" t="s">
        <v>122</v>
      </c>
      <c r="E116" s="193" t="s">
        <v>456</v>
      </c>
      <c r="F116" s="194" t="s">
        <v>457</v>
      </c>
      <c r="G116" s="195" t="s">
        <v>179</v>
      </c>
      <c r="H116" s="196">
        <v>75355.320000000007</v>
      </c>
      <c r="I116" s="197"/>
      <c r="J116" s="198">
        <f>ROUND(I116*H116,2)</f>
        <v>0</v>
      </c>
      <c r="K116" s="194" t="s">
        <v>180</v>
      </c>
      <c r="L116" s="39"/>
      <c r="M116" s="199" t="s">
        <v>1</v>
      </c>
      <c r="N116" s="200" t="s">
        <v>42</v>
      </c>
      <c r="O116" s="75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13" t="s">
        <v>120</v>
      </c>
      <c r="AT116" s="13" t="s">
        <v>122</v>
      </c>
      <c r="AU116" s="13" t="s">
        <v>126</v>
      </c>
      <c r="AY116" s="13" t="s">
        <v>121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3" t="s">
        <v>126</v>
      </c>
      <c r="BK116" s="203">
        <f>ROUND(I116*H116,2)</f>
        <v>0</v>
      </c>
      <c r="BL116" s="13" t="s">
        <v>120</v>
      </c>
      <c r="BM116" s="13" t="s">
        <v>458</v>
      </c>
    </row>
    <row r="117" s="11" customFormat="1">
      <c r="B117" s="218"/>
      <c r="C117" s="219"/>
      <c r="D117" s="220" t="s">
        <v>182</v>
      </c>
      <c r="E117" s="219"/>
      <c r="F117" s="222" t="s">
        <v>459</v>
      </c>
      <c r="G117" s="219"/>
      <c r="H117" s="223">
        <v>75355.320000000007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182</v>
      </c>
      <c r="AU117" s="229" t="s">
        <v>126</v>
      </c>
      <c r="AV117" s="11" t="s">
        <v>126</v>
      </c>
      <c r="AW117" s="11" t="s">
        <v>4</v>
      </c>
      <c r="AX117" s="11" t="s">
        <v>78</v>
      </c>
      <c r="AY117" s="229" t="s">
        <v>121</v>
      </c>
    </row>
    <row r="118" s="1" customFormat="1" ht="16.5" customHeight="1">
      <c r="B118" s="34"/>
      <c r="C118" s="192" t="s">
        <v>159</v>
      </c>
      <c r="D118" s="192" t="s">
        <v>122</v>
      </c>
      <c r="E118" s="193" t="s">
        <v>460</v>
      </c>
      <c r="F118" s="194" t="s">
        <v>461</v>
      </c>
      <c r="G118" s="195" t="s">
        <v>179</v>
      </c>
      <c r="H118" s="196">
        <v>1255.922</v>
      </c>
      <c r="I118" s="197"/>
      <c r="J118" s="198">
        <f>ROUND(I118*H118,2)</f>
        <v>0</v>
      </c>
      <c r="K118" s="194" t="s">
        <v>180</v>
      </c>
      <c r="L118" s="39"/>
      <c r="M118" s="199" t="s">
        <v>1</v>
      </c>
      <c r="N118" s="200" t="s">
        <v>42</v>
      </c>
      <c r="O118" s="75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13" t="s">
        <v>120</v>
      </c>
      <c r="AT118" s="13" t="s">
        <v>122</v>
      </c>
      <c r="AU118" s="13" t="s">
        <v>126</v>
      </c>
      <c r="AY118" s="13" t="s">
        <v>121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13" t="s">
        <v>126</v>
      </c>
      <c r="BK118" s="203">
        <f>ROUND(I118*H118,2)</f>
        <v>0</v>
      </c>
      <c r="BL118" s="13" t="s">
        <v>120</v>
      </c>
      <c r="BM118" s="13" t="s">
        <v>462</v>
      </c>
    </row>
    <row r="119" s="1" customFormat="1" ht="16.5" customHeight="1">
      <c r="B119" s="34"/>
      <c r="C119" s="192" t="s">
        <v>227</v>
      </c>
      <c r="D119" s="192" t="s">
        <v>122</v>
      </c>
      <c r="E119" s="193" t="s">
        <v>463</v>
      </c>
      <c r="F119" s="194" t="s">
        <v>464</v>
      </c>
      <c r="G119" s="195" t="s">
        <v>179</v>
      </c>
      <c r="H119" s="196">
        <v>1255.922</v>
      </c>
      <c r="I119" s="197"/>
      <c r="J119" s="198">
        <f>ROUND(I119*H119,2)</f>
        <v>0</v>
      </c>
      <c r="K119" s="194" t="s">
        <v>180</v>
      </c>
      <c r="L119" s="39"/>
      <c r="M119" s="199" t="s">
        <v>1</v>
      </c>
      <c r="N119" s="200" t="s">
        <v>42</v>
      </c>
      <c r="O119" s="75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13" t="s">
        <v>120</v>
      </c>
      <c r="AT119" s="13" t="s">
        <v>122</v>
      </c>
      <c r="AU119" s="13" t="s">
        <v>126</v>
      </c>
      <c r="AY119" s="13" t="s">
        <v>121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13" t="s">
        <v>126</v>
      </c>
      <c r="BK119" s="203">
        <f>ROUND(I119*H119,2)</f>
        <v>0</v>
      </c>
      <c r="BL119" s="13" t="s">
        <v>120</v>
      </c>
      <c r="BM119" s="13" t="s">
        <v>465</v>
      </c>
    </row>
    <row r="120" s="1" customFormat="1" ht="16.5" customHeight="1">
      <c r="B120" s="34"/>
      <c r="C120" s="192" t="s">
        <v>235</v>
      </c>
      <c r="D120" s="192" t="s">
        <v>122</v>
      </c>
      <c r="E120" s="193" t="s">
        <v>466</v>
      </c>
      <c r="F120" s="194" t="s">
        <v>467</v>
      </c>
      <c r="G120" s="195" t="s">
        <v>179</v>
      </c>
      <c r="H120" s="196">
        <v>75355.320000000007</v>
      </c>
      <c r="I120" s="197"/>
      <c r="J120" s="198">
        <f>ROUND(I120*H120,2)</f>
        <v>0</v>
      </c>
      <c r="K120" s="194" t="s">
        <v>180</v>
      </c>
      <c r="L120" s="39"/>
      <c r="M120" s="199" t="s">
        <v>1</v>
      </c>
      <c r="N120" s="200" t="s">
        <v>42</v>
      </c>
      <c r="O120" s="75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13" t="s">
        <v>120</v>
      </c>
      <c r="AT120" s="13" t="s">
        <v>122</v>
      </c>
      <c r="AU120" s="13" t="s">
        <v>126</v>
      </c>
      <c r="AY120" s="13" t="s">
        <v>121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13" t="s">
        <v>126</v>
      </c>
      <c r="BK120" s="203">
        <f>ROUND(I120*H120,2)</f>
        <v>0</v>
      </c>
      <c r="BL120" s="13" t="s">
        <v>120</v>
      </c>
      <c r="BM120" s="13" t="s">
        <v>468</v>
      </c>
    </row>
    <row r="121" s="11" customFormat="1">
      <c r="B121" s="218"/>
      <c r="C121" s="219"/>
      <c r="D121" s="220" t="s">
        <v>182</v>
      </c>
      <c r="E121" s="219"/>
      <c r="F121" s="222" t="s">
        <v>459</v>
      </c>
      <c r="G121" s="219"/>
      <c r="H121" s="223">
        <v>75355.320000000007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182</v>
      </c>
      <c r="AU121" s="229" t="s">
        <v>126</v>
      </c>
      <c r="AV121" s="11" t="s">
        <v>126</v>
      </c>
      <c r="AW121" s="11" t="s">
        <v>4</v>
      </c>
      <c r="AX121" s="11" t="s">
        <v>78</v>
      </c>
      <c r="AY121" s="229" t="s">
        <v>121</v>
      </c>
    </row>
    <row r="122" s="1" customFormat="1" ht="16.5" customHeight="1">
      <c r="B122" s="34"/>
      <c r="C122" s="192" t="s">
        <v>242</v>
      </c>
      <c r="D122" s="192" t="s">
        <v>122</v>
      </c>
      <c r="E122" s="193" t="s">
        <v>469</v>
      </c>
      <c r="F122" s="194" t="s">
        <v>470</v>
      </c>
      <c r="G122" s="195" t="s">
        <v>179</v>
      </c>
      <c r="H122" s="196">
        <v>1255.922</v>
      </c>
      <c r="I122" s="197"/>
      <c r="J122" s="198">
        <f>ROUND(I122*H122,2)</f>
        <v>0</v>
      </c>
      <c r="K122" s="194" t="s">
        <v>180</v>
      </c>
      <c r="L122" s="39"/>
      <c r="M122" s="199" t="s">
        <v>1</v>
      </c>
      <c r="N122" s="200" t="s">
        <v>42</v>
      </c>
      <c r="O122" s="75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13" t="s">
        <v>120</v>
      </c>
      <c r="AT122" s="13" t="s">
        <v>122</v>
      </c>
      <c r="AU122" s="13" t="s">
        <v>126</v>
      </c>
      <c r="AY122" s="13" t="s">
        <v>121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3" t="s">
        <v>126</v>
      </c>
      <c r="BK122" s="203">
        <f>ROUND(I122*H122,2)</f>
        <v>0</v>
      </c>
      <c r="BL122" s="13" t="s">
        <v>120</v>
      </c>
      <c r="BM122" s="13" t="s">
        <v>471</v>
      </c>
    </row>
    <row r="123" s="1" customFormat="1" ht="16.5" customHeight="1">
      <c r="B123" s="34"/>
      <c r="C123" s="192" t="s">
        <v>8</v>
      </c>
      <c r="D123" s="192" t="s">
        <v>122</v>
      </c>
      <c r="E123" s="193" t="s">
        <v>472</v>
      </c>
      <c r="F123" s="194" t="s">
        <v>473</v>
      </c>
      <c r="G123" s="195" t="s">
        <v>375</v>
      </c>
      <c r="H123" s="196">
        <v>6</v>
      </c>
      <c r="I123" s="197"/>
      <c r="J123" s="198">
        <f>ROUND(I123*H123,2)</f>
        <v>0</v>
      </c>
      <c r="K123" s="194" t="s">
        <v>180</v>
      </c>
      <c r="L123" s="39"/>
      <c r="M123" s="199" t="s">
        <v>1</v>
      </c>
      <c r="N123" s="200" t="s">
        <v>42</v>
      </c>
      <c r="O123" s="75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13" t="s">
        <v>120</v>
      </c>
      <c r="AT123" s="13" t="s">
        <v>122</v>
      </c>
      <c r="AU123" s="13" t="s">
        <v>126</v>
      </c>
      <c r="AY123" s="13" t="s">
        <v>121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3" t="s">
        <v>126</v>
      </c>
      <c r="BK123" s="203">
        <f>ROUND(I123*H123,2)</f>
        <v>0</v>
      </c>
      <c r="BL123" s="13" t="s">
        <v>120</v>
      </c>
      <c r="BM123" s="13" t="s">
        <v>474</v>
      </c>
    </row>
    <row r="124" s="1" customFormat="1" ht="16.5" customHeight="1">
      <c r="B124" s="34"/>
      <c r="C124" s="192" t="s">
        <v>238</v>
      </c>
      <c r="D124" s="192" t="s">
        <v>122</v>
      </c>
      <c r="E124" s="193" t="s">
        <v>475</v>
      </c>
      <c r="F124" s="194" t="s">
        <v>476</v>
      </c>
      <c r="G124" s="195" t="s">
        <v>375</v>
      </c>
      <c r="H124" s="196">
        <v>360</v>
      </c>
      <c r="I124" s="197"/>
      <c r="J124" s="198">
        <f>ROUND(I124*H124,2)</f>
        <v>0</v>
      </c>
      <c r="K124" s="194" t="s">
        <v>180</v>
      </c>
      <c r="L124" s="39"/>
      <c r="M124" s="199" t="s">
        <v>1</v>
      </c>
      <c r="N124" s="200" t="s">
        <v>42</v>
      </c>
      <c r="O124" s="75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13" t="s">
        <v>120</v>
      </c>
      <c r="AT124" s="13" t="s">
        <v>122</v>
      </c>
      <c r="AU124" s="13" t="s">
        <v>126</v>
      </c>
      <c r="AY124" s="13" t="s">
        <v>121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3" t="s">
        <v>126</v>
      </c>
      <c r="BK124" s="203">
        <f>ROUND(I124*H124,2)</f>
        <v>0</v>
      </c>
      <c r="BL124" s="13" t="s">
        <v>120</v>
      </c>
      <c r="BM124" s="13" t="s">
        <v>477</v>
      </c>
    </row>
    <row r="125" s="11" customFormat="1">
      <c r="B125" s="218"/>
      <c r="C125" s="219"/>
      <c r="D125" s="220" t="s">
        <v>182</v>
      </c>
      <c r="E125" s="219"/>
      <c r="F125" s="222" t="s">
        <v>478</v>
      </c>
      <c r="G125" s="219"/>
      <c r="H125" s="223">
        <v>360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182</v>
      </c>
      <c r="AU125" s="229" t="s">
        <v>126</v>
      </c>
      <c r="AV125" s="11" t="s">
        <v>126</v>
      </c>
      <c r="AW125" s="11" t="s">
        <v>4</v>
      </c>
      <c r="AX125" s="11" t="s">
        <v>78</v>
      </c>
      <c r="AY125" s="229" t="s">
        <v>121</v>
      </c>
    </row>
    <row r="126" s="1" customFormat="1" ht="16.5" customHeight="1">
      <c r="B126" s="34"/>
      <c r="C126" s="192" t="s">
        <v>256</v>
      </c>
      <c r="D126" s="192" t="s">
        <v>122</v>
      </c>
      <c r="E126" s="193" t="s">
        <v>479</v>
      </c>
      <c r="F126" s="194" t="s">
        <v>480</v>
      </c>
      <c r="G126" s="195" t="s">
        <v>375</v>
      </c>
      <c r="H126" s="196">
        <v>6</v>
      </c>
      <c r="I126" s="197"/>
      <c r="J126" s="198">
        <f>ROUND(I126*H126,2)</f>
        <v>0</v>
      </c>
      <c r="K126" s="194" t="s">
        <v>180</v>
      </c>
      <c r="L126" s="39"/>
      <c r="M126" s="199" t="s">
        <v>1</v>
      </c>
      <c r="N126" s="200" t="s">
        <v>42</v>
      </c>
      <c r="O126" s="75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13" t="s">
        <v>120</v>
      </c>
      <c r="AT126" s="13" t="s">
        <v>122</v>
      </c>
      <c r="AU126" s="13" t="s">
        <v>126</v>
      </c>
      <c r="AY126" s="13" t="s">
        <v>121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3" t="s">
        <v>126</v>
      </c>
      <c r="BK126" s="203">
        <f>ROUND(I126*H126,2)</f>
        <v>0</v>
      </c>
      <c r="BL126" s="13" t="s">
        <v>120</v>
      </c>
      <c r="BM126" s="13" t="s">
        <v>481</v>
      </c>
    </row>
    <row r="127" s="9" customFormat="1" ht="22.8" customHeight="1">
      <c r="B127" s="178"/>
      <c r="C127" s="179"/>
      <c r="D127" s="180" t="s">
        <v>69</v>
      </c>
      <c r="E127" s="216" t="s">
        <v>208</v>
      </c>
      <c r="F127" s="216" t="s">
        <v>209</v>
      </c>
      <c r="G127" s="179"/>
      <c r="H127" s="179"/>
      <c r="I127" s="182"/>
      <c r="J127" s="217">
        <f>BK127</f>
        <v>0</v>
      </c>
      <c r="K127" s="179"/>
      <c r="L127" s="184"/>
      <c r="M127" s="185"/>
      <c r="N127" s="186"/>
      <c r="O127" s="186"/>
      <c r="P127" s="187">
        <f>SUM(P128:P132)</f>
        <v>0</v>
      </c>
      <c r="Q127" s="186"/>
      <c r="R127" s="187">
        <f>SUM(R128:R132)</f>
        <v>0</v>
      </c>
      <c r="S127" s="186"/>
      <c r="T127" s="188">
        <f>SUM(T128:T132)</f>
        <v>0</v>
      </c>
      <c r="AR127" s="189" t="s">
        <v>78</v>
      </c>
      <c r="AT127" s="190" t="s">
        <v>69</v>
      </c>
      <c r="AU127" s="190" t="s">
        <v>78</v>
      </c>
      <c r="AY127" s="189" t="s">
        <v>121</v>
      </c>
      <c r="BK127" s="191">
        <f>SUM(BK128:BK132)</f>
        <v>0</v>
      </c>
    </row>
    <row r="128" s="1" customFormat="1" ht="16.5" customHeight="1">
      <c r="B128" s="34"/>
      <c r="C128" s="192" t="s">
        <v>260</v>
      </c>
      <c r="D128" s="192" t="s">
        <v>122</v>
      </c>
      <c r="E128" s="193" t="s">
        <v>210</v>
      </c>
      <c r="F128" s="194" t="s">
        <v>211</v>
      </c>
      <c r="G128" s="195" t="s">
        <v>212</v>
      </c>
      <c r="H128" s="196">
        <v>7.4740000000000002</v>
      </c>
      <c r="I128" s="197"/>
      <c r="J128" s="198">
        <f>ROUND(I128*H128,2)</f>
        <v>0</v>
      </c>
      <c r="K128" s="194" t="s">
        <v>180</v>
      </c>
      <c r="L128" s="39"/>
      <c r="M128" s="199" t="s">
        <v>1</v>
      </c>
      <c r="N128" s="200" t="s">
        <v>42</v>
      </c>
      <c r="O128" s="75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13" t="s">
        <v>120</v>
      </c>
      <c r="AT128" s="13" t="s">
        <v>122</v>
      </c>
      <c r="AU128" s="13" t="s">
        <v>126</v>
      </c>
      <c r="AY128" s="13" t="s">
        <v>121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3" t="s">
        <v>126</v>
      </c>
      <c r="BK128" s="203">
        <f>ROUND(I128*H128,2)</f>
        <v>0</v>
      </c>
      <c r="BL128" s="13" t="s">
        <v>120</v>
      </c>
      <c r="BM128" s="13" t="s">
        <v>482</v>
      </c>
    </row>
    <row r="129" s="1" customFormat="1" ht="16.5" customHeight="1">
      <c r="B129" s="34"/>
      <c r="C129" s="192" t="s">
        <v>264</v>
      </c>
      <c r="D129" s="192" t="s">
        <v>122</v>
      </c>
      <c r="E129" s="193" t="s">
        <v>214</v>
      </c>
      <c r="F129" s="194" t="s">
        <v>215</v>
      </c>
      <c r="G129" s="195" t="s">
        <v>212</v>
      </c>
      <c r="H129" s="196">
        <v>7.4740000000000002</v>
      </c>
      <c r="I129" s="197"/>
      <c r="J129" s="198">
        <f>ROUND(I129*H129,2)</f>
        <v>0</v>
      </c>
      <c r="K129" s="194" t="s">
        <v>180</v>
      </c>
      <c r="L129" s="39"/>
      <c r="M129" s="199" t="s">
        <v>1</v>
      </c>
      <c r="N129" s="200" t="s">
        <v>42</v>
      </c>
      <c r="O129" s="75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13" t="s">
        <v>120</v>
      </c>
      <c r="AT129" s="13" t="s">
        <v>122</v>
      </c>
      <c r="AU129" s="13" t="s">
        <v>126</v>
      </c>
      <c r="AY129" s="13" t="s">
        <v>121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3" t="s">
        <v>126</v>
      </c>
      <c r="BK129" s="203">
        <f>ROUND(I129*H129,2)</f>
        <v>0</v>
      </c>
      <c r="BL129" s="13" t="s">
        <v>120</v>
      </c>
      <c r="BM129" s="13" t="s">
        <v>483</v>
      </c>
    </row>
    <row r="130" s="1" customFormat="1" ht="16.5" customHeight="1">
      <c r="B130" s="34"/>
      <c r="C130" s="192" t="s">
        <v>268</v>
      </c>
      <c r="D130" s="192" t="s">
        <v>122</v>
      </c>
      <c r="E130" s="193" t="s">
        <v>218</v>
      </c>
      <c r="F130" s="194" t="s">
        <v>219</v>
      </c>
      <c r="G130" s="195" t="s">
        <v>212</v>
      </c>
      <c r="H130" s="196">
        <v>67.266000000000005</v>
      </c>
      <c r="I130" s="197"/>
      <c r="J130" s="198">
        <f>ROUND(I130*H130,2)</f>
        <v>0</v>
      </c>
      <c r="K130" s="194" t="s">
        <v>180</v>
      </c>
      <c r="L130" s="39"/>
      <c r="M130" s="199" t="s">
        <v>1</v>
      </c>
      <c r="N130" s="200" t="s">
        <v>42</v>
      </c>
      <c r="O130" s="75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13" t="s">
        <v>120</v>
      </c>
      <c r="AT130" s="13" t="s">
        <v>122</v>
      </c>
      <c r="AU130" s="13" t="s">
        <v>126</v>
      </c>
      <c r="AY130" s="13" t="s">
        <v>121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3" t="s">
        <v>126</v>
      </c>
      <c r="BK130" s="203">
        <f>ROUND(I130*H130,2)</f>
        <v>0</v>
      </c>
      <c r="BL130" s="13" t="s">
        <v>120</v>
      </c>
      <c r="BM130" s="13" t="s">
        <v>484</v>
      </c>
    </row>
    <row r="131" s="11" customFormat="1">
      <c r="B131" s="218"/>
      <c r="C131" s="219"/>
      <c r="D131" s="220" t="s">
        <v>182</v>
      </c>
      <c r="E131" s="219"/>
      <c r="F131" s="222" t="s">
        <v>485</v>
      </c>
      <c r="G131" s="219"/>
      <c r="H131" s="223">
        <v>67.266000000000005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182</v>
      </c>
      <c r="AU131" s="229" t="s">
        <v>126</v>
      </c>
      <c r="AV131" s="11" t="s">
        <v>126</v>
      </c>
      <c r="AW131" s="11" t="s">
        <v>4</v>
      </c>
      <c r="AX131" s="11" t="s">
        <v>78</v>
      </c>
      <c r="AY131" s="229" t="s">
        <v>121</v>
      </c>
    </row>
    <row r="132" s="1" customFormat="1" ht="16.5" customHeight="1">
      <c r="B132" s="34"/>
      <c r="C132" s="192" t="s">
        <v>7</v>
      </c>
      <c r="D132" s="192" t="s">
        <v>122</v>
      </c>
      <c r="E132" s="193" t="s">
        <v>486</v>
      </c>
      <c r="F132" s="194" t="s">
        <v>487</v>
      </c>
      <c r="G132" s="195" t="s">
        <v>212</v>
      </c>
      <c r="H132" s="196">
        <v>7.4740000000000002</v>
      </c>
      <c r="I132" s="197"/>
      <c r="J132" s="198">
        <f>ROUND(I132*H132,2)</f>
        <v>0</v>
      </c>
      <c r="K132" s="194" t="s">
        <v>180</v>
      </c>
      <c r="L132" s="39"/>
      <c r="M132" s="199" t="s">
        <v>1</v>
      </c>
      <c r="N132" s="200" t="s">
        <v>42</v>
      </c>
      <c r="O132" s="75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13" t="s">
        <v>120</v>
      </c>
      <c r="AT132" s="13" t="s">
        <v>122</v>
      </c>
      <c r="AU132" s="13" t="s">
        <v>126</v>
      </c>
      <c r="AY132" s="13" t="s">
        <v>121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3" t="s">
        <v>126</v>
      </c>
      <c r="BK132" s="203">
        <f>ROUND(I132*H132,2)</f>
        <v>0</v>
      </c>
      <c r="BL132" s="13" t="s">
        <v>120</v>
      </c>
      <c r="BM132" s="13" t="s">
        <v>488</v>
      </c>
    </row>
    <row r="133" s="9" customFormat="1" ht="25.92" customHeight="1">
      <c r="B133" s="178"/>
      <c r="C133" s="179"/>
      <c r="D133" s="180" t="s">
        <v>69</v>
      </c>
      <c r="E133" s="181" t="s">
        <v>231</v>
      </c>
      <c r="F133" s="181" t="s">
        <v>232</v>
      </c>
      <c r="G133" s="179"/>
      <c r="H133" s="179"/>
      <c r="I133" s="182"/>
      <c r="J133" s="183">
        <f>BK133</f>
        <v>0</v>
      </c>
      <c r="K133" s="179"/>
      <c r="L133" s="184"/>
      <c r="M133" s="185"/>
      <c r="N133" s="186"/>
      <c r="O133" s="186"/>
      <c r="P133" s="187">
        <f>P134+P136+P145</f>
        <v>0</v>
      </c>
      <c r="Q133" s="186"/>
      <c r="R133" s="187">
        <f>R134+R136+R145</f>
        <v>3.0181930000000001</v>
      </c>
      <c r="S133" s="186"/>
      <c r="T133" s="188">
        <f>T134+T136+T145</f>
        <v>7.47438424</v>
      </c>
      <c r="AR133" s="189" t="s">
        <v>126</v>
      </c>
      <c r="AT133" s="190" t="s">
        <v>69</v>
      </c>
      <c r="AU133" s="190" t="s">
        <v>70</v>
      </c>
      <c r="AY133" s="189" t="s">
        <v>121</v>
      </c>
      <c r="BK133" s="191">
        <f>BK134+BK136+BK145</f>
        <v>0</v>
      </c>
    </row>
    <row r="134" s="9" customFormat="1" ht="22.8" customHeight="1">
      <c r="B134" s="178"/>
      <c r="C134" s="179"/>
      <c r="D134" s="180" t="s">
        <v>69</v>
      </c>
      <c r="E134" s="216" t="s">
        <v>489</v>
      </c>
      <c r="F134" s="216" t="s">
        <v>490</v>
      </c>
      <c r="G134" s="179"/>
      <c r="H134" s="179"/>
      <c r="I134" s="182"/>
      <c r="J134" s="217">
        <f>BK134</f>
        <v>0</v>
      </c>
      <c r="K134" s="179"/>
      <c r="L134" s="184"/>
      <c r="M134" s="185"/>
      <c r="N134" s="186"/>
      <c r="O134" s="186"/>
      <c r="P134" s="187">
        <f>P135</f>
        <v>0</v>
      </c>
      <c r="Q134" s="186"/>
      <c r="R134" s="187">
        <f>R135</f>
        <v>0</v>
      </c>
      <c r="S134" s="186"/>
      <c r="T134" s="188">
        <f>T135</f>
        <v>0.56636649999999999</v>
      </c>
      <c r="AR134" s="189" t="s">
        <v>126</v>
      </c>
      <c r="AT134" s="190" t="s">
        <v>69</v>
      </c>
      <c r="AU134" s="190" t="s">
        <v>78</v>
      </c>
      <c r="AY134" s="189" t="s">
        <v>121</v>
      </c>
      <c r="BK134" s="191">
        <f>BK135</f>
        <v>0</v>
      </c>
    </row>
    <row r="135" s="1" customFormat="1" ht="16.5" customHeight="1">
      <c r="B135" s="34"/>
      <c r="C135" s="192" t="s">
        <v>275</v>
      </c>
      <c r="D135" s="192" t="s">
        <v>122</v>
      </c>
      <c r="E135" s="193" t="s">
        <v>491</v>
      </c>
      <c r="F135" s="194" t="s">
        <v>492</v>
      </c>
      <c r="G135" s="195" t="s">
        <v>179</v>
      </c>
      <c r="H135" s="196">
        <v>323.63799999999998</v>
      </c>
      <c r="I135" s="197"/>
      <c r="J135" s="198">
        <f>ROUND(I135*H135,2)</f>
        <v>0</v>
      </c>
      <c r="K135" s="194" t="s">
        <v>180</v>
      </c>
      <c r="L135" s="39"/>
      <c r="M135" s="199" t="s">
        <v>1</v>
      </c>
      <c r="N135" s="200" t="s">
        <v>42</v>
      </c>
      <c r="O135" s="75"/>
      <c r="P135" s="201">
        <f>O135*H135</f>
        <v>0</v>
      </c>
      <c r="Q135" s="201">
        <v>0</v>
      </c>
      <c r="R135" s="201">
        <f>Q135*H135</f>
        <v>0</v>
      </c>
      <c r="S135" s="201">
        <v>0.00175</v>
      </c>
      <c r="T135" s="202">
        <f>S135*H135</f>
        <v>0.56636649999999999</v>
      </c>
      <c r="AR135" s="13" t="s">
        <v>238</v>
      </c>
      <c r="AT135" s="13" t="s">
        <v>122</v>
      </c>
      <c r="AU135" s="13" t="s">
        <v>126</v>
      </c>
      <c r="AY135" s="13" t="s">
        <v>121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3" t="s">
        <v>126</v>
      </c>
      <c r="BK135" s="203">
        <f>ROUND(I135*H135,2)</f>
        <v>0</v>
      </c>
      <c r="BL135" s="13" t="s">
        <v>238</v>
      </c>
      <c r="BM135" s="13" t="s">
        <v>493</v>
      </c>
    </row>
    <row r="136" s="9" customFormat="1" ht="22.8" customHeight="1">
      <c r="B136" s="178"/>
      <c r="C136" s="179"/>
      <c r="D136" s="180" t="s">
        <v>69</v>
      </c>
      <c r="E136" s="216" t="s">
        <v>247</v>
      </c>
      <c r="F136" s="216" t="s">
        <v>248</v>
      </c>
      <c r="G136" s="179"/>
      <c r="H136" s="179"/>
      <c r="I136" s="182"/>
      <c r="J136" s="217">
        <f>BK136</f>
        <v>0</v>
      </c>
      <c r="K136" s="179"/>
      <c r="L136" s="184"/>
      <c r="M136" s="185"/>
      <c r="N136" s="186"/>
      <c r="O136" s="186"/>
      <c r="P136" s="187">
        <f>SUM(P137:P144)</f>
        <v>0</v>
      </c>
      <c r="Q136" s="186"/>
      <c r="R136" s="187">
        <f>SUM(R137:R144)</f>
        <v>2.9532064</v>
      </c>
      <c r="S136" s="186"/>
      <c r="T136" s="188">
        <f>SUM(T137:T144)</f>
        <v>6.90801774</v>
      </c>
      <c r="AR136" s="189" t="s">
        <v>126</v>
      </c>
      <c r="AT136" s="190" t="s">
        <v>69</v>
      </c>
      <c r="AU136" s="190" t="s">
        <v>78</v>
      </c>
      <c r="AY136" s="189" t="s">
        <v>121</v>
      </c>
      <c r="BK136" s="191">
        <f>SUM(BK137:BK144)</f>
        <v>0</v>
      </c>
    </row>
    <row r="137" s="1" customFormat="1" ht="16.5" customHeight="1">
      <c r="B137" s="34"/>
      <c r="C137" s="192" t="s">
        <v>280</v>
      </c>
      <c r="D137" s="192" t="s">
        <v>122</v>
      </c>
      <c r="E137" s="193" t="s">
        <v>494</v>
      </c>
      <c r="F137" s="194" t="s">
        <v>495</v>
      </c>
      <c r="G137" s="195" t="s">
        <v>179</v>
      </c>
      <c r="H137" s="196">
        <v>363.96300000000002</v>
      </c>
      <c r="I137" s="197"/>
      <c r="J137" s="198">
        <f>ROUND(I137*H137,2)</f>
        <v>0</v>
      </c>
      <c r="K137" s="194" t="s">
        <v>180</v>
      </c>
      <c r="L137" s="39"/>
      <c r="M137" s="199" t="s">
        <v>1</v>
      </c>
      <c r="N137" s="200" t="s">
        <v>42</v>
      </c>
      <c r="O137" s="75"/>
      <c r="P137" s="201">
        <f>O137*H137</f>
        <v>0</v>
      </c>
      <c r="Q137" s="201">
        <v>0</v>
      </c>
      <c r="R137" s="201">
        <f>Q137*H137</f>
        <v>0</v>
      </c>
      <c r="S137" s="201">
        <v>0.01098</v>
      </c>
      <c r="T137" s="202">
        <f>S137*H137</f>
        <v>3.9963137400000002</v>
      </c>
      <c r="AR137" s="13" t="s">
        <v>238</v>
      </c>
      <c r="AT137" s="13" t="s">
        <v>122</v>
      </c>
      <c r="AU137" s="13" t="s">
        <v>126</v>
      </c>
      <c r="AY137" s="13" t="s">
        <v>121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3" t="s">
        <v>126</v>
      </c>
      <c r="BK137" s="203">
        <f>ROUND(I137*H137,2)</f>
        <v>0</v>
      </c>
      <c r="BL137" s="13" t="s">
        <v>238</v>
      </c>
      <c r="BM137" s="13" t="s">
        <v>496</v>
      </c>
    </row>
    <row r="138" s="1" customFormat="1" ht="16.5" customHeight="1">
      <c r="B138" s="34"/>
      <c r="C138" s="192" t="s">
        <v>284</v>
      </c>
      <c r="D138" s="192" t="s">
        <v>122</v>
      </c>
      <c r="E138" s="193" t="s">
        <v>497</v>
      </c>
      <c r="F138" s="194" t="s">
        <v>498</v>
      </c>
      <c r="G138" s="195" t="s">
        <v>179</v>
      </c>
      <c r="H138" s="196">
        <v>363.96300000000002</v>
      </c>
      <c r="I138" s="197"/>
      <c r="J138" s="198">
        <f>ROUND(I138*H138,2)</f>
        <v>0</v>
      </c>
      <c r="K138" s="194" t="s">
        <v>180</v>
      </c>
      <c r="L138" s="39"/>
      <c r="M138" s="199" t="s">
        <v>1</v>
      </c>
      <c r="N138" s="200" t="s">
        <v>42</v>
      </c>
      <c r="O138" s="75"/>
      <c r="P138" s="201">
        <f>O138*H138</f>
        <v>0</v>
      </c>
      <c r="Q138" s="201">
        <v>0</v>
      </c>
      <c r="R138" s="201">
        <f>Q138*H138</f>
        <v>0</v>
      </c>
      <c r="S138" s="201">
        <v>0.0080000000000000002</v>
      </c>
      <c r="T138" s="202">
        <f>S138*H138</f>
        <v>2.9117040000000003</v>
      </c>
      <c r="AR138" s="13" t="s">
        <v>238</v>
      </c>
      <c r="AT138" s="13" t="s">
        <v>122</v>
      </c>
      <c r="AU138" s="13" t="s">
        <v>126</v>
      </c>
      <c r="AY138" s="13" t="s">
        <v>121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3" t="s">
        <v>126</v>
      </c>
      <c r="BK138" s="203">
        <f>ROUND(I138*H138,2)</f>
        <v>0</v>
      </c>
      <c r="BL138" s="13" t="s">
        <v>238</v>
      </c>
      <c r="BM138" s="13" t="s">
        <v>499</v>
      </c>
    </row>
    <row r="139" s="1" customFormat="1" ht="16.5" customHeight="1">
      <c r="B139" s="34"/>
      <c r="C139" s="192" t="s">
        <v>290</v>
      </c>
      <c r="D139" s="192" t="s">
        <v>122</v>
      </c>
      <c r="E139" s="193" t="s">
        <v>500</v>
      </c>
      <c r="F139" s="194" t="s">
        <v>501</v>
      </c>
      <c r="G139" s="195" t="s">
        <v>179</v>
      </c>
      <c r="H139" s="196">
        <v>80.864999999999995</v>
      </c>
      <c r="I139" s="197"/>
      <c r="J139" s="198">
        <f>ROUND(I139*H139,2)</f>
        <v>0</v>
      </c>
      <c r="K139" s="194" t="s">
        <v>180</v>
      </c>
      <c r="L139" s="39"/>
      <c r="M139" s="199" t="s">
        <v>1</v>
      </c>
      <c r="N139" s="200" t="s">
        <v>42</v>
      </c>
      <c r="O139" s="75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13" t="s">
        <v>238</v>
      </c>
      <c r="AT139" s="13" t="s">
        <v>122</v>
      </c>
      <c r="AU139" s="13" t="s">
        <v>126</v>
      </c>
      <c r="AY139" s="13" t="s">
        <v>121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3" t="s">
        <v>126</v>
      </c>
      <c r="BK139" s="203">
        <f>ROUND(I139*H139,2)</f>
        <v>0</v>
      </c>
      <c r="BL139" s="13" t="s">
        <v>238</v>
      </c>
      <c r="BM139" s="13" t="s">
        <v>502</v>
      </c>
    </row>
    <row r="140" s="11" customFormat="1">
      <c r="B140" s="218"/>
      <c r="C140" s="219"/>
      <c r="D140" s="220" t="s">
        <v>182</v>
      </c>
      <c r="E140" s="221" t="s">
        <v>1</v>
      </c>
      <c r="F140" s="222" t="s">
        <v>503</v>
      </c>
      <c r="G140" s="219"/>
      <c r="H140" s="223">
        <v>59.140000000000001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182</v>
      </c>
      <c r="AU140" s="229" t="s">
        <v>126</v>
      </c>
      <c r="AV140" s="11" t="s">
        <v>126</v>
      </c>
      <c r="AW140" s="11" t="s">
        <v>32</v>
      </c>
      <c r="AX140" s="11" t="s">
        <v>70</v>
      </c>
      <c r="AY140" s="229" t="s">
        <v>121</v>
      </c>
    </row>
    <row r="141" s="11" customFormat="1">
      <c r="B141" s="218"/>
      <c r="C141" s="219"/>
      <c r="D141" s="220" t="s">
        <v>182</v>
      </c>
      <c r="E141" s="221" t="s">
        <v>1</v>
      </c>
      <c r="F141" s="222" t="s">
        <v>504</v>
      </c>
      <c r="G141" s="219"/>
      <c r="H141" s="223">
        <v>21.725000000000001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182</v>
      </c>
      <c r="AU141" s="229" t="s">
        <v>126</v>
      </c>
      <c r="AV141" s="11" t="s">
        <v>126</v>
      </c>
      <c r="AW141" s="11" t="s">
        <v>32</v>
      </c>
      <c r="AX141" s="11" t="s">
        <v>70</v>
      </c>
      <c r="AY141" s="229" t="s">
        <v>121</v>
      </c>
    </row>
    <row r="142" s="1" customFormat="1" ht="16.5" customHeight="1">
      <c r="B142" s="34"/>
      <c r="C142" s="230" t="s">
        <v>295</v>
      </c>
      <c r="D142" s="230" t="s">
        <v>191</v>
      </c>
      <c r="E142" s="231" t="s">
        <v>505</v>
      </c>
      <c r="F142" s="232" t="s">
        <v>506</v>
      </c>
      <c r="G142" s="233" t="s">
        <v>179</v>
      </c>
      <c r="H142" s="234">
        <v>88.951999999999998</v>
      </c>
      <c r="I142" s="235"/>
      <c r="J142" s="236">
        <f>ROUND(I142*H142,2)</f>
        <v>0</v>
      </c>
      <c r="K142" s="232" t="s">
        <v>180</v>
      </c>
      <c r="L142" s="237"/>
      <c r="M142" s="238" t="s">
        <v>1</v>
      </c>
      <c r="N142" s="239" t="s">
        <v>42</v>
      </c>
      <c r="O142" s="75"/>
      <c r="P142" s="201">
        <f>O142*H142</f>
        <v>0</v>
      </c>
      <c r="Q142" s="201">
        <v>0.0332</v>
      </c>
      <c r="R142" s="201">
        <f>Q142*H142</f>
        <v>2.9532064</v>
      </c>
      <c r="S142" s="201">
        <v>0</v>
      </c>
      <c r="T142" s="202">
        <f>S142*H142</f>
        <v>0</v>
      </c>
      <c r="AR142" s="13" t="s">
        <v>254</v>
      </c>
      <c r="AT142" s="13" t="s">
        <v>191</v>
      </c>
      <c r="AU142" s="13" t="s">
        <v>126</v>
      </c>
      <c r="AY142" s="13" t="s">
        <v>121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3" t="s">
        <v>126</v>
      </c>
      <c r="BK142" s="203">
        <f>ROUND(I142*H142,2)</f>
        <v>0</v>
      </c>
      <c r="BL142" s="13" t="s">
        <v>238</v>
      </c>
      <c r="BM142" s="13" t="s">
        <v>507</v>
      </c>
    </row>
    <row r="143" s="11" customFormat="1">
      <c r="B143" s="218"/>
      <c r="C143" s="219"/>
      <c r="D143" s="220" t="s">
        <v>182</v>
      </c>
      <c r="E143" s="219"/>
      <c r="F143" s="222" t="s">
        <v>508</v>
      </c>
      <c r="G143" s="219"/>
      <c r="H143" s="223">
        <v>88.951999999999998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182</v>
      </c>
      <c r="AU143" s="229" t="s">
        <v>126</v>
      </c>
      <c r="AV143" s="11" t="s">
        <v>126</v>
      </c>
      <c r="AW143" s="11" t="s">
        <v>4</v>
      </c>
      <c r="AX143" s="11" t="s">
        <v>78</v>
      </c>
      <c r="AY143" s="229" t="s">
        <v>121</v>
      </c>
    </row>
    <row r="144" s="1" customFormat="1" ht="16.5" customHeight="1">
      <c r="B144" s="34"/>
      <c r="C144" s="192" t="s">
        <v>299</v>
      </c>
      <c r="D144" s="192" t="s">
        <v>122</v>
      </c>
      <c r="E144" s="193" t="s">
        <v>509</v>
      </c>
      <c r="F144" s="194" t="s">
        <v>510</v>
      </c>
      <c r="G144" s="195" t="s">
        <v>245</v>
      </c>
      <c r="H144" s="240"/>
      <c r="I144" s="197"/>
      <c r="J144" s="198">
        <f>ROUND(I144*H144,2)</f>
        <v>0</v>
      </c>
      <c r="K144" s="194" t="s">
        <v>511</v>
      </c>
      <c r="L144" s="39"/>
      <c r="M144" s="199" t="s">
        <v>1</v>
      </c>
      <c r="N144" s="200" t="s">
        <v>42</v>
      </c>
      <c r="O144" s="75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13" t="s">
        <v>238</v>
      </c>
      <c r="AT144" s="13" t="s">
        <v>122</v>
      </c>
      <c r="AU144" s="13" t="s">
        <v>126</v>
      </c>
      <c r="AY144" s="13" t="s">
        <v>121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3" t="s">
        <v>126</v>
      </c>
      <c r="BK144" s="203">
        <f>ROUND(I144*H144,2)</f>
        <v>0</v>
      </c>
      <c r="BL144" s="13" t="s">
        <v>238</v>
      </c>
      <c r="BM144" s="13" t="s">
        <v>512</v>
      </c>
    </row>
    <row r="145" s="9" customFormat="1" ht="22.8" customHeight="1">
      <c r="B145" s="178"/>
      <c r="C145" s="179"/>
      <c r="D145" s="180" t="s">
        <v>69</v>
      </c>
      <c r="E145" s="216" t="s">
        <v>288</v>
      </c>
      <c r="F145" s="216" t="s">
        <v>289</v>
      </c>
      <c r="G145" s="179"/>
      <c r="H145" s="179"/>
      <c r="I145" s="182"/>
      <c r="J145" s="217">
        <f>BK145</f>
        <v>0</v>
      </c>
      <c r="K145" s="179"/>
      <c r="L145" s="184"/>
      <c r="M145" s="185"/>
      <c r="N145" s="186"/>
      <c r="O145" s="186"/>
      <c r="P145" s="187">
        <f>SUM(P146:P148)</f>
        <v>0</v>
      </c>
      <c r="Q145" s="186"/>
      <c r="R145" s="187">
        <f>SUM(R146:R148)</f>
        <v>0.064986599999999992</v>
      </c>
      <c r="S145" s="186"/>
      <c r="T145" s="188">
        <f>SUM(T146:T148)</f>
        <v>0</v>
      </c>
      <c r="AR145" s="189" t="s">
        <v>126</v>
      </c>
      <c r="AT145" s="190" t="s">
        <v>69</v>
      </c>
      <c r="AU145" s="190" t="s">
        <v>78</v>
      </c>
      <c r="AY145" s="189" t="s">
        <v>121</v>
      </c>
      <c r="BK145" s="191">
        <f>SUM(BK146:BK148)</f>
        <v>0</v>
      </c>
    </row>
    <row r="146" s="1" customFormat="1" ht="16.5" customHeight="1">
      <c r="B146" s="34"/>
      <c r="C146" s="192" t="s">
        <v>303</v>
      </c>
      <c r="D146" s="192" t="s">
        <v>122</v>
      </c>
      <c r="E146" s="193" t="s">
        <v>513</v>
      </c>
      <c r="F146" s="194" t="s">
        <v>514</v>
      </c>
      <c r="G146" s="195" t="s">
        <v>179</v>
      </c>
      <c r="H146" s="196">
        <v>77.364999999999995</v>
      </c>
      <c r="I146" s="197"/>
      <c r="J146" s="198">
        <f>ROUND(I146*H146,2)</f>
        <v>0</v>
      </c>
      <c r="K146" s="194" t="s">
        <v>180</v>
      </c>
      <c r="L146" s="39"/>
      <c r="M146" s="199" t="s">
        <v>1</v>
      </c>
      <c r="N146" s="200" t="s">
        <v>42</v>
      </c>
      <c r="O146" s="75"/>
      <c r="P146" s="201">
        <f>O146*H146</f>
        <v>0</v>
      </c>
      <c r="Q146" s="201">
        <v>0.00012</v>
      </c>
      <c r="R146" s="201">
        <f>Q146*H146</f>
        <v>0.0092838</v>
      </c>
      <c r="S146" s="201">
        <v>0</v>
      </c>
      <c r="T146" s="202">
        <f>S146*H146</f>
        <v>0</v>
      </c>
      <c r="AR146" s="13" t="s">
        <v>238</v>
      </c>
      <c r="AT146" s="13" t="s">
        <v>122</v>
      </c>
      <c r="AU146" s="13" t="s">
        <v>126</v>
      </c>
      <c r="AY146" s="13" t="s">
        <v>121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3" t="s">
        <v>126</v>
      </c>
      <c r="BK146" s="203">
        <f>ROUND(I146*H146,2)</f>
        <v>0</v>
      </c>
      <c r="BL146" s="13" t="s">
        <v>238</v>
      </c>
      <c r="BM146" s="13" t="s">
        <v>515</v>
      </c>
    </row>
    <row r="147" s="11" customFormat="1">
      <c r="B147" s="218"/>
      <c r="C147" s="219"/>
      <c r="D147" s="220" t="s">
        <v>182</v>
      </c>
      <c r="E147" s="221" t="s">
        <v>1</v>
      </c>
      <c r="F147" s="222" t="s">
        <v>516</v>
      </c>
      <c r="G147" s="219"/>
      <c r="H147" s="223">
        <v>77.364999999999995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182</v>
      </c>
      <c r="AU147" s="229" t="s">
        <v>126</v>
      </c>
      <c r="AV147" s="11" t="s">
        <v>126</v>
      </c>
      <c r="AW147" s="11" t="s">
        <v>32</v>
      </c>
      <c r="AX147" s="11" t="s">
        <v>78</v>
      </c>
      <c r="AY147" s="229" t="s">
        <v>121</v>
      </c>
    </row>
    <row r="148" s="1" customFormat="1" ht="16.5" customHeight="1">
      <c r="B148" s="34"/>
      <c r="C148" s="192" t="s">
        <v>309</v>
      </c>
      <c r="D148" s="192" t="s">
        <v>122</v>
      </c>
      <c r="E148" s="193" t="s">
        <v>517</v>
      </c>
      <c r="F148" s="194" t="s">
        <v>518</v>
      </c>
      <c r="G148" s="195" t="s">
        <v>179</v>
      </c>
      <c r="H148" s="196">
        <v>77.364999999999995</v>
      </c>
      <c r="I148" s="197"/>
      <c r="J148" s="198">
        <f>ROUND(I148*H148,2)</f>
        <v>0</v>
      </c>
      <c r="K148" s="194" t="s">
        <v>180</v>
      </c>
      <c r="L148" s="39"/>
      <c r="M148" s="204" t="s">
        <v>1</v>
      </c>
      <c r="N148" s="205" t="s">
        <v>42</v>
      </c>
      <c r="O148" s="206"/>
      <c r="P148" s="207">
        <f>O148*H148</f>
        <v>0</v>
      </c>
      <c r="Q148" s="207">
        <v>0.00072000000000000005</v>
      </c>
      <c r="R148" s="207">
        <f>Q148*H148</f>
        <v>0.055702799999999997</v>
      </c>
      <c r="S148" s="207">
        <v>0</v>
      </c>
      <c r="T148" s="208">
        <f>S148*H148</f>
        <v>0</v>
      </c>
      <c r="AR148" s="13" t="s">
        <v>238</v>
      </c>
      <c r="AT148" s="13" t="s">
        <v>122</v>
      </c>
      <c r="AU148" s="13" t="s">
        <v>126</v>
      </c>
      <c r="AY148" s="13" t="s">
        <v>121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3" t="s">
        <v>126</v>
      </c>
      <c r="BK148" s="203">
        <f>ROUND(I148*H148,2)</f>
        <v>0</v>
      </c>
      <c r="BL148" s="13" t="s">
        <v>238</v>
      </c>
      <c r="BM148" s="13" t="s">
        <v>519</v>
      </c>
    </row>
    <row r="149" s="1" customFormat="1" ht="6.96" customHeight="1">
      <c r="B149" s="53"/>
      <c r="C149" s="54"/>
      <c r="D149" s="54"/>
      <c r="E149" s="54"/>
      <c r="F149" s="54"/>
      <c r="G149" s="54"/>
      <c r="H149" s="54"/>
      <c r="I149" s="151"/>
      <c r="J149" s="54"/>
      <c r="K149" s="54"/>
      <c r="L149" s="39"/>
    </row>
  </sheetData>
  <sheetProtection sheet="1" autoFilter="0" formatColumns="0" formatRows="0" objects="1" scenarios="1" spinCount="100000" saltValue="cY+kW4HMPtFhie+qeNc2OiKd1+EOEkC4Mxd0UZjljU66ZeskMtoTiQQRab4grqjQZPx/pLyzzCx9t16sxQQr8A==" hashValue="WZQLsP69KVIRf1vxWutRWsQpbFeDmakU48QeOYb6WFg0Eb6oCOp2miJG1TyCsWahue9JaZUn2GZf84qKe/u3bA==" algorithmName="SHA-512" password="CC35"/>
  <autoFilter ref="C86:K148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0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3" t="s">
        <v>94</v>
      </c>
    </row>
    <row r="3" ht="6.96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6"/>
      <c r="AT3" s="13" t="s">
        <v>78</v>
      </c>
    </row>
    <row r="4" ht="24.96" customHeight="1">
      <c r="B4" s="16"/>
      <c r="D4" s="124" t="s">
        <v>95</v>
      </c>
      <c r="L4" s="16"/>
      <c r="M4" s="20" t="s">
        <v>10</v>
      </c>
      <c r="AT4" s="13" t="s">
        <v>4</v>
      </c>
    </row>
    <row r="5" ht="6.96" customHeight="1">
      <c r="B5" s="16"/>
      <c r="L5" s="16"/>
    </row>
    <row r="6" ht="12" customHeight="1">
      <c r="B6" s="16"/>
      <c r="D6" s="125" t="s">
        <v>16</v>
      </c>
      <c r="L6" s="16"/>
    </row>
    <row r="7" ht="16.5" customHeight="1">
      <c r="B7" s="16"/>
      <c r="E7" s="126" t="str">
        <f>'Rekapitulace stavby'!K6</f>
        <v>Rekonstrukce střechy objektu domova vč.půd.vestavby a sol.panelů na střechu (změna stavby)</v>
      </c>
      <c r="F7" s="125"/>
      <c r="G7" s="125"/>
      <c r="H7" s="125"/>
      <c r="L7" s="16"/>
    </row>
    <row r="8" s="1" customFormat="1" ht="12" customHeight="1">
      <c r="B8" s="39"/>
      <c r="D8" s="125" t="s">
        <v>96</v>
      </c>
      <c r="I8" s="127"/>
      <c r="L8" s="39"/>
    </row>
    <row r="9" s="1" customFormat="1" ht="36.96" customHeight="1">
      <c r="B9" s="39"/>
      <c r="E9" s="128" t="s">
        <v>520</v>
      </c>
      <c r="F9" s="1"/>
      <c r="G9" s="1"/>
      <c r="H9" s="1"/>
      <c r="I9" s="127"/>
      <c r="L9" s="39"/>
    </row>
    <row r="10" s="1" customFormat="1">
      <c r="B10" s="39"/>
      <c r="I10" s="127"/>
      <c r="L10" s="39"/>
    </row>
    <row r="11" s="1" customFormat="1" ht="12" customHeight="1">
      <c r="B11" s="39"/>
      <c r="D11" s="125" t="s">
        <v>18</v>
      </c>
      <c r="F11" s="13" t="s">
        <v>1</v>
      </c>
      <c r="I11" s="129" t="s">
        <v>19</v>
      </c>
      <c r="J11" s="13" t="s">
        <v>1</v>
      </c>
      <c r="L11" s="39"/>
    </row>
    <row r="12" s="1" customFormat="1" ht="12" customHeight="1">
      <c r="B12" s="39"/>
      <c r="D12" s="125" t="s">
        <v>20</v>
      </c>
      <c r="F12" s="13" t="s">
        <v>21</v>
      </c>
      <c r="I12" s="129" t="s">
        <v>22</v>
      </c>
      <c r="J12" s="130" t="str">
        <f>'Rekapitulace stavby'!AN8</f>
        <v>10. 12. 2018</v>
      </c>
      <c r="L12" s="39"/>
    </row>
    <row r="13" s="1" customFormat="1" ht="10.8" customHeight="1">
      <c r="B13" s="39"/>
      <c r="I13" s="127"/>
      <c r="L13" s="39"/>
    </row>
    <row r="14" s="1" customFormat="1" ht="12" customHeight="1">
      <c r="B14" s="39"/>
      <c r="D14" s="125" t="s">
        <v>24</v>
      </c>
      <c r="I14" s="129" t="s">
        <v>25</v>
      </c>
      <c r="J14" s="13" t="s">
        <v>1</v>
      </c>
      <c r="L14" s="39"/>
    </row>
    <row r="15" s="1" customFormat="1" ht="18" customHeight="1">
      <c r="B15" s="39"/>
      <c r="E15" s="13" t="s">
        <v>26</v>
      </c>
      <c r="I15" s="129" t="s">
        <v>27</v>
      </c>
      <c r="J15" s="13" t="s">
        <v>1</v>
      </c>
      <c r="L15" s="39"/>
    </row>
    <row r="16" s="1" customFormat="1" ht="6.96" customHeight="1">
      <c r="B16" s="39"/>
      <c r="I16" s="127"/>
      <c r="L16" s="39"/>
    </row>
    <row r="17" s="1" customFormat="1" ht="12" customHeight="1">
      <c r="B17" s="39"/>
      <c r="D17" s="125" t="s">
        <v>28</v>
      </c>
      <c r="I17" s="129" t="s">
        <v>25</v>
      </c>
      <c r="J17" s="29" t="str">
        <f>'Rekapitulace stavby'!AN13</f>
        <v>Vyplň údaj</v>
      </c>
      <c r="L17" s="39"/>
    </row>
    <row r="18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9" t="s">
        <v>27</v>
      </c>
      <c r="J18" s="29" t="str">
        <f>'Rekapitulace stavby'!AN14</f>
        <v>Vyplň údaj</v>
      </c>
      <c r="L18" s="39"/>
    </row>
    <row r="19" s="1" customFormat="1" ht="6.96" customHeight="1">
      <c r="B19" s="39"/>
      <c r="I19" s="127"/>
      <c r="L19" s="39"/>
    </row>
    <row r="20" s="1" customFormat="1" ht="12" customHeight="1">
      <c r="B20" s="39"/>
      <c r="D20" s="125" t="s">
        <v>30</v>
      </c>
      <c r="I20" s="129" t="s">
        <v>25</v>
      </c>
      <c r="J20" s="13" t="s">
        <v>1</v>
      </c>
      <c r="L20" s="39"/>
    </row>
    <row r="21" s="1" customFormat="1" ht="18" customHeight="1">
      <c r="B21" s="39"/>
      <c r="E21" s="13" t="s">
        <v>31</v>
      </c>
      <c r="I21" s="129" t="s">
        <v>27</v>
      </c>
      <c r="J21" s="13" t="s">
        <v>1</v>
      </c>
      <c r="L21" s="39"/>
    </row>
    <row r="22" s="1" customFormat="1" ht="6.96" customHeight="1">
      <c r="B22" s="39"/>
      <c r="I22" s="127"/>
      <c r="L22" s="39"/>
    </row>
    <row r="23" s="1" customFormat="1" ht="12" customHeight="1">
      <c r="B23" s="39"/>
      <c r="D23" s="125" t="s">
        <v>33</v>
      </c>
      <c r="I23" s="129" t="s">
        <v>25</v>
      </c>
      <c r="J23" s="13" t="s">
        <v>1</v>
      </c>
      <c r="L23" s="39"/>
    </row>
    <row r="24" s="1" customFormat="1" ht="18" customHeight="1">
      <c r="B24" s="39"/>
      <c r="E24" s="13" t="s">
        <v>34</v>
      </c>
      <c r="I24" s="129" t="s">
        <v>27</v>
      </c>
      <c r="J24" s="13" t="s">
        <v>1</v>
      </c>
      <c r="L24" s="39"/>
    </row>
    <row r="25" s="1" customFormat="1" ht="6.96" customHeight="1">
      <c r="B25" s="39"/>
      <c r="I25" s="127"/>
      <c r="L25" s="39"/>
    </row>
    <row r="26" s="1" customFormat="1" ht="12" customHeight="1">
      <c r="B26" s="39"/>
      <c r="D26" s="125" t="s">
        <v>35</v>
      </c>
      <c r="I26" s="127"/>
      <c r="L26" s="39"/>
    </row>
    <row r="27" s="6" customFormat="1" ht="16.5" customHeight="1">
      <c r="B27" s="131"/>
      <c r="E27" s="132" t="s">
        <v>1</v>
      </c>
      <c r="F27" s="132"/>
      <c r="G27" s="132"/>
      <c r="H27" s="132"/>
      <c r="I27" s="133"/>
      <c r="L27" s="131"/>
    </row>
    <row r="28" s="1" customFormat="1" ht="6.96" customHeight="1">
      <c r="B28" s="39"/>
      <c r="I28" s="127"/>
      <c r="L28" s="39"/>
    </row>
    <row r="29" s="1" customFormat="1" ht="6.96" customHeight="1">
      <c r="B29" s="39"/>
      <c r="D29" s="67"/>
      <c r="E29" s="67"/>
      <c r="F29" s="67"/>
      <c r="G29" s="67"/>
      <c r="H29" s="67"/>
      <c r="I29" s="134"/>
      <c r="J29" s="67"/>
      <c r="K29" s="67"/>
      <c r="L29" s="39"/>
    </row>
    <row r="30" s="1" customFormat="1" ht="25.44" customHeight="1">
      <c r="B30" s="39"/>
      <c r="D30" s="135" t="s">
        <v>36</v>
      </c>
      <c r="I30" s="127"/>
      <c r="J30" s="136">
        <f>ROUND(J83, 2)</f>
        <v>0</v>
      </c>
      <c r="L30" s="39"/>
    </row>
    <row r="31" s="1" customFormat="1" ht="6.96" customHeight="1">
      <c r="B31" s="39"/>
      <c r="D31" s="67"/>
      <c r="E31" s="67"/>
      <c r="F31" s="67"/>
      <c r="G31" s="67"/>
      <c r="H31" s="67"/>
      <c r="I31" s="134"/>
      <c r="J31" s="67"/>
      <c r="K31" s="67"/>
      <c r="L31" s="39"/>
    </row>
    <row r="32" s="1" customFormat="1" ht="14.4" customHeight="1">
      <c r="B32" s="39"/>
      <c r="F32" s="137" t="s">
        <v>38</v>
      </c>
      <c r="I32" s="138" t="s">
        <v>37</v>
      </c>
      <c r="J32" s="137" t="s">
        <v>39</v>
      </c>
      <c r="L32" s="39"/>
    </row>
    <row r="33" s="1" customFormat="1" ht="14.4" customHeight="1">
      <c r="B33" s="39"/>
      <c r="D33" s="125" t="s">
        <v>40</v>
      </c>
      <c r="E33" s="125" t="s">
        <v>41</v>
      </c>
      <c r="F33" s="139">
        <f>ROUND((SUM(BE83:BE108)),  2)</f>
        <v>0</v>
      </c>
      <c r="I33" s="140">
        <v>0.20999999999999999</v>
      </c>
      <c r="J33" s="139">
        <f>ROUND(((SUM(BE83:BE108))*I33),  2)</f>
        <v>0</v>
      </c>
      <c r="L33" s="39"/>
    </row>
    <row r="34" s="1" customFormat="1" ht="14.4" customHeight="1">
      <c r="B34" s="39"/>
      <c r="E34" s="125" t="s">
        <v>42</v>
      </c>
      <c r="F34" s="139">
        <f>ROUND((SUM(BF83:BF108)),  2)</f>
        <v>0</v>
      </c>
      <c r="I34" s="140">
        <v>0.14999999999999999</v>
      </c>
      <c r="J34" s="139">
        <f>ROUND(((SUM(BF83:BF108))*I34),  2)</f>
        <v>0</v>
      </c>
      <c r="L34" s="39"/>
    </row>
    <row r="35" hidden="1" s="1" customFormat="1" ht="14.4" customHeight="1">
      <c r="B35" s="39"/>
      <c r="E35" s="125" t="s">
        <v>43</v>
      </c>
      <c r="F35" s="139">
        <f>ROUND((SUM(BG83:BG108)),  2)</f>
        <v>0</v>
      </c>
      <c r="I35" s="140">
        <v>0.20999999999999999</v>
      </c>
      <c r="J35" s="139">
        <f>0</f>
        <v>0</v>
      </c>
      <c r="L35" s="39"/>
    </row>
    <row r="36" hidden="1" s="1" customFormat="1" ht="14.4" customHeight="1">
      <c r="B36" s="39"/>
      <c r="E36" s="125" t="s">
        <v>44</v>
      </c>
      <c r="F36" s="139">
        <f>ROUND((SUM(BH83:BH108)),  2)</f>
        <v>0</v>
      </c>
      <c r="I36" s="140">
        <v>0.14999999999999999</v>
      </c>
      <c r="J36" s="139">
        <f>0</f>
        <v>0</v>
      </c>
      <c r="L36" s="39"/>
    </row>
    <row r="37" hidden="1" s="1" customFormat="1" ht="14.4" customHeight="1">
      <c r="B37" s="39"/>
      <c r="E37" s="125" t="s">
        <v>45</v>
      </c>
      <c r="F37" s="139">
        <f>ROUND((SUM(BI83:BI108)),  2)</f>
        <v>0</v>
      </c>
      <c r="I37" s="140">
        <v>0</v>
      </c>
      <c r="J37" s="139">
        <f>0</f>
        <v>0</v>
      </c>
      <c r="L37" s="39"/>
    </row>
    <row r="38" s="1" customFormat="1" ht="6.96" customHeight="1">
      <c r="B38" s="39"/>
      <c r="I38" s="127"/>
      <c r="L38" s="39"/>
    </row>
    <row r="39" s="1" customFormat="1" ht="25.44" customHeight="1">
      <c r="B39" s="39"/>
      <c r="C39" s="141"/>
      <c r="D39" s="142" t="s">
        <v>46</v>
      </c>
      <c r="E39" s="143"/>
      <c r="F39" s="143"/>
      <c r="G39" s="144" t="s">
        <v>47</v>
      </c>
      <c r="H39" s="145" t="s">
        <v>48</v>
      </c>
      <c r="I39" s="146"/>
      <c r="J39" s="147">
        <f>SUM(J30:J37)</f>
        <v>0</v>
      </c>
      <c r="K39" s="148"/>
      <c r="L39" s="39"/>
    </row>
    <row r="40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39"/>
    </row>
    <row r="44" s="1" customFormat="1" ht="6.96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39"/>
    </row>
    <row r="45" s="1" customFormat="1" ht="24.96" customHeight="1">
      <c r="B45" s="34"/>
      <c r="C45" s="19" t="s">
        <v>98</v>
      </c>
      <c r="D45" s="35"/>
      <c r="E45" s="35"/>
      <c r="F45" s="35"/>
      <c r="G45" s="35"/>
      <c r="H45" s="35"/>
      <c r="I45" s="127"/>
      <c r="J45" s="35"/>
      <c r="K45" s="35"/>
      <c r="L45" s="39"/>
    </row>
    <row r="46" s="1" customFormat="1" ht="6.96" customHeight="1">
      <c r="B46" s="34"/>
      <c r="C46" s="35"/>
      <c r="D46" s="35"/>
      <c r="E46" s="35"/>
      <c r="F46" s="35"/>
      <c r="G46" s="35"/>
      <c r="H46" s="35"/>
      <c r="I46" s="127"/>
      <c r="J46" s="35"/>
      <c r="K46" s="35"/>
      <c r="L46" s="39"/>
    </row>
    <row r="47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7"/>
      <c r="J47" s="35"/>
      <c r="K47" s="35"/>
      <c r="L47" s="39"/>
    </row>
    <row r="48" s="1" customFormat="1" ht="16.5" customHeight="1">
      <c r="B48" s="34"/>
      <c r="C48" s="35"/>
      <c r="D48" s="35"/>
      <c r="E48" s="155" t="str">
        <f>E7</f>
        <v>Rekonstrukce střechy objektu domova vč.půd.vestavby a sol.panelů na střechu (změna stavby)</v>
      </c>
      <c r="F48" s="28"/>
      <c r="G48" s="28"/>
      <c r="H48" s="28"/>
      <c r="I48" s="127"/>
      <c r="J48" s="35"/>
      <c r="K48" s="35"/>
      <c r="L48" s="39"/>
    </row>
    <row r="49" s="1" customFormat="1" ht="12" customHeight="1">
      <c r="B49" s="34"/>
      <c r="C49" s="28" t="s">
        <v>96</v>
      </c>
      <c r="D49" s="35"/>
      <c r="E49" s="35"/>
      <c r="F49" s="35"/>
      <c r="G49" s="35"/>
      <c r="H49" s="35"/>
      <c r="I49" s="127"/>
      <c r="J49" s="35"/>
      <c r="K49" s="35"/>
      <c r="L49" s="39"/>
    </row>
    <row r="50" s="1" customFormat="1" ht="16.5" customHeight="1">
      <c r="B50" s="34"/>
      <c r="C50" s="35"/>
      <c r="D50" s="35"/>
      <c r="E50" s="60" t="str">
        <f>E9</f>
        <v>800 - Elektroinstalace</v>
      </c>
      <c r="F50" s="35"/>
      <c r="G50" s="35"/>
      <c r="H50" s="35"/>
      <c r="I50" s="127"/>
      <c r="J50" s="35"/>
      <c r="K50" s="35"/>
      <c r="L50" s="39"/>
    </row>
    <row r="51" s="1" customFormat="1" ht="6.96" customHeight="1">
      <c r="B51" s="34"/>
      <c r="C51" s="35"/>
      <c r="D51" s="35"/>
      <c r="E51" s="35"/>
      <c r="F51" s="35"/>
      <c r="G51" s="35"/>
      <c r="H51" s="35"/>
      <c r="I51" s="127"/>
      <c r="J51" s="35"/>
      <c r="K51" s="35"/>
      <c r="L51" s="39"/>
    </row>
    <row r="52" s="1" customFormat="1" ht="12" customHeight="1">
      <c r="B52" s="34"/>
      <c r="C52" s="28" t="s">
        <v>20</v>
      </c>
      <c r="D52" s="35"/>
      <c r="E52" s="35"/>
      <c r="F52" s="23" t="str">
        <f>F12</f>
        <v>Hranice</v>
      </c>
      <c r="G52" s="35"/>
      <c r="H52" s="35"/>
      <c r="I52" s="129" t="s">
        <v>22</v>
      </c>
      <c r="J52" s="63" t="str">
        <f>IF(J12="","",J12)</f>
        <v>10. 12. 2018</v>
      </c>
      <c r="K52" s="35"/>
      <c r="L52" s="39"/>
    </row>
    <row r="53" s="1" customFormat="1" ht="6.96" customHeight="1">
      <c r="B53" s="34"/>
      <c r="C53" s="35"/>
      <c r="D53" s="35"/>
      <c r="E53" s="35"/>
      <c r="F53" s="35"/>
      <c r="G53" s="35"/>
      <c r="H53" s="35"/>
      <c r="I53" s="127"/>
      <c r="J53" s="35"/>
      <c r="K53" s="35"/>
      <c r="L53" s="39"/>
    </row>
    <row r="54" s="1" customFormat="1" ht="13.65" customHeight="1">
      <c r="B54" s="34"/>
      <c r="C54" s="28" t="s">
        <v>24</v>
      </c>
      <c r="D54" s="35"/>
      <c r="E54" s="35"/>
      <c r="F54" s="23" t="str">
        <f>E15</f>
        <v>Domov pro Seniory v Hranicích</v>
      </c>
      <c r="G54" s="35"/>
      <c r="H54" s="35"/>
      <c r="I54" s="129" t="s">
        <v>30</v>
      </c>
      <c r="J54" s="32" t="str">
        <f>E21</f>
        <v>ing.Kostner Petr</v>
      </c>
      <c r="K54" s="35"/>
      <c r="L54" s="39"/>
    </row>
    <row r="55" s="1" customFormat="1" ht="13.65" customHeight="1">
      <c r="B55" s="34"/>
      <c r="C55" s="28" t="s">
        <v>28</v>
      </c>
      <c r="D55" s="35"/>
      <c r="E55" s="35"/>
      <c r="F55" s="23" t="str">
        <f>IF(E18="","",E18)</f>
        <v>Vyplň údaj</v>
      </c>
      <c r="G55" s="35"/>
      <c r="H55" s="35"/>
      <c r="I55" s="129" t="s">
        <v>33</v>
      </c>
      <c r="J55" s="32" t="str">
        <f>E24</f>
        <v>Milan Hájek</v>
      </c>
      <c r="K55" s="35"/>
      <c r="L55" s="39"/>
    </row>
    <row r="56" s="1" customFormat="1" ht="10.32" customHeight="1">
      <c r="B56" s="34"/>
      <c r="C56" s="35"/>
      <c r="D56" s="35"/>
      <c r="E56" s="35"/>
      <c r="F56" s="35"/>
      <c r="G56" s="35"/>
      <c r="H56" s="35"/>
      <c r="I56" s="127"/>
      <c r="J56" s="35"/>
      <c r="K56" s="35"/>
      <c r="L56" s="39"/>
    </row>
    <row r="57" s="1" customFormat="1" ht="29.28" customHeight="1">
      <c r="B57" s="34"/>
      <c r="C57" s="156" t="s">
        <v>99</v>
      </c>
      <c r="D57" s="157"/>
      <c r="E57" s="157"/>
      <c r="F57" s="157"/>
      <c r="G57" s="157"/>
      <c r="H57" s="157"/>
      <c r="I57" s="158"/>
      <c r="J57" s="159" t="s">
        <v>100</v>
      </c>
      <c r="K57" s="157"/>
      <c r="L57" s="39"/>
    </row>
    <row r="58" s="1" customFormat="1" ht="10.32" customHeight="1">
      <c r="B58" s="34"/>
      <c r="C58" s="35"/>
      <c r="D58" s="35"/>
      <c r="E58" s="35"/>
      <c r="F58" s="35"/>
      <c r="G58" s="35"/>
      <c r="H58" s="35"/>
      <c r="I58" s="127"/>
      <c r="J58" s="35"/>
      <c r="K58" s="35"/>
      <c r="L58" s="39"/>
    </row>
    <row r="59" s="1" customFormat="1" ht="22.8" customHeight="1">
      <c r="B59" s="34"/>
      <c r="C59" s="160" t="s">
        <v>101</v>
      </c>
      <c r="D59" s="35"/>
      <c r="E59" s="35"/>
      <c r="F59" s="35"/>
      <c r="G59" s="35"/>
      <c r="H59" s="35"/>
      <c r="I59" s="127"/>
      <c r="J59" s="94">
        <f>J83</f>
        <v>0</v>
      </c>
      <c r="K59" s="35"/>
      <c r="L59" s="39"/>
      <c r="AU59" s="13" t="s">
        <v>102</v>
      </c>
    </row>
    <row r="60" s="7" customFormat="1" ht="24.96" customHeight="1">
      <c r="B60" s="161"/>
      <c r="C60" s="162"/>
      <c r="D60" s="163" t="s">
        <v>169</v>
      </c>
      <c r="E60" s="164"/>
      <c r="F60" s="164"/>
      <c r="G60" s="164"/>
      <c r="H60" s="164"/>
      <c r="I60" s="165"/>
      <c r="J60" s="166">
        <f>J84</f>
        <v>0</v>
      </c>
      <c r="K60" s="162"/>
      <c r="L60" s="167"/>
    </row>
    <row r="61" s="10" customFormat="1" ht="19.92" customHeight="1">
      <c r="B61" s="209"/>
      <c r="C61" s="210"/>
      <c r="D61" s="211" t="s">
        <v>521</v>
      </c>
      <c r="E61" s="212"/>
      <c r="F61" s="212"/>
      <c r="G61" s="212"/>
      <c r="H61" s="212"/>
      <c r="I61" s="213"/>
      <c r="J61" s="214">
        <f>J85</f>
        <v>0</v>
      </c>
      <c r="K61" s="210"/>
      <c r="L61" s="215"/>
    </row>
    <row r="62" s="10" customFormat="1" ht="19.92" customHeight="1">
      <c r="B62" s="209"/>
      <c r="C62" s="210"/>
      <c r="D62" s="211" t="s">
        <v>522</v>
      </c>
      <c r="E62" s="212"/>
      <c r="F62" s="212"/>
      <c r="G62" s="212"/>
      <c r="H62" s="212"/>
      <c r="I62" s="213"/>
      <c r="J62" s="214">
        <f>J91</f>
        <v>0</v>
      </c>
      <c r="K62" s="210"/>
      <c r="L62" s="215"/>
    </row>
    <row r="63" s="7" customFormat="1" ht="24.96" customHeight="1">
      <c r="B63" s="161"/>
      <c r="C63" s="162"/>
      <c r="D63" s="163" t="s">
        <v>103</v>
      </c>
      <c r="E63" s="164"/>
      <c r="F63" s="164"/>
      <c r="G63" s="164"/>
      <c r="H63" s="164"/>
      <c r="I63" s="165"/>
      <c r="J63" s="166">
        <f>J101</f>
        <v>0</v>
      </c>
      <c r="K63" s="162"/>
      <c r="L63" s="167"/>
    </row>
    <row r="64" s="1" customFormat="1" ht="21.84" customHeight="1">
      <c r="B64" s="34"/>
      <c r="C64" s="35"/>
      <c r="D64" s="35"/>
      <c r="E64" s="35"/>
      <c r="F64" s="35"/>
      <c r="G64" s="35"/>
      <c r="H64" s="35"/>
      <c r="I64" s="127"/>
      <c r="J64" s="35"/>
      <c r="K64" s="35"/>
      <c r="L64" s="39"/>
    </row>
    <row r="65" s="1" customFormat="1" ht="6.96" customHeight="1">
      <c r="B65" s="53"/>
      <c r="C65" s="54"/>
      <c r="D65" s="54"/>
      <c r="E65" s="54"/>
      <c r="F65" s="54"/>
      <c r="G65" s="54"/>
      <c r="H65" s="54"/>
      <c r="I65" s="151"/>
      <c r="J65" s="54"/>
      <c r="K65" s="54"/>
      <c r="L65" s="39"/>
    </row>
    <row r="69" s="1" customFormat="1" ht="6.96" customHeight="1">
      <c r="B69" s="55"/>
      <c r="C69" s="56"/>
      <c r="D69" s="56"/>
      <c r="E69" s="56"/>
      <c r="F69" s="56"/>
      <c r="G69" s="56"/>
      <c r="H69" s="56"/>
      <c r="I69" s="154"/>
      <c r="J69" s="56"/>
      <c r="K69" s="56"/>
      <c r="L69" s="39"/>
    </row>
    <row r="70" s="1" customFormat="1" ht="24.96" customHeight="1">
      <c r="B70" s="34"/>
      <c r="C70" s="19" t="s">
        <v>105</v>
      </c>
      <c r="D70" s="35"/>
      <c r="E70" s="35"/>
      <c r="F70" s="35"/>
      <c r="G70" s="35"/>
      <c r="H70" s="35"/>
      <c r="I70" s="127"/>
      <c r="J70" s="35"/>
      <c r="K70" s="35"/>
      <c r="L70" s="39"/>
    </row>
    <row r="71" s="1" customFormat="1" ht="6.96" customHeight="1">
      <c r="B71" s="34"/>
      <c r="C71" s="35"/>
      <c r="D71" s="35"/>
      <c r="E71" s="35"/>
      <c r="F71" s="35"/>
      <c r="G71" s="35"/>
      <c r="H71" s="35"/>
      <c r="I71" s="127"/>
      <c r="J71" s="35"/>
      <c r="K71" s="35"/>
      <c r="L71" s="39"/>
    </row>
    <row r="72" s="1" customFormat="1" ht="12" customHeight="1">
      <c r="B72" s="34"/>
      <c r="C72" s="28" t="s">
        <v>16</v>
      </c>
      <c r="D72" s="35"/>
      <c r="E72" s="35"/>
      <c r="F72" s="35"/>
      <c r="G72" s="35"/>
      <c r="H72" s="35"/>
      <c r="I72" s="127"/>
      <c r="J72" s="35"/>
      <c r="K72" s="35"/>
      <c r="L72" s="39"/>
    </row>
    <row r="73" s="1" customFormat="1" ht="16.5" customHeight="1">
      <c r="B73" s="34"/>
      <c r="C73" s="35"/>
      <c r="D73" s="35"/>
      <c r="E73" s="155" t="str">
        <f>E7</f>
        <v>Rekonstrukce střechy objektu domova vč.půd.vestavby a sol.panelů na střechu (změna stavby)</v>
      </c>
      <c r="F73" s="28"/>
      <c r="G73" s="28"/>
      <c r="H73" s="28"/>
      <c r="I73" s="127"/>
      <c r="J73" s="35"/>
      <c r="K73" s="35"/>
      <c r="L73" s="39"/>
    </row>
    <row r="74" s="1" customFormat="1" ht="12" customHeight="1">
      <c r="B74" s="34"/>
      <c r="C74" s="28" t="s">
        <v>96</v>
      </c>
      <c r="D74" s="35"/>
      <c r="E74" s="35"/>
      <c r="F74" s="35"/>
      <c r="G74" s="35"/>
      <c r="H74" s="35"/>
      <c r="I74" s="127"/>
      <c r="J74" s="35"/>
      <c r="K74" s="35"/>
      <c r="L74" s="39"/>
    </row>
    <row r="75" s="1" customFormat="1" ht="16.5" customHeight="1">
      <c r="B75" s="34"/>
      <c r="C75" s="35"/>
      <c r="D75" s="35"/>
      <c r="E75" s="60" t="str">
        <f>E9</f>
        <v>800 - Elektroinstalace</v>
      </c>
      <c r="F75" s="35"/>
      <c r="G75" s="35"/>
      <c r="H75" s="35"/>
      <c r="I75" s="127"/>
      <c r="J75" s="35"/>
      <c r="K75" s="35"/>
      <c r="L75" s="39"/>
    </row>
    <row r="76" s="1" customFormat="1" ht="6.96" customHeight="1">
      <c r="B76" s="34"/>
      <c r="C76" s="35"/>
      <c r="D76" s="35"/>
      <c r="E76" s="35"/>
      <c r="F76" s="35"/>
      <c r="G76" s="35"/>
      <c r="H76" s="35"/>
      <c r="I76" s="127"/>
      <c r="J76" s="35"/>
      <c r="K76" s="35"/>
      <c r="L76" s="39"/>
    </row>
    <row r="77" s="1" customFormat="1" ht="12" customHeight="1">
      <c r="B77" s="34"/>
      <c r="C77" s="28" t="s">
        <v>20</v>
      </c>
      <c r="D77" s="35"/>
      <c r="E77" s="35"/>
      <c r="F77" s="23" t="str">
        <f>F12</f>
        <v>Hranice</v>
      </c>
      <c r="G77" s="35"/>
      <c r="H77" s="35"/>
      <c r="I77" s="129" t="s">
        <v>22</v>
      </c>
      <c r="J77" s="63" t="str">
        <f>IF(J12="","",J12)</f>
        <v>10. 12. 2018</v>
      </c>
      <c r="K77" s="35"/>
      <c r="L77" s="39"/>
    </row>
    <row r="78" s="1" customFormat="1" ht="6.96" customHeight="1">
      <c r="B78" s="34"/>
      <c r="C78" s="35"/>
      <c r="D78" s="35"/>
      <c r="E78" s="35"/>
      <c r="F78" s="35"/>
      <c r="G78" s="35"/>
      <c r="H78" s="35"/>
      <c r="I78" s="127"/>
      <c r="J78" s="35"/>
      <c r="K78" s="35"/>
      <c r="L78" s="39"/>
    </row>
    <row r="79" s="1" customFormat="1" ht="13.65" customHeight="1">
      <c r="B79" s="34"/>
      <c r="C79" s="28" t="s">
        <v>24</v>
      </c>
      <c r="D79" s="35"/>
      <c r="E79" s="35"/>
      <c r="F79" s="23" t="str">
        <f>E15</f>
        <v>Domov pro Seniory v Hranicích</v>
      </c>
      <c r="G79" s="35"/>
      <c r="H79" s="35"/>
      <c r="I79" s="129" t="s">
        <v>30</v>
      </c>
      <c r="J79" s="32" t="str">
        <f>E21</f>
        <v>ing.Kostner Petr</v>
      </c>
      <c r="K79" s="35"/>
      <c r="L79" s="39"/>
    </row>
    <row r="80" s="1" customFormat="1" ht="13.65" customHeight="1">
      <c r="B80" s="34"/>
      <c r="C80" s="28" t="s">
        <v>28</v>
      </c>
      <c r="D80" s="35"/>
      <c r="E80" s="35"/>
      <c r="F80" s="23" t="str">
        <f>IF(E18="","",E18)</f>
        <v>Vyplň údaj</v>
      </c>
      <c r="G80" s="35"/>
      <c r="H80" s="35"/>
      <c r="I80" s="129" t="s">
        <v>33</v>
      </c>
      <c r="J80" s="32" t="str">
        <f>E24</f>
        <v>Milan Hájek</v>
      </c>
      <c r="K80" s="35"/>
      <c r="L80" s="39"/>
    </row>
    <row r="81" s="1" customFormat="1" ht="10.32" customHeight="1">
      <c r="B81" s="34"/>
      <c r="C81" s="35"/>
      <c r="D81" s="35"/>
      <c r="E81" s="35"/>
      <c r="F81" s="35"/>
      <c r="G81" s="35"/>
      <c r="H81" s="35"/>
      <c r="I81" s="127"/>
      <c r="J81" s="35"/>
      <c r="K81" s="35"/>
      <c r="L81" s="39"/>
    </row>
    <row r="82" s="8" customFormat="1" ht="29.28" customHeight="1">
      <c r="B82" s="168"/>
      <c r="C82" s="169" t="s">
        <v>106</v>
      </c>
      <c r="D82" s="170" t="s">
        <v>55</v>
      </c>
      <c r="E82" s="170" t="s">
        <v>51</v>
      </c>
      <c r="F82" s="170" t="s">
        <v>52</v>
      </c>
      <c r="G82" s="170" t="s">
        <v>107</v>
      </c>
      <c r="H82" s="170" t="s">
        <v>108</v>
      </c>
      <c r="I82" s="171" t="s">
        <v>109</v>
      </c>
      <c r="J82" s="170" t="s">
        <v>100</v>
      </c>
      <c r="K82" s="172" t="s">
        <v>110</v>
      </c>
      <c r="L82" s="173"/>
      <c r="M82" s="84" t="s">
        <v>1</v>
      </c>
      <c r="N82" s="85" t="s">
        <v>40</v>
      </c>
      <c r="O82" s="85" t="s">
        <v>111</v>
      </c>
      <c r="P82" s="85" t="s">
        <v>112</v>
      </c>
      <c r="Q82" s="85" t="s">
        <v>113</v>
      </c>
      <c r="R82" s="85" t="s">
        <v>114</v>
      </c>
      <c r="S82" s="85" t="s">
        <v>115</v>
      </c>
      <c r="T82" s="86" t="s">
        <v>116</v>
      </c>
    </row>
    <row r="83" s="1" customFormat="1" ht="22.8" customHeight="1">
      <c r="B83" s="34"/>
      <c r="C83" s="91" t="s">
        <v>117</v>
      </c>
      <c r="D83" s="35"/>
      <c r="E83" s="35"/>
      <c r="F83" s="35"/>
      <c r="G83" s="35"/>
      <c r="H83" s="35"/>
      <c r="I83" s="127"/>
      <c r="J83" s="174">
        <f>BK83</f>
        <v>0</v>
      </c>
      <c r="K83" s="35"/>
      <c r="L83" s="39"/>
      <c r="M83" s="87"/>
      <c r="N83" s="88"/>
      <c r="O83" s="88"/>
      <c r="P83" s="175">
        <f>P84+P101</f>
        <v>0</v>
      </c>
      <c r="Q83" s="88"/>
      <c r="R83" s="175">
        <f>R84+R101</f>
        <v>0</v>
      </c>
      <c r="S83" s="88"/>
      <c r="T83" s="176">
        <f>T84+T101</f>
        <v>0</v>
      </c>
      <c r="AT83" s="13" t="s">
        <v>69</v>
      </c>
      <c r="AU83" s="13" t="s">
        <v>102</v>
      </c>
      <c r="BK83" s="177">
        <f>BK84+BK101</f>
        <v>0</v>
      </c>
    </row>
    <row r="84" s="9" customFormat="1" ht="25.92" customHeight="1">
      <c r="B84" s="178"/>
      <c r="C84" s="179"/>
      <c r="D84" s="180" t="s">
        <v>69</v>
      </c>
      <c r="E84" s="181" t="s">
        <v>231</v>
      </c>
      <c r="F84" s="181" t="s">
        <v>232</v>
      </c>
      <c r="G84" s="179"/>
      <c r="H84" s="179"/>
      <c r="I84" s="182"/>
      <c r="J84" s="183">
        <f>BK84</f>
        <v>0</v>
      </c>
      <c r="K84" s="179"/>
      <c r="L84" s="184"/>
      <c r="M84" s="185"/>
      <c r="N84" s="186"/>
      <c r="O84" s="186"/>
      <c r="P84" s="187">
        <f>P85+P91</f>
        <v>0</v>
      </c>
      <c r="Q84" s="186"/>
      <c r="R84" s="187">
        <f>R85+R91</f>
        <v>0</v>
      </c>
      <c r="S84" s="186"/>
      <c r="T84" s="188">
        <f>T85+T91</f>
        <v>0</v>
      </c>
      <c r="AR84" s="189" t="s">
        <v>126</v>
      </c>
      <c r="AT84" s="190" t="s">
        <v>69</v>
      </c>
      <c r="AU84" s="190" t="s">
        <v>70</v>
      </c>
      <c r="AY84" s="189" t="s">
        <v>121</v>
      </c>
      <c r="BK84" s="191">
        <f>BK85+BK91</f>
        <v>0</v>
      </c>
    </row>
    <row r="85" s="9" customFormat="1" ht="22.8" customHeight="1">
      <c r="B85" s="178"/>
      <c r="C85" s="179"/>
      <c r="D85" s="180" t="s">
        <v>69</v>
      </c>
      <c r="E85" s="216" t="s">
        <v>523</v>
      </c>
      <c r="F85" s="216" t="s">
        <v>524</v>
      </c>
      <c r="G85" s="179"/>
      <c r="H85" s="179"/>
      <c r="I85" s="182"/>
      <c r="J85" s="217">
        <f>BK85</f>
        <v>0</v>
      </c>
      <c r="K85" s="179"/>
      <c r="L85" s="184"/>
      <c r="M85" s="185"/>
      <c r="N85" s="186"/>
      <c r="O85" s="186"/>
      <c r="P85" s="187">
        <f>SUM(P86:P90)</f>
        <v>0</v>
      </c>
      <c r="Q85" s="186"/>
      <c r="R85" s="187">
        <f>SUM(R86:R90)</f>
        <v>0</v>
      </c>
      <c r="S85" s="186"/>
      <c r="T85" s="188">
        <f>SUM(T86:T90)</f>
        <v>0</v>
      </c>
      <c r="AR85" s="189" t="s">
        <v>126</v>
      </c>
      <c r="AT85" s="190" t="s">
        <v>69</v>
      </c>
      <c r="AU85" s="190" t="s">
        <v>78</v>
      </c>
      <c r="AY85" s="189" t="s">
        <v>121</v>
      </c>
      <c r="BK85" s="191">
        <f>SUM(BK86:BK90)</f>
        <v>0</v>
      </c>
    </row>
    <row r="86" s="1" customFormat="1" ht="16.5" customHeight="1">
      <c r="B86" s="34"/>
      <c r="C86" s="192" t="s">
        <v>78</v>
      </c>
      <c r="D86" s="192" t="s">
        <v>122</v>
      </c>
      <c r="E86" s="193" t="s">
        <v>525</v>
      </c>
      <c r="F86" s="194" t="s">
        <v>526</v>
      </c>
      <c r="G86" s="195" t="s">
        <v>527</v>
      </c>
      <c r="H86" s="196">
        <v>12</v>
      </c>
      <c r="I86" s="197"/>
      <c r="J86" s="198">
        <f>ROUND(I86*H86,2)</f>
        <v>0</v>
      </c>
      <c r="K86" s="194" t="s">
        <v>528</v>
      </c>
      <c r="L86" s="39"/>
      <c r="M86" s="199" t="s">
        <v>1</v>
      </c>
      <c r="N86" s="200" t="s">
        <v>42</v>
      </c>
      <c r="O86" s="75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13" t="s">
        <v>238</v>
      </c>
      <c r="AT86" s="13" t="s">
        <v>122</v>
      </c>
      <c r="AU86" s="13" t="s">
        <v>126</v>
      </c>
      <c r="AY86" s="13" t="s">
        <v>121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13" t="s">
        <v>126</v>
      </c>
      <c r="BK86" s="203">
        <f>ROUND(I86*H86,2)</f>
        <v>0</v>
      </c>
      <c r="BL86" s="13" t="s">
        <v>238</v>
      </c>
      <c r="BM86" s="13" t="s">
        <v>529</v>
      </c>
    </row>
    <row r="87" s="1" customFormat="1" ht="22.5" customHeight="1">
      <c r="B87" s="34"/>
      <c r="C87" s="230" t="s">
        <v>126</v>
      </c>
      <c r="D87" s="230" t="s">
        <v>191</v>
      </c>
      <c r="E87" s="231" t="s">
        <v>530</v>
      </c>
      <c r="F87" s="232" t="s">
        <v>531</v>
      </c>
      <c r="G87" s="233" t="s">
        <v>532</v>
      </c>
      <c r="H87" s="234">
        <v>12</v>
      </c>
      <c r="I87" s="235"/>
      <c r="J87" s="236">
        <f>ROUND(I87*H87,2)</f>
        <v>0</v>
      </c>
      <c r="K87" s="232" t="s">
        <v>533</v>
      </c>
      <c r="L87" s="237"/>
      <c r="M87" s="238" t="s">
        <v>1</v>
      </c>
      <c r="N87" s="239" t="s">
        <v>42</v>
      </c>
      <c r="O87" s="75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13" t="s">
        <v>254</v>
      </c>
      <c r="AT87" s="13" t="s">
        <v>191</v>
      </c>
      <c r="AU87" s="13" t="s">
        <v>126</v>
      </c>
      <c r="AY87" s="13" t="s">
        <v>121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13" t="s">
        <v>126</v>
      </c>
      <c r="BK87" s="203">
        <f>ROUND(I87*H87,2)</f>
        <v>0</v>
      </c>
      <c r="BL87" s="13" t="s">
        <v>238</v>
      </c>
      <c r="BM87" s="13" t="s">
        <v>534</v>
      </c>
    </row>
    <row r="88" s="1" customFormat="1" ht="16.5" customHeight="1">
      <c r="B88" s="34"/>
      <c r="C88" s="192" t="s">
        <v>131</v>
      </c>
      <c r="D88" s="192" t="s">
        <v>122</v>
      </c>
      <c r="E88" s="193" t="s">
        <v>535</v>
      </c>
      <c r="F88" s="194" t="s">
        <v>536</v>
      </c>
      <c r="G88" s="195" t="s">
        <v>375</v>
      </c>
      <c r="H88" s="196">
        <v>10</v>
      </c>
      <c r="I88" s="197"/>
      <c r="J88" s="198">
        <f>ROUND(I88*H88,2)</f>
        <v>0</v>
      </c>
      <c r="K88" s="194" t="s">
        <v>528</v>
      </c>
      <c r="L88" s="39"/>
      <c r="M88" s="199" t="s">
        <v>1</v>
      </c>
      <c r="N88" s="200" t="s">
        <v>42</v>
      </c>
      <c r="O88" s="75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13" t="s">
        <v>238</v>
      </c>
      <c r="AT88" s="13" t="s">
        <v>122</v>
      </c>
      <c r="AU88" s="13" t="s">
        <v>126</v>
      </c>
      <c r="AY88" s="13" t="s">
        <v>121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13" t="s">
        <v>126</v>
      </c>
      <c r="BK88" s="203">
        <f>ROUND(I88*H88,2)</f>
        <v>0</v>
      </c>
      <c r="BL88" s="13" t="s">
        <v>238</v>
      </c>
      <c r="BM88" s="13" t="s">
        <v>537</v>
      </c>
    </row>
    <row r="89" s="1" customFormat="1" ht="22.5" customHeight="1">
      <c r="B89" s="34"/>
      <c r="C89" s="230" t="s">
        <v>120</v>
      </c>
      <c r="D89" s="230" t="s">
        <v>191</v>
      </c>
      <c r="E89" s="231" t="s">
        <v>538</v>
      </c>
      <c r="F89" s="232" t="s">
        <v>539</v>
      </c>
      <c r="G89" s="233" t="s">
        <v>191</v>
      </c>
      <c r="H89" s="234">
        <v>10</v>
      </c>
      <c r="I89" s="235"/>
      <c r="J89" s="236">
        <f>ROUND(I89*H89,2)</f>
        <v>0</v>
      </c>
      <c r="K89" s="232" t="s">
        <v>533</v>
      </c>
      <c r="L89" s="237"/>
      <c r="M89" s="238" t="s">
        <v>1</v>
      </c>
      <c r="N89" s="239" t="s">
        <v>42</v>
      </c>
      <c r="O89" s="75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13" t="s">
        <v>254</v>
      </c>
      <c r="AT89" s="13" t="s">
        <v>191</v>
      </c>
      <c r="AU89" s="13" t="s">
        <v>126</v>
      </c>
      <c r="AY89" s="13" t="s">
        <v>121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13" t="s">
        <v>126</v>
      </c>
      <c r="BK89" s="203">
        <f>ROUND(I89*H89,2)</f>
        <v>0</v>
      </c>
      <c r="BL89" s="13" t="s">
        <v>238</v>
      </c>
      <c r="BM89" s="13" t="s">
        <v>540</v>
      </c>
    </row>
    <row r="90" s="1" customFormat="1" ht="16.5" customHeight="1">
      <c r="B90" s="34"/>
      <c r="C90" s="192" t="s">
        <v>138</v>
      </c>
      <c r="D90" s="192" t="s">
        <v>122</v>
      </c>
      <c r="E90" s="193" t="s">
        <v>541</v>
      </c>
      <c r="F90" s="194" t="s">
        <v>542</v>
      </c>
      <c r="G90" s="195" t="s">
        <v>527</v>
      </c>
      <c r="H90" s="196">
        <v>20</v>
      </c>
      <c r="I90" s="197"/>
      <c r="J90" s="198">
        <f>ROUND(I90*H90,2)</f>
        <v>0</v>
      </c>
      <c r="K90" s="194" t="s">
        <v>528</v>
      </c>
      <c r="L90" s="39"/>
      <c r="M90" s="199" t="s">
        <v>1</v>
      </c>
      <c r="N90" s="200" t="s">
        <v>42</v>
      </c>
      <c r="O90" s="75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13" t="s">
        <v>238</v>
      </c>
      <c r="AT90" s="13" t="s">
        <v>122</v>
      </c>
      <c r="AU90" s="13" t="s">
        <v>126</v>
      </c>
      <c r="AY90" s="13" t="s">
        <v>121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13" t="s">
        <v>126</v>
      </c>
      <c r="BK90" s="203">
        <f>ROUND(I90*H90,2)</f>
        <v>0</v>
      </c>
      <c r="BL90" s="13" t="s">
        <v>238</v>
      </c>
      <c r="BM90" s="13" t="s">
        <v>543</v>
      </c>
    </row>
    <row r="91" s="9" customFormat="1" ht="22.8" customHeight="1">
      <c r="B91" s="178"/>
      <c r="C91" s="179"/>
      <c r="D91" s="180" t="s">
        <v>69</v>
      </c>
      <c r="E91" s="216" t="s">
        <v>544</v>
      </c>
      <c r="F91" s="216" t="s">
        <v>545</v>
      </c>
      <c r="G91" s="179"/>
      <c r="H91" s="179"/>
      <c r="I91" s="182"/>
      <c r="J91" s="217">
        <f>BK91</f>
        <v>0</v>
      </c>
      <c r="K91" s="179"/>
      <c r="L91" s="184"/>
      <c r="M91" s="185"/>
      <c r="N91" s="186"/>
      <c r="O91" s="186"/>
      <c r="P91" s="187">
        <f>SUM(P92:P100)</f>
        <v>0</v>
      </c>
      <c r="Q91" s="186"/>
      <c r="R91" s="187">
        <f>SUM(R92:R100)</f>
        <v>0</v>
      </c>
      <c r="S91" s="186"/>
      <c r="T91" s="188">
        <f>SUM(T92:T100)</f>
        <v>0</v>
      </c>
      <c r="AR91" s="189" t="s">
        <v>126</v>
      </c>
      <c r="AT91" s="190" t="s">
        <v>69</v>
      </c>
      <c r="AU91" s="190" t="s">
        <v>78</v>
      </c>
      <c r="AY91" s="189" t="s">
        <v>121</v>
      </c>
      <c r="BK91" s="191">
        <f>SUM(BK92:BK100)</f>
        <v>0</v>
      </c>
    </row>
    <row r="92" s="1" customFormat="1" ht="16.5" customHeight="1">
      <c r="B92" s="34"/>
      <c r="C92" s="192" t="s">
        <v>159</v>
      </c>
      <c r="D92" s="192" t="s">
        <v>122</v>
      </c>
      <c r="E92" s="193" t="s">
        <v>546</v>
      </c>
      <c r="F92" s="194" t="s">
        <v>547</v>
      </c>
      <c r="G92" s="195" t="s">
        <v>375</v>
      </c>
      <c r="H92" s="196">
        <v>56</v>
      </c>
      <c r="I92" s="197"/>
      <c r="J92" s="198">
        <f>ROUND(I92*H92,2)</f>
        <v>0</v>
      </c>
      <c r="K92" s="194" t="s">
        <v>548</v>
      </c>
      <c r="L92" s="39"/>
      <c r="M92" s="199" t="s">
        <v>1</v>
      </c>
      <c r="N92" s="200" t="s">
        <v>42</v>
      </c>
      <c r="O92" s="75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13" t="s">
        <v>238</v>
      </c>
      <c r="AT92" s="13" t="s">
        <v>122</v>
      </c>
      <c r="AU92" s="13" t="s">
        <v>126</v>
      </c>
      <c r="AY92" s="13" t="s">
        <v>121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13" t="s">
        <v>126</v>
      </c>
      <c r="BK92" s="203">
        <f>ROUND(I92*H92,2)</f>
        <v>0</v>
      </c>
      <c r="BL92" s="13" t="s">
        <v>238</v>
      </c>
      <c r="BM92" s="13" t="s">
        <v>549</v>
      </c>
    </row>
    <row r="93" s="1" customFormat="1" ht="22.5" customHeight="1">
      <c r="B93" s="34"/>
      <c r="C93" s="230" t="s">
        <v>227</v>
      </c>
      <c r="D93" s="230" t="s">
        <v>191</v>
      </c>
      <c r="E93" s="231" t="s">
        <v>550</v>
      </c>
      <c r="F93" s="232" t="s">
        <v>551</v>
      </c>
      <c r="G93" s="233" t="s">
        <v>191</v>
      </c>
      <c r="H93" s="234">
        <v>56</v>
      </c>
      <c r="I93" s="235"/>
      <c r="J93" s="236">
        <f>ROUND(I93*H93,2)</f>
        <v>0</v>
      </c>
      <c r="K93" s="232" t="s">
        <v>552</v>
      </c>
      <c r="L93" s="237"/>
      <c r="M93" s="238" t="s">
        <v>1</v>
      </c>
      <c r="N93" s="239" t="s">
        <v>42</v>
      </c>
      <c r="O93" s="75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13" t="s">
        <v>254</v>
      </c>
      <c r="AT93" s="13" t="s">
        <v>191</v>
      </c>
      <c r="AU93" s="13" t="s">
        <v>126</v>
      </c>
      <c r="AY93" s="13" t="s">
        <v>121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13" t="s">
        <v>126</v>
      </c>
      <c r="BK93" s="203">
        <f>ROUND(I93*H93,2)</f>
        <v>0</v>
      </c>
      <c r="BL93" s="13" t="s">
        <v>238</v>
      </c>
      <c r="BM93" s="13" t="s">
        <v>553</v>
      </c>
    </row>
    <row r="94" s="1" customFormat="1" ht="16.5" customHeight="1">
      <c r="B94" s="34"/>
      <c r="C94" s="192" t="s">
        <v>235</v>
      </c>
      <c r="D94" s="192" t="s">
        <v>122</v>
      </c>
      <c r="E94" s="193" t="s">
        <v>554</v>
      </c>
      <c r="F94" s="194" t="s">
        <v>555</v>
      </c>
      <c r="G94" s="195" t="s">
        <v>375</v>
      </c>
      <c r="H94" s="196">
        <v>30</v>
      </c>
      <c r="I94" s="197"/>
      <c r="J94" s="198">
        <f>ROUND(I94*H94,2)</f>
        <v>0</v>
      </c>
      <c r="K94" s="194" t="s">
        <v>548</v>
      </c>
      <c r="L94" s="39"/>
      <c r="M94" s="199" t="s">
        <v>1</v>
      </c>
      <c r="N94" s="200" t="s">
        <v>42</v>
      </c>
      <c r="O94" s="75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13" t="s">
        <v>238</v>
      </c>
      <c r="AT94" s="13" t="s">
        <v>122</v>
      </c>
      <c r="AU94" s="13" t="s">
        <v>126</v>
      </c>
      <c r="AY94" s="13" t="s">
        <v>121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13" t="s">
        <v>126</v>
      </c>
      <c r="BK94" s="203">
        <f>ROUND(I94*H94,2)</f>
        <v>0</v>
      </c>
      <c r="BL94" s="13" t="s">
        <v>238</v>
      </c>
      <c r="BM94" s="13" t="s">
        <v>556</v>
      </c>
    </row>
    <row r="95" s="1" customFormat="1" ht="22.5" customHeight="1">
      <c r="B95" s="34"/>
      <c r="C95" s="230" t="s">
        <v>242</v>
      </c>
      <c r="D95" s="230" t="s">
        <v>191</v>
      </c>
      <c r="E95" s="231" t="s">
        <v>557</v>
      </c>
      <c r="F95" s="232" t="s">
        <v>558</v>
      </c>
      <c r="G95" s="233" t="s">
        <v>375</v>
      </c>
      <c r="H95" s="234">
        <v>30</v>
      </c>
      <c r="I95" s="235"/>
      <c r="J95" s="236">
        <f>ROUND(I95*H95,2)</f>
        <v>0</v>
      </c>
      <c r="K95" s="232" t="s">
        <v>552</v>
      </c>
      <c r="L95" s="237"/>
      <c r="M95" s="238" t="s">
        <v>1</v>
      </c>
      <c r="N95" s="239" t="s">
        <v>42</v>
      </c>
      <c r="O95" s="75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13" t="s">
        <v>254</v>
      </c>
      <c r="AT95" s="13" t="s">
        <v>191</v>
      </c>
      <c r="AU95" s="13" t="s">
        <v>126</v>
      </c>
      <c r="AY95" s="13" t="s">
        <v>121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13" t="s">
        <v>126</v>
      </c>
      <c r="BK95" s="203">
        <f>ROUND(I95*H95,2)</f>
        <v>0</v>
      </c>
      <c r="BL95" s="13" t="s">
        <v>238</v>
      </c>
      <c r="BM95" s="13" t="s">
        <v>559</v>
      </c>
    </row>
    <row r="96" s="1" customFormat="1" ht="16.5" customHeight="1">
      <c r="B96" s="34"/>
      <c r="C96" s="192" t="s">
        <v>8</v>
      </c>
      <c r="D96" s="192" t="s">
        <v>122</v>
      </c>
      <c r="E96" s="193" t="s">
        <v>560</v>
      </c>
      <c r="F96" s="194" t="s">
        <v>561</v>
      </c>
      <c r="G96" s="195" t="s">
        <v>527</v>
      </c>
      <c r="H96" s="196">
        <v>2</v>
      </c>
      <c r="I96" s="197"/>
      <c r="J96" s="198">
        <f>ROUND(I96*H96,2)</f>
        <v>0</v>
      </c>
      <c r="K96" s="194" t="s">
        <v>548</v>
      </c>
      <c r="L96" s="39"/>
      <c r="M96" s="199" t="s">
        <v>1</v>
      </c>
      <c r="N96" s="200" t="s">
        <v>42</v>
      </c>
      <c r="O96" s="75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13" t="s">
        <v>238</v>
      </c>
      <c r="AT96" s="13" t="s">
        <v>122</v>
      </c>
      <c r="AU96" s="13" t="s">
        <v>126</v>
      </c>
      <c r="AY96" s="13" t="s">
        <v>121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13" t="s">
        <v>126</v>
      </c>
      <c r="BK96" s="203">
        <f>ROUND(I96*H96,2)</f>
        <v>0</v>
      </c>
      <c r="BL96" s="13" t="s">
        <v>238</v>
      </c>
      <c r="BM96" s="13" t="s">
        <v>562</v>
      </c>
    </row>
    <row r="97" s="1" customFormat="1" ht="16.5" customHeight="1">
      <c r="B97" s="34"/>
      <c r="C97" s="192" t="s">
        <v>238</v>
      </c>
      <c r="D97" s="192" t="s">
        <v>122</v>
      </c>
      <c r="E97" s="193" t="s">
        <v>563</v>
      </c>
      <c r="F97" s="194" t="s">
        <v>564</v>
      </c>
      <c r="G97" s="195" t="s">
        <v>527</v>
      </c>
      <c r="H97" s="196">
        <v>3</v>
      </c>
      <c r="I97" s="197"/>
      <c r="J97" s="198">
        <f>ROUND(I97*H97,2)</f>
        <v>0</v>
      </c>
      <c r="K97" s="194" t="s">
        <v>548</v>
      </c>
      <c r="L97" s="39"/>
      <c r="M97" s="199" t="s">
        <v>1</v>
      </c>
      <c r="N97" s="200" t="s">
        <v>42</v>
      </c>
      <c r="O97" s="75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13" t="s">
        <v>238</v>
      </c>
      <c r="AT97" s="13" t="s">
        <v>122</v>
      </c>
      <c r="AU97" s="13" t="s">
        <v>126</v>
      </c>
      <c r="AY97" s="13" t="s">
        <v>121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13" t="s">
        <v>126</v>
      </c>
      <c r="BK97" s="203">
        <f>ROUND(I97*H97,2)</f>
        <v>0</v>
      </c>
      <c r="BL97" s="13" t="s">
        <v>238</v>
      </c>
      <c r="BM97" s="13" t="s">
        <v>565</v>
      </c>
    </row>
    <row r="98" s="1" customFormat="1" ht="22.5" customHeight="1">
      <c r="B98" s="34"/>
      <c r="C98" s="230" t="s">
        <v>256</v>
      </c>
      <c r="D98" s="230" t="s">
        <v>191</v>
      </c>
      <c r="E98" s="231" t="s">
        <v>566</v>
      </c>
      <c r="F98" s="232" t="s">
        <v>567</v>
      </c>
      <c r="G98" s="233" t="s">
        <v>527</v>
      </c>
      <c r="H98" s="234">
        <v>3</v>
      </c>
      <c r="I98" s="235"/>
      <c r="J98" s="236">
        <f>ROUND(I98*H98,2)</f>
        <v>0</v>
      </c>
      <c r="K98" s="232" t="s">
        <v>552</v>
      </c>
      <c r="L98" s="237"/>
      <c r="M98" s="238" t="s">
        <v>1</v>
      </c>
      <c r="N98" s="239" t="s">
        <v>42</v>
      </c>
      <c r="O98" s="75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13" t="s">
        <v>254</v>
      </c>
      <c r="AT98" s="13" t="s">
        <v>191</v>
      </c>
      <c r="AU98" s="13" t="s">
        <v>126</v>
      </c>
      <c r="AY98" s="13" t="s">
        <v>121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3" t="s">
        <v>126</v>
      </c>
      <c r="BK98" s="203">
        <f>ROUND(I98*H98,2)</f>
        <v>0</v>
      </c>
      <c r="BL98" s="13" t="s">
        <v>238</v>
      </c>
      <c r="BM98" s="13" t="s">
        <v>568</v>
      </c>
    </row>
    <row r="99" s="1" customFormat="1" ht="16.5" customHeight="1">
      <c r="B99" s="34"/>
      <c r="C99" s="192" t="s">
        <v>260</v>
      </c>
      <c r="D99" s="192" t="s">
        <v>122</v>
      </c>
      <c r="E99" s="193" t="s">
        <v>569</v>
      </c>
      <c r="F99" s="194" t="s">
        <v>570</v>
      </c>
      <c r="G99" s="195" t="s">
        <v>527</v>
      </c>
      <c r="H99" s="196">
        <v>1</v>
      </c>
      <c r="I99" s="197"/>
      <c r="J99" s="198">
        <f>ROUND(I99*H99,2)</f>
        <v>0</v>
      </c>
      <c r="K99" s="194" t="s">
        <v>548</v>
      </c>
      <c r="L99" s="39"/>
      <c r="M99" s="199" t="s">
        <v>1</v>
      </c>
      <c r="N99" s="200" t="s">
        <v>42</v>
      </c>
      <c r="O99" s="75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13" t="s">
        <v>238</v>
      </c>
      <c r="AT99" s="13" t="s">
        <v>122</v>
      </c>
      <c r="AU99" s="13" t="s">
        <v>126</v>
      </c>
      <c r="AY99" s="13" t="s">
        <v>121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13" t="s">
        <v>126</v>
      </c>
      <c r="BK99" s="203">
        <f>ROUND(I99*H99,2)</f>
        <v>0</v>
      </c>
      <c r="BL99" s="13" t="s">
        <v>238</v>
      </c>
      <c r="BM99" s="13" t="s">
        <v>571</v>
      </c>
    </row>
    <row r="100" s="1" customFormat="1" ht="22.5" customHeight="1">
      <c r="B100" s="34"/>
      <c r="C100" s="230" t="s">
        <v>264</v>
      </c>
      <c r="D100" s="230" t="s">
        <v>191</v>
      </c>
      <c r="E100" s="231" t="s">
        <v>572</v>
      </c>
      <c r="F100" s="232" t="s">
        <v>573</v>
      </c>
      <c r="G100" s="233" t="s">
        <v>527</v>
      </c>
      <c r="H100" s="234">
        <v>1</v>
      </c>
      <c r="I100" s="235"/>
      <c r="J100" s="236">
        <f>ROUND(I100*H100,2)</f>
        <v>0</v>
      </c>
      <c r="K100" s="232" t="s">
        <v>552</v>
      </c>
      <c r="L100" s="237"/>
      <c r="M100" s="238" t="s">
        <v>1</v>
      </c>
      <c r="N100" s="239" t="s">
        <v>42</v>
      </c>
      <c r="O100" s="75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13" t="s">
        <v>254</v>
      </c>
      <c r="AT100" s="13" t="s">
        <v>191</v>
      </c>
      <c r="AU100" s="13" t="s">
        <v>126</v>
      </c>
      <c r="AY100" s="13" t="s">
        <v>121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13" t="s">
        <v>126</v>
      </c>
      <c r="BK100" s="203">
        <f>ROUND(I100*H100,2)</f>
        <v>0</v>
      </c>
      <c r="BL100" s="13" t="s">
        <v>238</v>
      </c>
      <c r="BM100" s="13" t="s">
        <v>574</v>
      </c>
    </row>
    <row r="101" s="9" customFormat="1" ht="25.92" customHeight="1">
      <c r="B101" s="178"/>
      <c r="C101" s="179"/>
      <c r="D101" s="180" t="s">
        <v>69</v>
      </c>
      <c r="E101" s="181" t="s">
        <v>118</v>
      </c>
      <c r="F101" s="181" t="s">
        <v>119</v>
      </c>
      <c r="G101" s="179"/>
      <c r="H101" s="179"/>
      <c r="I101" s="182"/>
      <c r="J101" s="183">
        <f>BK101</f>
        <v>0</v>
      </c>
      <c r="K101" s="179"/>
      <c r="L101" s="184"/>
      <c r="M101" s="185"/>
      <c r="N101" s="186"/>
      <c r="O101" s="186"/>
      <c r="P101" s="187">
        <f>SUM(P102:P108)</f>
        <v>0</v>
      </c>
      <c r="Q101" s="186"/>
      <c r="R101" s="187">
        <f>SUM(R102:R108)</f>
        <v>0</v>
      </c>
      <c r="S101" s="186"/>
      <c r="T101" s="188">
        <f>SUM(T102:T108)</f>
        <v>0</v>
      </c>
      <c r="AR101" s="189" t="s">
        <v>120</v>
      </c>
      <c r="AT101" s="190" t="s">
        <v>69</v>
      </c>
      <c r="AU101" s="190" t="s">
        <v>70</v>
      </c>
      <c r="AY101" s="189" t="s">
        <v>121</v>
      </c>
      <c r="BK101" s="191">
        <f>SUM(BK102:BK108)</f>
        <v>0</v>
      </c>
    </row>
    <row r="102" s="1" customFormat="1" ht="16.5" customHeight="1">
      <c r="B102" s="34"/>
      <c r="C102" s="192" t="s">
        <v>284</v>
      </c>
      <c r="D102" s="192" t="s">
        <v>122</v>
      </c>
      <c r="E102" s="193" t="s">
        <v>575</v>
      </c>
      <c r="F102" s="194" t="s">
        <v>576</v>
      </c>
      <c r="G102" s="195" t="s">
        <v>577</v>
      </c>
      <c r="H102" s="196">
        <v>1</v>
      </c>
      <c r="I102" s="197"/>
      <c r="J102" s="198">
        <f>ROUND(I102*H102,2)</f>
        <v>0</v>
      </c>
      <c r="K102" s="194" t="s">
        <v>528</v>
      </c>
      <c r="L102" s="39"/>
      <c r="M102" s="199" t="s">
        <v>1</v>
      </c>
      <c r="N102" s="200" t="s">
        <v>42</v>
      </c>
      <c r="O102" s="75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13" t="s">
        <v>120</v>
      </c>
      <c r="AT102" s="13" t="s">
        <v>122</v>
      </c>
      <c r="AU102" s="13" t="s">
        <v>78</v>
      </c>
      <c r="AY102" s="13" t="s">
        <v>121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13" t="s">
        <v>126</v>
      </c>
      <c r="BK102" s="203">
        <f>ROUND(I102*H102,2)</f>
        <v>0</v>
      </c>
      <c r="BL102" s="13" t="s">
        <v>120</v>
      </c>
      <c r="BM102" s="13" t="s">
        <v>578</v>
      </c>
    </row>
    <row r="103" s="1" customFormat="1" ht="22.5" customHeight="1">
      <c r="B103" s="34"/>
      <c r="C103" s="192" t="s">
        <v>290</v>
      </c>
      <c r="D103" s="192" t="s">
        <v>122</v>
      </c>
      <c r="E103" s="193" t="s">
        <v>579</v>
      </c>
      <c r="F103" s="194" t="s">
        <v>580</v>
      </c>
      <c r="G103" s="195" t="s">
        <v>581</v>
      </c>
      <c r="H103" s="196">
        <v>3</v>
      </c>
      <c r="I103" s="197"/>
      <c r="J103" s="198">
        <f>ROUND(I103*H103,2)</f>
        <v>0</v>
      </c>
      <c r="K103" s="194" t="s">
        <v>582</v>
      </c>
      <c r="L103" s="39"/>
      <c r="M103" s="199" t="s">
        <v>1</v>
      </c>
      <c r="N103" s="200" t="s">
        <v>42</v>
      </c>
      <c r="O103" s="75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13" t="s">
        <v>120</v>
      </c>
      <c r="AT103" s="13" t="s">
        <v>122</v>
      </c>
      <c r="AU103" s="13" t="s">
        <v>78</v>
      </c>
      <c r="AY103" s="13" t="s">
        <v>121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13" t="s">
        <v>126</v>
      </c>
      <c r="BK103" s="203">
        <f>ROUND(I103*H103,2)</f>
        <v>0</v>
      </c>
      <c r="BL103" s="13" t="s">
        <v>120</v>
      </c>
      <c r="BM103" s="13" t="s">
        <v>583</v>
      </c>
    </row>
    <row r="104" s="1" customFormat="1" ht="22.5" customHeight="1">
      <c r="B104" s="34"/>
      <c r="C104" s="192" t="s">
        <v>295</v>
      </c>
      <c r="D104" s="192" t="s">
        <v>122</v>
      </c>
      <c r="E104" s="193" t="s">
        <v>584</v>
      </c>
      <c r="F104" s="194" t="s">
        <v>585</v>
      </c>
      <c r="G104" s="195" t="s">
        <v>581</v>
      </c>
      <c r="H104" s="196">
        <v>3</v>
      </c>
      <c r="I104" s="197"/>
      <c r="J104" s="198">
        <f>ROUND(I104*H104,2)</f>
        <v>0</v>
      </c>
      <c r="K104" s="194" t="s">
        <v>582</v>
      </c>
      <c r="L104" s="39"/>
      <c r="M104" s="199" t="s">
        <v>1</v>
      </c>
      <c r="N104" s="200" t="s">
        <v>42</v>
      </c>
      <c r="O104" s="75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13" t="s">
        <v>120</v>
      </c>
      <c r="AT104" s="13" t="s">
        <v>122</v>
      </c>
      <c r="AU104" s="13" t="s">
        <v>78</v>
      </c>
      <c r="AY104" s="13" t="s">
        <v>121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3" t="s">
        <v>126</v>
      </c>
      <c r="BK104" s="203">
        <f>ROUND(I104*H104,2)</f>
        <v>0</v>
      </c>
      <c r="BL104" s="13" t="s">
        <v>120</v>
      </c>
      <c r="BM104" s="13" t="s">
        <v>586</v>
      </c>
    </row>
    <row r="105" s="1" customFormat="1" ht="22.5" customHeight="1">
      <c r="B105" s="34"/>
      <c r="C105" s="192" t="s">
        <v>299</v>
      </c>
      <c r="D105" s="192" t="s">
        <v>122</v>
      </c>
      <c r="E105" s="193" t="s">
        <v>587</v>
      </c>
      <c r="F105" s="194" t="s">
        <v>588</v>
      </c>
      <c r="G105" s="195" t="s">
        <v>581</v>
      </c>
      <c r="H105" s="196">
        <v>6</v>
      </c>
      <c r="I105" s="197"/>
      <c r="J105" s="198">
        <f>ROUND(I105*H105,2)</f>
        <v>0</v>
      </c>
      <c r="K105" s="194" t="s">
        <v>582</v>
      </c>
      <c r="L105" s="39"/>
      <c r="M105" s="199" t="s">
        <v>1</v>
      </c>
      <c r="N105" s="200" t="s">
        <v>42</v>
      </c>
      <c r="O105" s="75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13" t="s">
        <v>120</v>
      </c>
      <c r="AT105" s="13" t="s">
        <v>122</v>
      </c>
      <c r="AU105" s="13" t="s">
        <v>78</v>
      </c>
      <c r="AY105" s="13" t="s">
        <v>121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3" t="s">
        <v>126</v>
      </c>
      <c r="BK105" s="203">
        <f>ROUND(I105*H105,2)</f>
        <v>0</v>
      </c>
      <c r="BL105" s="13" t="s">
        <v>120</v>
      </c>
      <c r="BM105" s="13" t="s">
        <v>589</v>
      </c>
    </row>
    <row r="106" s="1" customFormat="1" ht="22.5" customHeight="1">
      <c r="B106" s="34"/>
      <c r="C106" s="192" t="s">
        <v>303</v>
      </c>
      <c r="D106" s="192" t="s">
        <v>122</v>
      </c>
      <c r="E106" s="193" t="s">
        <v>590</v>
      </c>
      <c r="F106" s="194" t="s">
        <v>591</v>
      </c>
      <c r="G106" s="195" t="s">
        <v>581</v>
      </c>
      <c r="H106" s="196">
        <v>6</v>
      </c>
      <c r="I106" s="197"/>
      <c r="J106" s="198">
        <f>ROUND(I106*H106,2)</f>
        <v>0</v>
      </c>
      <c r="K106" s="194" t="s">
        <v>582</v>
      </c>
      <c r="L106" s="39"/>
      <c r="M106" s="199" t="s">
        <v>1</v>
      </c>
      <c r="N106" s="200" t="s">
        <v>42</v>
      </c>
      <c r="O106" s="75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13" t="s">
        <v>120</v>
      </c>
      <c r="AT106" s="13" t="s">
        <v>122</v>
      </c>
      <c r="AU106" s="13" t="s">
        <v>78</v>
      </c>
      <c r="AY106" s="13" t="s">
        <v>121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13" t="s">
        <v>126</v>
      </c>
      <c r="BK106" s="203">
        <f>ROUND(I106*H106,2)</f>
        <v>0</v>
      </c>
      <c r="BL106" s="13" t="s">
        <v>120</v>
      </c>
      <c r="BM106" s="13" t="s">
        <v>592</v>
      </c>
    </row>
    <row r="107" s="1" customFormat="1" ht="22.5" customHeight="1">
      <c r="B107" s="34"/>
      <c r="C107" s="192" t="s">
        <v>309</v>
      </c>
      <c r="D107" s="192" t="s">
        <v>122</v>
      </c>
      <c r="E107" s="193" t="s">
        <v>593</v>
      </c>
      <c r="F107" s="194" t="s">
        <v>594</v>
      </c>
      <c r="G107" s="195" t="s">
        <v>212</v>
      </c>
      <c r="H107" s="196">
        <v>0.050000000000000003</v>
      </c>
      <c r="I107" s="197"/>
      <c r="J107" s="198">
        <f>ROUND(I107*H107,2)</f>
        <v>0</v>
      </c>
      <c r="K107" s="194" t="s">
        <v>595</v>
      </c>
      <c r="L107" s="39"/>
      <c r="M107" s="199" t="s">
        <v>1</v>
      </c>
      <c r="N107" s="200" t="s">
        <v>42</v>
      </c>
      <c r="O107" s="75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13" t="s">
        <v>120</v>
      </c>
      <c r="AT107" s="13" t="s">
        <v>122</v>
      </c>
      <c r="AU107" s="13" t="s">
        <v>78</v>
      </c>
      <c r="AY107" s="13" t="s">
        <v>121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3" t="s">
        <v>126</v>
      </c>
      <c r="BK107" s="203">
        <f>ROUND(I107*H107,2)</f>
        <v>0</v>
      </c>
      <c r="BL107" s="13" t="s">
        <v>120</v>
      </c>
      <c r="BM107" s="13" t="s">
        <v>596</v>
      </c>
    </row>
    <row r="108" s="1" customFormat="1" ht="22.5" customHeight="1">
      <c r="B108" s="34"/>
      <c r="C108" s="192" t="s">
        <v>314</v>
      </c>
      <c r="D108" s="192" t="s">
        <v>122</v>
      </c>
      <c r="E108" s="193" t="s">
        <v>597</v>
      </c>
      <c r="F108" s="194" t="s">
        <v>598</v>
      </c>
      <c r="G108" s="195" t="s">
        <v>212</v>
      </c>
      <c r="H108" s="196">
        <v>0.040000000000000001</v>
      </c>
      <c r="I108" s="197"/>
      <c r="J108" s="198">
        <f>ROUND(I108*H108,2)</f>
        <v>0</v>
      </c>
      <c r="K108" s="194" t="s">
        <v>595</v>
      </c>
      <c r="L108" s="39"/>
      <c r="M108" s="204" t="s">
        <v>1</v>
      </c>
      <c r="N108" s="205" t="s">
        <v>42</v>
      </c>
      <c r="O108" s="206"/>
      <c r="P108" s="207">
        <f>O108*H108</f>
        <v>0</v>
      </c>
      <c r="Q108" s="207">
        <v>0</v>
      </c>
      <c r="R108" s="207">
        <f>Q108*H108</f>
        <v>0</v>
      </c>
      <c r="S108" s="207">
        <v>0</v>
      </c>
      <c r="T108" s="208">
        <f>S108*H108</f>
        <v>0</v>
      </c>
      <c r="AR108" s="13" t="s">
        <v>120</v>
      </c>
      <c r="AT108" s="13" t="s">
        <v>122</v>
      </c>
      <c r="AU108" s="13" t="s">
        <v>78</v>
      </c>
      <c r="AY108" s="13" t="s">
        <v>121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13" t="s">
        <v>126</v>
      </c>
      <c r="BK108" s="203">
        <f>ROUND(I108*H108,2)</f>
        <v>0</v>
      </c>
      <c r="BL108" s="13" t="s">
        <v>120</v>
      </c>
      <c r="BM108" s="13" t="s">
        <v>599</v>
      </c>
    </row>
    <row r="109" s="1" customFormat="1" ht="6.96" customHeight="1">
      <c r="B109" s="53"/>
      <c r="C109" s="54"/>
      <c r="D109" s="54"/>
      <c r="E109" s="54"/>
      <c r="F109" s="54"/>
      <c r="G109" s="54"/>
      <c r="H109" s="54"/>
      <c r="I109" s="151"/>
      <c r="J109" s="54"/>
      <c r="K109" s="54"/>
      <c r="L109" s="39"/>
    </row>
  </sheetData>
  <sheetProtection sheet="1" autoFilter="0" formatColumns="0" formatRows="0" objects="1" scenarios="1" spinCount="100000" saltValue="z8YoRoQFyoQNDaCp9xqsbfJneF0dB8FEI66E6PVfQcIe9HgXkP6YBD76T1UaL/FmgMAJ+LD0JWXDn9ONyqxZLg==" hashValue="U3ydcOrvS43GZebv4Vk4Ofzbx6lssa2WVZnwUGMtJ2hVGhqTbf7z1V9uXxD9j8kcuwi8jjRrw7wculsNbVrd+w==" algorithmName="SHA-512" password="CC35"/>
  <autoFilter ref="C82:K10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Milan Hájek</dc:creator>
  <cp:lastModifiedBy>Milan Hájek</cp:lastModifiedBy>
  <dcterms:created xsi:type="dcterms:W3CDTF">2019-01-16T10:30:43Z</dcterms:created>
  <dcterms:modified xsi:type="dcterms:W3CDTF">2019-01-16T10:30:53Z</dcterms:modified>
</cp:coreProperties>
</file>