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 - 1NP" sheetId="2" r:id="rId2"/>
    <sheet name="20 - 2NP" sheetId="3" r:id="rId3"/>
    <sheet name="30 - Elektroinstalace" sheetId="4" r:id="rId4"/>
  </sheets>
  <definedNames>
    <definedName name="_xlnm.Print_Area" localSheetId="0">'Rekapitulace stavby'!$D$4:$AO$36,'Rekapitulace stavby'!$C$42:$AQ$58</definedName>
    <definedName name="_xlnm._FilterDatabase" localSheetId="1" hidden="1">'10 - 1NP'!$C$92:$K$231</definedName>
    <definedName name="_xlnm.Print_Area" localSheetId="1">'10 - 1NP'!$C$4:$J$39,'10 - 1NP'!$C$45:$J$74,'10 - 1NP'!$C$80:$K$231</definedName>
    <definedName name="_xlnm._FilterDatabase" localSheetId="2" hidden="1">'20 - 2NP'!$C$92:$K$232</definedName>
    <definedName name="_xlnm.Print_Area" localSheetId="2">'20 - 2NP'!$C$4:$J$39,'20 - 2NP'!$C$45:$J$74,'20 - 2NP'!$C$80:$K$232</definedName>
    <definedName name="_xlnm._FilterDatabase" localSheetId="3" hidden="1">'30 - Elektroinstalace'!$C$90:$K$242</definedName>
    <definedName name="_xlnm.Print_Area" localSheetId="3">'30 - Elektroinstalace'!$C$4:$J$39,'30 - Elektroinstalace'!$C$45:$J$72,'30 - Elektroinstalace'!$C$78:$K$242</definedName>
    <definedName name="_xlnm.Print_Titles" localSheetId="0">'Rekapitulace stavby'!$52:$52</definedName>
    <definedName name="_xlnm.Print_Titles" localSheetId="1">'10 - 1NP'!$92:$92</definedName>
    <definedName name="_xlnm.Print_Titles" localSheetId="2">'20 - 2NP'!$92:$92</definedName>
    <definedName name="_xlnm.Print_Titles" localSheetId="3">'30 - Elektroinstalace'!$90:$90</definedName>
  </definedNames>
  <calcPr fullCalcOnLoad="1"/>
</workbook>
</file>

<file path=xl/sharedStrings.xml><?xml version="1.0" encoding="utf-8"?>
<sst xmlns="http://schemas.openxmlformats.org/spreadsheetml/2006/main" count="5722" uniqueCount="930">
  <si>
    <t>Export Komplet</t>
  </si>
  <si>
    <t/>
  </si>
  <si>
    <t>2.0</t>
  </si>
  <si>
    <t>ZAMOK</t>
  </si>
  <si>
    <t>False</t>
  </si>
  <si>
    <t>{bf35a820-98c8-4743-9f1e-bb56e7ed2985}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</si>
  <si>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</si>
  <si>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</si>
  <si>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</si>
  <si>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</si>
  <si>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</si>
  <si>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</si>
  <si>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</si>
  <si>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</si>
  <si>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Y212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</si>
  <si>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</si>
  <si>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</si>
  <si>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pokojů - Domov pro Seniory v Hranicích</t>
  </si>
  <si>
    <t>KSO:</t>
  </si>
  <si>
    <t>CC-CZ:</t>
  </si>
  <si>
    <t>Místo:</t>
  </si>
  <si>
    <t>Hranice</t>
  </si>
  <si>
    <t>Datum:</t>
  </si>
  <si>
    <t>10. 12. 2018</t>
  </si>
  <si>
    <t>Zadavatel:</t>
  </si>
  <si>
    <t>IČ:</t>
  </si>
  <si>
    <t>Domov pro Seniory v Hranicích</t>
  </si>
  <si>
    <t>DIČ:</t>
  </si>
  <si>
    <t>Uchazeč:</t>
  </si>
  <si>
    <t>Vyplň údaj</t>
  </si>
  <si>
    <t>Projektant:</t>
  </si>
  <si>
    <t>ing.Kostner Petr</t>
  </si>
  <si>
    <t>True</t>
  </si>
  <si>
    <t>Zpracovatel:</t>
  </si>
  <si>
    <t>Milan Hájek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</si>
  <si>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</si>
  <si>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</si>
  <si>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</si>
  <si>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</si>
  <si>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</si>
  <si>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</si>
  <si>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</si>
  <si>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</si>
  <si>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</si>
  <si>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</si>
  <si>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</si>
  <si>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</si>
  <si>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</si>
  <si>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</si>
  <si>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</si>
  <si>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</si>
  <si>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</si>
  <si>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</si>
  <si>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</si>
  <si>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</si>
  <si>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</si>
  <si>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</si>
  <si>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</si>
  <si>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</si>
  <si>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</si>
  <si>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</si>
  <si>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</si>
  <si>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</si>
  <si>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</si>
  <si>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</si>
  <si>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</si>
  <si>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</si>
  <si>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</si>
  <si>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</si>
  <si>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</si>
  <si>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</si>
  <si>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</si>
  <si>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</si>
  <si>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</si>
  <si>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</si>
  <si>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10</t>
  </si>
  <si>
    <t>1NP</t>
  </si>
  <si>
    <t>STA</t>
  </si>
  <si>
    <t>1</t>
  </si>
  <si>
    <t>{378e2250-1e5b-40fc-bd42-fa933a4d94f2}</t>
  </si>
  <si>
    <t>20</t>
  </si>
  <si>
    <t>2NP</t>
  </si>
  <si>
    <t>{fa1537be-f41c-4286-b35e-6d166a811222}</t>
  </si>
  <si>
    <t>30</t>
  </si>
  <si>
    <t>Elektroinstalace</t>
  </si>
  <si>
    <t>{7227e2b6-4e1b-4d16-b8f3-418b8a6b0c6c}</t>
  </si>
  <si>
    <t>KRYCÍ LIST SOUPISU PRACÍ</t>
  </si>
  <si>
    <t>Objekt:</t>
  </si>
  <si>
    <t>10 - 1NP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</si>
  <si>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</si>
  <si>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</si>
  <si>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</si>
  <si>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</si>
  <si>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</si>
  <si>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</si>
  <si>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</si>
  <si>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</si>
  <si>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</si>
  <si>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</si>
  <si>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</si>
  <si>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</si>
  <si>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</si>
  <si>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766 - Konstrukce truhlářské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</si>
  <si>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</si>
  <si>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</si>
  <si>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</si>
  <si>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OST - Ostatní</t>
  </si>
  <si>
    <t xml:space="preserve">    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</si>
  <si>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</si>
  <si>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</si>
  <si>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</si>
  <si>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</si>
  <si>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</si>
  <si>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</si>
  <si>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</si>
  <si>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</si>
  <si>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</si>
  <si>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</si>
  <si>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</si>
  <si>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</si>
  <si>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</si>
  <si>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</si>
  <si>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</si>
  <si>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</si>
  <si>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</si>
  <si>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</si>
  <si>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</si>
  <si>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317944321</t>
  </si>
  <si>
    <t>Válcované nosníky do č.12 dodatečně osazované do připravených otvorů</t>
  </si>
  <si>
    <t>t</t>
  </si>
  <si>
    <t>CS ÚRS 2018 01</t>
  </si>
  <si>
    <t>4</t>
  </si>
  <si>
    <t>2</t>
  </si>
  <si>
    <t>-995473977</t>
  </si>
  <si>
    <t>VV</t>
  </si>
  <si>
    <t>1,3*2*3,86*1,05/1000 "P1 - L 60x40x5</t>
  </si>
  <si>
    <t>(1*4+1,2*4+1,5*6)*3,86*1,05/1000 "P2-4 - L 60x40x5</t>
  </si>
  <si>
    <t>1,2*2*6,4*1,05/1000  "P5 - L 70x70x6</t>
  </si>
  <si>
    <t>340271041</t>
  </si>
  <si>
    <t>Zazdívka otvorů v příčkách nebo stěnách plochy do 1 m2  tvárnicemi pórobetonovými tl 150 mm</t>
  </si>
  <si>
    <t>m2</t>
  </si>
  <si>
    <t>1693476055</t>
  </si>
  <si>
    <t>0,9*2</t>
  </si>
  <si>
    <t>6</t>
  </si>
  <si>
    <t>Úpravy povrchů, podlahy a osazování výplní</t>
  </si>
  <si>
    <t>612315121</t>
  </si>
  <si>
    <t>Vápenná štuková omítka rýh ve stěnách šířky do 150 mm</t>
  </si>
  <si>
    <t>-269412899</t>
  </si>
  <si>
    <t>(2,97*2+3,6+1,5+2,25*2+1,5+2,97*2)*0,15</t>
  </si>
  <si>
    <t>(2,97*2)*0,15</t>
  </si>
  <si>
    <t>612315225</t>
  </si>
  <si>
    <t>Vápenná štuková omítka malých ploch do 4,0 m2 na stěnách</t>
  </si>
  <si>
    <t>kus</t>
  </si>
  <si>
    <t>-467115171</t>
  </si>
  <si>
    <t>0,9*2*2</t>
  </si>
  <si>
    <t>5</t>
  </si>
  <si>
    <t>619995001</t>
  </si>
  <si>
    <t>Začištění omítek kolem oken, dveří, podlah nebo obkladů</t>
  </si>
  <si>
    <t>m</t>
  </si>
  <si>
    <t>16</t>
  </si>
  <si>
    <t>-1960600716</t>
  </si>
  <si>
    <t>5*2</t>
  </si>
  <si>
    <t>4,7*2*2</t>
  </si>
  <si>
    <t>4,9*2*3</t>
  </si>
  <si>
    <t>5,2*2*3</t>
  </si>
  <si>
    <t>642942111</t>
  </si>
  <si>
    <t>Osazování zárubní nebo rámů dveřních kovových do 2,5 m2 na MC</t>
  </si>
  <si>
    <t>1176718918</t>
  </si>
  <si>
    <t>7</t>
  </si>
  <si>
    <t>M</t>
  </si>
  <si>
    <t>55331212</t>
  </si>
  <si>
    <t>zárubeň ocelová pro běžné zdění hranatý profil s drážkou 700 L/P</t>
  </si>
  <si>
    <t>8</t>
  </si>
  <si>
    <t>-334978228</t>
  </si>
  <si>
    <t>55331215</t>
  </si>
  <si>
    <t>zárubeň ocelová pro běžné zdění hranatý profil s drážkou 900 L/P</t>
  </si>
  <si>
    <t>361152300</t>
  </si>
  <si>
    <t>9</t>
  </si>
  <si>
    <t>55331226</t>
  </si>
  <si>
    <t>zárubeň ocelová pro běžné zdění hranatý profil s drážkou 1000 L/P</t>
  </si>
  <si>
    <t>-861078876</t>
  </si>
  <si>
    <t>55331227</t>
  </si>
  <si>
    <t>zárubeň ocelová pro běžné zdění hranatý profil s drážkou 1200 L/P</t>
  </si>
  <si>
    <t>R-pol.</t>
  </si>
  <si>
    <t>-336055915</t>
  </si>
  <si>
    <t>Ostatní konstrukce a práce, bourání</t>
  </si>
  <si>
    <t>11</t>
  </si>
  <si>
    <t>952901111</t>
  </si>
  <si>
    <t>Vyčištění budov bytové a občanské výstavby při výšce podlaží do 4 m</t>
  </si>
  <si>
    <t>362966540</t>
  </si>
  <si>
    <t>10,63 "101</t>
  </si>
  <si>
    <t>25,51 "102</t>
  </si>
  <si>
    <t>26,01 "105</t>
  </si>
  <si>
    <t>16,97 "106</t>
  </si>
  <si>
    <t>16,41 "125</t>
  </si>
  <si>
    <t>11,26 "122</t>
  </si>
  <si>
    <t>3,48 "127</t>
  </si>
  <si>
    <t>1,52 "126</t>
  </si>
  <si>
    <t>11,77+3,58 "128,123</t>
  </si>
  <si>
    <t>22,26 "138</t>
  </si>
  <si>
    <t>30,7 "137</t>
  </si>
  <si>
    <t>27,58 "136</t>
  </si>
  <si>
    <t>19,22 "135</t>
  </si>
  <si>
    <t>41,82 "124</t>
  </si>
  <si>
    <t>12</t>
  </si>
  <si>
    <t>962031133</t>
  </si>
  <si>
    <t>Bourání příček z cihel pálených na MVC tl do 150 mm</t>
  </si>
  <si>
    <t>826659343</t>
  </si>
  <si>
    <t>(3,6+1,5)*2,97</t>
  </si>
  <si>
    <t>1,3*2,97</t>
  </si>
  <si>
    <t>13</t>
  </si>
  <si>
    <t>968072455</t>
  </si>
  <si>
    <t>Vybourání kovových dveřních zárubní pl do 2 m2</t>
  </si>
  <si>
    <t>-125847584</t>
  </si>
  <si>
    <t>0,9*2*3</t>
  </si>
  <si>
    <t>0,8*2*6</t>
  </si>
  <si>
    <t>0,6*2*2</t>
  </si>
  <si>
    <t>14</t>
  </si>
  <si>
    <t>968072456</t>
  </si>
  <si>
    <t>Vybourání kovových dveřních zárubní pl přes 2 m2</t>
  </si>
  <si>
    <t>1733390380</t>
  </si>
  <si>
    <t>1,5*2</t>
  </si>
  <si>
    <t>971033531</t>
  </si>
  <si>
    <t>Vybourání otvorů ve zdivu cihelném pl do 1 m2 na MVC nebo MV tl do 150 mm</t>
  </si>
  <si>
    <t>-476631458</t>
  </si>
  <si>
    <t>0,2*2</t>
  </si>
  <si>
    <t>2*0,2*5</t>
  </si>
  <si>
    <t>0,4*2*3</t>
  </si>
  <si>
    <t>974031664</t>
  </si>
  <si>
    <t>Vysekání rýh ve zdivu cihelném pro vtahování nosníků hl do 150 mm v do 150 mm</t>
  </si>
  <si>
    <t>-2114320889</t>
  </si>
  <si>
    <t>1,3</t>
  </si>
  <si>
    <t>1*2</t>
  </si>
  <si>
    <t>1,2*2</t>
  </si>
  <si>
    <t>1,5*3</t>
  </si>
  <si>
    <t>997</t>
  </si>
  <si>
    <t>Přesun sutě</t>
  </si>
  <si>
    <t>17</t>
  </si>
  <si>
    <t>997013211</t>
  </si>
  <si>
    <t>Vnitrostaveništní doprava suti a vybouraných hmot pro budovy v do 6 m ručně</t>
  </si>
  <si>
    <t>88339840</t>
  </si>
  <si>
    <t>18</t>
  </si>
  <si>
    <t>997013501</t>
  </si>
  <si>
    <t>Odvoz suti a vybouraných hmot na skládku nebo meziskládku do 1 km se složením</t>
  </si>
  <si>
    <t>-514260748</t>
  </si>
  <si>
    <t>19</t>
  </si>
  <si>
    <t>997013509</t>
  </si>
  <si>
    <t>Příplatek k odvozu suti a vybouraných hmot na skládku ZKD 1 km přes 1 km</t>
  </si>
  <si>
    <t>-19867490</t>
  </si>
  <si>
    <t>9,118*9 'Přepočtené koeficientem množství</t>
  </si>
  <si>
    <t>997013803</t>
  </si>
  <si>
    <t>Poplatek za uložení na skládce (skládkovné) stavebního odpadu cihelného kód odpadu 170 102</t>
  </si>
  <si>
    <t>1765518249</t>
  </si>
  <si>
    <t>998</t>
  </si>
  <si>
    <t>Přesun hmot</t>
  </si>
  <si>
    <t>998018001</t>
  </si>
  <si>
    <t>Přesun hmot ruční pro budovy v do 6 m</t>
  </si>
  <si>
    <t>-1187215041</t>
  </si>
  <si>
    <t>PSV</t>
  </si>
  <si>
    <t>Práce a dodávky PSV</t>
  </si>
  <si>
    <t>763</t>
  </si>
  <si>
    <t>Konstrukce suché výstavby</t>
  </si>
  <si>
    <t>22</t>
  </si>
  <si>
    <t>763131431</t>
  </si>
  <si>
    <t>SDK podhled deska 1xDF 12,5 bez TI dvouvrstvá spodní kce profil CD+UD</t>
  </si>
  <si>
    <t>1341640144</t>
  </si>
  <si>
    <t>11,26+41,82"122,124</t>
  </si>
  <si>
    <t>23</t>
  </si>
  <si>
    <t>998763401</t>
  </si>
  <si>
    <t>Přesun hmot procentní pro sádrokartonové konstrukce v objektech v do 6 m</t>
  </si>
  <si>
    <t>%</t>
  </si>
  <si>
    <t>-632136206</t>
  </si>
  <si>
    <t>766</t>
  </si>
  <si>
    <t>Konstrukce truhlářské</t>
  </si>
  <si>
    <t>24</t>
  </si>
  <si>
    <t>766660002</t>
  </si>
  <si>
    <t>Montáž dveřních křídel otvíravých 1křídlových š přes 0,8 m do ocelové zárubně</t>
  </si>
  <si>
    <t>62048167</t>
  </si>
  <si>
    <t>25</t>
  </si>
  <si>
    <t>61165332CPL</t>
  </si>
  <si>
    <t>dveře vnitřní CPL 1křídlé 100x197cm</t>
  </si>
  <si>
    <t>32</t>
  </si>
  <si>
    <t>-946863806</t>
  </si>
  <si>
    <t>26</t>
  </si>
  <si>
    <t>61165331CPL</t>
  </si>
  <si>
    <t>dveře vnitřní CPL 1křídlé 70x197cm</t>
  </si>
  <si>
    <t>276307909</t>
  </si>
  <si>
    <t>27</t>
  </si>
  <si>
    <t>61165333CPL</t>
  </si>
  <si>
    <t>dveře vnitřní CPL 1křídlé 90x197cm</t>
  </si>
  <si>
    <t>-531860264</t>
  </si>
  <si>
    <t>28</t>
  </si>
  <si>
    <t>61165334CPL</t>
  </si>
  <si>
    <t>dveře vnitřní CPL 1křídlé 120x197cm</t>
  </si>
  <si>
    <t>-910739911</t>
  </si>
  <si>
    <t>29</t>
  </si>
  <si>
    <t>766660722</t>
  </si>
  <si>
    <t>Montáž dveřního kování - zámku</t>
  </si>
  <si>
    <t>38473906</t>
  </si>
  <si>
    <t>54926400</t>
  </si>
  <si>
    <t>zámek stavební dveřní zadlabací s vložkou 5131</t>
  </si>
  <si>
    <t>184620508</t>
  </si>
  <si>
    <t>31</t>
  </si>
  <si>
    <t>54926401</t>
  </si>
  <si>
    <t>kování</t>
  </si>
  <si>
    <t>1252990533</t>
  </si>
  <si>
    <t>766691914</t>
  </si>
  <si>
    <t>Vyvěšení nebo zavěšení dřevěných křídel dveří pl do 2 m2</t>
  </si>
  <si>
    <t>-710702505</t>
  </si>
  <si>
    <t>33</t>
  </si>
  <si>
    <t>998766201</t>
  </si>
  <si>
    <t>Přesun hmot procentní pro konstrukce truhlářské v objektech v do 6 m</t>
  </si>
  <si>
    <t>1541715825</t>
  </si>
  <si>
    <t>776</t>
  </si>
  <si>
    <t>Podlahy povlakové</t>
  </si>
  <si>
    <t>34</t>
  </si>
  <si>
    <t>776111311</t>
  </si>
  <si>
    <t>Vysátí podkladu povlakových podlah</t>
  </si>
  <si>
    <t>-983818484</t>
  </si>
  <si>
    <t>35</t>
  </si>
  <si>
    <t>776141122</t>
  </si>
  <si>
    <t>Vyrovnání podkladu povlakových podlah stěrkou pevnosti 30 MPa tl 5 mm</t>
  </si>
  <si>
    <t>-1672499441</t>
  </si>
  <si>
    <t>36</t>
  </si>
  <si>
    <t>776201811</t>
  </si>
  <si>
    <t>Demontáž lepených povlakových podlah bez podložky ručně</t>
  </si>
  <si>
    <t>-1245358637</t>
  </si>
  <si>
    <t>37</t>
  </si>
  <si>
    <t>776221111</t>
  </si>
  <si>
    <t>Lepení pásů z PVC standardním lepidlem</t>
  </si>
  <si>
    <t>1544485005</t>
  </si>
  <si>
    <t>38</t>
  </si>
  <si>
    <t>28411013</t>
  </si>
  <si>
    <t>PVC heterogenní protiskluzné nášlapná vrstva 0,70mm R 11 zátěž 34/43 otlak do 0,05mm hořlavost Bfl S1</t>
  </si>
  <si>
    <t>1203825581</t>
  </si>
  <si>
    <t>63,71*1,1 'Přepočtené koeficientem množství</t>
  </si>
  <si>
    <t>39</t>
  </si>
  <si>
    <t>776411111</t>
  </si>
  <si>
    <t>Montáž obvodových soklíků výšky do 80 mm</t>
  </si>
  <si>
    <t>-1358382372</t>
  </si>
  <si>
    <t>4,76*2+0,64*2+2,15*2-1,4-1-1,35 "101</t>
  </si>
  <si>
    <t>6,16*2+1,65*2-0,8-1,5-0,8-0,7 "122</t>
  </si>
  <si>
    <t>6,32*2+0,65*2+11,68*2+1,85*2-0,8-1,2*3-1,2-0,8*4 "124</t>
  </si>
  <si>
    <t>40</t>
  </si>
  <si>
    <t>28411008</t>
  </si>
  <si>
    <t>lišta soklová PVC 16 x 60 mm</t>
  </si>
  <si>
    <t>757603650</t>
  </si>
  <si>
    <t>55,37*1,02 'Přepočtené koeficientem množství</t>
  </si>
  <si>
    <t>41</t>
  </si>
  <si>
    <t>998776201</t>
  </si>
  <si>
    <t>Přesun hmot procentní pro podlahy povlakové v objektech v do 6 m</t>
  </si>
  <si>
    <t>123104616</t>
  </si>
  <si>
    <t>783</t>
  </si>
  <si>
    <t>Dokončovací práce - nátěry</t>
  </si>
  <si>
    <t>42</t>
  </si>
  <si>
    <t>783301311</t>
  </si>
  <si>
    <t>Odmaštění zámečnických konstrukcí vodou ředitelným odmašťovačem</t>
  </si>
  <si>
    <t>73139001</t>
  </si>
  <si>
    <t>5*0,3</t>
  </si>
  <si>
    <t>4,7*0,3*2</t>
  </si>
  <si>
    <t>4,9*0,3*3</t>
  </si>
  <si>
    <t>5,2*0,3*3</t>
  </si>
  <si>
    <t>43</t>
  </si>
  <si>
    <t>783324101</t>
  </si>
  <si>
    <t>Základní jednonásobný  akrylátový nátěr zámečnických konstrukcí</t>
  </si>
  <si>
    <t>903470744</t>
  </si>
  <si>
    <t>44</t>
  </si>
  <si>
    <t>783325101</t>
  </si>
  <si>
    <t>Mezinátěr jednonásobný akrylátový mezinátěr zámečnických konstrukcí</t>
  </si>
  <si>
    <t>49485329</t>
  </si>
  <si>
    <t>45</t>
  </si>
  <si>
    <t>783327101</t>
  </si>
  <si>
    <t>Krycí jednonásobný akrylátový nátěr zámečnických konstrukcí</t>
  </si>
  <si>
    <t>1462958775</t>
  </si>
  <si>
    <t>46</t>
  </si>
  <si>
    <t>783801201</t>
  </si>
  <si>
    <t>Obroušení omítek před provedením nátěru</t>
  </si>
  <si>
    <t>2059667811</t>
  </si>
  <si>
    <t>(4,76*2+0,64*2+2,15*2-1,4-1-1,35)*1,5 "101</t>
  </si>
  <si>
    <t>(6,16*2+1,65*2-0,8-1,5-0,8-0,7)*1,5 "122</t>
  </si>
  <si>
    <t>(6,32*2+0,65*2+11,68*2+1,85*2-0,8-1,2*3-1,2-0,8*4)*1,5 "124</t>
  </si>
  <si>
    <t>(1,5*2)*1,5 "135</t>
  </si>
  <si>
    <t>47</t>
  </si>
  <si>
    <t>783813131</t>
  </si>
  <si>
    <t>Penetrační syntetický nátěr hladkých, tenkovrstvých zrnitých a štukových omítek</t>
  </si>
  <si>
    <t>-1659983798</t>
  </si>
  <si>
    <t>48</t>
  </si>
  <si>
    <t>783817421</t>
  </si>
  <si>
    <t>Krycí dvojnásobný syntetický nátěr hladkých, zrnitých tenkovrstvých nebo štukových omítek</t>
  </si>
  <si>
    <t>-1433701242</t>
  </si>
  <si>
    <t>784</t>
  </si>
  <si>
    <t>Dokončovací práce - malby a tapety</t>
  </si>
  <si>
    <t>49</t>
  </si>
  <si>
    <t>784121001</t>
  </si>
  <si>
    <t>Oškrabání malby v mísnostech výšky do 3,80 m</t>
  </si>
  <si>
    <t>-1698871927</t>
  </si>
  <si>
    <t>(4,76*2+2,15*2+0,64*2)*2,97+10,63 "101</t>
  </si>
  <si>
    <t>(5,5*2+4,76*2+0,4*2)*2,97+25,51 "102</t>
  </si>
  <si>
    <t>(3,6*2+6,95*2)*2,97+26,01 "105</t>
  </si>
  <si>
    <t>(3,75*2+3,76*2+3,15*2)*2,97+16,97 "106</t>
  </si>
  <si>
    <t>(4,56*2+3,6*2)*2,97+16,41 "125</t>
  </si>
  <si>
    <t>(6,16*2+2*2)*2,97+11,26 "122</t>
  </si>
  <si>
    <t>(2,4*2+1,45*2)*2,97+3,48 "127</t>
  </si>
  <si>
    <t>(1,45*2+1,05*2)*2,97+1,52 "126</t>
  </si>
  <si>
    <t>(3,7*2+2*2+2,6*2)*2,97 +11,77+3,58 "128,123</t>
  </si>
  <si>
    <t>(4,92*2+4,55*2)*2,97+22,26 "138</t>
  </si>
  <si>
    <t>(6,1*2+5,15*2)*2,97+30,7 "137</t>
  </si>
  <si>
    <t>(5,43*2+5,15*2)*2,97+27,58 "136</t>
  </si>
  <si>
    <t>(6,1*2+3,15*2)*2,97+19,22 "135</t>
  </si>
  <si>
    <t>(1,85*2+6,32*2+0,65*2+11,68*2)*2,97+41,82 "124</t>
  </si>
  <si>
    <t>50</t>
  </si>
  <si>
    <t>784181101</t>
  </si>
  <si>
    <t>Základní akrylátová jednonásobná penetrace podkladu v místnostech výšky do 3,80m</t>
  </si>
  <si>
    <t>-932126316</t>
  </si>
  <si>
    <t>1049,472-87,555</t>
  </si>
  <si>
    <t>51</t>
  </si>
  <si>
    <t>784221101</t>
  </si>
  <si>
    <t>Dvojnásobné bílé malby  ze směsí za sucha dobře otěruvzdorných v místnostech do 3,80 m</t>
  </si>
  <si>
    <t>166833993</t>
  </si>
  <si>
    <t>OST</t>
  </si>
  <si>
    <t>Ostatní</t>
  </si>
  <si>
    <t>VRN</t>
  </si>
  <si>
    <t>Vedlejší rozpočtové náklady</t>
  </si>
  <si>
    <t>52</t>
  </si>
  <si>
    <t>999-01</t>
  </si>
  <si>
    <t>Vedlejší náklady</t>
  </si>
  <si>
    <t>-1912788371</t>
  </si>
  <si>
    <t>20 - 2NP</t>
  </si>
  <si>
    <t>(1,2*4+1,5*8+1,5*10)*3,86*1,05/1000 "P3,4 - L 60x40x5</t>
  </si>
  <si>
    <t>(1,2*4+1,5*2)*6,4*1,05/1000  "P5,6 - L 70x70x6</t>
  </si>
  <si>
    <t>-1007419207</t>
  </si>
  <si>
    <t>4,9*2*4</t>
  </si>
  <si>
    <t>5,2*2*13</t>
  </si>
  <si>
    <t>642945111</t>
  </si>
  <si>
    <t>Osazování protipožárních nebo protiplynových zárubní dveří jednokřídlových do 2,5 m2</t>
  </si>
  <si>
    <t>-1810220914</t>
  </si>
  <si>
    <t>55331227EW</t>
  </si>
  <si>
    <t>zárubeň ocelová pro běžné zdění hranatý profil s drážkou 1200 L/P EW30-DP3</t>
  </si>
  <si>
    <t>-1137565275</t>
  </si>
  <si>
    <t>642945112</t>
  </si>
  <si>
    <t>Osazování protipožárních nebo protiplynových zárubní dveří dvoukřídlových do 6,5 m2</t>
  </si>
  <si>
    <t>-1684677559</t>
  </si>
  <si>
    <t>55331137EW</t>
  </si>
  <si>
    <t>zárubeň ocelová pro běžné zdění hranatý profil 1350x2100 EW</t>
  </si>
  <si>
    <t>441054585</t>
  </si>
  <si>
    <t>10,38 "202</t>
  </si>
  <si>
    <t>17,1 "203</t>
  </si>
  <si>
    <t>5,44 "204</t>
  </si>
  <si>
    <t>22,52 "205</t>
  </si>
  <si>
    <t>25,04 "206</t>
  </si>
  <si>
    <t>22,26 " 207</t>
  </si>
  <si>
    <t>30,69 "208</t>
  </si>
  <si>
    <t>27,58 "209</t>
  </si>
  <si>
    <t>37,02 "210</t>
  </si>
  <si>
    <t>19,22 "211</t>
  </si>
  <si>
    <t>23,95 "226</t>
  </si>
  <si>
    <t>18,28 "220</t>
  </si>
  <si>
    <t>17,42 "221</t>
  </si>
  <si>
    <t>16,92 "222</t>
  </si>
  <si>
    <t>19,19 "223</t>
  </si>
  <si>
    <t>15,56 "224</t>
  </si>
  <si>
    <t>9 "225</t>
  </si>
  <si>
    <t>21,82 "235</t>
  </si>
  <si>
    <t>0,8*2*17</t>
  </si>
  <si>
    <t>0,4*2*13</t>
  </si>
  <si>
    <t>0,15*2*4</t>
  </si>
  <si>
    <t>1,2*2+1,5*4+1,5*5+1,2*2+1,5</t>
  </si>
  <si>
    <t>7,071*9 'Přepočtené koeficientem množství</t>
  </si>
  <si>
    <t>763111323</t>
  </si>
  <si>
    <t>SDK příčka tl 100 mm profil CW+UW 75 desky 1xDF 12,5 TI 60 mm EI 45 Rw 45 dB</t>
  </si>
  <si>
    <t>-1812863081</t>
  </si>
  <si>
    <t>1,55*2,7-1,35*2,1</t>
  </si>
  <si>
    <t>18,18 "219</t>
  </si>
  <si>
    <t>766660041</t>
  </si>
  <si>
    <t>Montáž dveřních křídel otvíravých 1křídlových š do 0,8 m požárních s Pb vložkou do ocelové zárubně</t>
  </si>
  <si>
    <t>-1497373082</t>
  </si>
  <si>
    <t>61165610</t>
  </si>
  <si>
    <t>dveře vnitřní požárně odolné CPL fólie EI (EW) 30 D3 1křídlové 80x197cm</t>
  </si>
  <si>
    <t>221964463</t>
  </si>
  <si>
    <t>766660042</t>
  </si>
  <si>
    <t>Montáž dveřních křídel otvíravých 1křídlových š přes 0,8 m požárních s Pb vložkou do ocelové zárubně</t>
  </si>
  <si>
    <t>1327167838</t>
  </si>
  <si>
    <t>61165612EW</t>
  </si>
  <si>
    <t>dveře vnitřní požárně odolné CPL fólie EI (EW) 30 D3 1křídlové 120x197cm</t>
  </si>
  <si>
    <t>-1396415458</t>
  </si>
  <si>
    <t>766660043</t>
  </si>
  <si>
    <t>Montáž dveřních křídel otvíravých 2křídlových požárních s Pb vložkou do ocelové zárubně</t>
  </si>
  <si>
    <t>1597645526</t>
  </si>
  <si>
    <t>61165614EW</t>
  </si>
  <si>
    <t>dveře vnitřní požárně odolné EW30-D3 2křídlové 135x210cm vč.samozavíračů</t>
  </si>
  <si>
    <t>784984138</t>
  </si>
  <si>
    <t>766660717</t>
  </si>
  <si>
    <t>Montáž dveřních křídel samozavírače na ocelovou zárubeň</t>
  </si>
  <si>
    <t>-609343301</t>
  </si>
  <si>
    <t>54917250EW</t>
  </si>
  <si>
    <t>samozavírač dveří pro protipožární dveře</t>
  </si>
  <si>
    <t>-620851982</t>
  </si>
  <si>
    <t>76666EPS</t>
  </si>
  <si>
    <t>Příprava dveří dvoukřídlých pro napojení na EPS</t>
  </si>
  <si>
    <t>1430197830</t>
  </si>
  <si>
    <t>zámek stavební dveřní zadlabací s cylindrickou vložkou</t>
  </si>
  <si>
    <t>89,53*1,1 'Přepočtené koeficientem množství</t>
  </si>
  <si>
    <t>4,56*2+0,15*2+1,45*2+0,45*2+1,8*2-1,2*3 "202</t>
  </si>
  <si>
    <t>1,35*2+1,85*2+1,77*2+1,35*2+0,65*2+5,25*2+0,3*2+6,1*2+1,85*2+0,3*2-0,6*3-1,1-1,2*3-0,9*2 "210</t>
  </si>
  <si>
    <t>12,65*2+3,45*2-1,6-0,8*2-0,9-1,2*4-0,6 "226</t>
  </si>
  <si>
    <t>4,25*2+1,55*2+3,72*2-1,35 "219</t>
  </si>
  <si>
    <t>86,85*1,02 'Přepočtené koeficientem množství</t>
  </si>
  <si>
    <t>823013285</t>
  </si>
  <si>
    <t>4,9*0,3*4</t>
  </si>
  <si>
    <t>5,2*0,3*13</t>
  </si>
  <si>
    <t>(4,56*2+0,15*2+1,45*2+0,45*2+1,8*2-1,2*3)*1,5 "202</t>
  </si>
  <si>
    <t>(1,35*2+1,85*2+1,77*2+1,35*2+0,65*2+5,25*2+0,3*2+6,1*2+1,85*2+0,3*2-0,6*3-1,1-1,2*3-0,9*2)*1,5 "210</t>
  </si>
  <si>
    <t>(12,65*2+3,45*2-1,6-0,8*2-0,9-1,2*4-0,6)*1,5 "226</t>
  </si>
  <si>
    <t>(8,34*2+1,7*2-0,8*2-1,2*3)*1,5 "231</t>
  </si>
  <si>
    <t>(1,5*2)*1,5 "206,207</t>
  </si>
  <si>
    <t>53</t>
  </si>
  <si>
    <t>54</t>
  </si>
  <si>
    <t>(4,56*2+0,15*2+1,45*2+1,8*2)*2,98+10,38 "202</t>
  </si>
  <si>
    <t>(4,56*2+3,75*2)*2,98+17,1 "203</t>
  </si>
  <si>
    <t>(1,45*2+3,75*2)*2,98+5,44 "204</t>
  </si>
  <si>
    <t>(4,55*2+4,95*2)*2,98+22,52 "205</t>
  </si>
  <si>
    <t>(5,45*2+4,55*2)*2,98+25,04 "206</t>
  </si>
  <si>
    <t>(4,92*2+4,55*2)*2,98+22,26 " 207</t>
  </si>
  <si>
    <t>(6,1*2+4,8*2+0,35*2)*2,98+30,69 "208</t>
  </si>
  <si>
    <t>(4,8*2+0,35*2+5,43*2)*2,98+27,58 "209</t>
  </si>
  <si>
    <t>(1,35*2+1,85*2+1,67*2+1,45*2+0,65*2+5,28*2+0,3*2+6,1*2+1,85*2+0,2*2)*2,98+37,02 "210</t>
  </si>
  <si>
    <t>(6,1*2+3,15*2)*2,98+19,22 "211</t>
  </si>
  <si>
    <t>(12,65*2+3,45*2)*2,7+23,95 "226</t>
  </si>
  <si>
    <t>(5,02*2+3,62*2)*2,98+18,28 "220</t>
  </si>
  <si>
    <t>(5,05*2+3,45*2)*2,98+17,42 "221</t>
  </si>
  <si>
    <t>(5,05*2+3,35*2)*2,98+16,92 "222</t>
  </si>
  <si>
    <t>(5,05*2+3,8*2)*2,98+19,19 "223</t>
  </si>
  <si>
    <t>(4,15*2+3,75*2)*2,98+15,56 "224</t>
  </si>
  <si>
    <t>(2,4*2+3,75*2)*2,98+9 "225</t>
  </si>
  <si>
    <t>(4,49*2+4,86*2)*2,65+21,82 "235</t>
  </si>
  <si>
    <t>55</t>
  </si>
  <si>
    <t>1393,819-130,56</t>
  </si>
  <si>
    <t>56</t>
  </si>
  <si>
    <t>57</t>
  </si>
  <si>
    <t>30 - Elektroinstalace</t>
  </si>
  <si>
    <t>M21 - Elektromontáže</t>
  </si>
  <si>
    <t>M22 - Sdělovací, signal. a zabezpečovací zařízení</t>
  </si>
  <si>
    <t xml:space="preserve">    D1 - datové rozvody</t>
  </si>
  <si>
    <t xml:space="preserve">    D2 - domácí telefon</t>
  </si>
  <si>
    <t xml:space="preserve">    D3 - doplnění E P S</t>
  </si>
  <si>
    <t>C801-3 - Budovy a haly-bourání konstrukcí</t>
  </si>
  <si>
    <t>C801-4 - Budovy a haly-opravy a údržba</t>
  </si>
  <si>
    <t>M58 - Výchozí revize</t>
  </si>
  <si>
    <t>D4 - HZS</t>
  </si>
  <si>
    <t>D5 - D - Dodávky</t>
  </si>
  <si>
    <t>D6 - Mimostaveništní doprava</t>
  </si>
  <si>
    <t>D7 - Ostatní</t>
  </si>
  <si>
    <t>M21</t>
  </si>
  <si>
    <t>Elektromontáže</t>
  </si>
  <si>
    <t>21101-0002</t>
  </si>
  <si>
    <t>hmozdinka do 8 mm</t>
  </si>
  <si>
    <t>ks</t>
  </si>
  <si>
    <t>64</t>
  </si>
  <si>
    <t>10.075.299</t>
  </si>
  <si>
    <t>Hmoždinka MM  8</t>
  </si>
  <si>
    <t>KS</t>
  </si>
  <si>
    <t>256</t>
  </si>
  <si>
    <t>210010301</t>
  </si>
  <si>
    <t>Krab.přístrojová bez zap</t>
  </si>
  <si>
    <t>10.076.145</t>
  </si>
  <si>
    <t>Krabice KP 67/3 přístrojová</t>
  </si>
  <si>
    <t>210010321</t>
  </si>
  <si>
    <t>Krab.odboč.s víčkem. (1903;KR 68) kruh.vč.zap.</t>
  </si>
  <si>
    <t>10.074.803</t>
  </si>
  <si>
    <t>Krabice KU 68-1903</t>
  </si>
  <si>
    <t>210800101</t>
  </si>
  <si>
    <t>CYKY 2Ax1.5 mm2 750V (PO)</t>
  </si>
  <si>
    <t>10.049.640</t>
  </si>
  <si>
    <t>CYKY 2O1,5 (2Dx1,5)</t>
  </si>
  <si>
    <t>210800105</t>
  </si>
  <si>
    <t>CYKY 3Jx1.5 mm2 750V (PO)</t>
  </si>
  <si>
    <t>10.051.448</t>
  </si>
  <si>
    <t>CYKY 3J1,5  (3Cx 1,5)</t>
  </si>
  <si>
    <t>210800106</t>
  </si>
  <si>
    <t>CYKY 3Jx2.5 mm2 750V (PO)</t>
  </si>
  <si>
    <t>10.048.482</t>
  </si>
  <si>
    <t>CYKY 3J2,5  (3Cx 2,5)</t>
  </si>
  <si>
    <t>210800109</t>
  </si>
  <si>
    <t>CYKY 4C/Dx1.5 mm2 750V (PO)</t>
  </si>
  <si>
    <t>10.051.405</t>
  </si>
  <si>
    <t>CYKY 4J1,5 (4Bx1,5)</t>
  </si>
  <si>
    <t>210800116</t>
  </si>
  <si>
    <t>CYKY 5Jx2.5 mm2 750V (PO)</t>
  </si>
  <si>
    <t>10.048.403</t>
  </si>
  <si>
    <t>CYKY 5J2,5 (5Cx2,5)</t>
  </si>
  <si>
    <t>210800117</t>
  </si>
  <si>
    <t>CYKY 5jx6 mm2 750V (PO)</t>
  </si>
  <si>
    <t>10.049.643</t>
  </si>
  <si>
    <t>CYKY 5J6 (5Cx6)</t>
  </si>
  <si>
    <t>210810105</t>
  </si>
  <si>
    <t>kabel  2 - 3 x 1,5 - 2,5  (PO)</t>
  </si>
  <si>
    <t>10.050.601</t>
  </si>
  <si>
    <t>Bezpečnostní kabel  NHXH-E30   4x1,5</t>
  </si>
  <si>
    <t>210100001</t>
  </si>
  <si>
    <t>ukonč.vod.v rozv.vč.zap.a konc.do 2.5mm2</t>
  </si>
  <si>
    <t>210100002</t>
  </si>
  <si>
    <t>ukonč.vod.v rozv.vč.zap.a konc.do 6mm2</t>
  </si>
  <si>
    <t>210100101</t>
  </si>
  <si>
    <t>ukonč. 1 žil. vodičů do 16 mm2</t>
  </si>
  <si>
    <t>210100012</t>
  </si>
  <si>
    <t>ukonč.  vodičů do 240 mm2</t>
  </si>
  <si>
    <t>21011-0041</t>
  </si>
  <si>
    <t>spín.zápust.vč.zap.1-pólový - řazení 1</t>
  </si>
  <si>
    <t>10.071.422</t>
  </si>
  <si>
    <t>Tělo TANGO 3558-A01340 spínače č.1</t>
  </si>
  <si>
    <t>10.071.430</t>
  </si>
  <si>
    <t>Ovladač TANGO 3558A-A651 B</t>
  </si>
  <si>
    <t>10.071.439</t>
  </si>
  <si>
    <t>Rámeček TANGO 3901A-B10B</t>
  </si>
  <si>
    <t>210110143</t>
  </si>
  <si>
    <t>spinac zapustny c 5/5A</t>
  </si>
  <si>
    <t>58</t>
  </si>
  <si>
    <t>10.070.412</t>
  </si>
  <si>
    <t>Tělo TANGO 3559-A05345</t>
  </si>
  <si>
    <t>60</t>
  </si>
  <si>
    <t>10.071.435</t>
  </si>
  <si>
    <t>Ovladač TANGO 3558A-A652 B</t>
  </si>
  <si>
    <t>62</t>
  </si>
  <si>
    <t>215122223</t>
  </si>
  <si>
    <t>ovladac tlac.1/0So s orient.doutnavkou</t>
  </si>
  <si>
    <t>66</t>
  </si>
  <si>
    <t>10.024.732</t>
  </si>
  <si>
    <t>Doutnavka 3916-12221 orient.</t>
  </si>
  <si>
    <t>68</t>
  </si>
  <si>
    <t>10.069.884</t>
  </si>
  <si>
    <t>Ovladač TANGO 3558A-A610 B</t>
  </si>
  <si>
    <t>70</t>
  </si>
  <si>
    <t>72</t>
  </si>
  <si>
    <t>10.072.639</t>
  </si>
  <si>
    <t>Tělo TANGO 3558-A91342 spínače č.1/0</t>
  </si>
  <si>
    <t>74</t>
  </si>
  <si>
    <t>210110182</t>
  </si>
  <si>
    <t>sporaková kombinace</t>
  </si>
  <si>
    <t>76</t>
  </si>
  <si>
    <t>10.069.646</t>
  </si>
  <si>
    <t>Kombinace 3425A-0344 B sporáková</t>
  </si>
  <si>
    <t>78</t>
  </si>
  <si>
    <t>210111011</t>
  </si>
  <si>
    <t>zasuvka  zapusteny 10/16A 250V šroubové připojení</t>
  </si>
  <si>
    <t>80</t>
  </si>
  <si>
    <t>82</t>
  </si>
  <si>
    <t>10.079.558</t>
  </si>
  <si>
    <t>Zásuvka TANGO 5519A-A02357 B</t>
  </si>
  <si>
    <t>84</t>
  </si>
  <si>
    <t>86</t>
  </si>
  <si>
    <t>10.079.558.1</t>
  </si>
  <si>
    <t>Zásuvka TANGO   5518A-2989</t>
  </si>
  <si>
    <t>88</t>
  </si>
  <si>
    <t>21011-1016</t>
  </si>
  <si>
    <t>zasuvka DVOJITA zap 10/16A 250V šroubové připojení</t>
  </si>
  <si>
    <t>90</t>
  </si>
  <si>
    <t>10.079.613</t>
  </si>
  <si>
    <t>Dvojzásuvka TANGO   5512A-2359 B B</t>
  </si>
  <si>
    <t>92</t>
  </si>
  <si>
    <t>210190001</t>
  </si>
  <si>
    <t>mont.oceloplech.nebo plastových rozvodnic do 20kg</t>
  </si>
  <si>
    <t>94</t>
  </si>
  <si>
    <t>210190003</t>
  </si>
  <si>
    <t>mont.oceloplech.nebo plastových rozvodnic do 100kg</t>
  </si>
  <si>
    <t>96</t>
  </si>
  <si>
    <t>21020-1025</t>
  </si>
  <si>
    <t>svít.zářiv.stropní 2 zdroje s krytem</t>
  </si>
  <si>
    <t>98</t>
  </si>
  <si>
    <t>10.024.425</t>
  </si>
  <si>
    <t>Trubice 36W/840</t>
  </si>
  <si>
    <t>100</t>
  </si>
  <si>
    <t>10.030.405</t>
  </si>
  <si>
    <t>Sví.zář. 2x36W  EP A Přisazené svítidlo s mřížkou 2x36 W, IP20</t>
  </si>
  <si>
    <t>102</t>
  </si>
  <si>
    <t>r02</t>
  </si>
  <si>
    <t>recyklacní poplatek svítidla</t>
  </si>
  <si>
    <t>104</t>
  </si>
  <si>
    <t>r04</t>
  </si>
  <si>
    <t>recyklacní poplatek zářivky-trubice</t>
  </si>
  <si>
    <t>106</t>
  </si>
  <si>
    <t>108</t>
  </si>
  <si>
    <t>110</t>
  </si>
  <si>
    <t>10.030.405.1</t>
  </si>
  <si>
    <t>B Přisazené svítidlo s krytem 2x36 W, IP20</t>
  </si>
  <si>
    <t>112</t>
  </si>
  <si>
    <t>114</t>
  </si>
  <si>
    <t>116</t>
  </si>
  <si>
    <t>21020-1025.1</t>
  </si>
  <si>
    <t>svit přisazené</t>
  </si>
  <si>
    <t>118</t>
  </si>
  <si>
    <t>WJ0020</t>
  </si>
  <si>
    <t>D svítidlo LED, 1 x LED modul, 36W, d-490mm, sklo mat</t>
  </si>
  <si>
    <t>120</t>
  </si>
  <si>
    <t>122</t>
  </si>
  <si>
    <t>124</t>
  </si>
  <si>
    <t>WJ0028</t>
  </si>
  <si>
    <t>E svítidlo 1x24W (LEDplate 21W), opal</t>
  </si>
  <si>
    <t>126</t>
  </si>
  <si>
    <t>128</t>
  </si>
  <si>
    <t>21020-1024</t>
  </si>
  <si>
    <t>130</t>
  </si>
  <si>
    <t>WJ0030</t>
  </si>
  <si>
    <t>LED pásek 12-24V/230V</t>
  </si>
  <si>
    <t>132</t>
  </si>
  <si>
    <t>210203003</t>
  </si>
  <si>
    <t>Svit prisazene 1 zdroj se sklem</t>
  </si>
  <si>
    <t>134</t>
  </si>
  <si>
    <t>10.021.472</t>
  </si>
  <si>
    <t>Kruhové přisazené svítidlo prům 210mm,E27 do 60 W,IP54</t>
  </si>
  <si>
    <t>136</t>
  </si>
  <si>
    <t>10.591.384</t>
  </si>
  <si>
    <t>Žár.hal.   42W 240V E27 ECO A55</t>
  </si>
  <si>
    <t>138</t>
  </si>
  <si>
    <t>210200013</t>
  </si>
  <si>
    <t>Svit prisazene venkovni IP44</t>
  </si>
  <si>
    <t>140</t>
  </si>
  <si>
    <t>142</t>
  </si>
  <si>
    <t>U507287</t>
  </si>
  <si>
    <t>Svít.exteriérové, venkovní, přisazené 230V, E27,IP54</t>
  </si>
  <si>
    <t>144</t>
  </si>
  <si>
    <t>210201056</t>
  </si>
  <si>
    <t>svít. 1 zdroj kompaktní</t>
  </si>
  <si>
    <t>146</t>
  </si>
  <si>
    <t>10.579.208</t>
  </si>
  <si>
    <t>Nouz svítidlo LED 1x 1W SA(stále svítící) 1 hod při výpadku</t>
  </si>
  <si>
    <t>148</t>
  </si>
  <si>
    <t>150</t>
  </si>
  <si>
    <t>10.579.216</t>
  </si>
  <si>
    <t>Nouz svítidlo LED 1x 1WSE 1 hod při výpadku</t>
  </si>
  <si>
    <t>152</t>
  </si>
  <si>
    <t>154</t>
  </si>
  <si>
    <t>10.579.216.1</t>
  </si>
  <si>
    <t>Nouz svítidlo LED 1x 3W SA(stále svítící) 1 hod při výpadku</t>
  </si>
  <si>
    <t>156</t>
  </si>
  <si>
    <t>Pol1</t>
  </si>
  <si>
    <t>Prořez</t>
  </si>
  <si>
    <t>158</t>
  </si>
  <si>
    <t>Pol2</t>
  </si>
  <si>
    <t>Podružný materiál</t>
  </si>
  <si>
    <t>160</t>
  </si>
  <si>
    <t>Pol3</t>
  </si>
  <si>
    <t>Přesun</t>
  </si>
  <si>
    <t>162</t>
  </si>
  <si>
    <t>Pol4</t>
  </si>
  <si>
    <t>demontáž</t>
  </si>
  <si>
    <t>hod</t>
  </si>
  <si>
    <t>164</t>
  </si>
  <si>
    <t>M22</t>
  </si>
  <si>
    <t>Sdělovací, signal. a zabezpečovací zařízení</t>
  </si>
  <si>
    <t>D1</t>
  </si>
  <si>
    <t>datové rozvody</t>
  </si>
  <si>
    <t>210010002</t>
  </si>
  <si>
    <t>trubka oheb.el.inst. typ 23 R=16mm (PO)</t>
  </si>
  <si>
    <t>166</t>
  </si>
  <si>
    <t>10.074.514</t>
  </si>
  <si>
    <t>Trubka oheb.pr.16</t>
  </si>
  <si>
    <t>168</t>
  </si>
  <si>
    <t>210010003</t>
  </si>
  <si>
    <t>trubka oheb.el.inst. typ 23 R=23mm (PO)</t>
  </si>
  <si>
    <t>170</t>
  </si>
  <si>
    <t>10.077.446</t>
  </si>
  <si>
    <t>Trubka oheb.pr.20</t>
  </si>
  <si>
    <t>172</t>
  </si>
  <si>
    <t>210111328</t>
  </si>
  <si>
    <t>zasuvka datová RJ45 - 1x přístroj</t>
  </si>
  <si>
    <t>174</t>
  </si>
  <si>
    <t>10.042.004</t>
  </si>
  <si>
    <t>Zásuvka RJ45-8 Cat.5e UTP</t>
  </si>
  <si>
    <t>176</t>
  </si>
  <si>
    <t>10.081.221</t>
  </si>
  <si>
    <t>Kryt TANGO 5014A-A100 B</t>
  </si>
  <si>
    <t>178</t>
  </si>
  <si>
    <t>180</t>
  </si>
  <si>
    <t>10.081.304</t>
  </si>
  <si>
    <t>Maska 5014A-B1017 (1764-0-0174)</t>
  </si>
  <si>
    <t>182</t>
  </si>
  <si>
    <t>210111328.1</t>
  </si>
  <si>
    <t>zasuvka datová RJ45 - 2x přístroj</t>
  </si>
  <si>
    <t>184</t>
  </si>
  <si>
    <t>10.065.493</t>
  </si>
  <si>
    <t>Zásuvka RJ45-8 Cat.6/u   R304374</t>
  </si>
  <si>
    <t>186</t>
  </si>
  <si>
    <t>188</t>
  </si>
  <si>
    <t>190</t>
  </si>
  <si>
    <t>10.081.305</t>
  </si>
  <si>
    <t>Maska 5014A-B1018 (1764-0-0182)</t>
  </si>
  <si>
    <t>192</t>
  </si>
  <si>
    <t>210850102</t>
  </si>
  <si>
    <t>DATOVÝ  4x2 (VU)</t>
  </si>
  <si>
    <t>194</t>
  </si>
  <si>
    <t>10.049.249</t>
  </si>
  <si>
    <t>UTP 4x2x0,5 cat.5e drát</t>
  </si>
  <si>
    <t>196</t>
  </si>
  <si>
    <t>D2</t>
  </si>
  <si>
    <t>domácí telefon</t>
  </si>
  <si>
    <t>215144513</t>
  </si>
  <si>
    <t>mont..zvonk.tabla s el.vrátným</t>
  </si>
  <si>
    <t>198</t>
  </si>
  <si>
    <t>07312003</t>
  </si>
  <si>
    <t>Zvonkové tablo 2 tlačít a</t>
  </si>
  <si>
    <t>200</t>
  </si>
  <si>
    <t>07312003.1</t>
  </si>
  <si>
    <t>krabice MK</t>
  </si>
  <si>
    <t>202</t>
  </si>
  <si>
    <t>215142140</t>
  </si>
  <si>
    <t>el.modul na DIN listu</t>
  </si>
  <si>
    <t>204</t>
  </si>
  <si>
    <t>10.466.448</t>
  </si>
  <si>
    <t>Napaječ 24V/2,5A</t>
  </si>
  <si>
    <t>206</t>
  </si>
  <si>
    <t>215142150</t>
  </si>
  <si>
    <t>bytová stanice 1 tl</t>
  </si>
  <si>
    <t>208</t>
  </si>
  <si>
    <t>10.043.149</t>
  </si>
  <si>
    <t>Telefon domácí</t>
  </si>
  <si>
    <t>210</t>
  </si>
  <si>
    <t>2151421301</t>
  </si>
  <si>
    <t>el.zámek do dveří</t>
  </si>
  <si>
    <t>212</t>
  </si>
  <si>
    <t>04600102</t>
  </si>
  <si>
    <t>el.zámek</t>
  </si>
  <si>
    <t>214</t>
  </si>
  <si>
    <t>2108501024</t>
  </si>
  <si>
    <t>kabel SYKFYJYTY x.. (VU)</t>
  </si>
  <si>
    <t>216</t>
  </si>
  <si>
    <t>10.048.513</t>
  </si>
  <si>
    <t>SYKFY 3x2x0,5 - 5x2x0,5</t>
  </si>
  <si>
    <t>218</t>
  </si>
  <si>
    <t>D3</t>
  </si>
  <si>
    <t>doplnění E P S</t>
  </si>
  <si>
    <t>220330151</t>
  </si>
  <si>
    <t>hlásič OPTICKY na omítku v normal.prostředí</t>
  </si>
  <si>
    <t>220</t>
  </si>
  <si>
    <t>55000-620APO</t>
  </si>
  <si>
    <t>optický hlásič kouře</t>
  </si>
  <si>
    <t>222</t>
  </si>
  <si>
    <t>45681-210APO</t>
  </si>
  <si>
    <t>patice s kartou</t>
  </si>
  <si>
    <t>224</t>
  </si>
  <si>
    <t>220281503</t>
  </si>
  <si>
    <t>kabel pro rozvod EPS poč.žil  (ZL) červený IEC 60332-1</t>
  </si>
  <si>
    <t>226</t>
  </si>
  <si>
    <t>10.049.084</t>
  </si>
  <si>
    <t>JYSTY 2x2x0,8 rot</t>
  </si>
  <si>
    <t>228</t>
  </si>
  <si>
    <t>220281502</t>
  </si>
  <si>
    <t>kabel pro EPS ohniodolny IEC 60331</t>
  </si>
  <si>
    <t>230</t>
  </si>
  <si>
    <t>EF21</t>
  </si>
  <si>
    <t>EUROFIRE 180 2x 1,0 IEC 60331</t>
  </si>
  <si>
    <t>232</t>
  </si>
  <si>
    <t>220330191</t>
  </si>
  <si>
    <t>měření 1 úseku smyčky</t>
  </si>
  <si>
    <t>234</t>
  </si>
  <si>
    <t>220330028</t>
  </si>
  <si>
    <t>přídržné magnety</t>
  </si>
  <si>
    <t>236</t>
  </si>
  <si>
    <t>ART 13150-24</t>
  </si>
  <si>
    <t>Přídržný magnet do 50 kg</t>
  </si>
  <si>
    <t>238</t>
  </si>
  <si>
    <t>240</t>
  </si>
  <si>
    <t>242</t>
  </si>
  <si>
    <t>C801-3</t>
  </si>
  <si>
    <t>Budovy a haly-bourání konstrukcí</t>
  </si>
  <si>
    <t>Pol5</t>
  </si>
  <si>
    <t>pomocné stavební práce</t>
  </si>
  <si>
    <t>244</t>
  </si>
  <si>
    <t>C801-4</t>
  </si>
  <si>
    <t>Budovy a haly-opravy a údržba</t>
  </si>
  <si>
    <t>Pol6</t>
  </si>
  <si>
    <t>úprava povrchů stavební práce</t>
  </si>
  <si>
    <t>246</t>
  </si>
  <si>
    <t>M58</t>
  </si>
  <si>
    <t>Výchozí revize</t>
  </si>
  <si>
    <t>320410003</t>
  </si>
  <si>
    <t>Celk.prohl.el.zar.a vyhot.rev.zpr.do 500.tis.mont.</t>
  </si>
  <si>
    <t>objem</t>
  </si>
  <si>
    <t>248</t>
  </si>
  <si>
    <t>D4</t>
  </si>
  <si>
    <t>HZS</t>
  </si>
  <si>
    <t>HZS1</t>
  </si>
  <si>
    <t>Úprava rozvaděče</t>
  </si>
  <si>
    <t>hod.</t>
  </si>
  <si>
    <t>250</t>
  </si>
  <si>
    <t>HZS2</t>
  </si>
  <si>
    <t>Úklid pracoviště</t>
  </si>
  <si>
    <t>252</t>
  </si>
  <si>
    <t>HZS5</t>
  </si>
  <si>
    <t>koordinační práce s ost.profesí</t>
  </si>
  <si>
    <t>254</t>
  </si>
  <si>
    <t>HZS6</t>
  </si>
  <si>
    <t>montážní práce zapojení</t>
  </si>
  <si>
    <t>D5</t>
  </si>
  <si>
    <t>D - Dodávky</t>
  </si>
  <si>
    <t>Pol7</t>
  </si>
  <si>
    <t>rozvaděč elektroměrový EI 15 DP</t>
  </si>
  <si>
    <t>258</t>
  </si>
  <si>
    <t>Pol8</t>
  </si>
  <si>
    <t>rozvaděč RS1 pro 1 NP levá část</t>
  </si>
  <si>
    <t>260</t>
  </si>
  <si>
    <t>Pol9</t>
  </si>
  <si>
    <t>rozvaděč RMS1 pro 1 NP pravá část EI provedení</t>
  </si>
  <si>
    <t>262</t>
  </si>
  <si>
    <t>Pol10</t>
  </si>
  <si>
    <t>rozvaděč RS4 pro 2 NP levá část EI provedení</t>
  </si>
  <si>
    <t>264</t>
  </si>
  <si>
    <t>Pol11</t>
  </si>
  <si>
    <t>rozvaděč R34 pro 2 NP pravá část EI provedení</t>
  </si>
  <si>
    <t>266</t>
  </si>
  <si>
    <t>Pol12</t>
  </si>
  <si>
    <t>skríňka ovládací na povrch pro 6 TE  s tlačítky LED</t>
  </si>
  <si>
    <t>268</t>
  </si>
  <si>
    <t>D6</t>
  </si>
  <si>
    <t>Mimostaveništní doprava</t>
  </si>
  <si>
    <t>Rdopr011</t>
  </si>
  <si>
    <t>doprava nákladní do 8,5t (odvoz skládkovné)</t>
  </si>
  <si>
    <t>km</t>
  </si>
  <si>
    <t>270</t>
  </si>
  <si>
    <t>Rdopr011.1</t>
  </si>
  <si>
    <t>doprava dodávek</t>
  </si>
  <si>
    <t>272</t>
  </si>
  <si>
    <t>D7</t>
  </si>
  <si>
    <t>Rskld001</t>
  </si>
  <si>
    <t>stavební  sut</t>
  </si>
  <si>
    <t>274</t>
  </si>
  <si>
    <t>Rskld002</t>
  </si>
  <si>
    <t>sněsný odpad</t>
  </si>
  <si>
    <t>276</t>
  </si>
  <si>
    <t>soubor</t>
  </si>
  <si>
    <t>892012188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</si>
</sst>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4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8" fillId="4" borderId="6" xfId="0" applyFont="1" applyFill="1" applyBorder="1" applyAlignment="1" applyProtection="1">
      <alignment horizontal="center" vertical="center"/>
      <protection/>
    </xf>
    <xf numFmtId="0" fontId="18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8" fillId="4" borderId="7" xfId="0" applyFont="1" applyFill="1" applyBorder="1" applyAlignment="1" applyProtection="1">
      <alignment horizontal="center" vertical="center"/>
      <protection/>
    </xf>
    <xf numFmtId="0" fontId="18" fillId="4" borderId="7" xfId="0" applyFont="1" applyFill="1" applyBorder="1" applyAlignment="1" applyProtection="1">
      <alignment horizontal="right" vertical="center"/>
      <protection/>
    </xf>
    <xf numFmtId="0" fontId="18" fillId="4" borderId="8" xfId="0" applyFont="1" applyFill="1" applyBorder="1" applyAlignment="1" applyProtection="1">
      <alignment horizontal="left" vertical="center"/>
      <protection/>
    </xf>
    <xf numFmtId="0" fontId="18" fillId="4" borderId="0" xfId="0" applyFont="1" applyFill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5" fillId="0" borderId="14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5" fillId="0" borderId="19" xfId="0" applyNumberFormat="1" applyFont="1" applyBorder="1" applyAlignment="1" applyProtection="1">
      <alignment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4" fontId="25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18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8" fillId="4" borderId="0" xfId="0" applyFont="1" applyFill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8" fillId="4" borderId="16" xfId="0" applyFont="1" applyFill="1" applyBorder="1" applyAlignment="1" applyProtection="1">
      <alignment horizontal="center" vertical="center" wrapText="1"/>
      <protection/>
    </xf>
    <xf numFmtId="0" fontId="18" fillId="4" borderId="17" xfId="0" applyFont="1" applyFill="1" applyBorder="1" applyAlignment="1" applyProtection="1">
      <alignment horizontal="center" vertical="center" wrapText="1"/>
      <protection/>
    </xf>
    <xf numFmtId="0" fontId="18" fillId="4" borderId="17" xfId="0" applyFont="1" applyFill="1" applyBorder="1" applyAlignment="1" applyProtection="1">
      <alignment horizontal="center" vertical="center" wrapText="1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>
      <alignment/>
      <protection/>
    </xf>
    <xf numFmtId="166" fontId="27" fillId="0" borderId="12" xfId="0" applyNumberFormat="1" applyFont="1" applyBorder="1" applyAlignment="1" applyProtection="1">
      <alignment/>
      <protection/>
    </xf>
    <xf numFmtId="166" fontId="27" fillId="0" borderId="13" xfId="0" applyNumberFormat="1" applyFont="1" applyBorder="1" applyAlignment="1" applyProtection="1">
      <alignment/>
      <protection/>
    </xf>
    <xf numFmtId="4" fontId="16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29" fillId="0" borderId="22" xfId="0" applyFont="1" applyBorder="1" applyAlignment="1" applyProtection="1">
      <alignment horizontal="center" vertical="center"/>
      <protection/>
    </xf>
    <xf numFmtId="49" fontId="29" fillId="0" borderId="22" xfId="0" applyNumberFormat="1" applyFont="1" applyBorder="1" applyAlignment="1" applyProtection="1">
      <alignment horizontal="left" vertical="center" wrapText="1"/>
      <protection/>
    </xf>
    <xf numFmtId="0" fontId="29" fillId="0" borderId="22" xfId="0" applyFont="1" applyBorder="1" applyAlignment="1" applyProtection="1">
      <alignment horizontal="left" vertical="center" wrapText="1"/>
      <protection/>
    </xf>
    <xf numFmtId="0" fontId="29" fillId="0" borderId="22" xfId="0" applyFont="1" applyBorder="1" applyAlignment="1" applyProtection="1">
      <alignment horizontal="center" vertical="center" wrapText="1"/>
      <protection/>
    </xf>
    <xf numFmtId="167" fontId="29" fillId="0" borderId="22" xfId="0" applyNumberFormat="1" applyFont="1" applyBorder="1" applyAlignment="1" applyProtection="1">
      <alignment vertical="center"/>
      <protection/>
    </xf>
    <xf numFmtId="4" fontId="29" fillId="2" borderId="22" xfId="0" applyNumberFormat="1" applyFont="1" applyFill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/>
    </xf>
    <xf numFmtId="0" fontId="29" fillId="0" borderId="3" xfId="0" applyFont="1" applyBorder="1" applyAlignment="1">
      <alignment vertical="center"/>
    </xf>
    <xf numFmtId="0" fontId="29" fillId="2" borderId="14" xfId="0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center" vertical="center"/>
      <protection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ht="36.95" customHeight="1"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2:7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3" t="s">
        <v>14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E5" s="24" t="s">
        <v>15</v>
      </c>
      <c r="BS5" s="13" t="s">
        <v>6</v>
      </c>
    </row>
    <row r="6" spans="2:71" ht="36.95" customHeight="1">
      <c r="B6" s="17"/>
      <c r="C6" s="18"/>
      <c r="D6" s="25" t="s">
        <v>16</v>
      </c>
      <c r="E6" s="18"/>
      <c r="F6" s="18"/>
      <c r="G6" s="18"/>
      <c r="H6" s="18"/>
      <c r="I6" s="18"/>
      <c r="J6" s="18"/>
      <c r="K6" s="26" t="s">
        <v>17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E6" s="27"/>
      <c r="BS6" s="13" t="s">
        <v>6</v>
      </c>
    </row>
    <row r="7" spans="2:71" ht="12" customHeight="1">
      <c r="B7" s="17"/>
      <c r="C7" s="18"/>
      <c r="D7" s="28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8" t="s">
        <v>19</v>
      </c>
      <c r="AL7" s="18"/>
      <c r="AM7" s="18"/>
      <c r="AN7" s="23" t="s">
        <v>1</v>
      </c>
      <c r="AO7" s="18"/>
      <c r="AP7" s="18"/>
      <c r="AQ7" s="18"/>
      <c r="AR7" s="16"/>
      <c r="BE7" s="27"/>
      <c r="BS7" s="13" t="s">
        <v>6</v>
      </c>
    </row>
    <row r="8" spans="2:71" ht="12" customHeight="1">
      <c r="B8" s="17"/>
      <c r="C8" s="18"/>
      <c r="D8" s="28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8" t="s">
        <v>22</v>
      </c>
      <c r="AL8" s="18"/>
      <c r="AM8" s="18"/>
      <c r="AN8" s="29" t="s">
        <v>23</v>
      </c>
      <c r="AO8" s="18"/>
      <c r="AP8" s="18"/>
      <c r="AQ8" s="18"/>
      <c r="AR8" s="16"/>
      <c r="BE8" s="27"/>
      <c r="BS8" s="13" t="s">
        <v>6</v>
      </c>
    </row>
    <row r="9" spans="2:71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7"/>
      <c r="BS9" s="13" t="s">
        <v>6</v>
      </c>
    </row>
    <row r="10" spans="2:71" ht="12" customHeight="1">
      <c r="B10" s="17"/>
      <c r="C10" s="18"/>
      <c r="D10" s="28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8" t="s">
        <v>25</v>
      </c>
      <c r="AL10" s="18"/>
      <c r="AM10" s="18"/>
      <c r="AN10" s="23" t="s">
        <v>1</v>
      </c>
      <c r="AO10" s="18"/>
      <c r="AP10" s="18"/>
      <c r="AQ10" s="18"/>
      <c r="AR10" s="16"/>
      <c r="BE10" s="27"/>
      <c r="BS10" s="13" t="s">
        <v>6</v>
      </c>
    </row>
    <row r="11" spans="2:71" ht="18.45" customHeight="1">
      <c r="B11" s="17"/>
      <c r="C11" s="18"/>
      <c r="D11" s="18"/>
      <c r="E11" s="23" t="s">
        <v>26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8" t="s">
        <v>27</v>
      </c>
      <c r="AL11" s="18"/>
      <c r="AM11" s="18"/>
      <c r="AN11" s="23" t="s">
        <v>1</v>
      </c>
      <c r="AO11" s="18"/>
      <c r="AP11" s="18"/>
      <c r="AQ11" s="18"/>
      <c r="AR11" s="16"/>
      <c r="BE11" s="27"/>
      <c r="BS11" s="13" t="s">
        <v>6</v>
      </c>
    </row>
    <row r="12" spans="2:7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7"/>
      <c r="BS12" s="13" t="s">
        <v>6</v>
      </c>
    </row>
    <row r="13" spans="2:71" ht="12" customHeight="1">
      <c r="B13" s="17"/>
      <c r="C13" s="18"/>
      <c r="D13" s="28" t="s">
        <v>28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8" t="s">
        <v>25</v>
      </c>
      <c r="AL13" s="18"/>
      <c r="AM13" s="18"/>
      <c r="AN13" s="30" t="s">
        <v>29</v>
      </c>
      <c r="AO13" s="18"/>
      <c r="AP13" s="18"/>
      <c r="AQ13" s="18"/>
      <c r="AR13" s="16"/>
      <c r="BE13" s="27"/>
      <c r="BS13" s="13" t="s">
        <v>6</v>
      </c>
    </row>
    <row r="14" spans="2:71" ht="12">
      <c r="B14" s="17"/>
      <c r="C14" s="18"/>
      <c r="D14" s="18"/>
      <c r="E14" s="30" t="s">
        <v>29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27</v>
      </c>
      <c r="AL14" s="18"/>
      <c r="AM14" s="18"/>
      <c r="AN14" s="30" t="s">
        <v>29</v>
      </c>
      <c r="AO14" s="18"/>
      <c r="AP14" s="18"/>
      <c r="AQ14" s="18"/>
      <c r="AR14" s="16"/>
      <c r="BE14" s="27"/>
      <c r="BS14" s="13" t="s">
        <v>6</v>
      </c>
    </row>
    <row r="15" spans="2:7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7"/>
      <c r="BS15" s="13" t="s">
        <v>4</v>
      </c>
    </row>
    <row r="16" spans="2:71" ht="12" customHeight="1">
      <c r="B16" s="17"/>
      <c r="C16" s="18"/>
      <c r="D16" s="28" t="s">
        <v>30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8" t="s">
        <v>25</v>
      </c>
      <c r="AL16" s="18"/>
      <c r="AM16" s="18"/>
      <c r="AN16" s="23" t="s">
        <v>1</v>
      </c>
      <c r="AO16" s="18"/>
      <c r="AP16" s="18"/>
      <c r="AQ16" s="18"/>
      <c r="AR16" s="16"/>
      <c r="BE16" s="27"/>
      <c r="BS16" s="13" t="s">
        <v>4</v>
      </c>
    </row>
    <row r="17" spans="2:71" ht="18.45" customHeight="1">
      <c r="B17" s="17"/>
      <c r="C17" s="18"/>
      <c r="D17" s="18"/>
      <c r="E17" s="23" t="s">
        <v>31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8" t="s">
        <v>27</v>
      </c>
      <c r="AL17" s="18"/>
      <c r="AM17" s="18"/>
      <c r="AN17" s="23" t="s">
        <v>1</v>
      </c>
      <c r="AO17" s="18"/>
      <c r="AP17" s="18"/>
      <c r="AQ17" s="18"/>
      <c r="AR17" s="16"/>
      <c r="BE17" s="27"/>
      <c r="BS17" s="13" t="s">
        <v>32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7"/>
      <c r="BS18" s="13" t="s">
        <v>6</v>
      </c>
    </row>
    <row r="19" spans="2:71" ht="12" customHeight="1">
      <c r="B19" s="17"/>
      <c r="C19" s="18"/>
      <c r="D19" s="28" t="s">
        <v>33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8" t="s">
        <v>25</v>
      </c>
      <c r="AL19" s="18"/>
      <c r="AM19" s="18"/>
      <c r="AN19" s="23" t="s">
        <v>1</v>
      </c>
      <c r="AO19" s="18"/>
      <c r="AP19" s="18"/>
      <c r="AQ19" s="18"/>
      <c r="AR19" s="16"/>
      <c r="BE19" s="27"/>
      <c r="BS19" s="13" t="s">
        <v>6</v>
      </c>
    </row>
    <row r="20" spans="2:71" ht="18.45" customHeight="1">
      <c r="B20" s="17"/>
      <c r="C20" s="18"/>
      <c r="D20" s="18"/>
      <c r="E20" s="23" t="s">
        <v>34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8" t="s">
        <v>27</v>
      </c>
      <c r="AL20" s="18"/>
      <c r="AM20" s="18"/>
      <c r="AN20" s="23" t="s">
        <v>1</v>
      </c>
      <c r="AO20" s="18"/>
      <c r="AP20" s="18"/>
      <c r="AQ20" s="18"/>
      <c r="AR20" s="16"/>
      <c r="BE20" s="27"/>
      <c r="BS20" s="13" t="s">
        <v>32</v>
      </c>
    </row>
    <row r="21" spans="2:57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7"/>
    </row>
    <row r="22" spans="2:57" ht="12" customHeight="1">
      <c r="B22" s="17"/>
      <c r="C22" s="18"/>
      <c r="D22" s="28" t="s">
        <v>35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7"/>
    </row>
    <row r="23" spans="2:57" ht="16.5" customHeight="1">
      <c r="B23" s="17"/>
      <c r="C23" s="18"/>
      <c r="D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18"/>
      <c r="AP23" s="18"/>
      <c r="AQ23" s="18"/>
      <c r="AR23" s="16"/>
      <c r="BE23" s="27"/>
    </row>
    <row r="24" spans="2:57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7"/>
    </row>
    <row r="25" spans="2:57" ht="6.95" customHeight="1">
      <c r="B25" s="17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18"/>
      <c r="AQ25" s="18"/>
      <c r="AR25" s="16"/>
      <c r="BE25" s="27"/>
    </row>
    <row r="26" spans="2:57" s="1" customFormat="1" ht="25.9" customHeight="1">
      <c r="B26" s="34"/>
      <c r="C26" s="35"/>
      <c r="D26" s="36" t="s">
        <v>36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ROUND(AG54,2)</f>
        <v>0</v>
      </c>
      <c r="AL26" s="37"/>
      <c r="AM26" s="37"/>
      <c r="AN26" s="37"/>
      <c r="AO26" s="37"/>
      <c r="AP26" s="35"/>
      <c r="AQ26" s="35"/>
      <c r="AR26" s="39"/>
      <c r="BE26" s="27"/>
    </row>
    <row r="27" spans="2:57" s="1" customFormat="1" ht="6.95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9"/>
      <c r="BE27" s="27"/>
    </row>
    <row r="28" spans="2:57" s="1" customFormat="1" ht="12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37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38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39</v>
      </c>
      <c r="AL28" s="40"/>
      <c r="AM28" s="40"/>
      <c r="AN28" s="40"/>
      <c r="AO28" s="40"/>
      <c r="AP28" s="35"/>
      <c r="AQ28" s="35"/>
      <c r="AR28" s="39"/>
      <c r="BE28" s="27"/>
    </row>
    <row r="29" spans="2:57" s="2" customFormat="1" ht="14.4" customHeight="1">
      <c r="B29" s="41"/>
      <c r="C29" s="42"/>
      <c r="D29" s="28" t="s">
        <v>40</v>
      </c>
      <c r="E29" s="42"/>
      <c r="F29" s="28" t="s">
        <v>41</v>
      </c>
      <c r="G29" s="42"/>
      <c r="H29" s="42"/>
      <c r="I29" s="42"/>
      <c r="J29" s="42"/>
      <c r="K29" s="42"/>
      <c r="L29" s="43">
        <v>0.21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4">
        <f>ROUND(AZ54,2)</f>
        <v>0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4">
        <f>ROUND(AV54,2)</f>
        <v>0</v>
      </c>
      <c r="AL29" s="42"/>
      <c r="AM29" s="42"/>
      <c r="AN29" s="42"/>
      <c r="AO29" s="42"/>
      <c r="AP29" s="42"/>
      <c r="AQ29" s="42"/>
      <c r="AR29" s="45"/>
      <c r="BE29" s="27"/>
    </row>
    <row r="30" spans="2:57" s="2" customFormat="1" ht="14.4" customHeight="1">
      <c r="B30" s="41"/>
      <c r="C30" s="42"/>
      <c r="D30" s="42"/>
      <c r="E30" s="42"/>
      <c r="F30" s="28" t="s">
        <v>42</v>
      </c>
      <c r="G30" s="42"/>
      <c r="H30" s="42"/>
      <c r="I30" s="42"/>
      <c r="J30" s="42"/>
      <c r="K30" s="42"/>
      <c r="L30" s="43">
        <v>0.15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4">
        <f>ROUND(BA54,2)</f>
        <v>0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4">
        <f>ROUND(AW54,2)</f>
        <v>0</v>
      </c>
      <c r="AL30" s="42"/>
      <c r="AM30" s="42"/>
      <c r="AN30" s="42"/>
      <c r="AO30" s="42"/>
      <c r="AP30" s="42"/>
      <c r="AQ30" s="42"/>
      <c r="AR30" s="45"/>
      <c r="BE30" s="27"/>
    </row>
    <row r="31" spans="2:57" s="2" customFormat="1" ht="14.4" customHeight="1" hidden="1">
      <c r="B31" s="41"/>
      <c r="C31" s="42"/>
      <c r="D31" s="42"/>
      <c r="E31" s="42"/>
      <c r="F31" s="28" t="s">
        <v>43</v>
      </c>
      <c r="G31" s="42"/>
      <c r="H31" s="42"/>
      <c r="I31" s="42"/>
      <c r="J31" s="42"/>
      <c r="K31" s="42"/>
      <c r="L31" s="43">
        <v>0.21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4">
        <f>ROUND(BB54,2)</f>
        <v>0</v>
      </c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4">
        <v>0</v>
      </c>
      <c r="AL31" s="42"/>
      <c r="AM31" s="42"/>
      <c r="AN31" s="42"/>
      <c r="AO31" s="42"/>
      <c r="AP31" s="42"/>
      <c r="AQ31" s="42"/>
      <c r="AR31" s="45"/>
      <c r="BE31" s="27"/>
    </row>
    <row r="32" spans="2:57" s="2" customFormat="1" ht="14.4" customHeight="1" hidden="1">
      <c r="B32" s="41"/>
      <c r="C32" s="42"/>
      <c r="D32" s="42"/>
      <c r="E32" s="42"/>
      <c r="F32" s="28" t="s">
        <v>44</v>
      </c>
      <c r="G32" s="42"/>
      <c r="H32" s="42"/>
      <c r="I32" s="42"/>
      <c r="J32" s="42"/>
      <c r="K32" s="42"/>
      <c r="L32" s="43">
        <v>0.15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4">
        <f>ROUND(BC54,2)</f>
        <v>0</v>
      </c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4">
        <v>0</v>
      </c>
      <c r="AL32" s="42"/>
      <c r="AM32" s="42"/>
      <c r="AN32" s="42"/>
      <c r="AO32" s="42"/>
      <c r="AP32" s="42"/>
      <c r="AQ32" s="42"/>
      <c r="AR32" s="45"/>
      <c r="BE32" s="27"/>
    </row>
    <row r="33" spans="2:57" s="2" customFormat="1" ht="14.4" customHeight="1" hidden="1">
      <c r="B33" s="41"/>
      <c r="C33" s="42"/>
      <c r="D33" s="42"/>
      <c r="E33" s="42"/>
      <c r="F33" s="28" t="s">
        <v>45</v>
      </c>
      <c r="G33" s="42"/>
      <c r="H33" s="42"/>
      <c r="I33" s="42"/>
      <c r="J33" s="42"/>
      <c r="K33" s="42"/>
      <c r="L33" s="43">
        <v>0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4">
        <f>ROUND(BD54,2)</f>
        <v>0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4">
        <v>0</v>
      </c>
      <c r="AL33" s="42"/>
      <c r="AM33" s="42"/>
      <c r="AN33" s="42"/>
      <c r="AO33" s="42"/>
      <c r="AP33" s="42"/>
      <c r="AQ33" s="42"/>
      <c r="AR33" s="45"/>
      <c r="BE33" s="27"/>
    </row>
    <row r="34" spans="2:57" s="1" customFormat="1" ht="6.9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9"/>
      <c r="BE34" s="27"/>
    </row>
    <row r="35" spans="2:44" s="1" customFormat="1" ht="25.9" customHeight="1">
      <c r="B35" s="34"/>
      <c r="C35" s="46"/>
      <c r="D35" s="47" t="s">
        <v>46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47</v>
      </c>
      <c r="U35" s="48"/>
      <c r="V35" s="48"/>
      <c r="W35" s="48"/>
      <c r="X35" s="50" t="s">
        <v>48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9"/>
    </row>
    <row r="36" spans="2:44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9"/>
    </row>
    <row r="37" spans="2:44" s="1" customFormat="1" ht="6.95" customHeight="1"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39"/>
    </row>
    <row r="41" spans="2:44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39"/>
    </row>
    <row r="42" spans="2:44" s="1" customFormat="1" ht="24.95" customHeight="1">
      <c r="B42" s="34"/>
      <c r="C42" s="19" t="s">
        <v>49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9"/>
    </row>
    <row r="43" spans="2:44" s="1" customFormat="1" ht="6.95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9"/>
    </row>
    <row r="44" spans="2:44" s="1" customFormat="1" ht="12" customHeight="1">
      <c r="B44" s="34"/>
      <c r="C44" s="28" t="s">
        <v>13</v>
      </c>
      <c r="D44" s="35"/>
      <c r="E44" s="35"/>
      <c r="F44" s="35"/>
      <c r="G44" s="35"/>
      <c r="H44" s="35"/>
      <c r="I44" s="35"/>
      <c r="J44" s="35"/>
      <c r="K44" s="35"/>
      <c r="L44" s="35" t="str">
        <f>K5</f>
        <v>Y212</v>
      </c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9"/>
    </row>
    <row r="45" spans="2:44" s="3" customFormat="1" ht="36.95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60" t="str">
        <f>K6</f>
        <v>Rekonstrukce pokojů - Domov pro Seniory v Hranicích</v>
      </c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61"/>
    </row>
    <row r="46" spans="2:44" s="1" customFormat="1" ht="6.95" customHeight="1"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9"/>
    </row>
    <row r="47" spans="2:44" s="1" customFormat="1" ht="12" customHeight="1">
      <c r="B47" s="34"/>
      <c r="C47" s="28" t="s">
        <v>20</v>
      </c>
      <c r="D47" s="35"/>
      <c r="E47" s="35"/>
      <c r="F47" s="35"/>
      <c r="G47" s="35"/>
      <c r="H47" s="35"/>
      <c r="I47" s="35"/>
      <c r="J47" s="35"/>
      <c r="K47" s="35"/>
      <c r="L47" s="62" t="str">
        <f>IF(K8="","",K8)</f>
        <v>Hranice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22</v>
      </c>
      <c r="AJ47" s="35"/>
      <c r="AK47" s="35"/>
      <c r="AL47" s="35"/>
      <c r="AM47" s="63" t="str">
        <f>IF(AN8="","",AN8)</f>
        <v>10. 12. 2018</v>
      </c>
      <c r="AN47" s="63"/>
      <c r="AO47" s="35"/>
      <c r="AP47" s="35"/>
      <c r="AQ47" s="35"/>
      <c r="AR47" s="39"/>
    </row>
    <row r="48" spans="2:44" s="1" customFormat="1" ht="6.95" customHeight="1"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9"/>
    </row>
    <row r="49" spans="2:56" s="1" customFormat="1" ht="13.65" customHeight="1">
      <c r="B49" s="34"/>
      <c r="C49" s="28" t="s">
        <v>24</v>
      </c>
      <c r="D49" s="35"/>
      <c r="E49" s="35"/>
      <c r="F49" s="35"/>
      <c r="G49" s="35"/>
      <c r="H49" s="35"/>
      <c r="I49" s="35"/>
      <c r="J49" s="35"/>
      <c r="K49" s="35"/>
      <c r="L49" s="35" t="str">
        <f>IF(E11="","",E11)</f>
        <v>Domov pro Seniory v Hranicích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30</v>
      </c>
      <c r="AJ49" s="35"/>
      <c r="AK49" s="35"/>
      <c r="AL49" s="35"/>
      <c r="AM49" s="64" t="str">
        <f>IF(E17="","",E17)</f>
        <v>ing.Kostner Petr</v>
      </c>
      <c r="AN49" s="35"/>
      <c r="AO49" s="35"/>
      <c r="AP49" s="35"/>
      <c r="AQ49" s="35"/>
      <c r="AR49" s="39"/>
      <c r="AS49" s="65" t="s">
        <v>50</v>
      </c>
      <c r="AT49" s="66"/>
      <c r="AU49" s="67"/>
      <c r="AV49" s="67"/>
      <c r="AW49" s="67"/>
      <c r="AX49" s="67"/>
      <c r="AY49" s="67"/>
      <c r="AZ49" s="67"/>
      <c r="BA49" s="67"/>
      <c r="BB49" s="67"/>
      <c r="BC49" s="67"/>
      <c r="BD49" s="68"/>
    </row>
    <row r="50" spans="2:56" s="1" customFormat="1" ht="13.65" customHeight="1">
      <c r="B50" s="34"/>
      <c r="C50" s="28" t="s">
        <v>28</v>
      </c>
      <c r="D50" s="35"/>
      <c r="E50" s="35"/>
      <c r="F50" s="35"/>
      <c r="G50" s="35"/>
      <c r="H50" s="35"/>
      <c r="I50" s="35"/>
      <c r="J50" s="35"/>
      <c r="K50" s="35"/>
      <c r="L50" s="35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33</v>
      </c>
      <c r="AJ50" s="35"/>
      <c r="AK50" s="35"/>
      <c r="AL50" s="35"/>
      <c r="AM50" s="64" t="str">
        <f>IF(E20="","",E20)</f>
        <v>Milan Hájek</v>
      </c>
      <c r="AN50" s="35"/>
      <c r="AO50" s="35"/>
      <c r="AP50" s="35"/>
      <c r="AQ50" s="35"/>
      <c r="AR50" s="39"/>
      <c r="AS50" s="69"/>
      <c r="AT50" s="70"/>
      <c r="AU50" s="71"/>
      <c r="AV50" s="71"/>
      <c r="AW50" s="71"/>
      <c r="AX50" s="71"/>
      <c r="AY50" s="71"/>
      <c r="AZ50" s="71"/>
      <c r="BA50" s="71"/>
      <c r="BB50" s="71"/>
      <c r="BC50" s="71"/>
      <c r="BD50" s="72"/>
    </row>
    <row r="51" spans="2:56" s="1" customFormat="1" ht="10.8" customHeight="1"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9"/>
      <c r="AS51" s="73"/>
      <c r="AT51" s="74"/>
      <c r="AU51" s="75"/>
      <c r="AV51" s="75"/>
      <c r="AW51" s="75"/>
      <c r="AX51" s="75"/>
      <c r="AY51" s="75"/>
      <c r="AZ51" s="75"/>
      <c r="BA51" s="75"/>
      <c r="BB51" s="75"/>
      <c r="BC51" s="75"/>
      <c r="BD51" s="76"/>
    </row>
    <row r="52" spans="2:56" s="1" customFormat="1" ht="29.25" customHeight="1">
      <c r="B52" s="34"/>
      <c r="C52" s="77" t="s">
        <v>51</v>
      </c>
      <c r="D52" s="78"/>
      <c r="E52" s="78"/>
      <c r="F52" s="78"/>
      <c r="G52" s="78"/>
      <c r="H52" s="79"/>
      <c r="I52" s="80" t="s">
        <v>52</v>
      </c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81" t="s">
        <v>53</v>
      </c>
      <c r="AH52" s="78"/>
      <c r="AI52" s="78"/>
      <c r="AJ52" s="78"/>
      <c r="AK52" s="78"/>
      <c r="AL52" s="78"/>
      <c r="AM52" s="78"/>
      <c r="AN52" s="80" t="s">
        <v>54</v>
      </c>
      <c r="AO52" s="78"/>
      <c r="AP52" s="82"/>
      <c r="AQ52" s="83" t="s">
        <v>55</v>
      </c>
      <c r="AR52" s="39"/>
      <c r="AS52" s="84" t="s">
        <v>56</v>
      </c>
      <c r="AT52" s="85" t="s">
        <v>57</v>
      </c>
      <c r="AU52" s="85" t="s">
        <v>58</v>
      </c>
      <c r="AV52" s="85" t="s">
        <v>59</v>
      </c>
      <c r="AW52" s="85" t="s">
        <v>60</v>
      </c>
      <c r="AX52" s="85" t="s">
        <v>61</v>
      </c>
      <c r="AY52" s="85" t="s">
        <v>62</v>
      </c>
      <c r="AZ52" s="85" t="s">
        <v>63</v>
      </c>
      <c r="BA52" s="85" t="s">
        <v>64</v>
      </c>
      <c r="BB52" s="85" t="s">
        <v>65</v>
      </c>
      <c r="BC52" s="85" t="s">
        <v>66</v>
      </c>
      <c r="BD52" s="86" t="s">
        <v>67</v>
      </c>
    </row>
    <row r="53" spans="2:56" s="1" customFormat="1" ht="10.8" customHeigh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9"/>
      <c r="AS53" s="87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9"/>
    </row>
    <row r="54" spans="2:90" s="4" customFormat="1" ht="32.4" customHeight="1">
      <c r="B54" s="90"/>
      <c r="C54" s="91" t="s">
        <v>68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3">
        <f>ROUND(SUM(AG55:AG57),2)</f>
        <v>0</v>
      </c>
      <c r="AH54" s="93"/>
      <c r="AI54" s="93"/>
      <c r="AJ54" s="93"/>
      <c r="AK54" s="93"/>
      <c r="AL54" s="93"/>
      <c r="AM54" s="93"/>
      <c r="AN54" s="94">
        <f>SUM(AG54,AT54)</f>
        <v>0</v>
      </c>
      <c r="AO54" s="94"/>
      <c r="AP54" s="94"/>
      <c r="AQ54" s="95" t="s">
        <v>1</v>
      </c>
      <c r="AR54" s="96"/>
      <c r="AS54" s="97">
        <f>ROUND(SUM(AS55:AS57),2)</f>
        <v>0</v>
      </c>
      <c r="AT54" s="98">
        <f>ROUND(SUM(AV54:AW54),2)</f>
        <v>0</v>
      </c>
      <c r="AU54" s="99">
        <f>ROUND(SUM(AU55:AU57),5)</f>
        <v>0</v>
      </c>
      <c r="AV54" s="98">
        <f>ROUND(AZ54*L29,2)</f>
        <v>0</v>
      </c>
      <c r="AW54" s="98">
        <f>ROUND(BA54*L30,2)</f>
        <v>0</v>
      </c>
      <c r="AX54" s="98">
        <f>ROUND(BB54*L29,2)</f>
        <v>0</v>
      </c>
      <c r="AY54" s="98">
        <f>ROUND(BC54*L30,2)</f>
        <v>0</v>
      </c>
      <c r="AZ54" s="98">
        <f>ROUND(SUM(AZ55:AZ57),2)</f>
        <v>0</v>
      </c>
      <c r="BA54" s="98">
        <f>ROUND(SUM(BA55:BA57),2)</f>
        <v>0</v>
      </c>
      <c r="BB54" s="98">
        <f>ROUND(SUM(BB55:BB57),2)</f>
        <v>0</v>
      </c>
      <c r="BC54" s="98">
        <f>ROUND(SUM(BC55:BC57),2)</f>
        <v>0</v>
      </c>
      <c r="BD54" s="100">
        <f>ROUND(SUM(BD55:BD57),2)</f>
        <v>0</v>
      </c>
      <c r="BS54" s="101" t="s">
        <v>69</v>
      </c>
      <c r="BT54" s="101" t="s">
        <v>70</v>
      </c>
      <c r="BU54" s="102" t="s">
        <v>71</v>
      </c>
      <c r="BV54" s="101" t="s">
        <v>72</v>
      </c>
      <c r="BW54" s="101" t="s">
        <v>5</v>
      </c>
      <c r="BX54" s="101" t="s">
        <v>73</v>
      </c>
      <c r="CL54" s="101" t="s">
        <v>1</v>
      </c>
    </row>
    <row r="55" spans="1:91" s="5" customFormat="1" ht="16.5" customHeight="1">
      <c r="A55" s="103" t="s">
        <v>74</v>
      </c>
      <c r="B55" s="104"/>
      <c r="C55" s="105"/>
      <c r="D55" s="106" t="s">
        <v>75</v>
      </c>
      <c r="E55" s="106"/>
      <c r="F55" s="106"/>
      <c r="G55" s="106"/>
      <c r="H55" s="106"/>
      <c r="I55" s="107"/>
      <c r="J55" s="106" t="s">
        <v>76</v>
      </c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8">
        <f>'10 - 1NP'!J30</f>
        <v>0</v>
      </c>
      <c r="AH55" s="107"/>
      <c r="AI55" s="107"/>
      <c r="AJ55" s="107"/>
      <c r="AK55" s="107"/>
      <c r="AL55" s="107"/>
      <c r="AM55" s="107"/>
      <c r="AN55" s="108">
        <f>SUM(AG55,AT55)</f>
        <v>0</v>
      </c>
      <c r="AO55" s="107"/>
      <c r="AP55" s="107"/>
      <c r="AQ55" s="109" t="s">
        <v>77</v>
      </c>
      <c r="AR55" s="110"/>
      <c r="AS55" s="111">
        <v>0</v>
      </c>
      <c r="AT55" s="112">
        <f>ROUND(SUM(AV55:AW55),2)</f>
        <v>0</v>
      </c>
      <c r="AU55" s="113">
        <f>'10 - 1NP'!P93</f>
        <v>0</v>
      </c>
      <c r="AV55" s="112">
        <f>'10 - 1NP'!J33</f>
        <v>0</v>
      </c>
      <c r="AW55" s="112">
        <f>'10 - 1NP'!J34</f>
        <v>0</v>
      </c>
      <c r="AX55" s="112">
        <f>'10 - 1NP'!J35</f>
        <v>0</v>
      </c>
      <c r="AY55" s="112">
        <f>'10 - 1NP'!J36</f>
        <v>0</v>
      </c>
      <c r="AZ55" s="112">
        <f>'10 - 1NP'!F33</f>
        <v>0</v>
      </c>
      <c r="BA55" s="112">
        <f>'10 - 1NP'!F34</f>
        <v>0</v>
      </c>
      <c r="BB55" s="112">
        <f>'10 - 1NP'!F35</f>
        <v>0</v>
      </c>
      <c r="BC55" s="112">
        <f>'10 - 1NP'!F36</f>
        <v>0</v>
      </c>
      <c r="BD55" s="114">
        <f>'10 - 1NP'!F37</f>
        <v>0</v>
      </c>
      <c r="BT55" s="115" t="s">
        <v>78</v>
      </c>
      <c r="BV55" s="115" t="s">
        <v>72</v>
      </c>
      <c r="BW55" s="115" t="s">
        <v>79</v>
      </c>
      <c r="BX55" s="115" t="s">
        <v>5</v>
      </c>
      <c r="CL55" s="115" t="s">
        <v>1</v>
      </c>
      <c r="CM55" s="115" t="s">
        <v>78</v>
      </c>
    </row>
    <row r="56" spans="1:91" s="5" customFormat="1" ht="16.5" customHeight="1">
      <c r="A56" s="103" t="s">
        <v>74</v>
      </c>
      <c r="B56" s="104"/>
      <c r="C56" s="105"/>
      <c r="D56" s="106" t="s">
        <v>80</v>
      </c>
      <c r="E56" s="106"/>
      <c r="F56" s="106"/>
      <c r="G56" s="106"/>
      <c r="H56" s="106"/>
      <c r="I56" s="107"/>
      <c r="J56" s="106" t="s">
        <v>81</v>
      </c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8">
        <f>'20 - 2NP'!J30</f>
        <v>0</v>
      </c>
      <c r="AH56" s="107"/>
      <c r="AI56" s="107"/>
      <c r="AJ56" s="107"/>
      <c r="AK56" s="107"/>
      <c r="AL56" s="107"/>
      <c r="AM56" s="107"/>
      <c r="AN56" s="108">
        <f>SUM(AG56,AT56)</f>
        <v>0</v>
      </c>
      <c r="AO56" s="107"/>
      <c r="AP56" s="107"/>
      <c r="AQ56" s="109" t="s">
        <v>77</v>
      </c>
      <c r="AR56" s="110"/>
      <c r="AS56" s="111">
        <v>0</v>
      </c>
      <c r="AT56" s="112">
        <f>ROUND(SUM(AV56:AW56),2)</f>
        <v>0</v>
      </c>
      <c r="AU56" s="113">
        <f>'20 - 2NP'!P93</f>
        <v>0</v>
      </c>
      <c r="AV56" s="112">
        <f>'20 - 2NP'!J33</f>
        <v>0</v>
      </c>
      <c r="AW56" s="112">
        <f>'20 - 2NP'!J34</f>
        <v>0</v>
      </c>
      <c r="AX56" s="112">
        <f>'20 - 2NP'!J35</f>
        <v>0</v>
      </c>
      <c r="AY56" s="112">
        <f>'20 - 2NP'!J36</f>
        <v>0</v>
      </c>
      <c r="AZ56" s="112">
        <f>'20 - 2NP'!F33</f>
        <v>0</v>
      </c>
      <c r="BA56" s="112">
        <f>'20 - 2NP'!F34</f>
        <v>0</v>
      </c>
      <c r="BB56" s="112">
        <f>'20 - 2NP'!F35</f>
        <v>0</v>
      </c>
      <c r="BC56" s="112">
        <f>'20 - 2NP'!F36</f>
        <v>0</v>
      </c>
      <c r="BD56" s="114">
        <f>'20 - 2NP'!F37</f>
        <v>0</v>
      </c>
      <c r="BT56" s="115" t="s">
        <v>78</v>
      </c>
      <c r="BV56" s="115" t="s">
        <v>72</v>
      </c>
      <c r="BW56" s="115" t="s">
        <v>82</v>
      </c>
      <c r="BX56" s="115" t="s">
        <v>5</v>
      </c>
      <c r="CL56" s="115" t="s">
        <v>1</v>
      </c>
      <c r="CM56" s="115" t="s">
        <v>78</v>
      </c>
    </row>
    <row r="57" spans="1:91" s="5" customFormat="1" ht="16.5" customHeight="1">
      <c r="A57" s="103" t="s">
        <v>74</v>
      </c>
      <c r="B57" s="104"/>
      <c r="C57" s="105"/>
      <c r="D57" s="106" t="s">
        <v>83</v>
      </c>
      <c r="E57" s="106"/>
      <c r="F57" s="106"/>
      <c r="G57" s="106"/>
      <c r="H57" s="106"/>
      <c r="I57" s="107"/>
      <c r="J57" s="106" t="s">
        <v>84</v>
      </c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8">
        <f>'30 - Elektroinstalace'!J30</f>
        <v>0</v>
      </c>
      <c r="AH57" s="107"/>
      <c r="AI57" s="107"/>
      <c r="AJ57" s="107"/>
      <c r="AK57" s="107"/>
      <c r="AL57" s="107"/>
      <c r="AM57" s="107"/>
      <c r="AN57" s="108">
        <f>SUM(AG57,AT57)</f>
        <v>0</v>
      </c>
      <c r="AO57" s="107"/>
      <c r="AP57" s="107"/>
      <c r="AQ57" s="109" t="s">
        <v>77</v>
      </c>
      <c r="AR57" s="110"/>
      <c r="AS57" s="116">
        <v>0</v>
      </c>
      <c r="AT57" s="117">
        <f>ROUND(SUM(AV57:AW57),2)</f>
        <v>0</v>
      </c>
      <c r="AU57" s="118">
        <f>'30 - Elektroinstalace'!P91</f>
        <v>0</v>
      </c>
      <c r="AV57" s="117">
        <f>'30 - Elektroinstalace'!J33</f>
        <v>0</v>
      </c>
      <c r="AW57" s="117">
        <f>'30 - Elektroinstalace'!J34</f>
        <v>0</v>
      </c>
      <c r="AX57" s="117">
        <f>'30 - Elektroinstalace'!J35</f>
        <v>0</v>
      </c>
      <c r="AY57" s="117">
        <f>'30 - Elektroinstalace'!J36</f>
        <v>0</v>
      </c>
      <c r="AZ57" s="117">
        <f>'30 - Elektroinstalace'!F33</f>
        <v>0</v>
      </c>
      <c r="BA57" s="117">
        <f>'30 - Elektroinstalace'!F34</f>
        <v>0</v>
      </c>
      <c r="BB57" s="117">
        <f>'30 - Elektroinstalace'!F35</f>
        <v>0</v>
      </c>
      <c r="BC57" s="117">
        <f>'30 - Elektroinstalace'!F36</f>
        <v>0</v>
      </c>
      <c r="BD57" s="119">
        <f>'30 - Elektroinstalace'!F37</f>
        <v>0</v>
      </c>
      <c r="BT57" s="115" t="s">
        <v>78</v>
      </c>
      <c r="BV57" s="115" t="s">
        <v>72</v>
      </c>
      <c r="BW57" s="115" t="s">
        <v>85</v>
      </c>
      <c r="BX57" s="115" t="s">
        <v>5</v>
      </c>
      <c r="CL57" s="115" t="s">
        <v>1</v>
      </c>
      <c r="CM57" s="115" t="s">
        <v>78</v>
      </c>
    </row>
    <row r="58" spans="2:44" s="1" customFormat="1" ht="30" customHeight="1"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9"/>
    </row>
    <row r="59" spans="2:44" s="1" customFormat="1" ht="6.95" customHeight="1"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39"/>
    </row>
  </sheetData>
  <sheetProtection password="CC35" sheet="1" objects="1" scenarios="1" formatColumns="0" formatRows="0"/>
  <mergeCells count="50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</mergeCells>
  <hyperlinks>
    <hyperlink ref="A55" location="'10 - 1NP'!C2" display="/"/>
    <hyperlink ref="A56" location="'20 - 2NP'!C2" display="/"/>
    <hyperlink ref="A57" location="'30 - Elektroinstala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3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79</v>
      </c>
    </row>
    <row r="3" spans="2:46" ht="6.95" customHeight="1">
      <c r="B3" s="121"/>
      <c r="C3" s="122"/>
      <c r="D3" s="122"/>
      <c r="E3" s="122"/>
      <c r="F3" s="122"/>
      <c r="G3" s="122"/>
      <c r="H3" s="122"/>
      <c r="I3" s="123"/>
      <c r="J3" s="122"/>
      <c r="K3" s="122"/>
      <c r="L3" s="16"/>
      <c r="AT3" s="13" t="s">
        <v>78</v>
      </c>
    </row>
    <row r="4" spans="2:46" ht="24.95" customHeight="1">
      <c r="B4" s="16"/>
      <c r="D4" s="124" t="s">
        <v>86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25" t="s">
        <v>16</v>
      </c>
      <c r="L6" s="16"/>
    </row>
    <row r="7" spans="2:12" ht="16.5" customHeight="1">
      <c r="B7" s="16"/>
      <c r="E7" s="126" t="str">
        <f>'Rekapitulace stavby'!K6</f>
        <v>Rekonstrukce pokojů - Domov pro Seniory v Hranicích</v>
      </c>
      <c r="F7" s="125"/>
      <c r="G7" s="125"/>
      <c r="H7" s="125"/>
      <c r="L7" s="16"/>
    </row>
    <row r="8" spans="2:12" s="1" customFormat="1" ht="12" customHeight="1">
      <c r="B8" s="39"/>
      <c r="D8" s="125" t="s">
        <v>87</v>
      </c>
      <c r="I8" s="127"/>
      <c r="L8" s="39"/>
    </row>
    <row r="9" spans="2:12" s="1" customFormat="1" ht="36.95" customHeight="1">
      <c r="B9" s="39"/>
      <c r="E9" s="128" t="s">
        <v>88</v>
      </c>
      <c r="F9" s="1"/>
      <c r="G9" s="1"/>
      <c r="H9" s="1"/>
      <c r="I9" s="127"/>
      <c r="L9" s="39"/>
    </row>
    <row r="10" spans="2:12" s="1" customFormat="1" ht="12">
      <c r="B10" s="39"/>
      <c r="I10" s="127"/>
      <c r="L10" s="39"/>
    </row>
    <row r="11" spans="2:12" s="1" customFormat="1" ht="12" customHeight="1">
      <c r="B11" s="39"/>
      <c r="D11" s="125" t="s">
        <v>18</v>
      </c>
      <c r="F11" s="13" t="s">
        <v>1</v>
      </c>
      <c r="I11" s="129" t="s">
        <v>19</v>
      </c>
      <c r="J11" s="13" t="s">
        <v>1</v>
      </c>
      <c r="L11" s="39"/>
    </row>
    <row r="12" spans="2:12" s="1" customFormat="1" ht="12" customHeight="1">
      <c r="B12" s="39"/>
      <c r="D12" s="125" t="s">
        <v>20</v>
      </c>
      <c r="F12" s="13" t="s">
        <v>21</v>
      </c>
      <c r="I12" s="129" t="s">
        <v>22</v>
      </c>
      <c r="J12" s="130" t="str">
        <f>'Rekapitulace stavby'!AN8</f>
        <v>10. 12. 2018</v>
      </c>
      <c r="L12" s="39"/>
    </row>
    <row r="13" spans="2:12" s="1" customFormat="1" ht="10.8" customHeight="1">
      <c r="B13" s="39"/>
      <c r="I13" s="127"/>
      <c r="L13" s="39"/>
    </row>
    <row r="14" spans="2:12" s="1" customFormat="1" ht="12" customHeight="1">
      <c r="B14" s="39"/>
      <c r="D14" s="125" t="s">
        <v>24</v>
      </c>
      <c r="I14" s="129" t="s">
        <v>25</v>
      </c>
      <c r="J14" s="13" t="s">
        <v>1</v>
      </c>
      <c r="L14" s="39"/>
    </row>
    <row r="15" spans="2:12" s="1" customFormat="1" ht="18" customHeight="1">
      <c r="B15" s="39"/>
      <c r="E15" s="13" t="s">
        <v>26</v>
      </c>
      <c r="I15" s="129" t="s">
        <v>27</v>
      </c>
      <c r="J15" s="13" t="s">
        <v>1</v>
      </c>
      <c r="L15" s="39"/>
    </row>
    <row r="16" spans="2:12" s="1" customFormat="1" ht="6.95" customHeight="1">
      <c r="B16" s="39"/>
      <c r="I16" s="127"/>
      <c r="L16" s="39"/>
    </row>
    <row r="17" spans="2:12" s="1" customFormat="1" ht="12" customHeight="1">
      <c r="B17" s="39"/>
      <c r="D17" s="125" t="s">
        <v>28</v>
      </c>
      <c r="I17" s="129" t="s">
        <v>25</v>
      </c>
      <c r="J17" s="29" t="str">
        <f>'Rekapitulace stavby'!AN13</f>
        <v>Vyplň údaj</v>
      </c>
      <c r="L17" s="39"/>
    </row>
    <row r="18" spans="2:12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29" t="s">
        <v>27</v>
      </c>
      <c r="J18" s="29" t="str">
        <f>'Rekapitulace stavby'!AN14</f>
        <v>Vyplň údaj</v>
      </c>
      <c r="L18" s="39"/>
    </row>
    <row r="19" spans="2:12" s="1" customFormat="1" ht="6.95" customHeight="1">
      <c r="B19" s="39"/>
      <c r="I19" s="127"/>
      <c r="L19" s="39"/>
    </row>
    <row r="20" spans="2:12" s="1" customFormat="1" ht="12" customHeight="1">
      <c r="B20" s="39"/>
      <c r="D20" s="125" t="s">
        <v>30</v>
      </c>
      <c r="I20" s="129" t="s">
        <v>25</v>
      </c>
      <c r="J20" s="13" t="s">
        <v>1</v>
      </c>
      <c r="L20" s="39"/>
    </row>
    <row r="21" spans="2:12" s="1" customFormat="1" ht="18" customHeight="1">
      <c r="B21" s="39"/>
      <c r="E21" s="13" t="s">
        <v>31</v>
      </c>
      <c r="I21" s="129" t="s">
        <v>27</v>
      </c>
      <c r="J21" s="13" t="s">
        <v>1</v>
      </c>
      <c r="L21" s="39"/>
    </row>
    <row r="22" spans="2:12" s="1" customFormat="1" ht="6.95" customHeight="1">
      <c r="B22" s="39"/>
      <c r="I22" s="127"/>
      <c r="L22" s="39"/>
    </row>
    <row r="23" spans="2:12" s="1" customFormat="1" ht="12" customHeight="1">
      <c r="B23" s="39"/>
      <c r="D23" s="125" t="s">
        <v>33</v>
      </c>
      <c r="I23" s="129" t="s">
        <v>25</v>
      </c>
      <c r="J23" s="13" t="s">
        <v>1</v>
      </c>
      <c r="L23" s="39"/>
    </row>
    <row r="24" spans="2:12" s="1" customFormat="1" ht="18" customHeight="1">
      <c r="B24" s="39"/>
      <c r="E24" s="13" t="s">
        <v>34</v>
      </c>
      <c r="I24" s="129" t="s">
        <v>27</v>
      </c>
      <c r="J24" s="13" t="s">
        <v>1</v>
      </c>
      <c r="L24" s="39"/>
    </row>
    <row r="25" spans="2:12" s="1" customFormat="1" ht="6.95" customHeight="1">
      <c r="B25" s="39"/>
      <c r="I25" s="127"/>
      <c r="L25" s="39"/>
    </row>
    <row r="26" spans="2:12" s="1" customFormat="1" ht="12" customHeight="1">
      <c r="B26" s="39"/>
      <c r="D26" s="125" t="s">
        <v>35</v>
      </c>
      <c r="I26" s="127"/>
      <c r="L26" s="39"/>
    </row>
    <row r="27" spans="2:12" s="6" customFormat="1" ht="16.5" customHeight="1">
      <c r="B27" s="131"/>
      <c r="E27" s="132" t="s">
        <v>1</v>
      </c>
      <c r="F27" s="132"/>
      <c r="G27" s="132"/>
      <c r="H27" s="132"/>
      <c r="I27" s="133"/>
      <c r="L27" s="131"/>
    </row>
    <row r="28" spans="2:12" s="1" customFormat="1" ht="6.95" customHeight="1">
      <c r="B28" s="39"/>
      <c r="I28" s="127"/>
      <c r="L28" s="39"/>
    </row>
    <row r="29" spans="2:12" s="1" customFormat="1" ht="6.95" customHeight="1">
      <c r="B29" s="39"/>
      <c r="D29" s="67"/>
      <c r="E29" s="67"/>
      <c r="F29" s="67"/>
      <c r="G29" s="67"/>
      <c r="H29" s="67"/>
      <c r="I29" s="134"/>
      <c r="J29" s="67"/>
      <c r="K29" s="67"/>
      <c r="L29" s="39"/>
    </row>
    <row r="30" spans="2:12" s="1" customFormat="1" ht="25.4" customHeight="1">
      <c r="B30" s="39"/>
      <c r="D30" s="135" t="s">
        <v>36</v>
      </c>
      <c r="I30" s="127"/>
      <c r="J30" s="136">
        <f>ROUND(J93,2)</f>
        <v>0</v>
      </c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34"/>
      <c r="J31" s="67"/>
      <c r="K31" s="67"/>
      <c r="L31" s="39"/>
    </row>
    <row r="32" spans="2:12" s="1" customFormat="1" ht="14.4" customHeight="1">
      <c r="B32" s="39"/>
      <c r="F32" s="137" t="s">
        <v>38</v>
      </c>
      <c r="I32" s="138" t="s">
        <v>37</v>
      </c>
      <c r="J32" s="137" t="s">
        <v>39</v>
      </c>
      <c r="L32" s="39"/>
    </row>
    <row r="33" spans="2:12" s="1" customFormat="1" ht="14.4" customHeight="1">
      <c r="B33" s="39"/>
      <c r="D33" s="125" t="s">
        <v>40</v>
      </c>
      <c r="E33" s="125" t="s">
        <v>41</v>
      </c>
      <c r="F33" s="139">
        <f>ROUND((SUM(BE93:BE231)),2)</f>
        <v>0</v>
      </c>
      <c r="I33" s="140">
        <v>0.21</v>
      </c>
      <c r="J33" s="139">
        <f>ROUND(((SUM(BE93:BE231))*I33),2)</f>
        <v>0</v>
      </c>
      <c r="L33" s="39"/>
    </row>
    <row r="34" spans="2:12" s="1" customFormat="1" ht="14.4" customHeight="1">
      <c r="B34" s="39"/>
      <c r="E34" s="125" t="s">
        <v>42</v>
      </c>
      <c r="F34" s="139">
        <f>ROUND((SUM(BF93:BF231)),2)</f>
        <v>0</v>
      </c>
      <c r="I34" s="140">
        <v>0.15</v>
      </c>
      <c r="J34" s="139">
        <f>ROUND(((SUM(BF93:BF231))*I34),2)</f>
        <v>0</v>
      </c>
      <c r="L34" s="39"/>
    </row>
    <row r="35" spans="2:12" s="1" customFormat="1" ht="14.4" customHeight="1" hidden="1">
      <c r="B35" s="39"/>
      <c r="E35" s="125" t="s">
        <v>43</v>
      </c>
      <c r="F35" s="139">
        <f>ROUND((SUM(BG93:BG231)),2)</f>
        <v>0</v>
      </c>
      <c r="I35" s="140">
        <v>0.21</v>
      </c>
      <c r="J35" s="139">
        <f>0</f>
        <v>0</v>
      </c>
      <c r="L35" s="39"/>
    </row>
    <row r="36" spans="2:12" s="1" customFormat="1" ht="14.4" customHeight="1" hidden="1">
      <c r="B36" s="39"/>
      <c r="E36" s="125" t="s">
        <v>44</v>
      </c>
      <c r="F36" s="139">
        <f>ROUND((SUM(BH93:BH231)),2)</f>
        <v>0</v>
      </c>
      <c r="I36" s="140">
        <v>0.15</v>
      </c>
      <c r="J36" s="139">
        <f>0</f>
        <v>0</v>
      </c>
      <c r="L36" s="39"/>
    </row>
    <row r="37" spans="2:12" s="1" customFormat="1" ht="14.4" customHeight="1" hidden="1">
      <c r="B37" s="39"/>
      <c r="E37" s="125" t="s">
        <v>45</v>
      </c>
      <c r="F37" s="139">
        <f>ROUND((SUM(BI93:BI231)),2)</f>
        <v>0</v>
      </c>
      <c r="I37" s="140">
        <v>0</v>
      </c>
      <c r="J37" s="139">
        <f>0</f>
        <v>0</v>
      </c>
      <c r="L37" s="39"/>
    </row>
    <row r="38" spans="2:12" s="1" customFormat="1" ht="6.95" customHeight="1">
      <c r="B38" s="39"/>
      <c r="I38" s="127"/>
      <c r="L38" s="39"/>
    </row>
    <row r="39" spans="2:12" s="1" customFormat="1" ht="25.4" customHeight="1">
      <c r="B39" s="39"/>
      <c r="C39" s="141"/>
      <c r="D39" s="142" t="s">
        <v>46</v>
      </c>
      <c r="E39" s="143"/>
      <c r="F39" s="143"/>
      <c r="G39" s="144" t="s">
        <v>47</v>
      </c>
      <c r="H39" s="145" t="s">
        <v>48</v>
      </c>
      <c r="I39" s="146"/>
      <c r="J39" s="147">
        <f>SUM(J30:J37)</f>
        <v>0</v>
      </c>
      <c r="K39" s="148"/>
      <c r="L39" s="39"/>
    </row>
    <row r="40" spans="2:12" s="1" customFormat="1" ht="14.4" customHeight="1">
      <c r="B40" s="149"/>
      <c r="C40" s="150"/>
      <c r="D40" s="150"/>
      <c r="E40" s="150"/>
      <c r="F40" s="150"/>
      <c r="G40" s="150"/>
      <c r="H40" s="150"/>
      <c r="I40" s="151"/>
      <c r="J40" s="150"/>
      <c r="K40" s="150"/>
      <c r="L40" s="39"/>
    </row>
    <row r="44" spans="2:12" s="1" customFormat="1" ht="6.95" customHeight="1">
      <c r="B44" s="152"/>
      <c r="C44" s="153"/>
      <c r="D44" s="153"/>
      <c r="E44" s="153"/>
      <c r="F44" s="153"/>
      <c r="G44" s="153"/>
      <c r="H44" s="153"/>
      <c r="I44" s="154"/>
      <c r="J44" s="153"/>
      <c r="K44" s="153"/>
      <c r="L44" s="39"/>
    </row>
    <row r="45" spans="2:12" s="1" customFormat="1" ht="24.95" customHeight="1">
      <c r="B45" s="34"/>
      <c r="C45" s="19" t="s">
        <v>89</v>
      </c>
      <c r="D45" s="35"/>
      <c r="E45" s="35"/>
      <c r="F45" s="35"/>
      <c r="G45" s="35"/>
      <c r="H45" s="35"/>
      <c r="I45" s="127"/>
      <c r="J45" s="35"/>
      <c r="K45" s="35"/>
      <c r="L45" s="39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27"/>
      <c r="J46" s="35"/>
      <c r="K46" s="35"/>
      <c r="L46" s="39"/>
    </row>
    <row r="47" spans="2:12" s="1" customFormat="1" ht="12" customHeight="1">
      <c r="B47" s="34"/>
      <c r="C47" s="28" t="s">
        <v>16</v>
      </c>
      <c r="D47" s="35"/>
      <c r="E47" s="35"/>
      <c r="F47" s="35"/>
      <c r="G47" s="35"/>
      <c r="H47" s="35"/>
      <c r="I47" s="127"/>
      <c r="J47" s="35"/>
      <c r="K47" s="35"/>
      <c r="L47" s="39"/>
    </row>
    <row r="48" spans="2:12" s="1" customFormat="1" ht="16.5" customHeight="1">
      <c r="B48" s="34"/>
      <c r="C48" s="35"/>
      <c r="D48" s="35"/>
      <c r="E48" s="155" t="str">
        <f>E7</f>
        <v>Rekonstrukce pokojů - Domov pro Seniory v Hranicích</v>
      </c>
      <c r="F48" s="28"/>
      <c r="G48" s="28"/>
      <c r="H48" s="28"/>
      <c r="I48" s="127"/>
      <c r="J48" s="35"/>
      <c r="K48" s="35"/>
      <c r="L48" s="39"/>
    </row>
    <row r="49" spans="2:12" s="1" customFormat="1" ht="12" customHeight="1">
      <c r="B49" s="34"/>
      <c r="C49" s="28" t="s">
        <v>87</v>
      </c>
      <c r="D49" s="35"/>
      <c r="E49" s="35"/>
      <c r="F49" s="35"/>
      <c r="G49" s="35"/>
      <c r="H49" s="35"/>
      <c r="I49" s="127"/>
      <c r="J49" s="35"/>
      <c r="K49" s="35"/>
      <c r="L49" s="39"/>
    </row>
    <row r="50" spans="2:12" s="1" customFormat="1" ht="16.5" customHeight="1">
      <c r="B50" s="34"/>
      <c r="C50" s="35"/>
      <c r="D50" s="35"/>
      <c r="E50" s="60" t="str">
        <f>E9</f>
        <v>10 - 1NP</v>
      </c>
      <c r="F50" s="35"/>
      <c r="G50" s="35"/>
      <c r="H50" s="35"/>
      <c r="I50" s="127"/>
      <c r="J50" s="35"/>
      <c r="K50" s="35"/>
      <c r="L50" s="39"/>
    </row>
    <row r="51" spans="2:12" s="1" customFormat="1" ht="6.95" customHeight="1">
      <c r="B51" s="34"/>
      <c r="C51" s="35"/>
      <c r="D51" s="35"/>
      <c r="E51" s="35"/>
      <c r="F51" s="35"/>
      <c r="G51" s="35"/>
      <c r="H51" s="35"/>
      <c r="I51" s="127"/>
      <c r="J51" s="35"/>
      <c r="K51" s="35"/>
      <c r="L51" s="39"/>
    </row>
    <row r="52" spans="2:12" s="1" customFormat="1" ht="12" customHeight="1">
      <c r="B52" s="34"/>
      <c r="C52" s="28" t="s">
        <v>20</v>
      </c>
      <c r="D52" s="35"/>
      <c r="E52" s="35"/>
      <c r="F52" s="23" t="str">
        <f>F12</f>
        <v>Hranice</v>
      </c>
      <c r="G52" s="35"/>
      <c r="H52" s="35"/>
      <c r="I52" s="129" t="s">
        <v>22</v>
      </c>
      <c r="J52" s="63" t="str">
        <f>IF(J12="","",J12)</f>
        <v>10. 12. 2018</v>
      </c>
      <c r="K52" s="35"/>
      <c r="L52" s="39"/>
    </row>
    <row r="53" spans="2:12" s="1" customFormat="1" ht="6.95" customHeight="1">
      <c r="B53" s="34"/>
      <c r="C53" s="35"/>
      <c r="D53" s="35"/>
      <c r="E53" s="35"/>
      <c r="F53" s="35"/>
      <c r="G53" s="35"/>
      <c r="H53" s="35"/>
      <c r="I53" s="127"/>
      <c r="J53" s="35"/>
      <c r="K53" s="35"/>
      <c r="L53" s="39"/>
    </row>
    <row r="54" spans="2:12" s="1" customFormat="1" ht="13.65" customHeight="1">
      <c r="B54" s="34"/>
      <c r="C54" s="28" t="s">
        <v>24</v>
      </c>
      <c r="D54" s="35"/>
      <c r="E54" s="35"/>
      <c r="F54" s="23" t="str">
        <f>E15</f>
        <v>Domov pro Seniory v Hranicích</v>
      </c>
      <c r="G54" s="35"/>
      <c r="H54" s="35"/>
      <c r="I54" s="129" t="s">
        <v>30</v>
      </c>
      <c r="J54" s="32" t="str">
        <f>E21</f>
        <v>ing.Kostner Petr</v>
      </c>
      <c r="K54" s="35"/>
      <c r="L54" s="39"/>
    </row>
    <row r="55" spans="2:12" s="1" customFormat="1" ht="13.65" customHeight="1">
      <c r="B55" s="34"/>
      <c r="C55" s="28" t="s">
        <v>28</v>
      </c>
      <c r="D55" s="35"/>
      <c r="E55" s="35"/>
      <c r="F55" s="23" t="str">
        <f>IF(E18="","",E18)</f>
        <v>Vyplň údaj</v>
      </c>
      <c r="G55" s="35"/>
      <c r="H55" s="35"/>
      <c r="I55" s="129" t="s">
        <v>33</v>
      </c>
      <c r="J55" s="32" t="str">
        <f>E24</f>
        <v>Milan Hájek</v>
      </c>
      <c r="K55" s="35"/>
      <c r="L55" s="39"/>
    </row>
    <row r="56" spans="2:12" s="1" customFormat="1" ht="10.3" customHeight="1">
      <c r="B56" s="34"/>
      <c r="C56" s="35"/>
      <c r="D56" s="35"/>
      <c r="E56" s="35"/>
      <c r="F56" s="35"/>
      <c r="G56" s="35"/>
      <c r="H56" s="35"/>
      <c r="I56" s="127"/>
      <c r="J56" s="35"/>
      <c r="K56" s="35"/>
      <c r="L56" s="39"/>
    </row>
    <row r="57" spans="2:12" s="1" customFormat="1" ht="29.25" customHeight="1">
      <c r="B57" s="34"/>
      <c r="C57" s="156" t="s">
        <v>90</v>
      </c>
      <c r="D57" s="157"/>
      <c r="E57" s="157"/>
      <c r="F57" s="157"/>
      <c r="G57" s="157"/>
      <c r="H57" s="157"/>
      <c r="I57" s="158"/>
      <c r="J57" s="159" t="s">
        <v>91</v>
      </c>
      <c r="K57" s="157"/>
      <c r="L57" s="39"/>
    </row>
    <row r="58" spans="2:12" s="1" customFormat="1" ht="10.3" customHeight="1">
      <c r="B58" s="34"/>
      <c r="C58" s="35"/>
      <c r="D58" s="35"/>
      <c r="E58" s="35"/>
      <c r="F58" s="35"/>
      <c r="G58" s="35"/>
      <c r="H58" s="35"/>
      <c r="I58" s="127"/>
      <c r="J58" s="35"/>
      <c r="K58" s="35"/>
      <c r="L58" s="39"/>
    </row>
    <row r="59" spans="2:47" s="1" customFormat="1" ht="22.8" customHeight="1">
      <c r="B59" s="34"/>
      <c r="C59" s="160" t="s">
        <v>92</v>
      </c>
      <c r="D59" s="35"/>
      <c r="E59" s="35"/>
      <c r="F59" s="35"/>
      <c r="G59" s="35"/>
      <c r="H59" s="35"/>
      <c r="I59" s="127"/>
      <c r="J59" s="94">
        <f>J93</f>
        <v>0</v>
      </c>
      <c r="K59" s="35"/>
      <c r="L59" s="39"/>
      <c r="AU59" s="13" t="s">
        <v>93</v>
      </c>
    </row>
    <row r="60" spans="2:12" s="7" customFormat="1" ht="24.95" customHeight="1">
      <c r="B60" s="161"/>
      <c r="C60" s="162"/>
      <c r="D60" s="163" t="s">
        <v>94</v>
      </c>
      <c r="E60" s="164"/>
      <c r="F60" s="164"/>
      <c r="G60" s="164"/>
      <c r="H60" s="164"/>
      <c r="I60" s="165"/>
      <c r="J60" s="166">
        <f>J94</f>
        <v>0</v>
      </c>
      <c r="K60" s="162"/>
      <c r="L60" s="167"/>
    </row>
    <row r="61" spans="2:12" s="8" customFormat="1" ht="19.9" customHeight="1">
      <c r="B61" s="168"/>
      <c r="C61" s="169"/>
      <c r="D61" s="170" t="s">
        <v>95</v>
      </c>
      <c r="E61" s="171"/>
      <c r="F61" s="171"/>
      <c r="G61" s="171"/>
      <c r="H61" s="171"/>
      <c r="I61" s="172"/>
      <c r="J61" s="173">
        <f>J95</f>
        <v>0</v>
      </c>
      <c r="K61" s="169"/>
      <c r="L61" s="174"/>
    </row>
    <row r="62" spans="2:12" s="8" customFormat="1" ht="19.9" customHeight="1">
      <c r="B62" s="168"/>
      <c r="C62" s="169"/>
      <c r="D62" s="170" t="s">
        <v>96</v>
      </c>
      <c r="E62" s="171"/>
      <c r="F62" s="171"/>
      <c r="G62" s="171"/>
      <c r="H62" s="171"/>
      <c r="I62" s="172"/>
      <c r="J62" s="173">
        <f>J102</f>
        <v>0</v>
      </c>
      <c r="K62" s="169"/>
      <c r="L62" s="174"/>
    </row>
    <row r="63" spans="2:12" s="8" customFormat="1" ht="19.9" customHeight="1">
      <c r="B63" s="168"/>
      <c r="C63" s="169"/>
      <c r="D63" s="170" t="s">
        <v>97</v>
      </c>
      <c r="E63" s="171"/>
      <c r="F63" s="171"/>
      <c r="G63" s="171"/>
      <c r="H63" s="171"/>
      <c r="I63" s="172"/>
      <c r="J63" s="173">
        <f>J118</f>
        <v>0</v>
      </c>
      <c r="K63" s="169"/>
      <c r="L63" s="174"/>
    </row>
    <row r="64" spans="2:12" s="8" customFormat="1" ht="19.9" customHeight="1">
      <c r="B64" s="168"/>
      <c r="C64" s="169"/>
      <c r="D64" s="170" t="s">
        <v>98</v>
      </c>
      <c r="E64" s="171"/>
      <c r="F64" s="171"/>
      <c r="G64" s="171"/>
      <c r="H64" s="171"/>
      <c r="I64" s="172"/>
      <c r="J64" s="173">
        <f>J153</f>
        <v>0</v>
      </c>
      <c r="K64" s="169"/>
      <c r="L64" s="174"/>
    </row>
    <row r="65" spans="2:12" s="8" customFormat="1" ht="19.9" customHeight="1">
      <c r="B65" s="168"/>
      <c r="C65" s="169"/>
      <c r="D65" s="170" t="s">
        <v>99</v>
      </c>
      <c r="E65" s="171"/>
      <c r="F65" s="171"/>
      <c r="G65" s="171"/>
      <c r="H65" s="171"/>
      <c r="I65" s="172"/>
      <c r="J65" s="173">
        <f>J159</f>
        <v>0</v>
      </c>
      <c r="K65" s="169"/>
      <c r="L65" s="174"/>
    </row>
    <row r="66" spans="2:12" s="7" customFormat="1" ht="24.95" customHeight="1">
      <c r="B66" s="161"/>
      <c r="C66" s="162"/>
      <c r="D66" s="163" t="s">
        <v>100</v>
      </c>
      <c r="E66" s="164"/>
      <c r="F66" s="164"/>
      <c r="G66" s="164"/>
      <c r="H66" s="164"/>
      <c r="I66" s="165"/>
      <c r="J66" s="166">
        <f>J161</f>
        <v>0</v>
      </c>
      <c r="K66" s="162"/>
      <c r="L66" s="167"/>
    </row>
    <row r="67" spans="2:12" s="8" customFormat="1" ht="19.9" customHeight="1">
      <c r="B67" s="168"/>
      <c r="C67" s="169"/>
      <c r="D67" s="170" t="s">
        <v>101</v>
      </c>
      <c r="E67" s="171"/>
      <c r="F67" s="171"/>
      <c r="G67" s="171"/>
      <c r="H67" s="171"/>
      <c r="I67" s="172"/>
      <c r="J67" s="173">
        <f>J162</f>
        <v>0</v>
      </c>
      <c r="K67" s="169"/>
      <c r="L67" s="174"/>
    </row>
    <row r="68" spans="2:12" s="8" customFormat="1" ht="19.9" customHeight="1">
      <c r="B68" s="168"/>
      <c r="C68" s="169"/>
      <c r="D68" s="170" t="s">
        <v>102</v>
      </c>
      <c r="E68" s="171"/>
      <c r="F68" s="171"/>
      <c r="G68" s="171"/>
      <c r="H68" s="171"/>
      <c r="I68" s="172"/>
      <c r="J68" s="173">
        <f>J167</f>
        <v>0</v>
      </c>
      <c r="K68" s="169"/>
      <c r="L68" s="174"/>
    </row>
    <row r="69" spans="2:12" s="8" customFormat="1" ht="19.9" customHeight="1">
      <c r="B69" s="168"/>
      <c r="C69" s="169"/>
      <c r="D69" s="170" t="s">
        <v>103</v>
      </c>
      <c r="E69" s="171"/>
      <c r="F69" s="171"/>
      <c r="G69" s="171"/>
      <c r="H69" s="171"/>
      <c r="I69" s="172"/>
      <c r="J69" s="173">
        <f>J178</f>
        <v>0</v>
      </c>
      <c r="K69" s="169"/>
      <c r="L69" s="174"/>
    </row>
    <row r="70" spans="2:12" s="8" customFormat="1" ht="19.9" customHeight="1">
      <c r="B70" s="168"/>
      <c r="C70" s="169"/>
      <c r="D70" s="170" t="s">
        <v>104</v>
      </c>
      <c r="E70" s="171"/>
      <c r="F70" s="171"/>
      <c r="G70" s="171"/>
      <c r="H70" s="171"/>
      <c r="I70" s="172"/>
      <c r="J70" s="173">
        <f>J194</f>
        <v>0</v>
      </c>
      <c r="K70" s="169"/>
      <c r="L70" s="174"/>
    </row>
    <row r="71" spans="2:12" s="8" customFormat="1" ht="19.9" customHeight="1">
      <c r="B71" s="168"/>
      <c r="C71" s="169"/>
      <c r="D71" s="170" t="s">
        <v>105</v>
      </c>
      <c r="E71" s="171"/>
      <c r="F71" s="171"/>
      <c r="G71" s="171"/>
      <c r="H71" s="171"/>
      <c r="I71" s="172"/>
      <c r="J71" s="173">
        <f>J210</f>
        <v>0</v>
      </c>
      <c r="K71" s="169"/>
      <c r="L71" s="174"/>
    </row>
    <row r="72" spans="2:12" s="7" customFormat="1" ht="24.95" customHeight="1">
      <c r="B72" s="161"/>
      <c r="C72" s="162"/>
      <c r="D72" s="163" t="s">
        <v>106</v>
      </c>
      <c r="E72" s="164"/>
      <c r="F72" s="164"/>
      <c r="G72" s="164"/>
      <c r="H72" s="164"/>
      <c r="I72" s="165"/>
      <c r="J72" s="166">
        <f>J229</f>
        <v>0</v>
      </c>
      <c r="K72" s="162"/>
      <c r="L72" s="167"/>
    </row>
    <row r="73" spans="2:12" s="8" customFormat="1" ht="19.9" customHeight="1">
      <c r="B73" s="168"/>
      <c r="C73" s="169"/>
      <c r="D73" s="170" t="s">
        <v>107</v>
      </c>
      <c r="E73" s="171"/>
      <c r="F73" s="171"/>
      <c r="G73" s="171"/>
      <c r="H73" s="171"/>
      <c r="I73" s="172"/>
      <c r="J73" s="173">
        <f>J230</f>
        <v>0</v>
      </c>
      <c r="K73" s="169"/>
      <c r="L73" s="174"/>
    </row>
    <row r="74" spans="2:12" s="1" customFormat="1" ht="21.8" customHeight="1">
      <c r="B74" s="34"/>
      <c r="C74" s="35"/>
      <c r="D74" s="35"/>
      <c r="E74" s="35"/>
      <c r="F74" s="35"/>
      <c r="G74" s="35"/>
      <c r="H74" s="35"/>
      <c r="I74" s="127"/>
      <c r="J74" s="35"/>
      <c r="K74" s="35"/>
      <c r="L74" s="39"/>
    </row>
    <row r="75" spans="2:12" s="1" customFormat="1" ht="6.95" customHeight="1">
      <c r="B75" s="53"/>
      <c r="C75" s="54"/>
      <c r="D75" s="54"/>
      <c r="E75" s="54"/>
      <c r="F75" s="54"/>
      <c r="G75" s="54"/>
      <c r="H75" s="54"/>
      <c r="I75" s="151"/>
      <c r="J75" s="54"/>
      <c r="K75" s="54"/>
      <c r="L75" s="39"/>
    </row>
    <row r="79" spans="2:12" s="1" customFormat="1" ht="6.95" customHeight="1">
      <c r="B79" s="55"/>
      <c r="C79" s="56"/>
      <c r="D79" s="56"/>
      <c r="E79" s="56"/>
      <c r="F79" s="56"/>
      <c r="G79" s="56"/>
      <c r="H79" s="56"/>
      <c r="I79" s="154"/>
      <c r="J79" s="56"/>
      <c r="K79" s="56"/>
      <c r="L79" s="39"/>
    </row>
    <row r="80" spans="2:12" s="1" customFormat="1" ht="24.95" customHeight="1">
      <c r="B80" s="34"/>
      <c r="C80" s="19" t="s">
        <v>108</v>
      </c>
      <c r="D80" s="35"/>
      <c r="E80" s="35"/>
      <c r="F80" s="35"/>
      <c r="G80" s="35"/>
      <c r="H80" s="35"/>
      <c r="I80" s="127"/>
      <c r="J80" s="35"/>
      <c r="K80" s="35"/>
      <c r="L80" s="39"/>
    </row>
    <row r="81" spans="2:12" s="1" customFormat="1" ht="6.95" customHeight="1">
      <c r="B81" s="34"/>
      <c r="C81" s="35"/>
      <c r="D81" s="35"/>
      <c r="E81" s="35"/>
      <c r="F81" s="35"/>
      <c r="G81" s="35"/>
      <c r="H81" s="35"/>
      <c r="I81" s="127"/>
      <c r="J81" s="35"/>
      <c r="K81" s="35"/>
      <c r="L81" s="39"/>
    </row>
    <row r="82" spans="2:12" s="1" customFormat="1" ht="12" customHeight="1">
      <c r="B82" s="34"/>
      <c r="C82" s="28" t="s">
        <v>16</v>
      </c>
      <c r="D82" s="35"/>
      <c r="E82" s="35"/>
      <c r="F82" s="35"/>
      <c r="G82" s="35"/>
      <c r="H82" s="35"/>
      <c r="I82" s="127"/>
      <c r="J82" s="35"/>
      <c r="K82" s="35"/>
      <c r="L82" s="39"/>
    </row>
    <row r="83" spans="2:12" s="1" customFormat="1" ht="16.5" customHeight="1">
      <c r="B83" s="34"/>
      <c r="C83" s="35"/>
      <c r="D83" s="35"/>
      <c r="E83" s="155" t="str">
        <f>E7</f>
        <v>Rekonstrukce pokojů - Domov pro Seniory v Hranicích</v>
      </c>
      <c r="F83" s="28"/>
      <c r="G83" s="28"/>
      <c r="H83" s="28"/>
      <c r="I83" s="127"/>
      <c r="J83" s="35"/>
      <c r="K83" s="35"/>
      <c r="L83" s="39"/>
    </row>
    <row r="84" spans="2:12" s="1" customFormat="1" ht="12" customHeight="1">
      <c r="B84" s="34"/>
      <c r="C84" s="28" t="s">
        <v>87</v>
      </c>
      <c r="D84" s="35"/>
      <c r="E84" s="35"/>
      <c r="F84" s="35"/>
      <c r="G84" s="35"/>
      <c r="H84" s="35"/>
      <c r="I84" s="127"/>
      <c r="J84" s="35"/>
      <c r="K84" s="35"/>
      <c r="L84" s="39"/>
    </row>
    <row r="85" spans="2:12" s="1" customFormat="1" ht="16.5" customHeight="1">
      <c r="B85" s="34"/>
      <c r="C85" s="35"/>
      <c r="D85" s="35"/>
      <c r="E85" s="60" t="str">
        <f>E9</f>
        <v>10 - 1NP</v>
      </c>
      <c r="F85" s="35"/>
      <c r="G85" s="35"/>
      <c r="H85" s="35"/>
      <c r="I85" s="127"/>
      <c r="J85" s="35"/>
      <c r="K85" s="35"/>
      <c r="L85" s="39"/>
    </row>
    <row r="86" spans="2:12" s="1" customFormat="1" ht="6.95" customHeight="1">
      <c r="B86" s="34"/>
      <c r="C86" s="35"/>
      <c r="D86" s="35"/>
      <c r="E86" s="35"/>
      <c r="F86" s="35"/>
      <c r="G86" s="35"/>
      <c r="H86" s="35"/>
      <c r="I86" s="127"/>
      <c r="J86" s="35"/>
      <c r="K86" s="35"/>
      <c r="L86" s="39"/>
    </row>
    <row r="87" spans="2:12" s="1" customFormat="1" ht="12" customHeight="1">
      <c r="B87" s="34"/>
      <c r="C87" s="28" t="s">
        <v>20</v>
      </c>
      <c r="D87" s="35"/>
      <c r="E87" s="35"/>
      <c r="F87" s="23" t="str">
        <f>F12</f>
        <v>Hranice</v>
      </c>
      <c r="G87" s="35"/>
      <c r="H87" s="35"/>
      <c r="I87" s="129" t="s">
        <v>22</v>
      </c>
      <c r="J87" s="63" t="str">
        <f>IF(J12="","",J12)</f>
        <v>10. 12. 2018</v>
      </c>
      <c r="K87" s="35"/>
      <c r="L87" s="39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27"/>
      <c r="J88" s="35"/>
      <c r="K88" s="35"/>
      <c r="L88" s="39"/>
    </row>
    <row r="89" spans="2:12" s="1" customFormat="1" ht="13.65" customHeight="1">
      <c r="B89" s="34"/>
      <c r="C89" s="28" t="s">
        <v>24</v>
      </c>
      <c r="D89" s="35"/>
      <c r="E89" s="35"/>
      <c r="F89" s="23" t="str">
        <f>E15</f>
        <v>Domov pro Seniory v Hranicích</v>
      </c>
      <c r="G89" s="35"/>
      <c r="H89" s="35"/>
      <c r="I89" s="129" t="s">
        <v>30</v>
      </c>
      <c r="J89" s="32" t="str">
        <f>E21</f>
        <v>ing.Kostner Petr</v>
      </c>
      <c r="K89" s="35"/>
      <c r="L89" s="39"/>
    </row>
    <row r="90" spans="2:12" s="1" customFormat="1" ht="13.65" customHeight="1">
      <c r="B90" s="34"/>
      <c r="C90" s="28" t="s">
        <v>28</v>
      </c>
      <c r="D90" s="35"/>
      <c r="E90" s="35"/>
      <c r="F90" s="23" t="str">
        <f>IF(E18="","",E18)</f>
        <v>Vyplň údaj</v>
      </c>
      <c r="G90" s="35"/>
      <c r="H90" s="35"/>
      <c r="I90" s="129" t="s">
        <v>33</v>
      </c>
      <c r="J90" s="32" t="str">
        <f>E24</f>
        <v>Milan Hájek</v>
      </c>
      <c r="K90" s="35"/>
      <c r="L90" s="39"/>
    </row>
    <row r="91" spans="2:12" s="1" customFormat="1" ht="10.3" customHeight="1">
      <c r="B91" s="34"/>
      <c r="C91" s="35"/>
      <c r="D91" s="35"/>
      <c r="E91" s="35"/>
      <c r="F91" s="35"/>
      <c r="G91" s="35"/>
      <c r="H91" s="35"/>
      <c r="I91" s="127"/>
      <c r="J91" s="35"/>
      <c r="K91" s="35"/>
      <c r="L91" s="39"/>
    </row>
    <row r="92" spans="2:20" s="9" customFormat="1" ht="29.25" customHeight="1">
      <c r="B92" s="175"/>
      <c r="C92" s="176" t="s">
        <v>109</v>
      </c>
      <c r="D92" s="177" t="s">
        <v>55</v>
      </c>
      <c r="E92" s="177" t="s">
        <v>51</v>
      </c>
      <c r="F92" s="177" t="s">
        <v>52</v>
      </c>
      <c r="G92" s="177" t="s">
        <v>110</v>
      </c>
      <c r="H92" s="177" t="s">
        <v>111</v>
      </c>
      <c r="I92" s="178" t="s">
        <v>112</v>
      </c>
      <c r="J92" s="177" t="s">
        <v>91</v>
      </c>
      <c r="K92" s="179" t="s">
        <v>113</v>
      </c>
      <c r="L92" s="180"/>
      <c r="M92" s="84" t="s">
        <v>1</v>
      </c>
      <c r="N92" s="85" t="s">
        <v>40</v>
      </c>
      <c r="O92" s="85" t="s">
        <v>114</v>
      </c>
      <c r="P92" s="85" t="s">
        <v>115</v>
      </c>
      <c r="Q92" s="85" t="s">
        <v>116</v>
      </c>
      <c r="R92" s="85" t="s">
        <v>117</v>
      </c>
      <c r="S92" s="85" t="s">
        <v>118</v>
      </c>
      <c r="T92" s="86" t="s">
        <v>119</v>
      </c>
    </row>
    <row r="93" spans="2:63" s="1" customFormat="1" ht="22.8" customHeight="1">
      <c r="B93" s="34"/>
      <c r="C93" s="91" t="s">
        <v>120</v>
      </c>
      <c r="D93" s="35"/>
      <c r="E93" s="35"/>
      <c r="F93" s="35"/>
      <c r="G93" s="35"/>
      <c r="H93" s="35"/>
      <c r="I93" s="127"/>
      <c r="J93" s="181">
        <f>BK93</f>
        <v>0</v>
      </c>
      <c r="K93" s="35"/>
      <c r="L93" s="39"/>
      <c r="M93" s="87"/>
      <c r="N93" s="88"/>
      <c r="O93" s="88"/>
      <c r="P93" s="182">
        <f>P94+P161+P229</f>
        <v>0</v>
      </c>
      <c r="Q93" s="88"/>
      <c r="R93" s="182">
        <f>R94+R161+R229</f>
        <v>5.048794969999999</v>
      </c>
      <c r="S93" s="88"/>
      <c r="T93" s="183">
        <f>T94+T161+T229</f>
        <v>9.11829932</v>
      </c>
      <c r="AT93" s="13" t="s">
        <v>69</v>
      </c>
      <c r="AU93" s="13" t="s">
        <v>93</v>
      </c>
      <c r="BK93" s="184">
        <f>BK94+BK161+BK229</f>
        <v>0</v>
      </c>
    </row>
    <row r="94" spans="2:63" s="10" customFormat="1" ht="25.9" customHeight="1">
      <c r="B94" s="185"/>
      <c r="C94" s="186"/>
      <c r="D94" s="187" t="s">
        <v>69</v>
      </c>
      <c r="E94" s="188" t="s">
        <v>121</v>
      </c>
      <c r="F94" s="188" t="s">
        <v>122</v>
      </c>
      <c r="G94" s="186"/>
      <c r="H94" s="186"/>
      <c r="I94" s="189"/>
      <c r="J94" s="190">
        <f>BK94</f>
        <v>0</v>
      </c>
      <c r="K94" s="186"/>
      <c r="L94" s="191"/>
      <c r="M94" s="192"/>
      <c r="N94" s="193"/>
      <c r="O94" s="193"/>
      <c r="P94" s="194">
        <f>P95+P102+P118+P153+P159</f>
        <v>0</v>
      </c>
      <c r="Q94" s="193"/>
      <c r="R94" s="194">
        <f>R95+R102+R118+R153+R159</f>
        <v>1.4960317399999998</v>
      </c>
      <c r="S94" s="193"/>
      <c r="T94" s="195">
        <f>T95+T102+T118+T153+T159</f>
        <v>8.297688</v>
      </c>
      <c r="AR94" s="196" t="s">
        <v>78</v>
      </c>
      <c r="AT94" s="197" t="s">
        <v>69</v>
      </c>
      <c r="AU94" s="197" t="s">
        <v>70</v>
      </c>
      <c r="AY94" s="196" t="s">
        <v>123</v>
      </c>
      <c r="BK94" s="198">
        <f>BK95+BK102+BK118+BK153+BK159</f>
        <v>0</v>
      </c>
    </row>
    <row r="95" spans="2:63" s="10" customFormat="1" ht="22.8" customHeight="1">
      <c r="B95" s="185"/>
      <c r="C95" s="186"/>
      <c r="D95" s="187" t="s">
        <v>69</v>
      </c>
      <c r="E95" s="199" t="s">
        <v>124</v>
      </c>
      <c r="F95" s="199" t="s">
        <v>125</v>
      </c>
      <c r="G95" s="186"/>
      <c r="H95" s="186"/>
      <c r="I95" s="189"/>
      <c r="J95" s="200">
        <f>BK95</f>
        <v>0</v>
      </c>
      <c r="K95" s="186"/>
      <c r="L95" s="191"/>
      <c r="M95" s="192"/>
      <c r="N95" s="193"/>
      <c r="O95" s="193"/>
      <c r="P95" s="194">
        <f>SUM(P96:P101)</f>
        <v>0</v>
      </c>
      <c r="Q95" s="193"/>
      <c r="R95" s="194">
        <f>SUM(R96:R101)</f>
        <v>0.30744000000000005</v>
      </c>
      <c r="S95" s="193"/>
      <c r="T95" s="195">
        <f>SUM(T96:T101)</f>
        <v>0</v>
      </c>
      <c r="AR95" s="196" t="s">
        <v>78</v>
      </c>
      <c r="AT95" s="197" t="s">
        <v>69</v>
      </c>
      <c r="AU95" s="197" t="s">
        <v>78</v>
      </c>
      <c r="AY95" s="196" t="s">
        <v>123</v>
      </c>
      <c r="BK95" s="198">
        <f>SUM(BK96:BK101)</f>
        <v>0</v>
      </c>
    </row>
    <row r="96" spans="2:65" s="1" customFormat="1" ht="16.5" customHeight="1">
      <c r="B96" s="34"/>
      <c r="C96" s="201" t="s">
        <v>78</v>
      </c>
      <c r="D96" s="201" t="s">
        <v>126</v>
      </c>
      <c r="E96" s="202" t="s">
        <v>127</v>
      </c>
      <c r="F96" s="203" t="s">
        <v>128</v>
      </c>
      <c r="G96" s="204" t="s">
        <v>129</v>
      </c>
      <c r="H96" s="205">
        <v>0.099</v>
      </c>
      <c r="I96" s="206"/>
      <c r="J96" s="207">
        <f>ROUND(I96*H96,2)</f>
        <v>0</v>
      </c>
      <c r="K96" s="203" t="s">
        <v>130</v>
      </c>
      <c r="L96" s="39"/>
      <c r="M96" s="208" t="s">
        <v>1</v>
      </c>
      <c r="N96" s="209" t="s">
        <v>42</v>
      </c>
      <c r="O96" s="75"/>
      <c r="P96" s="210">
        <f>O96*H96</f>
        <v>0</v>
      </c>
      <c r="Q96" s="210">
        <v>1.09</v>
      </c>
      <c r="R96" s="210">
        <f>Q96*H96</f>
        <v>0.10791000000000002</v>
      </c>
      <c r="S96" s="210">
        <v>0</v>
      </c>
      <c r="T96" s="211">
        <f>S96*H96</f>
        <v>0</v>
      </c>
      <c r="AR96" s="13" t="s">
        <v>131</v>
      </c>
      <c r="AT96" s="13" t="s">
        <v>126</v>
      </c>
      <c r="AU96" s="13" t="s">
        <v>132</v>
      </c>
      <c r="AY96" s="13" t="s">
        <v>123</v>
      </c>
      <c r="BE96" s="212">
        <f>IF(N96="základní",J96,0)</f>
        <v>0</v>
      </c>
      <c r="BF96" s="212">
        <f>IF(N96="snížená",J96,0)</f>
        <v>0</v>
      </c>
      <c r="BG96" s="212">
        <f>IF(N96="zákl. přenesená",J96,0)</f>
        <v>0</v>
      </c>
      <c r="BH96" s="212">
        <f>IF(N96="sníž. přenesená",J96,0)</f>
        <v>0</v>
      </c>
      <c r="BI96" s="212">
        <f>IF(N96="nulová",J96,0)</f>
        <v>0</v>
      </c>
      <c r="BJ96" s="13" t="s">
        <v>132</v>
      </c>
      <c r="BK96" s="212">
        <f>ROUND(I96*H96,2)</f>
        <v>0</v>
      </c>
      <c r="BL96" s="13" t="s">
        <v>131</v>
      </c>
      <c r="BM96" s="13" t="s">
        <v>133</v>
      </c>
    </row>
    <row r="97" spans="2:51" s="11" customFormat="1" ht="12">
      <c r="B97" s="213"/>
      <c r="C97" s="214"/>
      <c r="D97" s="215" t="s">
        <v>134</v>
      </c>
      <c r="E97" s="216" t="s">
        <v>1</v>
      </c>
      <c r="F97" s="217" t="s">
        <v>135</v>
      </c>
      <c r="G97" s="214"/>
      <c r="H97" s="218">
        <v>0.011</v>
      </c>
      <c r="I97" s="219"/>
      <c r="J97" s="214"/>
      <c r="K97" s="214"/>
      <c r="L97" s="220"/>
      <c r="M97" s="221"/>
      <c r="N97" s="222"/>
      <c r="O97" s="222"/>
      <c r="P97" s="222"/>
      <c r="Q97" s="222"/>
      <c r="R97" s="222"/>
      <c r="S97" s="222"/>
      <c r="T97" s="223"/>
      <c r="AT97" s="224" t="s">
        <v>134</v>
      </c>
      <c r="AU97" s="224" t="s">
        <v>132</v>
      </c>
      <c r="AV97" s="11" t="s">
        <v>132</v>
      </c>
      <c r="AW97" s="11" t="s">
        <v>32</v>
      </c>
      <c r="AX97" s="11" t="s">
        <v>70</v>
      </c>
      <c r="AY97" s="224" t="s">
        <v>123</v>
      </c>
    </row>
    <row r="98" spans="2:51" s="11" customFormat="1" ht="12">
      <c r="B98" s="213"/>
      <c r="C98" s="214"/>
      <c r="D98" s="215" t="s">
        <v>134</v>
      </c>
      <c r="E98" s="216" t="s">
        <v>1</v>
      </c>
      <c r="F98" s="217" t="s">
        <v>136</v>
      </c>
      <c r="G98" s="214"/>
      <c r="H98" s="218">
        <v>0.072</v>
      </c>
      <c r="I98" s="219"/>
      <c r="J98" s="214"/>
      <c r="K98" s="214"/>
      <c r="L98" s="220"/>
      <c r="M98" s="221"/>
      <c r="N98" s="222"/>
      <c r="O98" s="222"/>
      <c r="P98" s="222"/>
      <c r="Q98" s="222"/>
      <c r="R98" s="222"/>
      <c r="S98" s="222"/>
      <c r="T98" s="223"/>
      <c r="AT98" s="224" t="s">
        <v>134</v>
      </c>
      <c r="AU98" s="224" t="s">
        <v>132</v>
      </c>
      <c r="AV98" s="11" t="s">
        <v>132</v>
      </c>
      <c r="AW98" s="11" t="s">
        <v>32</v>
      </c>
      <c r="AX98" s="11" t="s">
        <v>70</v>
      </c>
      <c r="AY98" s="224" t="s">
        <v>123</v>
      </c>
    </row>
    <row r="99" spans="2:51" s="11" customFormat="1" ht="12">
      <c r="B99" s="213"/>
      <c r="C99" s="214"/>
      <c r="D99" s="215" t="s">
        <v>134</v>
      </c>
      <c r="E99" s="216" t="s">
        <v>1</v>
      </c>
      <c r="F99" s="217" t="s">
        <v>137</v>
      </c>
      <c r="G99" s="214"/>
      <c r="H99" s="218">
        <v>0.016</v>
      </c>
      <c r="I99" s="219"/>
      <c r="J99" s="214"/>
      <c r="K99" s="214"/>
      <c r="L99" s="220"/>
      <c r="M99" s="221"/>
      <c r="N99" s="222"/>
      <c r="O99" s="222"/>
      <c r="P99" s="222"/>
      <c r="Q99" s="222"/>
      <c r="R99" s="222"/>
      <c r="S99" s="222"/>
      <c r="T99" s="223"/>
      <c r="AT99" s="224" t="s">
        <v>134</v>
      </c>
      <c r="AU99" s="224" t="s">
        <v>132</v>
      </c>
      <c r="AV99" s="11" t="s">
        <v>132</v>
      </c>
      <c r="AW99" s="11" t="s">
        <v>32</v>
      </c>
      <c r="AX99" s="11" t="s">
        <v>70</v>
      </c>
      <c r="AY99" s="224" t="s">
        <v>123</v>
      </c>
    </row>
    <row r="100" spans="2:65" s="1" customFormat="1" ht="16.5" customHeight="1">
      <c r="B100" s="34"/>
      <c r="C100" s="201" t="s">
        <v>132</v>
      </c>
      <c r="D100" s="201" t="s">
        <v>126</v>
      </c>
      <c r="E100" s="202" t="s">
        <v>138</v>
      </c>
      <c r="F100" s="203" t="s">
        <v>139</v>
      </c>
      <c r="G100" s="204" t="s">
        <v>140</v>
      </c>
      <c r="H100" s="205">
        <v>1.8</v>
      </c>
      <c r="I100" s="206"/>
      <c r="J100" s="207">
        <f>ROUND(I100*H100,2)</f>
        <v>0</v>
      </c>
      <c r="K100" s="203" t="s">
        <v>130</v>
      </c>
      <c r="L100" s="39"/>
      <c r="M100" s="208" t="s">
        <v>1</v>
      </c>
      <c r="N100" s="209" t="s">
        <v>42</v>
      </c>
      <c r="O100" s="75"/>
      <c r="P100" s="210">
        <f>O100*H100</f>
        <v>0</v>
      </c>
      <c r="Q100" s="210">
        <v>0.11085</v>
      </c>
      <c r="R100" s="210">
        <f>Q100*H100</f>
        <v>0.19953</v>
      </c>
      <c r="S100" s="210">
        <v>0</v>
      </c>
      <c r="T100" s="211">
        <f>S100*H100</f>
        <v>0</v>
      </c>
      <c r="AR100" s="13" t="s">
        <v>131</v>
      </c>
      <c r="AT100" s="13" t="s">
        <v>126</v>
      </c>
      <c r="AU100" s="13" t="s">
        <v>132</v>
      </c>
      <c r="AY100" s="13" t="s">
        <v>123</v>
      </c>
      <c r="BE100" s="212">
        <f>IF(N100="základní",J100,0)</f>
        <v>0</v>
      </c>
      <c r="BF100" s="212">
        <f>IF(N100="snížená",J100,0)</f>
        <v>0</v>
      </c>
      <c r="BG100" s="212">
        <f>IF(N100="zákl. přenesená",J100,0)</f>
        <v>0</v>
      </c>
      <c r="BH100" s="212">
        <f>IF(N100="sníž. přenesená",J100,0)</f>
        <v>0</v>
      </c>
      <c r="BI100" s="212">
        <f>IF(N100="nulová",J100,0)</f>
        <v>0</v>
      </c>
      <c r="BJ100" s="13" t="s">
        <v>132</v>
      </c>
      <c r="BK100" s="212">
        <f>ROUND(I100*H100,2)</f>
        <v>0</v>
      </c>
      <c r="BL100" s="13" t="s">
        <v>131</v>
      </c>
      <c r="BM100" s="13" t="s">
        <v>141</v>
      </c>
    </row>
    <row r="101" spans="2:51" s="11" customFormat="1" ht="12">
      <c r="B101" s="213"/>
      <c r="C101" s="214"/>
      <c r="D101" s="215" t="s">
        <v>134</v>
      </c>
      <c r="E101" s="216" t="s">
        <v>1</v>
      </c>
      <c r="F101" s="217" t="s">
        <v>142</v>
      </c>
      <c r="G101" s="214"/>
      <c r="H101" s="218">
        <v>1.8</v>
      </c>
      <c r="I101" s="219"/>
      <c r="J101" s="214"/>
      <c r="K101" s="214"/>
      <c r="L101" s="220"/>
      <c r="M101" s="221"/>
      <c r="N101" s="222"/>
      <c r="O101" s="222"/>
      <c r="P101" s="222"/>
      <c r="Q101" s="222"/>
      <c r="R101" s="222"/>
      <c r="S101" s="222"/>
      <c r="T101" s="223"/>
      <c r="AT101" s="224" t="s">
        <v>134</v>
      </c>
      <c r="AU101" s="224" t="s">
        <v>132</v>
      </c>
      <c r="AV101" s="11" t="s">
        <v>132</v>
      </c>
      <c r="AW101" s="11" t="s">
        <v>32</v>
      </c>
      <c r="AX101" s="11" t="s">
        <v>78</v>
      </c>
      <c r="AY101" s="224" t="s">
        <v>123</v>
      </c>
    </row>
    <row r="102" spans="2:63" s="10" customFormat="1" ht="22.8" customHeight="1">
      <c r="B102" s="185"/>
      <c r="C102" s="186"/>
      <c r="D102" s="187" t="s">
        <v>69</v>
      </c>
      <c r="E102" s="199" t="s">
        <v>143</v>
      </c>
      <c r="F102" s="199" t="s">
        <v>144</v>
      </c>
      <c r="G102" s="186"/>
      <c r="H102" s="186"/>
      <c r="I102" s="189"/>
      <c r="J102" s="200">
        <f>BK102</f>
        <v>0</v>
      </c>
      <c r="K102" s="186"/>
      <c r="L102" s="191"/>
      <c r="M102" s="192"/>
      <c r="N102" s="193"/>
      <c r="O102" s="193"/>
      <c r="P102" s="194">
        <f>SUM(P103:P117)</f>
        <v>0</v>
      </c>
      <c r="Q102" s="193"/>
      <c r="R102" s="194">
        <f>SUM(R103:R117)</f>
        <v>1.1778429399999997</v>
      </c>
      <c r="S102" s="193"/>
      <c r="T102" s="195">
        <f>SUM(T103:T117)</f>
        <v>0</v>
      </c>
      <c r="AR102" s="196" t="s">
        <v>78</v>
      </c>
      <c r="AT102" s="197" t="s">
        <v>69</v>
      </c>
      <c r="AU102" s="197" t="s">
        <v>78</v>
      </c>
      <c r="AY102" s="196" t="s">
        <v>123</v>
      </c>
      <c r="BK102" s="198">
        <f>SUM(BK103:BK117)</f>
        <v>0</v>
      </c>
    </row>
    <row r="103" spans="2:65" s="1" customFormat="1" ht="16.5" customHeight="1">
      <c r="B103" s="34"/>
      <c r="C103" s="201" t="s">
        <v>124</v>
      </c>
      <c r="D103" s="201" t="s">
        <v>126</v>
      </c>
      <c r="E103" s="202" t="s">
        <v>145</v>
      </c>
      <c r="F103" s="203" t="s">
        <v>146</v>
      </c>
      <c r="G103" s="204" t="s">
        <v>140</v>
      </c>
      <c r="H103" s="205">
        <v>4.338</v>
      </c>
      <c r="I103" s="206"/>
      <c r="J103" s="207">
        <f>ROUND(I103*H103,2)</f>
        <v>0</v>
      </c>
      <c r="K103" s="203" t="s">
        <v>130</v>
      </c>
      <c r="L103" s="39"/>
      <c r="M103" s="208" t="s">
        <v>1</v>
      </c>
      <c r="N103" s="209" t="s">
        <v>42</v>
      </c>
      <c r="O103" s="75"/>
      <c r="P103" s="210">
        <f>O103*H103</f>
        <v>0</v>
      </c>
      <c r="Q103" s="210">
        <v>0.04063</v>
      </c>
      <c r="R103" s="210">
        <f>Q103*H103</f>
        <v>0.17625294</v>
      </c>
      <c r="S103" s="210">
        <v>0</v>
      </c>
      <c r="T103" s="211">
        <f>S103*H103</f>
        <v>0</v>
      </c>
      <c r="AR103" s="13" t="s">
        <v>131</v>
      </c>
      <c r="AT103" s="13" t="s">
        <v>126</v>
      </c>
      <c r="AU103" s="13" t="s">
        <v>132</v>
      </c>
      <c r="AY103" s="13" t="s">
        <v>123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13" t="s">
        <v>132</v>
      </c>
      <c r="BK103" s="212">
        <f>ROUND(I103*H103,2)</f>
        <v>0</v>
      </c>
      <c r="BL103" s="13" t="s">
        <v>131</v>
      </c>
      <c r="BM103" s="13" t="s">
        <v>147</v>
      </c>
    </row>
    <row r="104" spans="2:51" s="11" customFormat="1" ht="12">
      <c r="B104" s="213"/>
      <c r="C104" s="214"/>
      <c r="D104" s="215" t="s">
        <v>134</v>
      </c>
      <c r="E104" s="216" t="s">
        <v>1</v>
      </c>
      <c r="F104" s="217" t="s">
        <v>148</v>
      </c>
      <c r="G104" s="214"/>
      <c r="H104" s="218">
        <v>3.447</v>
      </c>
      <c r="I104" s="219"/>
      <c r="J104" s="214"/>
      <c r="K104" s="214"/>
      <c r="L104" s="220"/>
      <c r="M104" s="221"/>
      <c r="N104" s="222"/>
      <c r="O104" s="222"/>
      <c r="P104" s="222"/>
      <c r="Q104" s="222"/>
      <c r="R104" s="222"/>
      <c r="S104" s="222"/>
      <c r="T104" s="223"/>
      <c r="AT104" s="224" t="s">
        <v>134</v>
      </c>
      <c r="AU104" s="224" t="s">
        <v>132</v>
      </c>
      <c r="AV104" s="11" t="s">
        <v>132</v>
      </c>
      <c r="AW104" s="11" t="s">
        <v>32</v>
      </c>
      <c r="AX104" s="11" t="s">
        <v>70</v>
      </c>
      <c r="AY104" s="224" t="s">
        <v>123</v>
      </c>
    </row>
    <row r="105" spans="2:51" s="11" customFormat="1" ht="12">
      <c r="B105" s="213"/>
      <c r="C105" s="214"/>
      <c r="D105" s="215" t="s">
        <v>134</v>
      </c>
      <c r="E105" s="216" t="s">
        <v>1</v>
      </c>
      <c r="F105" s="217" t="s">
        <v>149</v>
      </c>
      <c r="G105" s="214"/>
      <c r="H105" s="218">
        <v>0.891</v>
      </c>
      <c r="I105" s="219"/>
      <c r="J105" s="214"/>
      <c r="K105" s="214"/>
      <c r="L105" s="220"/>
      <c r="M105" s="221"/>
      <c r="N105" s="222"/>
      <c r="O105" s="222"/>
      <c r="P105" s="222"/>
      <c r="Q105" s="222"/>
      <c r="R105" s="222"/>
      <c r="S105" s="222"/>
      <c r="T105" s="223"/>
      <c r="AT105" s="224" t="s">
        <v>134</v>
      </c>
      <c r="AU105" s="224" t="s">
        <v>132</v>
      </c>
      <c r="AV105" s="11" t="s">
        <v>132</v>
      </c>
      <c r="AW105" s="11" t="s">
        <v>32</v>
      </c>
      <c r="AX105" s="11" t="s">
        <v>70</v>
      </c>
      <c r="AY105" s="224" t="s">
        <v>123</v>
      </c>
    </row>
    <row r="106" spans="2:65" s="1" customFormat="1" ht="16.5" customHeight="1">
      <c r="B106" s="34"/>
      <c r="C106" s="201" t="s">
        <v>131</v>
      </c>
      <c r="D106" s="201" t="s">
        <v>126</v>
      </c>
      <c r="E106" s="202" t="s">
        <v>150</v>
      </c>
      <c r="F106" s="203" t="s">
        <v>151</v>
      </c>
      <c r="G106" s="204" t="s">
        <v>152</v>
      </c>
      <c r="H106" s="205">
        <v>3.6</v>
      </c>
      <c r="I106" s="206"/>
      <c r="J106" s="207">
        <f>ROUND(I106*H106,2)</f>
        <v>0</v>
      </c>
      <c r="K106" s="203" t="s">
        <v>130</v>
      </c>
      <c r="L106" s="39"/>
      <c r="M106" s="208" t="s">
        <v>1</v>
      </c>
      <c r="N106" s="209" t="s">
        <v>42</v>
      </c>
      <c r="O106" s="75"/>
      <c r="P106" s="210">
        <f>O106*H106</f>
        <v>0</v>
      </c>
      <c r="Q106" s="210">
        <v>0.1541</v>
      </c>
      <c r="R106" s="210">
        <f>Q106*H106</f>
        <v>0.5547599999999999</v>
      </c>
      <c r="S106" s="210">
        <v>0</v>
      </c>
      <c r="T106" s="211">
        <f>S106*H106</f>
        <v>0</v>
      </c>
      <c r="AR106" s="13" t="s">
        <v>131</v>
      </c>
      <c r="AT106" s="13" t="s">
        <v>126</v>
      </c>
      <c r="AU106" s="13" t="s">
        <v>132</v>
      </c>
      <c r="AY106" s="13" t="s">
        <v>123</v>
      </c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13" t="s">
        <v>132</v>
      </c>
      <c r="BK106" s="212">
        <f>ROUND(I106*H106,2)</f>
        <v>0</v>
      </c>
      <c r="BL106" s="13" t="s">
        <v>131</v>
      </c>
      <c r="BM106" s="13" t="s">
        <v>153</v>
      </c>
    </row>
    <row r="107" spans="2:51" s="11" customFormat="1" ht="12">
      <c r="B107" s="213"/>
      <c r="C107" s="214"/>
      <c r="D107" s="215" t="s">
        <v>134</v>
      </c>
      <c r="E107" s="216" t="s">
        <v>1</v>
      </c>
      <c r="F107" s="217" t="s">
        <v>154</v>
      </c>
      <c r="G107" s="214"/>
      <c r="H107" s="218">
        <v>3.6</v>
      </c>
      <c r="I107" s="219"/>
      <c r="J107" s="214"/>
      <c r="K107" s="214"/>
      <c r="L107" s="220"/>
      <c r="M107" s="221"/>
      <c r="N107" s="222"/>
      <c r="O107" s="222"/>
      <c r="P107" s="222"/>
      <c r="Q107" s="222"/>
      <c r="R107" s="222"/>
      <c r="S107" s="222"/>
      <c r="T107" s="223"/>
      <c r="AT107" s="224" t="s">
        <v>134</v>
      </c>
      <c r="AU107" s="224" t="s">
        <v>132</v>
      </c>
      <c r="AV107" s="11" t="s">
        <v>132</v>
      </c>
      <c r="AW107" s="11" t="s">
        <v>32</v>
      </c>
      <c r="AX107" s="11" t="s">
        <v>78</v>
      </c>
      <c r="AY107" s="224" t="s">
        <v>123</v>
      </c>
    </row>
    <row r="108" spans="2:65" s="1" customFormat="1" ht="16.5" customHeight="1">
      <c r="B108" s="34"/>
      <c r="C108" s="201" t="s">
        <v>155</v>
      </c>
      <c r="D108" s="201" t="s">
        <v>126</v>
      </c>
      <c r="E108" s="202" t="s">
        <v>156</v>
      </c>
      <c r="F108" s="203" t="s">
        <v>157</v>
      </c>
      <c r="G108" s="204" t="s">
        <v>158</v>
      </c>
      <c r="H108" s="205">
        <v>89.4</v>
      </c>
      <c r="I108" s="206"/>
      <c r="J108" s="207">
        <f>ROUND(I108*H108,2)</f>
        <v>0</v>
      </c>
      <c r="K108" s="203" t="s">
        <v>130</v>
      </c>
      <c r="L108" s="39"/>
      <c r="M108" s="208" t="s">
        <v>1</v>
      </c>
      <c r="N108" s="209" t="s">
        <v>42</v>
      </c>
      <c r="O108" s="75"/>
      <c r="P108" s="210">
        <f>O108*H108</f>
        <v>0</v>
      </c>
      <c r="Q108" s="210">
        <v>0.0015</v>
      </c>
      <c r="R108" s="210">
        <f>Q108*H108</f>
        <v>0.13410000000000002</v>
      </c>
      <c r="S108" s="210">
        <v>0</v>
      </c>
      <c r="T108" s="211">
        <f>S108*H108</f>
        <v>0</v>
      </c>
      <c r="AR108" s="13" t="s">
        <v>159</v>
      </c>
      <c r="AT108" s="13" t="s">
        <v>126</v>
      </c>
      <c r="AU108" s="13" t="s">
        <v>132</v>
      </c>
      <c r="AY108" s="13" t="s">
        <v>123</v>
      </c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13" t="s">
        <v>132</v>
      </c>
      <c r="BK108" s="212">
        <f>ROUND(I108*H108,2)</f>
        <v>0</v>
      </c>
      <c r="BL108" s="13" t="s">
        <v>159</v>
      </c>
      <c r="BM108" s="13" t="s">
        <v>160</v>
      </c>
    </row>
    <row r="109" spans="2:51" s="11" customFormat="1" ht="12">
      <c r="B109" s="213"/>
      <c r="C109" s="214"/>
      <c r="D109" s="215" t="s">
        <v>134</v>
      </c>
      <c r="E109" s="216" t="s">
        <v>1</v>
      </c>
      <c r="F109" s="217" t="s">
        <v>161</v>
      </c>
      <c r="G109" s="214"/>
      <c r="H109" s="218">
        <v>10</v>
      </c>
      <c r="I109" s="219"/>
      <c r="J109" s="214"/>
      <c r="K109" s="214"/>
      <c r="L109" s="220"/>
      <c r="M109" s="221"/>
      <c r="N109" s="222"/>
      <c r="O109" s="222"/>
      <c r="P109" s="222"/>
      <c r="Q109" s="222"/>
      <c r="R109" s="222"/>
      <c r="S109" s="222"/>
      <c r="T109" s="223"/>
      <c r="AT109" s="224" t="s">
        <v>134</v>
      </c>
      <c r="AU109" s="224" t="s">
        <v>132</v>
      </c>
      <c r="AV109" s="11" t="s">
        <v>132</v>
      </c>
      <c r="AW109" s="11" t="s">
        <v>32</v>
      </c>
      <c r="AX109" s="11" t="s">
        <v>70</v>
      </c>
      <c r="AY109" s="224" t="s">
        <v>123</v>
      </c>
    </row>
    <row r="110" spans="2:51" s="11" customFormat="1" ht="12">
      <c r="B110" s="213"/>
      <c r="C110" s="214"/>
      <c r="D110" s="215" t="s">
        <v>134</v>
      </c>
      <c r="E110" s="216" t="s">
        <v>1</v>
      </c>
      <c r="F110" s="217" t="s">
        <v>162</v>
      </c>
      <c r="G110" s="214"/>
      <c r="H110" s="218">
        <v>18.8</v>
      </c>
      <c r="I110" s="219"/>
      <c r="J110" s="214"/>
      <c r="K110" s="214"/>
      <c r="L110" s="220"/>
      <c r="M110" s="221"/>
      <c r="N110" s="222"/>
      <c r="O110" s="222"/>
      <c r="P110" s="222"/>
      <c r="Q110" s="222"/>
      <c r="R110" s="222"/>
      <c r="S110" s="222"/>
      <c r="T110" s="223"/>
      <c r="AT110" s="224" t="s">
        <v>134</v>
      </c>
      <c r="AU110" s="224" t="s">
        <v>132</v>
      </c>
      <c r="AV110" s="11" t="s">
        <v>132</v>
      </c>
      <c r="AW110" s="11" t="s">
        <v>32</v>
      </c>
      <c r="AX110" s="11" t="s">
        <v>70</v>
      </c>
      <c r="AY110" s="224" t="s">
        <v>123</v>
      </c>
    </row>
    <row r="111" spans="2:51" s="11" customFormat="1" ht="12">
      <c r="B111" s="213"/>
      <c r="C111" s="214"/>
      <c r="D111" s="215" t="s">
        <v>134</v>
      </c>
      <c r="E111" s="216" t="s">
        <v>1</v>
      </c>
      <c r="F111" s="217" t="s">
        <v>163</v>
      </c>
      <c r="G111" s="214"/>
      <c r="H111" s="218">
        <v>29.4</v>
      </c>
      <c r="I111" s="219"/>
      <c r="J111" s="214"/>
      <c r="K111" s="214"/>
      <c r="L111" s="220"/>
      <c r="M111" s="221"/>
      <c r="N111" s="222"/>
      <c r="O111" s="222"/>
      <c r="P111" s="222"/>
      <c r="Q111" s="222"/>
      <c r="R111" s="222"/>
      <c r="S111" s="222"/>
      <c r="T111" s="223"/>
      <c r="AT111" s="224" t="s">
        <v>134</v>
      </c>
      <c r="AU111" s="224" t="s">
        <v>132</v>
      </c>
      <c r="AV111" s="11" t="s">
        <v>132</v>
      </c>
      <c r="AW111" s="11" t="s">
        <v>32</v>
      </c>
      <c r="AX111" s="11" t="s">
        <v>70</v>
      </c>
      <c r="AY111" s="224" t="s">
        <v>123</v>
      </c>
    </row>
    <row r="112" spans="2:51" s="11" customFormat="1" ht="12">
      <c r="B112" s="213"/>
      <c r="C112" s="214"/>
      <c r="D112" s="215" t="s">
        <v>134</v>
      </c>
      <c r="E112" s="216" t="s">
        <v>1</v>
      </c>
      <c r="F112" s="217" t="s">
        <v>164</v>
      </c>
      <c r="G112" s="214"/>
      <c r="H112" s="218">
        <v>31.2</v>
      </c>
      <c r="I112" s="219"/>
      <c r="J112" s="214"/>
      <c r="K112" s="214"/>
      <c r="L112" s="220"/>
      <c r="M112" s="221"/>
      <c r="N112" s="222"/>
      <c r="O112" s="222"/>
      <c r="P112" s="222"/>
      <c r="Q112" s="222"/>
      <c r="R112" s="222"/>
      <c r="S112" s="222"/>
      <c r="T112" s="223"/>
      <c r="AT112" s="224" t="s">
        <v>134</v>
      </c>
      <c r="AU112" s="224" t="s">
        <v>132</v>
      </c>
      <c r="AV112" s="11" t="s">
        <v>132</v>
      </c>
      <c r="AW112" s="11" t="s">
        <v>32</v>
      </c>
      <c r="AX112" s="11" t="s">
        <v>70</v>
      </c>
      <c r="AY112" s="224" t="s">
        <v>123</v>
      </c>
    </row>
    <row r="113" spans="2:65" s="1" customFormat="1" ht="16.5" customHeight="1">
      <c r="B113" s="34"/>
      <c r="C113" s="201" t="s">
        <v>143</v>
      </c>
      <c r="D113" s="201" t="s">
        <v>126</v>
      </c>
      <c r="E113" s="202" t="s">
        <v>165</v>
      </c>
      <c r="F113" s="203" t="s">
        <v>166</v>
      </c>
      <c r="G113" s="204" t="s">
        <v>152</v>
      </c>
      <c r="H113" s="205">
        <v>9</v>
      </c>
      <c r="I113" s="206"/>
      <c r="J113" s="207">
        <f>ROUND(I113*H113,2)</f>
        <v>0</v>
      </c>
      <c r="K113" s="203" t="s">
        <v>130</v>
      </c>
      <c r="L113" s="39"/>
      <c r="M113" s="208" t="s">
        <v>1</v>
      </c>
      <c r="N113" s="209" t="s">
        <v>42</v>
      </c>
      <c r="O113" s="75"/>
      <c r="P113" s="210">
        <f>O113*H113</f>
        <v>0</v>
      </c>
      <c r="Q113" s="210">
        <v>0.01698</v>
      </c>
      <c r="R113" s="210">
        <f>Q113*H113</f>
        <v>0.15281999999999998</v>
      </c>
      <c r="S113" s="210">
        <v>0</v>
      </c>
      <c r="T113" s="211">
        <f>S113*H113</f>
        <v>0</v>
      </c>
      <c r="AR113" s="13" t="s">
        <v>131</v>
      </c>
      <c r="AT113" s="13" t="s">
        <v>126</v>
      </c>
      <c r="AU113" s="13" t="s">
        <v>132</v>
      </c>
      <c r="AY113" s="13" t="s">
        <v>123</v>
      </c>
      <c r="BE113" s="212">
        <f>IF(N113="základní",J113,0)</f>
        <v>0</v>
      </c>
      <c r="BF113" s="212">
        <f>IF(N113="snížená",J113,0)</f>
        <v>0</v>
      </c>
      <c r="BG113" s="212">
        <f>IF(N113="zákl. přenesená",J113,0)</f>
        <v>0</v>
      </c>
      <c r="BH113" s="212">
        <f>IF(N113="sníž. přenesená",J113,0)</f>
        <v>0</v>
      </c>
      <c r="BI113" s="212">
        <f>IF(N113="nulová",J113,0)</f>
        <v>0</v>
      </c>
      <c r="BJ113" s="13" t="s">
        <v>132</v>
      </c>
      <c r="BK113" s="212">
        <f>ROUND(I113*H113,2)</f>
        <v>0</v>
      </c>
      <c r="BL113" s="13" t="s">
        <v>131</v>
      </c>
      <c r="BM113" s="13" t="s">
        <v>167</v>
      </c>
    </row>
    <row r="114" spans="2:65" s="1" customFormat="1" ht="16.5" customHeight="1">
      <c r="B114" s="34"/>
      <c r="C114" s="225" t="s">
        <v>168</v>
      </c>
      <c r="D114" s="225" t="s">
        <v>169</v>
      </c>
      <c r="E114" s="226" t="s">
        <v>170</v>
      </c>
      <c r="F114" s="227" t="s">
        <v>171</v>
      </c>
      <c r="G114" s="228" t="s">
        <v>152</v>
      </c>
      <c r="H114" s="229">
        <v>2</v>
      </c>
      <c r="I114" s="230"/>
      <c r="J114" s="231">
        <f>ROUND(I114*H114,2)</f>
        <v>0</v>
      </c>
      <c r="K114" s="227" t="s">
        <v>130</v>
      </c>
      <c r="L114" s="232"/>
      <c r="M114" s="233" t="s">
        <v>1</v>
      </c>
      <c r="N114" s="234" t="s">
        <v>42</v>
      </c>
      <c r="O114" s="75"/>
      <c r="P114" s="210">
        <f>O114*H114</f>
        <v>0</v>
      </c>
      <c r="Q114" s="210">
        <v>0.02146</v>
      </c>
      <c r="R114" s="210">
        <f>Q114*H114</f>
        <v>0.04292</v>
      </c>
      <c r="S114" s="210">
        <v>0</v>
      </c>
      <c r="T114" s="211">
        <f>S114*H114</f>
        <v>0</v>
      </c>
      <c r="AR114" s="13" t="s">
        <v>172</v>
      </c>
      <c r="AT114" s="13" t="s">
        <v>169</v>
      </c>
      <c r="AU114" s="13" t="s">
        <v>132</v>
      </c>
      <c r="AY114" s="13" t="s">
        <v>123</v>
      </c>
      <c r="BE114" s="212">
        <f>IF(N114="základní",J114,0)</f>
        <v>0</v>
      </c>
      <c r="BF114" s="212">
        <f>IF(N114="snížená",J114,0)</f>
        <v>0</v>
      </c>
      <c r="BG114" s="212">
        <f>IF(N114="zákl. přenesená",J114,0)</f>
        <v>0</v>
      </c>
      <c r="BH114" s="212">
        <f>IF(N114="sníž. přenesená",J114,0)</f>
        <v>0</v>
      </c>
      <c r="BI114" s="212">
        <f>IF(N114="nulová",J114,0)</f>
        <v>0</v>
      </c>
      <c r="BJ114" s="13" t="s">
        <v>132</v>
      </c>
      <c r="BK114" s="212">
        <f>ROUND(I114*H114,2)</f>
        <v>0</v>
      </c>
      <c r="BL114" s="13" t="s">
        <v>131</v>
      </c>
      <c r="BM114" s="13" t="s">
        <v>173</v>
      </c>
    </row>
    <row r="115" spans="2:65" s="1" customFormat="1" ht="16.5" customHeight="1">
      <c r="B115" s="34"/>
      <c r="C115" s="225" t="s">
        <v>172</v>
      </c>
      <c r="D115" s="225" t="s">
        <v>169</v>
      </c>
      <c r="E115" s="226" t="s">
        <v>174</v>
      </c>
      <c r="F115" s="227" t="s">
        <v>175</v>
      </c>
      <c r="G115" s="228" t="s">
        <v>152</v>
      </c>
      <c r="H115" s="229">
        <v>3</v>
      </c>
      <c r="I115" s="230"/>
      <c r="J115" s="231">
        <f>ROUND(I115*H115,2)</f>
        <v>0</v>
      </c>
      <c r="K115" s="227" t="s">
        <v>130</v>
      </c>
      <c r="L115" s="232"/>
      <c r="M115" s="233" t="s">
        <v>1</v>
      </c>
      <c r="N115" s="234" t="s">
        <v>42</v>
      </c>
      <c r="O115" s="75"/>
      <c r="P115" s="210">
        <f>O115*H115</f>
        <v>0</v>
      </c>
      <c r="Q115" s="210">
        <v>0.02233</v>
      </c>
      <c r="R115" s="210">
        <f>Q115*H115</f>
        <v>0.06699</v>
      </c>
      <c r="S115" s="210">
        <v>0</v>
      </c>
      <c r="T115" s="211">
        <f>S115*H115</f>
        <v>0</v>
      </c>
      <c r="AR115" s="13" t="s">
        <v>172</v>
      </c>
      <c r="AT115" s="13" t="s">
        <v>169</v>
      </c>
      <c r="AU115" s="13" t="s">
        <v>132</v>
      </c>
      <c r="AY115" s="13" t="s">
        <v>123</v>
      </c>
      <c r="BE115" s="212">
        <f>IF(N115="základní",J115,0)</f>
        <v>0</v>
      </c>
      <c r="BF115" s="212">
        <f>IF(N115="snížená",J115,0)</f>
        <v>0</v>
      </c>
      <c r="BG115" s="212">
        <f>IF(N115="zákl. přenesená",J115,0)</f>
        <v>0</v>
      </c>
      <c r="BH115" s="212">
        <f>IF(N115="sníž. přenesená",J115,0)</f>
        <v>0</v>
      </c>
      <c r="BI115" s="212">
        <f>IF(N115="nulová",J115,0)</f>
        <v>0</v>
      </c>
      <c r="BJ115" s="13" t="s">
        <v>132</v>
      </c>
      <c r="BK115" s="212">
        <f>ROUND(I115*H115,2)</f>
        <v>0</v>
      </c>
      <c r="BL115" s="13" t="s">
        <v>131</v>
      </c>
      <c r="BM115" s="13" t="s">
        <v>176</v>
      </c>
    </row>
    <row r="116" spans="2:65" s="1" customFormat="1" ht="16.5" customHeight="1">
      <c r="B116" s="34"/>
      <c r="C116" s="225" t="s">
        <v>177</v>
      </c>
      <c r="D116" s="225" t="s">
        <v>169</v>
      </c>
      <c r="E116" s="226" t="s">
        <v>178</v>
      </c>
      <c r="F116" s="227" t="s">
        <v>179</v>
      </c>
      <c r="G116" s="228" t="s">
        <v>152</v>
      </c>
      <c r="H116" s="229">
        <v>1</v>
      </c>
      <c r="I116" s="230"/>
      <c r="J116" s="231">
        <f>ROUND(I116*H116,2)</f>
        <v>0</v>
      </c>
      <c r="K116" s="227" t="s">
        <v>130</v>
      </c>
      <c r="L116" s="232"/>
      <c r="M116" s="233" t="s">
        <v>1</v>
      </c>
      <c r="N116" s="234" t="s">
        <v>42</v>
      </c>
      <c r="O116" s="75"/>
      <c r="P116" s="210">
        <f>O116*H116</f>
        <v>0</v>
      </c>
      <c r="Q116" s="210">
        <v>0.025</v>
      </c>
      <c r="R116" s="210">
        <f>Q116*H116</f>
        <v>0.025</v>
      </c>
      <c r="S116" s="210">
        <v>0</v>
      </c>
      <c r="T116" s="211">
        <f>S116*H116</f>
        <v>0</v>
      </c>
      <c r="AR116" s="13" t="s">
        <v>172</v>
      </c>
      <c r="AT116" s="13" t="s">
        <v>169</v>
      </c>
      <c r="AU116" s="13" t="s">
        <v>132</v>
      </c>
      <c r="AY116" s="13" t="s">
        <v>123</v>
      </c>
      <c r="BE116" s="212">
        <f>IF(N116="základní",J116,0)</f>
        <v>0</v>
      </c>
      <c r="BF116" s="212">
        <f>IF(N116="snížená",J116,0)</f>
        <v>0</v>
      </c>
      <c r="BG116" s="212">
        <f>IF(N116="zákl. přenesená",J116,0)</f>
        <v>0</v>
      </c>
      <c r="BH116" s="212">
        <f>IF(N116="sníž. přenesená",J116,0)</f>
        <v>0</v>
      </c>
      <c r="BI116" s="212">
        <f>IF(N116="nulová",J116,0)</f>
        <v>0</v>
      </c>
      <c r="BJ116" s="13" t="s">
        <v>132</v>
      </c>
      <c r="BK116" s="212">
        <f>ROUND(I116*H116,2)</f>
        <v>0</v>
      </c>
      <c r="BL116" s="13" t="s">
        <v>131</v>
      </c>
      <c r="BM116" s="13" t="s">
        <v>180</v>
      </c>
    </row>
    <row r="117" spans="2:65" s="1" customFormat="1" ht="16.5" customHeight="1">
      <c r="B117" s="34"/>
      <c r="C117" s="225" t="s">
        <v>75</v>
      </c>
      <c r="D117" s="225" t="s">
        <v>169</v>
      </c>
      <c r="E117" s="226" t="s">
        <v>181</v>
      </c>
      <c r="F117" s="227" t="s">
        <v>182</v>
      </c>
      <c r="G117" s="228" t="s">
        <v>152</v>
      </c>
      <c r="H117" s="229">
        <v>1</v>
      </c>
      <c r="I117" s="230"/>
      <c r="J117" s="231">
        <f>ROUND(I117*H117,2)</f>
        <v>0</v>
      </c>
      <c r="K117" s="227" t="s">
        <v>183</v>
      </c>
      <c r="L117" s="232"/>
      <c r="M117" s="233" t="s">
        <v>1</v>
      </c>
      <c r="N117" s="234" t="s">
        <v>42</v>
      </c>
      <c r="O117" s="75"/>
      <c r="P117" s="210">
        <f>O117*H117</f>
        <v>0</v>
      </c>
      <c r="Q117" s="210">
        <v>0.025</v>
      </c>
      <c r="R117" s="210">
        <f>Q117*H117</f>
        <v>0.025</v>
      </c>
      <c r="S117" s="210">
        <v>0</v>
      </c>
      <c r="T117" s="211">
        <f>S117*H117</f>
        <v>0</v>
      </c>
      <c r="AR117" s="13" t="s">
        <v>172</v>
      </c>
      <c r="AT117" s="13" t="s">
        <v>169</v>
      </c>
      <c r="AU117" s="13" t="s">
        <v>132</v>
      </c>
      <c r="AY117" s="13" t="s">
        <v>123</v>
      </c>
      <c r="BE117" s="212">
        <f>IF(N117="základní",J117,0)</f>
        <v>0</v>
      </c>
      <c r="BF117" s="212">
        <f>IF(N117="snížená",J117,0)</f>
        <v>0</v>
      </c>
      <c r="BG117" s="212">
        <f>IF(N117="zákl. přenesená",J117,0)</f>
        <v>0</v>
      </c>
      <c r="BH117" s="212">
        <f>IF(N117="sníž. přenesená",J117,0)</f>
        <v>0</v>
      </c>
      <c r="BI117" s="212">
        <f>IF(N117="nulová",J117,0)</f>
        <v>0</v>
      </c>
      <c r="BJ117" s="13" t="s">
        <v>132</v>
      </c>
      <c r="BK117" s="212">
        <f>ROUND(I117*H117,2)</f>
        <v>0</v>
      </c>
      <c r="BL117" s="13" t="s">
        <v>131</v>
      </c>
      <c r="BM117" s="13" t="s">
        <v>184</v>
      </c>
    </row>
    <row r="118" spans="2:63" s="10" customFormat="1" ht="22.8" customHeight="1">
      <c r="B118" s="185"/>
      <c r="C118" s="186"/>
      <c r="D118" s="187" t="s">
        <v>69</v>
      </c>
      <c r="E118" s="199" t="s">
        <v>177</v>
      </c>
      <c r="F118" s="199" t="s">
        <v>185</v>
      </c>
      <c r="G118" s="186"/>
      <c r="H118" s="186"/>
      <c r="I118" s="189"/>
      <c r="J118" s="200">
        <f>BK118</f>
        <v>0</v>
      </c>
      <c r="K118" s="186"/>
      <c r="L118" s="191"/>
      <c r="M118" s="192"/>
      <c r="N118" s="193"/>
      <c r="O118" s="193"/>
      <c r="P118" s="194">
        <f>SUM(P119:P152)</f>
        <v>0</v>
      </c>
      <c r="Q118" s="193"/>
      <c r="R118" s="194">
        <f>SUM(R119:R152)</f>
        <v>0.010748800000000003</v>
      </c>
      <c r="S118" s="193"/>
      <c r="T118" s="195">
        <f>SUM(T119:T152)</f>
        <v>8.297688</v>
      </c>
      <c r="AR118" s="196" t="s">
        <v>78</v>
      </c>
      <c r="AT118" s="197" t="s">
        <v>69</v>
      </c>
      <c r="AU118" s="197" t="s">
        <v>78</v>
      </c>
      <c r="AY118" s="196" t="s">
        <v>123</v>
      </c>
      <c r="BK118" s="198">
        <f>SUM(BK119:BK152)</f>
        <v>0</v>
      </c>
    </row>
    <row r="119" spans="2:65" s="1" customFormat="1" ht="16.5" customHeight="1">
      <c r="B119" s="34"/>
      <c r="C119" s="201" t="s">
        <v>186</v>
      </c>
      <c r="D119" s="201" t="s">
        <v>126</v>
      </c>
      <c r="E119" s="202" t="s">
        <v>187</v>
      </c>
      <c r="F119" s="203" t="s">
        <v>188</v>
      </c>
      <c r="G119" s="204" t="s">
        <v>140</v>
      </c>
      <c r="H119" s="205">
        <v>268.72</v>
      </c>
      <c r="I119" s="206"/>
      <c r="J119" s="207">
        <f>ROUND(I119*H119,2)</f>
        <v>0</v>
      </c>
      <c r="K119" s="203" t="s">
        <v>130</v>
      </c>
      <c r="L119" s="39"/>
      <c r="M119" s="208" t="s">
        <v>1</v>
      </c>
      <c r="N119" s="209" t="s">
        <v>42</v>
      </c>
      <c r="O119" s="75"/>
      <c r="P119" s="210">
        <f>O119*H119</f>
        <v>0</v>
      </c>
      <c r="Q119" s="210">
        <v>4E-05</v>
      </c>
      <c r="R119" s="210">
        <f>Q119*H119</f>
        <v>0.010748800000000003</v>
      </c>
      <c r="S119" s="210">
        <v>0</v>
      </c>
      <c r="T119" s="211">
        <f>S119*H119</f>
        <v>0</v>
      </c>
      <c r="AR119" s="13" t="s">
        <v>131</v>
      </c>
      <c r="AT119" s="13" t="s">
        <v>126</v>
      </c>
      <c r="AU119" s="13" t="s">
        <v>132</v>
      </c>
      <c r="AY119" s="13" t="s">
        <v>123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13" t="s">
        <v>132</v>
      </c>
      <c r="BK119" s="212">
        <f>ROUND(I119*H119,2)</f>
        <v>0</v>
      </c>
      <c r="BL119" s="13" t="s">
        <v>131</v>
      </c>
      <c r="BM119" s="13" t="s">
        <v>189</v>
      </c>
    </row>
    <row r="120" spans="2:51" s="11" customFormat="1" ht="12">
      <c r="B120" s="213"/>
      <c r="C120" s="214"/>
      <c r="D120" s="215" t="s">
        <v>134</v>
      </c>
      <c r="E120" s="216" t="s">
        <v>1</v>
      </c>
      <c r="F120" s="217" t="s">
        <v>190</v>
      </c>
      <c r="G120" s="214"/>
      <c r="H120" s="218">
        <v>10.63</v>
      </c>
      <c r="I120" s="219"/>
      <c r="J120" s="214"/>
      <c r="K120" s="214"/>
      <c r="L120" s="220"/>
      <c r="M120" s="221"/>
      <c r="N120" s="222"/>
      <c r="O120" s="222"/>
      <c r="P120" s="222"/>
      <c r="Q120" s="222"/>
      <c r="R120" s="222"/>
      <c r="S120" s="222"/>
      <c r="T120" s="223"/>
      <c r="AT120" s="224" t="s">
        <v>134</v>
      </c>
      <c r="AU120" s="224" t="s">
        <v>132</v>
      </c>
      <c r="AV120" s="11" t="s">
        <v>132</v>
      </c>
      <c r="AW120" s="11" t="s">
        <v>32</v>
      </c>
      <c r="AX120" s="11" t="s">
        <v>70</v>
      </c>
      <c r="AY120" s="224" t="s">
        <v>123</v>
      </c>
    </row>
    <row r="121" spans="2:51" s="11" customFormat="1" ht="12">
      <c r="B121" s="213"/>
      <c r="C121" s="214"/>
      <c r="D121" s="215" t="s">
        <v>134</v>
      </c>
      <c r="E121" s="216" t="s">
        <v>1</v>
      </c>
      <c r="F121" s="217" t="s">
        <v>191</v>
      </c>
      <c r="G121" s="214"/>
      <c r="H121" s="218">
        <v>25.51</v>
      </c>
      <c r="I121" s="219"/>
      <c r="J121" s="214"/>
      <c r="K121" s="214"/>
      <c r="L121" s="220"/>
      <c r="M121" s="221"/>
      <c r="N121" s="222"/>
      <c r="O121" s="222"/>
      <c r="P121" s="222"/>
      <c r="Q121" s="222"/>
      <c r="R121" s="222"/>
      <c r="S121" s="222"/>
      <c r="T121" s="223"/>
      <c r="AT121" s="224" t="s">
        <v>134</v>
      </c>
      <c r="AU121" s="224" t="s">
        <v>132</v>
      </c>
      <c r="AV121" s="11" t="s">
        <v>132</v>
      </c>
      <c r="AW121" s="11" t="s">
        <v>32</v>
      </c>
      <c r="AX121" s="11" t="s">
        <v>70</v>
      </c>
      <c r="AY121" s="224" t="s">
        <v>123</v>
      </c>
    </row>
    <row r="122" spans="2:51" s="11" customFormat="1" ht="12">
      <c r="B122" s="213"/>
      <c r="C122" s="214"/>
      <c r="D122" s="215" t="s">
        <v>134</v>
      </c>
      <c r="E122" s="216" t="s">
        <v>1</v>
      </c>
      <c r="F122" s="217" t="s">
        <v>192</v>
      </c>
      <c r="G122" s="214"/>
      <c r="H122" s="218">
        <v>26.01</v>
      </c>
      <c r="I122" s="219"/>
      <c r="J122" s="214"/>
      <c r="K122" s="214"/>
      <c r="L122" s="220"/>
      <c r="M122" s="221"/>
      <c r="N122" s="222"/>
      <c r="O122" s="222"/>
      <c r="P122" s="222"/>
      <c r="Q122" s="222"/>
      <c r="R122" s="222"/>
      <c r="S122" s="222"/>
      <c r="T122" s="223"/>
      <c r="AT122" s="224" t="s">
        <v>134</v>
      </c>
      <c r="AU122" s="224" t="s">
        <v>132</v>
      </c>
      <c r="AV122" s="11" t="s">
        <v>132</v>
      </c>
      <c r="AW122" s="11" t="s">
        <v>32</v>
      </c>
      <c r="AX122" s="11" t="s">
        <v>70</v>
      </c>
      <c r="AY122" s="224" t="s">
        <v>123</v>
      </c>
    </row>
    <row r="123" spans="2:51" s="11" customFormat="1" ht="12">
      <c r="B123" s="213"/>
      <c r="C123" s="214"/>
      <c r="D123" s="215" t="s">
        <v>134</v>
      </c>
      <c r="E123" s="216" t="s">
        <v>1</v>
      </c>
      <c r="F123" s="217" t="s">
        <v>193</v>
      </c>
      <c r="G123" s="214"/>
      <c r="H123" s="218">
        <v>16.97</v>
      </c>
      <c r="I123" s="219"/>
      <c r="J123" s="214"/>
      <c r="K123" s="214"/>
      <c r="L123" s="220"/>
      <c r="M123" s="221"/>
      <c r="N123" s="222"/>
      <c r="O123" s="222"/>
      <c r="P123" s="222"/>
      <c r="Q123" s="222"/>
      <c r="R123" s="222"/>
      <c r="S123" s="222"/>
      <c r="T123" s="223"/>
      <c r="AT123" s="224" t="s">
        <v>134</v>
      </c>
      <c r="AU123" s="224" t="s">
        <v>132</v>
      </c>
      <c r="AV123" s="11" t="s">
        <v>132</v>
      </c>
      <c r="AW123" s="11" t="s">
        <v>32</v>
      </c>
      <c r="AX123" s="11" t="s">
        <v>70</v>
      </c>
      <c r="AY123" s="224" t="s">
        <v>123</v>
      </c>
    </row>
    <row r="124" spans="2:51" s="11" customFormat="1" ht="12">
      <c r="B124" s="213"/>
      <c r="C124" s="214"/>
      <c r="D124" s="215" t="s">
        <v>134</v>
      </c>
      <c r="E124" s="216" t="s">
        <v>1</v>
      </c>
      <c r="F124" s="217" t="s">
        <v>194</v>
      </c>
      <c r="G124" s="214"/>
      <c r="H124" s="218">
        <v>16.41</v>
      </c>
      <c r="I124" s="219"/>
      <c r="J124" s="214"/>
      <c r="K124" s="214"/>
      <c r="L124" s="220"/>
      <c r="M124" s="221"/>
      <c r="N124" s="222"/>
      <c r="O124" s="222"/>
      <c r="P124" s="222"/>
      <c r="Q124" s="222"/>
      <c r="R124" s="222"/>
      <c r="S124" s="222"/>
      <c r="T124" s="223"/>
      <c r="AT124" s="224" t="s">
        <v>134</v>
      </c>
      <c r="AU124" s="224" t="s">
        <v>132</v>
      </c>
      <c r="AV124" s="11" t="s">
        <v>132</v>
      </c>
      <c r="AW124" s="11" t="s">
        <v>32</v>
      </c>
      <c r="AX124" s="11" t="s">
        <v>70</v>
      </c>
      <c r="AY124" s="224" t="s">
        <v>123</v>
      </c>
    </row>
    <row r="125" spans="2:51" s="11" customFormat="1" ht="12">
      <c r="B125" s="213"/>
      <c r="C125" s="214"/>
      <c r="D125" s="215" t="s">
        <v>134</v>
      </c>
      <c r="E125" s="216" t="s">
        <v>1</v>
      </c>
      <c r="F125" s="217" t="s">
        <v>195</v>
      </c>
      <c r="G125" s="214"/>
      <c r="H125" s="218">
        <v>11.26</v>
      </c>
      <c r="I125" s="219"/>
      <c r="J125" s="214"/>
      <c r="K125" s="214"/>
      <c r="L125" s="220"/>
      <c r="M125" s="221"/>
      <c r="N125" s="222"/>
      <c r="O125" s="222"/>
      <c r="P125" s="222"/>
      <c r="Q125" s="222"/>
      <c r="R125" s="222"/>
      <c r="S125" s="222"/>
      <c r="T125" s="223"/>
      <c r="AT125" s="224" t="s">
        <v>134</v>
      </c>
      <c r="AU125" s="224" t="s">
        <v>132</v>
      </c>
      <c r="AV125" s="11" t="s">
        <v>132</v>
      </c>
      <c r="AW125" s="11" t="s">
        <v>32</v>
      </c>
      <c r="AX125" s="11" t="s">
        <v>70</v>
      </c>
      <c r="AY125" s="224" t="s">
        <v>123</v>
      </c>
    </row>
    <row r="126" spans="2:51" s="11" customFormat="1" ht="12">
      <c r="B126" s="213"/>
      <c r="C126" s="214"/>
      <c r="D126" s="215" t="s">
        <v>134</v>
      </c>
      <c r="E126" s="216" t="s">
        <v>1</v>
      </c>
      <c r="F126" s="217" t="s">
        <v>196</v>
      </c>
      <c r="G126" s="214"/>
      <c r="H126" s="218">
        <v>3.48</v>
      </c>
      <c r="I126" s="219"/>
      <c r="J126" s="214"/>
      <c r="K126" s="214"/>
      <c r="L126" s="220"/>
      <c r="M126" s="221"/>
      <c r="N126" s="222"/>
      <c r="O126" s="222"/>
      <c r="P126" s="222"/>
      <c r="Q126" s="222"/>
      <c r="R126" s="222"/>
      <c r="S126" s="222"/>
      <c r="T126" s="223"/>
      <c r="AT126" s="224" t="s">
        <v>134</v>
      </c>
      <c r="AU126" s="224" t="s">
        <v>132</v>
      </c>
      <c r="AV126" s="11" t="s">
        <v>132</v>
      </c>
      <c r="AW126" s="11" t="s">
        <v>32</v>
      </c>
      <c r="AX126" s="11" t="s">
        <v>70</v>
      </c>
      <c r="AY126" s="224" t="s">
        <v>123</v>
      </c>
    </row>
    <row r="127" spans="2:51" s="11" customFormat="1" ht="12">
      <c r="B127" s="213"/>
      <c r="C127" s="214"/>
      <c r="D127" s="215" t="s">
        <v>134</v>
      </c>
      <c r="E127" s="216" t="s">
        <v>1</v>
      </c>
      <c r="F127" s="217" t="s">
        <v>197</v>
      </c>
      <c r="G127" s="214"/>
      <c r="H127" s="218">
        <v>1.52</v>
      </c>
      <c r="I127" s="219"/>
      <c r="J127" s="214"/>
      <c r="K127" s="214"/>
      <c r="L127" s="220"/>
      <c r="M127" s="221"/>
      <c r="N127" s="222"/>
      <c r="O127" s="222"/>
      <c r="P127" s="222"/>
      <c r="Q127" s="222"/>
      <c r="R127" s="222"/>
      <c r="S127" s="222"/>
      <c r="T127" s="223"/>
      <c r="AT127" s="224" t="s">
        <v>134</v>
      </c>
      <c r="AU127" s="224" t="s">
        <v>132</v>
      </c>
      <c r="AV127" s="11" t="s">
        <v>132</v>
      </c>
      <c r="AW127" s="11" t="s">
        <v>32</v>
      </c>
      <c r="AX127" s="11" t="s">
        <v>70</v>
      </c>
      <c r="AY127" s="224" t="s">
        <v>123</v>
      </c>
    </row>
    <row r="128" spans="2:51" s="11" customFormat="1" ht="12">
      <c r="B128" s="213"/>
      <c r="C128" s="214"/>
      <c r="D128" s="215" t="s">
        <v>134</v>
      </c>
      <c r="E128" s="216" t="s">
        <v>1</v>
      </c>
      <c r="F128" s="217" t="s">
        <v>198</v>
      </c>
      <c r="G128" s="214"/>
      <c r="H128" s="218">
        <v>15.35</v>
      </c>
      <c r="I128" s="219"/>
      <c r="J128" s="214"/>
      <c r="K128" s="214"/>
      <c r="L128" s="220"/>
      <c r="M128" s="221"/>
      <c r="N128" s="222"/>
      <c r="O128" s="222"/>
      <c r="P128" s="222"/>
      <c r="Q128" s="222"/>
      <c r="R128" s="222"/>
      <c r="S128" s="222"/>
      <c r="T128" s="223"/>
      <c r="AT128" s="224" t="s">
        <v>134</v>
      </c>
      <c r="AU128" s="224" t="s">
        <v>132</v>
      </c>
      <c r="AV128" s="11" t="s">
        <v>132</v>
      </c>
      <c r="AW128" s="11" t="s">
        <v>32</v>
      </c>
      <c r="AX128" s="11" t="s">
        <v>70</v>
      </c>
      <c r="AY128" s="224" t="s">
        <v>123</v>
      </c>
    </row>
    <row r="129" spans="2:51" s="11" customFormat="1" ht="12">
      <c r="B129" s="213"/>
      <c r="C129" s="214"/>
      <c r="D129" s="215" t="s">
        <v>134</v>
      </c>
      <c r="E129" s="216" t="s">
        <v>1</v>
      </c>
      <c r="F129" s="217" t="s">
        <v>199</v>
      </c>
      <c r="G129" s="214"/>
      <c r="H129" s="218">
        <v>22.26</v>
      </c>
      <c r="I129" s="219"/>
      <c r="J129" s="214"/>
      <c r="K129" s="214"/>
      <c r="L129" s="220"/>
      <c r="M129" s="221"/>
      <c r="N129" s="222"/>
      <c r="O129" s="222"/>
      <c r="P129" s="222"/>
      <c r="Q129" s="222"/>
      <c r="R129" s="222"/>
      <c r="S129" s="222"/>
      <c r="T129" s="223"/>
      <c r="AT129" s="224" t="s">
        <v>134</v>
      </c>
      <c r="AU129" s="224" t="s">
        <v>132</v>
      </c>
      <c r="AV129" s="11" t="s">
        <v>132</v>
      </c>
      <c r="AW129" s="11" t="s">
        <v>32</v>
      </c>
      <c r="AX129" s="11" t="s">
        <v>70</v>
      </c>
      <c r="AY129" s="224" t="s">
        <v>123</v>
      </c>
    </row>
    <row r="130" spans="2:51" s="11" customFormat="1" ht="12">
      <c r="B130" s="213"/>
      <c r="C130" s="214"/>
      <c r="D130" s="215" t="s">
        <v>134</v>
      </c>
      <c r="E130" s="216" t="s">
        <v>1</v>
      </c>
      <c r="F130" s="217" t="s">
        <v>200</v>
      </c>
      <c r="G130" s="214"/>
      <c r="H130" s="218">
        <v>30.7</v>
      </c>
      <c r="I130" s="219"/>
      <c r="J130" s="214"/>
      <c r="K130" s="214"/>
      <c r="L130" s="220"/>
      <c r="M130" s="221"/>
      <c r="N130" s="222"/>
      <c r="O130" s="222"/>
      <c r="P130" s="222"/>
      <c r="Q130" s="222"/>
      <c r="R130" s="222"/>
      <c r="S130" s="222"/>
      <c r="T130" s="223"/>
      <c r="AT130" s="224" t="s">
        <v>134</v>
      </c>
      <c r="AU130" s="224" t="s">
        <v>132</v>
      </c>
      <c r="AV130" s="11" t="s">
        <v>132</v>
      </c>
      <c r="AW130" s="11" t="s">
        <v>32</v>
      </c>
      <c r="AX130" s="11" t="s">
        <v>70</v>
      </c>
      <c r="AY130" s="224" t="s">
        <v>123</v>
      </c>
    </row>
    <row r="131" spans="2:51" s="11" customFormat="1" ht="12">
      <c r="B131" s="213"/>
      <c r="C131" s="214"/>
      <c r="D131" s="215" t="s">
        <v>134</v>
      </c>
      <c r="E131" s="216" t="s">
        <v>1</v>
      </c>
      <c r="F131" s="217" t="s">
        <v>201</v>
      </c>
      <c r="G131" s="214"/>
      <c r="H131" s="218">
        <v>27.58</v>
      </c>
      <c r="I131" s="219"/>
      <c r="J131" s="214"/>
      <c r="K131" s="214"/>
      <c r="L131" s="220"/>
      <c r="M131" s="221"/>
      <c r="N131" s="222"/>
      <c r="O131" s="222"/>
      <c r="P131" s="222"/>
      <c r="Q131" s="222"/>
      <c r="R131" s="222"/>
      <c r="S131" s="222"/>
      <c r="T131" s="223"/>
      <c r="AT131" s="224" t="s">
        <v>134</v>
      </c>
      <c r="AU131" s="224" t="s">
        <v>132</v>
      </c>
      <c r="AV131" s="11" t="s">
        <v>132</v>
      </c>
      <c r="AW131" s="11" t="s">
        <v>32</v>
      </c>
      <c r="AX131" s="11" t="s">
        <v>70</v>
      </c>
      <c r="AY131" s="224" t="s">
        <v>123</v>
      </c>
    </row>
    <row r="132" spans="2:51" s="11" customFormat="1" ht="12">
      <c r="B132" s="213"/>
      <c r="C132" s="214"/>
      <c r="D132" s="215" t="s">
        <v>134</v>
      </c>
      <c r="E132" s="216" t="s">
        <v>1</v>
      </c>
      <c r="F132" s="217" t="s">
        <v>202</v>
      </c>
      <c r="G132" s="214"/>
      <c r="H132" s="218">
        <v>19.22</v>
      </c>
      <c r="I132" s="219"/>
      <c r="J132" s="214"/>
      <c r="K132" s="214"/>
      <c r="L132" s="220"/>
      <c r="M132" s="221"/>
      <c r="N132" s="222"/>
      <c r="O132" s="222"/>
      <c r="P132" s="222"/>
      <c r="Q132" s="222"/>
      <c r="R132" s="222"/>
      <c r="S132" s="222"/>
      <c r="T132" s="223"/>
      <c r="AT132" s="224" t="s">
        <v>134</v>
      </c>
      <c r="AU132" s="224" t="s">
        <v>132</v>
      </c>
      <c r="AV132" s="11" t="s">
        <v>132</v>
      </c>
      <c r="AW132" s="11" t="s">
        <v>32</v>
      </c>
      <c r="AX132" s="11" t="s">
        <v>70</v>
      </c>
      <c r="AY132" s="224" t="s">
        <v>123</v>
      </c>
    </row>
    <row r="133" spans="2:51" s="11" customFormat="1" ht="12">
      <c r="B133" s="213"/>
      <c r="C133" s="214"/>
      <c r="D133" s="215" t="s">
        <v>134</v>
      </c>
      <c r="E133" s="216" t="s">
        <v>1</v>
      </c>
      <c r="F133" s="217" t="s">
        <v>203</v>
      </c>
      <c r="G133" s="214"/>
      <c r="H133" s="218">
        <v>41.82</v>
      </c>
      <c r="I133" s="219"/>
      <c r="J133" s="214"/>
      <c r="K133" s="214"/>
      <c r="L133" s="220"/>
      <c r="M133" s="221"/>
      <c r="N133" s="222"/>
      <c r="O133" s="222"/>
      <c r="P133" s="222"/>
      <c r="Q133" s="222"/>
      <c r="R133" s="222"/>
      <c r="S133" s="222"/>
      <c r="T133" s="223"/>
      <c r="AT133" s="224" t="s">
        <v>134</v>
      </c>
      <c r="AU133" s="224" t="s">
        <v>132</v>
      </c>
      <c r="AV133" s="11" t="s">
        <v>132</v>
      </c>
      <c r="AW133" s="11" t="s">
        <v>32</v>
      </c>
      <c r="AX133" s="11" t="s">
        <v>70</v>
      </c>
      <c r="AY133" s="224" t="s">
        <v>123</v>
      </c>
    </row>
    <row r="134" spans="2:65" s="1" customFormat="1" ht="16.5" customHeight="1">
      <c r="B134" s="34"/>
      <c r="C134" s="201" t="s">
        <v>204</v>
      </c>
      <c r="D134" s="201" t="s">
        <v>126</v>
      </c>
      <c r="E134" s="202" t="s">
        <v>205</v>
      </c>
      <c r="F134" s="203" t="s">
        <v>206</v>
      </c>
      <c r="G134" s="204" t="s">
        <v>140</v>
      </c>
      <c r="H134" s="205">
        <v>19.008</v>
      </c>
      <c r="I134" s="206"/>
      <c r="J134" s="207">
        <f>ROUND(I134*H134,2)</f>
        <v>0</v>
      </c>
      <c r="K134" s="203" t="s">
        <v>130</v>
      </c>
      <c r="L134" s="39"/>
      <c r="M134" s="208" t="s">
        <v>1</v>
      </c>
      <c r="N134" s="209" t="s">
        <v>42</v>
      </c>
      <c r="O134" s="75"/>
      <c r="P134" s="210">
        <f>O134*H134</f>
        <v>0</v>
      </c>
      <c r="Q134" s="210">
        <v>0</v>
      </c>
      <c r="R134" s="210">
        <f>Q134*H134</f>
        <v>0</v>
      </c>
      <c r="S134" s="210">
        <v>0.261</v>
      </c>
      <c r="T134" s="211">
        <f>S134*H134</f>
        <v>4.961088</v>
      </c>
      <c r="AR134" s="13" t="s">
        <v>131</v>
      </c>
      <c r="AT134" s="13" t="s">
        <v>126</v>
      </c>
      <c r="AU134" s="13" t="s">
        <v>132</v>
      </c>
      <c r="AY134" s="13" t="s">
        <v>123</v>
      </c>
      <c r="BE134" s="212">
        <f>IF(N134="základní",J134,0)</f>
        <v>0</v>
      </c>
      <c r="BF134" s="212">
        <f>IF(N134="snížená",J134,0)</f>
        <v>0</v>
      </c>
      <c r="BG134" s="212">
        <f>IF(N134="zákl. přenesená",J134,0)</f>
        <v>0</v>
      </c>
      <c r="BH134" s="212">
        <f>IF(N134="sníž. přenesená",J134,0)</f>
        <v>0</v>
      </c>
      <c r="BI134" s="212">
        <f>IF(N134="nulová",J134,0)</f>
        <v>0</v>
      </c>
      <c r="BJ134" s="13" t="s">
        <v>132</v>
      </c>
      <c r="BK134" s="212">
        <f>ROUND(I134*H134,2)</f>
        <v>0</v>
      </c>
      <c r="BL134" s="13" t="s">
        <v>131</v>
      </c>
      <c r="BM134" s="13" t="s">
        <v>207</v>
      </c>
    </row>
    <row r="135" spans="2:51" s="11" customFormat="1" ht="12">
      <c r="B135" s="213"/>
      <c r="C135" s="214"/>
      <c r="D135" s="215" t="s">
        <v>134</v>
      </c>
      <c r="E135" s="216" t="s">
        <v>1</v>
      </c>
      <c r="F135" s="217" t="s">
        <v>208</v>
      </c>
      <c r="G135" s="214"/>
      <c r="H135" s="218">
        <v>15.147</v>
      </c>
      <c r="I135" s="219"/>
      <c r="J135" s="214"/>
      <c r="K135" s="214"/>
      <c r="L135" s="220"/>
      <c r="M135" s="221"/>
      <c r="N135" s="222"/>
      <c r="O135" s="222"/>
      <c r="P135" s="222"/>
      <c r="Q135" s="222"/>
      <c r="R135" s="222"/>
      <c r="S135" s="222"/>
      <c r="T135" s="223"/>
      <c r="AT135" s="224" t="s">
        <v>134</v>
      </c>
      <c r="AU135" s="224" t="s">
        <v>132</v>
      </c>
      <c r="AV135" s="11" t="s">
        <v>132</v>
      </c>
      <c r="AW135" s="11" t="s">
        <v>32</v>
      </c>
      <c r="AX135" s="11" t="s">
        <v>70</v>
      </c>
      <c r="AY135" s="224" t="s">
        <v>123</v>
      </c>
    </row>
    <row r="136" spans="2:51" s="11" customFormat="1" ht="12">
      <c r="B136" s="213"/>
      <c r="C136" s="214"/>
      <c r="D136" s="215" t="s">
        <v>134</v>
      </c>
      <c r="E136" s="216" t="s">
        <v>1</v>
      </c>
      <c r="F136" s="217" t="s">
        <v>209</v>
      </c>
      <c r="G136" s="214"/>
      <c r="H136" s="218">
        <v>3.861</v>
      </c>
      <c r="I136" s="219"/>
      <c r="J136" s="214"/>
      <c r="K136" s="214"/>
      <c r="L136" s="220"/>
      <c r="M136" s="221"/>
      <c r="N136" s="222"/>
      <c r="O136" s="222"/>
      <c r="P136" s="222"/>
      <c r="Q136" s="222"/>
      <c r="R136" s="222"/>
      <c r="S136" s="222"/>
      <c r="T136" s="223"/>
      <c r="AT136" s="224" t="s">
        <v>134</v>
      </c>
      <c r="AU136" s="224" t="s">
        <v>132</v>
      </c>
      <c r="AV136" s="11" t="s">
        <v>132</v>
      </c>
      <c r="AW136" s="11" t="s">
        <v>32</v>
      </c>
      <c r="AX136" s="11" t="s">
        <v>70</v>
      </c>
      <c r="AY136" s="224" t="s">
        <v>123</v>
      </c>
    </row>
    <row r="137" spans="2:65" s="1" customFormat="1" ht="16.5" customHeight="1">
      <c r="B137" s="34"/>
      <c r="C137" s="201" t="s">
        <v>210</v>
      </c>
      <c r="D137" s="201" t="s">
        <v>126</v>
      </c>
      <c r="E137" s="202" t="s">
        <v>211</v>
      </c>
      <c r="F137" s="203" t="s">
        <v>212</v>
      </c>
      <c r="G137" s="204" t="s">
        <v>140</v>
      </c>
      <c r="H137" s="205">
        <v>17.4</v>
      </c>
      <c r="I137" s="206"/>
      <c r="J137" s="207">
        <f>ROUND(I137*H137,2)</f>
        <v>0</v>
      </c>
      <c r="K137" s="203" t="s">
        <v>130</v>
      </c>
      <c r="L137" s="39"/>
      <c r="M137" s="208" t="s">
        <v>1</v>
      </c>
      <c r="N137" s="209" t="s">
        <v>42</v>
      </c>
      <c r="O137" s="75"/>
      <c r="P137" s="210">
        <f>O137*H137</f>
        <v>0</v>
      </c>
      <c r="Q137" s="210">
        <v>0</v>
      </c>
      <c r="R137" s="210">
        <f>Q137*H137</f>
        <v>0</v>
      </c>
      <c r="S137" s="210">
        <v>0.076</v>
      </c>
      <c r="T137" s="211">
        <f>S137*H137</f>
        <v>1.3223999999999998</v>
      </c>
      <c r="AR137" s="13" t="s">
        <v>131</v>
      </c>
      <c r="AT137" s="13" t="s">
        <v>126</v>
      </c>
      <c r="AU137" s="13" t="s">
        <v>132</v>
      </c>
      <c r="AY137" s="13" t="s">
        <v>123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13" t="s">
        <v>132</v>
      </c>
      <c r="BK137" s="212">
        <f>ROUND(I137*H137,2)</f>
        <v>0</v>
      </c>
      <c r="BL137" s="13" t="s">
        <v>131</v>
      </c>
      <c r="BM137" s="13" t="s">
        <v>213</v>
      </c>
    </row>
    <row r="138" spans="2:51" s="11" customFormat="1" ht="12">
      <c r="B138" s="213"/>
      <c r="C138" s="214"/>
      <c r="D138" s="215" t="s">
        <v>134</v>
      </c>
      <c r="E138" s="216" t="s">
        <v>1</v>
      </c>
      <c r="F138" s="217" t="s">
        <v>214</v>
      </c>
      <c r="G138" s="214"/>
      <c r="H138" s="218">
        <v>5.4</v>
      </c>
      <c r="I138" s="219"/>
      <c r="J138" s="214"/>
      <c r="K138" s="214"/>
      <c r="L138" s="220"/>
      <c r="M138" s="221"/>
      <c r="N138" s="222"/>
      <c r="O138" s="222"/>
      <c r="P138" s="222"/>
      <c r="Q138" s="222"/>
      <c r="R138" s="222"/>
      <c r="S138" s="222"/>
      <c r="T138" s="223"/>
      <c r="AT138" s="224" t="s">
        <v>134</v>
      </c>
      <c r="AU138" s="224" t="s">
        <v>132</v>
      </c>
      <c r="AV138" s="11" t="s">
        <v>132</v>
      </c>
      <c r="AW138" s="11" t="s">
        <v>32</v>
      </c>
      <c r="AX138" s="11" t="s">
        <v>70</v>
      </c>
      <c r="AY138" s="224" t="s">
        <v>123</v>
      </c>
    </row>
    <row r="139" spans="2:51" s="11" customFormat="1" ht="12">
      <c r="B139" s="213"/>
      <c r="C139" s="214"/>
      <c r="D139" s="215" t="s">
        <v>134</v>
      </c>
      <c r="E139" s="216" t="s">
        <v>1</v>
      </c>
      <c r="F139" s="217" t="s">
        <v>215</v>
      </c>
      <c r="G139" s="214"/>
      <c r="H139" s="218">
        <v>9.6</v>
      </c>
      <c r="I139" s="219"/>
      <c r="J139" s="214"/>
      <c r="K139" s="214"/>
      <c r="L139" s="220"/>
      <c r="M139" s="221"/>
      <c r="N139" s="222"/>
      <c r="O139" s="222"/>
      <c r="P139" s="222"/>
      <c r="Q139" s="222"/>
      <c r="R139" s="222"/>
      <c r="S139" s="222"/>
      <c r="T139" s="223"/>
      <c r="AT139" s="224" t="s">
        <v>134</v>
      </c>
      <c r="AU139" s="224" t="s">
        <v>132</v>
      </c>
      <c r="AV139" s="11" t="s">
        <v>132</v>
      </c>
      <c r="AW139" s="11" t="s">
        <v>32</v>
      </c>
      <c r="AX139" s="11" t="s">
        <v>70</v>
      </c>
      <c r="AY139" s="224" t="s">
        <v>123</v>
      </c>
    </row>
    <row r="140" spans="2:51" s="11" customFormat="1" ht="12">
      <c r="B140" s="213"/>
      <c r="C140" s="214"/>
      <c r="D140" s="215" t="s">
        <v>134</v>
      </c>
      <c r="E140" s="216" t="s">
        <v>1</v>
      </c>
      <c r="F140" s="217" t="s">
        <v>216</v>
      </c>
      <c r="G140" s="214"/>
      <c r="H140" s="218">
        <v>2.4</v>
      </c>
      <c r="I140" s="219"/>
      <c r="J140" s="214"/>
      <c r="K140" s="214"/>
      <c r="L140" s="220"/>
      <c r="M140" s="221"/>
      <c r="N140" s="222"/>
      <c r="O140" s="222"/>
      <c r="P140" s="222"/>
      <c r="Q140" s="222"/>
      <c r="R140" s="222"/>
      <c r="S140" s="222"/>
      <c r="T140" s="223"/>
      <c r="AT140" s="224" t="s">
        <v>134</v>
      </c>
      <c r="AU140" s="224" t="s">
        <v>132</v>
      </c>
      <c r="AV140" s="11" t="s">
        <v>132</v>
      </c>
      <c r="AW140" s="11" t="s">
        <v>32</v>
      </c>
      <c r="AX140" s="11" t="s">
        <v>70</v>
      </c>
      <c r="AY140" s="224" t="s">
        <v>123</v>
      </c>
    </row>
    <row r="141" spans="2:65" s="1" customFormat="1" ht="16.5" customHeight="1">
      <c r="B141" s="34"/>
      <c r="C141" s="201" t="s">
        <v>217</v>
      </c>
      <c r="D141" s="201" t="s">
        <v>126</v>
      </c>
      <c r="E141" s="202" t="s">
        <v>218</v>
      </c>
      <c r="F141" s="203" t="s">
        <v>219</v>
      </c>
      <c r="G141" s="204" t="s">
        <v>140</v>
      </c>
      <c r="H141" s="205">
        <v>3</v>
      </c>
      <c r="I141" s="206"/>
      <c r="J141" s="207">
        <f>ROUND(I141*H141,2)</f>
        <v>0</v>
      </c>
      <c r="K141" s="203" t="s">
        <v>130</v>
      </c>
      <c r="L141" s="39"/>
      <c r="M141" s="208" t="s">
        <v>1</v>
      </c>
      <c r="N141" s="209" t="s">
        <v>42</v>
      </c>
      <c r="O141" s="75"/>
      <c r="P141" s="210">
        <f>O141*H141</f>
        <v>0</v>
      </c>
      <c r="Q141" s="210">
        <v>0</v>
      </c>
      <c r="R141" s="210">
        <f>Q141*H141</f>
        <v>0</v>
      </c>
      <c r="S141" s="210">
        <v>0.063</v>
      </c>
      <c r="T141" s="211">
        <f>S141*H141</f>
        <v>0.189</v>
      </c>
      <c r="AR141" s="13" t="s">
        <v>131</v>
      </c>
      <c r="AT141" s="13" t="s">
        <v>126</v>
      </c>
      <c r="AU141" s="13" t="s">
        <v>132</v>
      </c>
      <c r="AY141" s="13" t="s">
        <v>123</v>
      </c>
      <c r="BE141" s="212">
        <f>IF(N141="základní",J141,0)</f>
        <v>0</v>
      </c>
      <c r="BF141" s="212">
        <f>IF(N141="snížená",J141,0)</f>
        <v>0</v>
      </c>
      <c r="BG141" s="212">
        <f>IF(N141="zákl. přenesená",J141,0)</f>
        <v>0</v>
      </c>
      <c r="BH141" s="212">
        <f>IF(N141="sníž. přenesená",J141,0)</f>
        <v>0</v>
      </c>
      <c r="BI141" s="212">
        <f>IF(N141="nulová",J141,0)</f>
        <v>0</v>
      </c>
      <c r="BJ141" s="13" t="s">
        <v>132</v>
      </c>
      <c r="BK141" s="212">
        <f>ROUND(I141*H141,2)</f>
        <v>0</v>
      </c>
      <c r="BL141" s="13" t="s">
        <v>131</v>
      </c>
      <c r="BM141" s="13" t="s">
        <v>220</v>
      </c>
    </row>
    <row r="142" spans="2:51" s="11" customFormat="1" ht="12">
      <c r="B142" s="213"/>
      <c r="C142" s="214"/>
      <c r="D142" s="215" t="s">
        <v>134</v>
      </c>
      <c r="E142" s="216" t="s">
        <v>1</v>
      </c>
      <c r="F142" s="217" t="s">
        <v>221</v>
      </c>
      <c r="G142" s="214"/>
      <c r="H142" s="218">
        <v>3</v>
      </c>
      <c r="I142" s="219"/>
      <c r="J142" s="214"/>
      <c r="K142" s="214"/>
      <c r="L142" s="220"/>
      <c r="M142" s="221"/>
      <c r="N142" s="222"/>
      <c r="O142" s="222"/>
      <c r="P142" s="222"/>
      <c r="Q142" s="222"/>
      <c r="R142" s="222"/>
      <c r="S142" s="222"/>
      <c r="T142" s="223"/>
      <c r="AT142" s="224" t="s">
        <v>134</v>
      </c>
      <c r="AU142" s="224" t="s">
        <v>132</v>
      </c>
      <c r="AV142" s="11" t="s">
        <v>132</v>
      </c>
      <c r="AW142" s="11" t="s">
        <v>32</v>
      </c>
      <c r="AX142" s="11" t="s">
        <v>78</v>
      </c>
      <c r="AY142" s="224" t="s">
        <v>123</v>
      </c>
    </row>
    <row r="143" spans="2:65" s="1" customFormat="1" ht="16.5" customHeight="1">
      <c r="B143" s="34"/>
      <c r="C143" s="201" t="s">
        <v>8</v>
      </c>
      <c r="D143" s="201" t="s">
        <v>126</v>
      </c>
      <c r="E143" s="202" t="s">
        <v>222</v>
      </c>
      <c r="F143" s="203" t="s">
        <v>223</v>
      </c>
      <c r="G143" s="204" t="s">
        <v>140</v>
      </c>
      <c r="H143" s="205">
        <v>4.8</v>
      </c>
      <c r="I143" s="206"/>
      <c r="J143" s="207">
        <f>ROUND(I143*H143,2)</f>
        <v>0</v>
      </c>
      <c r="K143" s="203" t="s">
        <v>130</v>
      </c>
      <c r="L143" s="39"/>
      <c r="M143" s="208" t="s">
        <v>1</v>
      </c>
      <c r="N143" s="209" t="s">
        <v>42</v>
      </c>
      <c r="O143" s="75"/>
      <c r="P143" s="210">
        <f>O143*H143</f>
        <v>0</v>
      </c>
      <c r="Q143" s="210">
        <v>0</v>
      </c>
      <c r="R143" s="210">
        <f>Q143*H143</f>
        <v>0</v>
      </c>
      <c r="S143" s="210">
        <v>0.27</v>
      </c>
      <c r="T143" s="211">
        <f>S143*H143</f>
        <v>1.296</v>
      </c>
      <c r="AR143" s="13" t="s">
        <v>131</v>
      </c>
      <c r="AT143" s="13" t="s">
        <v>126</v>
      </c>
      <c r="AU143" s="13" t="s">
        <v>132</v>
      </c>
      <c r="AY143" s="13" t="s">
        <v>123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13" t="s">
        <v>132</v>
      </c>
      <c r="BK143" s="212">
        <f>ROUND(I143*H143,2)</f>
        <v>0</v>
      </c>
      <c r="BL143" s="13" t="s">
        <v>131</v>
      </c>
      <c r="BM143" s="13" t="s">
        <v>224</v>
      </c>
    </row>
    <row r="144" spans="2:51" s="11" customFormat="1" ht="12">
      <c r="B144" s="213"/>
      <c r="C144" s="214"/>
      <c r="D144" s="215" t="s">
        <v>134</v>
      </c>
      <c r="E144" s="216" t="s">
        <v>1</v>
      </c>
      <c r="F144" s="217" t="s">
        <v>225</v>
      </c>
      <c r="G144" s="214"/>
      <c r="H144" s="218">
        <v>0.4</v>
      </c>
      <c r="I144" s="219"/>
      <c r="J144" s="214"/>
      <c r="K144" s="214"/>
      <c r="L144" s="220"/>
      <c r="M144" s="221"/>
      <c r="N144" s="222"/>
      <c r="O144" s="222"/>
      <c r="P144" s="222"/>
      <c r="Q144" s="222"/>
      <c r="R144" s="222"/>
      <c r="S144" s="222"/>
      <c r="T144" s="223"/>
      <c r="AT144" s="224" t="s">
        <v>134</v>
      </c>
      <c r="AU144" s="224" t="s">
        <v>132</v>
      </c>
      <c r="AV144" s="11" t="s">
        <v>132</v>
      </c>
      <c r="AW144" s="11" t="s">
        <v>32</v>
      </c>
      <c r="AX144" s="11" t="s">
        <v>70</v>
      </c>
      <c r="AY144" s="224" t="s">
        <v>123</v>
      </c>
    </row>
    <row r="145" spans="2:51" s="11" customFormat="1" ht="12">
      <c r="B145" s="213"/>
      <c r="C145" s="214"/>
      <c r="D145" s="215" t="s">
        <v>134</v>
      </c>
      <c r="E145" s="216" t="s">
        <v>1</v>
      </c>
      <c r="F145" s="217" t="s">
        <v>226</v>
      </c>
      <c r="G145" s="214"/>
      <c r="H145" s="218">
        <v>2</v>
      </c>
      <c r="I145" s="219"/>
      <c r="J145" s="214"/>
      <c r="K145" s="214"/>
      <c r="L145" s="220"/>
      <c r="M145" s="221"/>
      <c r="N145" s="222"/>
      <c r="O145" s="222"/>
      <c r="P145" s="222"/>
      <c r="Q145" s="222"/>
      <c r="R145" s="222"/>
      <c r="S145" s="222"/>
      <c r="T145" s="223"/>
      <c r="AT145" s="224" t="s">
        <v>134</v>
      </c>
      <c r="AU145" s="224" t="s">
        <v>132</v>
      </c>
      <c r="AV145" s="11" t="s">
        <v>132</v>
      </c>
      <c r="AW145" s="11" t="s">
        <v>32</v>
      </c>
      <c r="AX145" s="11" t="s">
        <v>70</v>
      </c>
      <c r="AY145" s="224" t="s">
        <v>123</v>
      </c>
    </row>
    <row r="146" spans="2:51" s="11" customFormat="1" ht="12">
      <c r="B146" s="213"/>
      <c r="C146" s="214"/>
      <c r="D146" s="215" t="s">
        <v>134</v>
      </c>
      <c r="E146" s="216" t="s">
        <v>1</v>
      </c>
      <c r="F146" s="217" t="s">
        <v>227</v>
      </c>
      <c r="G146" s="214"/>
      <c r="H146" s="218">
        <v>2.4</v>
      </c>
      <c r="I146" s="219"/>
      <c r="J146" s="214"/>
      <c r="K146" s="214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134</v>
      </c>
      <c r="AU146" s="224" t="s">
        <v>132</v>
      </c>
      <c r="AV146" s="11" t="s">
        <v>132</v>
      </c>
      <c r="AW146" s="11" t="s">
        <v>32</v>
      </c>
      <c r="AX146" s="11" t="s">
        <v>70</v>
      </c>
      <c r="AY146" s="224" t="s">
        <v>123</v>
      </c>
    </row>
    <row r="147" spans="2:65" s="1" customFormat="1" ht="16.5" customHeight="1">
      <c r="B147" s="34"/>
      <c r="C147" s="201" t="s">
        <v>159</v>
      </c>
      <c r="D147" s="201" t="s">
        <v>126</v>
      </c>
      <c r="E147" s="202" t="s">
        <v>228</v>
      </c>
      <c r="F147" s="203" t="s">
        <v>229</v>
      </c>
      <c r="G147" s="204" t="s">
        <v>158</v>
      </c>
      <c r="H147" s="205">
        <v>12.6</v>
      </c>
      <c r="I147" s="206"/>
      <c r="J147" s="207">
        <f>ROUND(I147*H147,2)</f>
        <v>0</v>
      </c>
      <c r="K147" s="203" t="s">
        <v>130</v>
      </c>
      <c r="L147" s="39"/>
      <c r="M147" s="208" t="s">
        <v>1</v>
      </c>
      <c r="N147" s="209" t="s">
        <v>42</v>
      </c>
      <c r="O147" s="75"/>
      <c r="P147" s="210">
        <f>O147*H147</f>
        <v>0</v>
      </c>
      <c r="Q147" s="210">
        <v>0</v>
      </c>
      <c r="R147" s="210">
        <f>Q147*H147</f>
        <v>0</v>
      </c>
      <c r="S147" s="210">
        <v>0.042</v>
      </c>
      <c r="T147" s="211">
        <f>S147*H147</f>
        <v>0.5292</v>
      </c>
      <c r="AR147" s="13" t="s">
        <v>131</v>
      </c>
      <c r="AT147" s="13" t="s">
        <v>126</v>
      </c>
      <c r="AU147" s="13" t="s">
        <v>132</v>
      </c>
      <c r="AY147" s="13" t="s">
        <v>123</v>
      </c>
      <c r="BE147" s="212">
        <f>IF(N147="základní",J147,0)</f>
        <v>0</v>
      </c>
      <c r="BF147" s="212">
        <f>IF(N147="snížená",J147,0)</f>
        <v>0</v>
      </c>
      <c r="BG147" s="212">
        <f>IF(N147="zákl. přenesená",J147,0)</f>
        <v>0</v>
      </c>
      <c r="BH147" s="212">
        <f>IF(N147="sníž. přenesená",J147,0)</f>
        <v>0</v>
      </c>
      <c r="BI147" s="212">
        <f>IF(N147="nulová",J147,0)</f>
        <v>0</v>
      </c>
      <c r="BJ147" s="13" t="s">
        <v>132</v>
      </c>
      <c r="BK147" s="212">
        <f>ROUND(I147*H147,2)</f>
        <v>0</v>
      </c>
      <c r="BL147" s="13" t="s">
        <v>131</v>
      </c>
      <c r="BM147" s="13" t="s">
        <v>230</v>
      </c>
    </row>
    <row r="148" spans="2:51" s="11" customFormat="1" ht="12">
      <c r="B148" s="213"/>
      <c r="C148" s="214"/>
      <c r="D148" s="215" t="s">
        <v>134</v>
      </c>
      <c r="E148" s="216" t="s">
        <v>1</v>
      </c>
      <c r="F148" s="217" t="s">
        <v>231</v>
      </c>
      <c r="G148" s="214"/>
      <c r="H148" s="218">
        <v>1.3</v>
      </c>
      <c r="I148" s="219"/>
      <c r="J148" s="214"/>
      <c r="K148" s="214"/>
      <c r="L148" s="220"/>
      <c r="M148" s="221"/>
      <c r="N148" s="222"/>
      <c r="O148" s="222"/>
      <c r="P148" s="222"/>
      <c r="Q148" s="222"/>
      <c r="R148" s="222"/>
      <c r="S148" s="222"/>
      <c r="T148" s="223"/>
      <c r="AT148" s="224" t="s">
        <v>134</v>
      </c>
      <c r="AU148" s="224" t="s">
        <v>132</v>
      </c>
      <c r="AV148" s="11" t="s">
        <v>132</v>
      </c>
      <c r="AW148" s="11" t="s">
        <v>32</v>
      </c>
      <c r="AX148" s="11" t="s">
        <v>70</v>
      </c>
      <c r="AY148" s="224" t="s">
        <v>123</v>
      </c>
    </row>
    <row r="149" spans="2:51" s="11" customFormat="1" ht="12">
      <c r="B149" s="213"/>
      <c r="C149" s="214"/>
      <c r="D149" s="215" t="s">
        <v>134</v>
      </c>
      <c r="E149" s="216" t="s">
        <v>1</v>
      </c>
      <c r="F149" s="217" t="s">
        <v>232</v>
      </c>
      <c r="G149" s="214"/>
      <c r="H149" s="218">
        <v>2</v>
      </c>
      <c r="I149" s="219"/>
      <c r="J149" s="214"/>
      <c r="K149" s="214"/>
      <c r="L149" s="220"/>
      <c r="M149" s="221"/>
      <c r="N149" s="222"/>
      <c r="O149" s="222"/>
      <c r="P149" s="222"/>
      <c r="Q149" s="222"/>
      <c r="R149" s="222"/>
      <c r="S149" s="222"/>
      <c r="T149" s="223"/>
      <c r="AT149" s="224" t="s">
        <v>134</v>
      </c>
      <c r="AU149" s="224" t="s">
        <v>132</v>
      </c>
      <c r="AV149" s="11" t="s">
        <v>132</v>
      </c>
      <c r="AW149" s="11" t="s">
        <v>32</v>
      </c>
      <c r="AX149" s="11" t="s">
        <v>70</v>
      </c>
      <c r="AY149" s="224" t="s">
        <v>123</v>
      </c>
    </row>
    <row r="150" spans="2:51" s="11" customFormat="1" ht="12">
      <c r="B150" s="213"/>
      <c r="C150" s="214"/>
      <c r="D150" s="215" t="s">
        <v>134</v>
      </c>
      <c r="E150" s="216" t="s">
        <v>1</v>
      </c>
      <c r="F150" s="217" t="s">
        <v>233</v>
      </c>
      <c r="G150" s="214"/>
      <c r="H150" s="218">
        <v>2.4</v>
      </c>
      <c r="I150" s="219"/>
      <c r="J150" s="214"/>
      <c r="K150" s="214"/>
      <c r="L150" s="220"/>
      <c r="M150" s="221"/>
      <c r="N150" s="222"/>
      <c r="O150" s="222"/>
      <c r="P150" s="222"/>
      <c r="Q150" s="222"/>
      <c r="R150" s="222"/>
      <c r="S150" s="222"/>
      <c r="T150" s="223"/>
      <c r="AT150" s="224" t="s">
        <v>134</v>
      </c>
      <c r="AU150" s="224" t="s">
        <v>132</v>
      </c>
      <c r="AV150" s="11" t="s">
        <v>132</v>
      </c>
      <c r="AW150" s="11" t="s">
        <v>32</v>
      </c>
      <c r="AX150" s="11" t="s">
        <v>70</v>
      </c>
      <c r="AY150" s="224" t="s">
        <v>123</v>
      </c>
    </row>
    <row r="151" spans="2:51" s="11" customFormat="1" ht="12">
      <c r="B151" s="213"/>
      <c r="C151" s="214"/>
      <c r="D151" s="215" t="s">
        <v>134</v>
      </c>
      <c r="E151" s="216" t="s">
        <v>1</v>
      </c>
      <c r="F151" s="217" t="s">
        <v>234</v>
      </c>
      <c r="G151" s="214"/>
      <c r="H151" s="218">
        <v>4.5</v>
      </c>
      <c r="I151" s="219"/>
      <c r="J151" s="214"/>
      <c r="K151" s="214"/>
      <c r="L151" s="220"/>
      <c r="M151" s="221"/>
      <c r="N151" s="222"/>
      <c r="O151" s="222"/>
      <c r="P151" s="222"/>
      <c r="Q151" s="222"/>
      <c r="R151" s="222"/>
      <c r="S151" s="222"/>
      <c r="T151" s="223"/>
      <c r="AT151" s="224" t="s">
        <v>134</v>
      </c>
      <c r="AU151" s="224" t="s">
        <v>132</v>
      </c>
      <c r="AV151" s="11" t="s">
        <v>132</v>
      </c>
      <c r="AW151" s="11" t="s">
        <v>32</v>
      </c>
      <c r="AX151" s="11" t="s">
        <v>70</v>
      </c>
      <c r="AY151" s="224" t="s">
        <v>123</v>
      </c>
    </row>
    <row r="152" spans="2:51" s="11" customFormat="1" ht="12">
      <c r="B152" s="213"/>
      <c r="C152" s="214"/>
      <c r="D152" s="215" t="s">
        <v>134</v>
      </c>
      <c r="E152" s="216" t="s">
        <v>1</v>
      </c>
      <c r="F152" s="217" t="s">
        <v>233</v>
      </c>
      <c r="G152" s="214"/>
      <c r="H152" s="218">
        <v>2.4</v>
      </c>
      <c r="I152" s="219"/>
      <c r="J152" s="214"/>
      <c r="K152" s="214"/>
      <c r="L152" s="220"/>
      <c r="M152" s="221"/>
      <c r="N152" s="222"/>
      <c r="O152" s="222"/>
      <c r="P152" s="222"/>
      <c r="Q152" s="222"/>
      <c r="R152" s="222"/>
      <c r="S152" s="222"/>
      <c r="T152" s="223"/>
      <c r="AT152" s="224" t="s">
        <v>134</v>
      </c>
      <c r="AU152" s="224" t="s">
        <v>132</v>
      </c>
      <c r="AV152" s="11" t="s">
        <v>132</v>
      </c>
      <c r="AW152" s="11" t="s">
        <v>32</v>
      </c>
      <c r="AX152" s="11" t="s">
        <v>70</v>
      </c>
      <c r="AY152" s="224" t="s">
        <v>123</v>
      </c>
    </row>
    <row r="153" spans="2:63" s="10" customFormat="1" ht="22.8" customHeight="1">
      <c r="B153" s="185"/>
      <c r="C153" s="186"/>
      <c r="D153" s="187" t="s">
        <v>69</v>
      </c>
      <c r="E153" s="199" t="s">
        <v>235</v>
      </c>
      <c r="F153" s="199" t="s">
        <v>236</v>
      </c>
      <c r="G153" s="186"/>
      <c r="H153" s="186"/>
      <c r="I153" s="189"/>
      <c r="J153" s="200">
        <f>BK153</f>
        <v>0</v>
      </c>
      <c r="K153" s="186"/>
      <c r="L153" s="191"/>
      <c r="M153" s="192"/>
      <c r="N153" s="193"/>
      <c r="O153" s="193"/>
      <c r="P153" s="194">
        <f>SUM(P154:P158)</f>
        <v>0</v>
      </c>
      <c r="Q153" s="193"/>
      <c r="R153" s="194">
        <f>SUM(R154:R158)</f>
        <v>0</v>
      </c>
      <c r="S153" s="193"/>
      <c r="T153" s="195">
        <f>SUM(T154:T158)</f>
        <v>0</v>
      </c>
      <c r="AR153" s="196" t="s">
        <v>78</v>
      </c>
      <c r="AT153" s="197" t="s">
        <v>69</v>
      </c>
      <c r="AU153" s="197" t="s">
        <v>78</v>
      </c>
      <c r="AY153" s="196" t="s">
        <v>123</v>
      </c>
      <c r="BK153" s="198">
        <f>SUM(BK154:BK158)</f>
        <v>0</v>
      </c>
    </row>
    <row r="154" spans="2:65" s="1" customFormat="1" ht="16.5" customHeight="1">
      <c r="B154" s="34"/>
      <c r="C154" s="201" t="s">
        <v>237</v>
      </c>
      <c r="D154" s="201" t="s">
        <v>126</v>
      </c>
      <c r="E154" s="202" t="s">
        <v>238</v>
      </c>
      <c r="F154" s="203" t="s">
        <v>239</v>
      </c>
      <c r="G154" s="204" t="s">
        <v>129</v>
      </c>
      <c r="H154" s="205">
        <v>9.118</v>
      </c>
      <c r="I154" s="206"/>
      <c r="J154" s="207">
        <f>ROUND(I154*H154,2)</f>
        <v>0</v>
      </c>
      <c r="K154" s="203" t="s">
        <v>130</v>
      </c>
      <c r="L154" s="39"/>
      <c r="M154" s="208" t="s">
        <v>1</v>
      </c>
      <c r="N154" s="209" t="s">
        <v>42</v>
      </c>
      <c r="O154" s="75"/>
      <c r="P154" s="210">
        <f>O154*H154</f>
        <v>0</v>
      </c>
      <c r="Q154" s="210">
        <v>0</v>
      </c>
      <c r="R154" s="210">
        <f>Q154*H154</f>
        <v>0</v>
      </c>
      <c r="S154" s="210">
        <v>0</v>
      </c>
      <c r="T154" s="211">
        <f>S154*H154</f>
        <v>0</v>
      </c>
      <c r="AR154" s="13" t="s">
        <v>131</v>
      </c>
      <c r="AT154" s="13" t="s">
        <v>126</v>
      </c>
      <c r="AU154" s="13" t="s">
        <v>132</v>
      </c>
      <c r="AY154" s="13" t="s">
        <v>123</v>
      </c>
      <c r="BE154" s="212">
        <f>IF(N154="základní",J154,0)</f>
        <v>0</v>
      </c>
      <c r="BF154" s="212">
        <f>IF(N154="snížená",J154,0)</f>
        <v>0</v>
      </c>
      <c r="BG154" s="212">
        <f>IF(N154="zákl. přenesená",J154,0)</f>
        <v>0</v>
      </c>
      <c r="BH154" s="212">
        <f>IF(N154="sníž. přenesená",J154,0)</f>
        <v>0</v>
      </c>
      <c r="BI154" s="212">
        <f>IF(N154="nulová",J154,0)</f>
        <v>0</v>
      </c>
      <c r="BJ154" s="13" t="s">
        <v>132</v>
      </c>
      <c r="BK154" s="212">
        <f>ROUND(I154*H154,2)</f>
        <v>0</v>
      </c>
      <c r="BL154" s="13" t="s">
        <v>131</v>
      </c>
      <c r="BM154" s="13" t="s">
        <v>240</v>
      </c>
    </row>
    <row r="155" spans="2:65" s="1" customFormat="1" ht="16.5" customHeight="1">
      <c r="B155" s="34"/>
      <c r="C155" s="201" t="s">
        <v>241</v>
      </c>
      <c r="D155" s="201" t="s">
        <v>126</v>
      </c>
      <c r="E155" s="202" t="s">
        <v>242</v>
      </c>
      <c r="F155" s="203" t="s">
        <v>243</v>
      </c>
      <c r="G155" s="204" t="s">
        <v>129</v>
      </c>
      <c r="H155" s="205">
        <v>9.118</v>
      </c>
      <c r="I155" s="206"/>
      <c r="J155" s="207">
        <f>ROUND(I155*H155,2)</f>
        <v>0</v>
      </c>
      <c r="K155" s="203" t="s">
        <v>130</v>
      </c>
      <c r="L155" s="39"/>
      <c r="M155" s="208" t="s">
        <v>1</v>
      </c>
      <c r="N155" s="209" t="s">
        <v>42</v>
      </c>
      <c r="O155" s="75"/>
      <c r="P155" s="210">
        <f>O155*H155</f>
        <v>0</v>
      </c>
      <c r="Q155" s="210">
        <v>0</v>
      </c>
      <c r="R155" s="210">
        <f>Q155*H155</f>
        <v>0</v>
      </c>
      <c r="S155" s="210">
        <v>0</v>
      </c>
      <c r="T155" s="211">
        <f>S155*H155</f>
        <v>0</v>
      </c>
      <c r="AR155" s="13" t="s">
        <v>131</v>
      </c>
      <c r="AT155" s="13" t="s">
        <v>126</v>
      </c>
      <c r="AU155" s="13" t="s">
        <v>132</v>
      </c>
      <c r="AY155" s="13" t="s">
        <v>123</v>
      </c>
      <c r="BE155" s="212">
        <f>IF(N155="základní",J155,0)</f>
        <v>0</v>
      </c>
      <c r="BF155" s="212">
        <f>IF(N155="snížená",J155,0)</f>
        <v>0</v>
      </c>
      <c r="BG155" s="212">
        <f>IF(N155="zákl. přenesená",J155,0)</f>
        <v>0</v>
      </c>
      <c r="BH155" s="212">
        <f>IF(N155="sníž. přenesená",J155,0)</f>
        <v>0</v>
      </c>
      <c r="BI155" s="212">
        <f>IF(N155="nulová",J155,0)</f>
        <v>0</v>
      </c>
      <c r="BJ155" s="13" t="s">
        <v>132</v>
      </c>
      <c r="BK155" s="212">
        <f>ROUND(I155*H155,2)</f>
        <v>0</v>
      </c>
      <c r="BL155" s="13" t="s">
        <v>131</v>
      </c>
      <c r="BM155" s="13" t="s">
        <v>244</v>
      </c>
    </row>
    <row r="156" spans="2:65" s="1" customFormat="1" ht="16.5" customHeight="1">
      <c r="B156" s="34"/>
      <c r="C156" s="201" t="s">
        <v>245</v>
      </c>
      <c r="D156" s="201" t="s">
        <v>126</v>
      </c>
      <c r="E156" s="202" t="s">
        <v>246</v>
      </c>
      <c r="F156" s="203" t="s">
        <v>247</v>
      </c>
      <c r="G156" s="204" t="s">
        <v>129</v>
      </c>
      <c r="H156" s="205">
        <v>82.062</v>
      </c>
      <c r="I156" s="206"/>
      <c r="J156" s="207">
        <f>ROUND(I156*H156,2)</f>
        <v>0</v>
      </c>
      <c r="K156" s="203" t="s">
        <v>130</v>
      </c>
      <c r="L156" s="39"/>
      <c r="M156" s="208" t="s">
        <v>1</v>
      </c>
      <c r="N156" s="209" t="s">
        <v>42</v>
      </c>
      <c r="O156" s="75"/>
      <c r="P156" s="210">
        <f>O156*H156</f>
        <v>0</v>
      </c>
      <c r="Q156" s="210">
        <v>0</v>
      </c>
      <c r="R156" s="210">
        <f>Q156*H156</f>
        <v>0</v>
      </c>
      <c r="S156" s="210">
        <v>0</v>
      </c>
      <c r="T156" s="211">
        <f>S156*H156</f>
        <v>0</v>
      </c>
      <c r="AR156" s="13" t="s">
        <v>131</v>
      </c>
      <c r="AT156" s="13" t="s">
        <v>126</v>
      </c>
      <c r="AU156" s="13" t="s">
        <v>132</v>
      </c>
      <c r="AY156" s="13" t="s">
        <v>123</v>
      </c>
      <c r="BE156" s="212">
        <f>IF(N156="základní",J156,0)</f>
        <v>0</v>
      </c>
      <c r="BF156" s="212">
        <f>IF(N156="snížená",J156,0)</f>
        <v>0</v>
      </c>
      <c r="BG156" s="212">
        <f>IF(N156="zákl. přenesená",J156,0)</f>
        <v>0</v>
      </c>
      <c r="BH156" s="212">
        <f>IF(N156="sníž. přenesená",J156,0)</f>
        <v>0</v>
      </c>
      <c r="BI156" s="212">
        <f>IF(N156="nulová",J156,0)</f>
        <v>0</v>
      </c>
      <c r="BJ156" s="13" t="s">
        <v>132</v>
      </c>
      <c r="BK156" s="212">
        <f>ROUND(I156*H156,2)</f>
        <v>0</v>
      </c>
      <c r="BL156" s="13" t="s">
        <v>131</v>
      </c>
      <c r="BM156" s="13" t="s">
        <v>248</v>
      </c>
    </row>
    <row r="157" spans="2:51" s="11" customFormat="1" ht="12">
      <c r="B157" s="213"/>
      <c r="C157" s="214"/>
      <c r="D157" s="215" t="s">
        <v>134</v>
      </c>
      <c r="E157" s="214"/>
      <c r="F157" s="217" t="s">
        <v>249</v>
      </c>
      <c r="G157" s="214"/>
      <c r="H157" s="218">
        <v>82.062</v>
      </c>
      <c r="I157" s="219"/>
      <c r="J157" s="214"/>
      <c r="K157" s="214"/>
      <c r="L157" s="220"/>
      <c r="M157" s="221"/>
      <c r="N157" s="222"/>
      <c r="O157" s="222"/>
      <c r="P157" s="222"/>
      <c r="Q157" s="222"/>
      <c r="R157" s="222"/>
      <c r="S157" s="222"/>
      <c r="T157" s="223"/>
      <c r="AT157" s="224" t="s">
        <v>134</v>
      </c>
      <c r="AU157" s="224" t="s">
        <v>132</v>
      </c>
      <c r="AV157" s="11" t="s">
        <v>132</v>
      </c>
      <c r="AW157" s="11" t="s">
        <v>4</v>
      </c>
      <c r="AX157" s="11" t="s">
        <v>78</v>
      </c>
      <c r="AY157" s="224" t="s">
        <v>123</v>
      </c>
    </row>
    <row r="158" spans="2:65" s="1" customFormat="1" ht="16.5" customHeight="1">
      <c r="B158" s="34"/>
      <c r="C158" s="201" t="s">
        <v>80</v>
      </c>
      <c r="D158" s="201" t="s">
        <v>126</v>
      </c>
      <c r="E158" s="202" t="s">
        <v>250</v>
      </c>
      <c r="F158" s="203" t="s">
        <v>251</v>
      </c>
      <c r="G158" s="204" t="s">
        <v>129</v>
      </c>
      <c r="H158" s="205">
        <v>9.118</v>
      </c>
      <c r="I158" s="206"/>
      <c r="J158" s="207">
        <f>ROUND(I158*H158,2)</f>
        <v>0</v>
      </c>
      <c r="K158" s="203" t="s">
        <v>130</v>
      </c>
      <c r="L158" s="39"/>
      <c r="M158" s="208" t="s">
        <v>1</v>
      </c>
      <c r="N158" s="209" t="s">
        <v>42</v>
      </c>
      <c r="O158" s="75"/>
      <c r="P158" s="210">
        <f>O158*H158</f>
        <v>0</v>
      </c>
      <c r="Q158" s="210">
        <v>0</v>
      </c>
      <c r="R158" s="210">
        <f>Q158*H158</f>
        <v>0</v>
      </c>
      <c r="S158" s="210">
        <v>0</v>
      </c>
      <c r="T158" s="211">
        <f>S158*H158</f>
        <v>0</v>
      </c>
      <c r="AR158" s="13" t="s">
        <v>131</v>
      </c>
      <c r="AT158" s="13" t="s">
        <v>126</v>
      </c>
      <c r="AU158" s="13" t="s">
        <v>132</v>
      </c>
      <c r="AY158" s="13" t="s">
        <v>123</v>
      </c>
      <c r="BE158" s="212">
        <f>IF(N158="základní",J158,0)</f>
        <v>0</v>
      </c>
      <c r="BF158" s="212">
        <f>IF(N158="snížená",J158,0)</f>
        <v>0</v>
      </c>
      <c r="BG158" s="212">
        <f>IF(N158="zákl. přenesená",J158,0)</f>
        <v>0</v>
      </c>
      <c r="BH158" s="212">
        <f>IF(N158="sníž. přenesená",J158,0)</f>
        <v>0</v>
      </c>
      <c r="BI158" s="212">
        <f>IF(N158="nulová",J158,0)</f>
        <v>0</v>
      </c>
      <c r="BJ158" s="13" t="s">
        <v>132</v>
      </c>
      <c r="BK158" s="212">
        <f>ROUND(I158*H158,2)</f>
        <v>0</v>
      </c>
      <c r="BL158" s="13" t="s">
        <v>131</v>
      </c>
      <c r="BM158" s="13" t="s">
        <v>252</v>
      </c>
    </row>
    <row r="159" spans="2:63" s="10" customFormat="1" ht="22.8" customHeight="1">
      <c r="B159" s="185"/>
      <c r="C159" s="186"/>
      <c r="D159" s="187" t="s">
        <v>69</v>
      </c>
      <c r="E159" s="199" t="s">
        <v>253</v>
      </c>
      <c r="F159" s="199" t="s">
        <v>254</v>
      </c>
      <c r="G159" s="186"/>
      <c r="H159" s="186"/>
      <c r="I159" s="189"/>
      <c r="J159" s="200">
        <f>BK159</f>
        <v>0</v>
      </c>
      <c r="K159" s="186"/>
      <c r="L159" s="191"/>
      <c r="M159" s="192"/>
      <c r="N159" s="193"/>
      <c r="O159" s="193"/>
      <c r="P159" s="194">
        <f>P160</f>
        <v>0</v>
      </c>
      <c r="Q159" s="193"/>
      <c r="R159" s="194">
        <f>R160</f>
        <v>0</v>
      </c>
      <c r="S159" s="193"/>
      <c r="T159" s="195">
        <f>T160</f>
        <v>0</v>
      </c>
      <c r="AR159" s="196" t="s">
        <v>78</v>
      </c>
      <c r="AT159" s="197" t="s">
        <v>69</v>
      </c>
      <c r="AU159" s="197" t="s">
        <v>78</v>
      </c>
      <c r="AY159" s="196" t="s">
        <v>123</v>
      </c>
      <c r="BK159" s="198">
        <f>BK160</f>
        <v>0</v>
      </c>
    </row>
    <row r="160" spans="2:65" s="1" customFormat="1" ht="16.5" customHeight="1">
      <c r="B160" s="34"/>
      <c r="C160" s="201" t="s">
        <v>7</v>
      </c>
      <c r="D160" s="201" t="s">
        <v>126</v>
      </c>
      <c r="E160" s="202" t="s">
        <v>255</v>
      </c>
      <c r="F160" s="203" t="s">
        <v>256</v>
      </c>
      <c r="G160" s="204" t="s">
        <v>129</v>
      </c>
      <c r="H160" s="205">
        <v>1.362</v>
      </c>
      <c r="I160" s="206"/>
      <c r="J160" s="207">
        <f>ROUND(I160*H160,2)</f>
        <v>0</v>
      </c>
      <c r="K160" s="203" t="s">
        <v>130</v>
      </c>
      <c r="L160" s="39"/>
      <c r="M160" s="208" t="s">
        <v>1</v>
      </c>
      <c r="N160" s="209" t="s">
        <v>42</v>
      </c>
      <c r="O160" s="75"/>
      <c r="P160" s="210">
        <f>O160*H160</f>
        <v>0</v>
      </c>
      <c r="Q160" s="210">
        <v>0</v>
      </c>
      <c r="R160" s="210">
        <f>Q160*H160</f>
        <v>0</v>
      </c>
      <c r="S160" s="210">
        <v>0</v>
      </c>
      <c r="T160" s="211">
        <f>S160*H160</f>
        <v>0</v>
      </c>
      <c r="AR160" s="13" t="s">
        <v>131</v>
      </c>
      <c r="AT160" s="13" t="s">
        <v>126</v>
      </c>
      <c r="AU160" s="13" t="s">
        <v>132</v>
      </c>
      <c r="AY160" s="13" t="s">
        <v>123</v>
      </c>
      <c r="BE160" s="212">
        <f>IF(N160="základní",J160,0)</f>
        <v>0</v>
      </c>
      <c r="BF160" s="212">
        <f>IF(N160="snížená",J160,0)</f>
        <v>0</v>
      </c>
      <c r="BG160" s="212">
        <f>IF(N160="zákl. přenesená",J160,0)</f>
        <v>0</v>
      </c>
      <c r="BH160" s="212">
        <f>IF(N160="sníž. přenesená",J160,0)</f>
        <v>0</v>
      </c>
      <c r="BI160" s="212">
        <f>IF(N160="nulová",J160,0)</f>
        <v>0</v>
      </c>
      <c r="BJ160" s="13" t="s">
        <v>132</v>
      </c>
      <c r="BK160" s="212">
        <f>ROUND(I160*H160,2)</f>
        <v>0</v>
      </c>
      <c r="BL160" s="13" t="s">
        <v>131</v>
      </c>
      <c r="BM160" s="13" t="s">
        <v>257</v>
      </c>
    </row>
    <row r="161" spans="2:63" s="10" customFormat="1" ht="25.9" customHeight="1">
      <c r="B161" s="185"/>
      <c r="C161" s="186"/>
      <c r="D161" s="187" t="s">
        <v>69</v>
      </c>
      <c r="E161" s="188" t="s">
        <v>258</v>
      </c>
      <c r="F161" s="188" t="s">
        <v>259</v>
      </c>
      <c r="G161" s="186"/>
      <c r="H161" s="186"/>
      <c r="I161" s="189"/>
      <c r="J161" s="190">
        <f>BK161</f>
        <v>0</v>
      </c>
      <c r="K161" s="186"/>
      <c r="L161" s="191"/>
      <c r="M161" s="192"/>
      <c r="N161" s="193"/>
      <c r="O161" s="193"/>
      <c r="P161" s="194">
        <f>P162+P167+P178+P194+P210</f>
        <v>0</v>
      </c>
      <c r="Q161" s="193"/>
      <c r="R161" s="194">
        <f>R162+R167+R178+R194+R210</f>
        <v>3.55276323</v>
      </c>
      <c r="S161" s="193"/>
      <c r="T161" s="195">
        <f>T162+T167+T178+T194+T210</f>
        <v>0.82061132</v>
      </c>
      <c r="AR161" s="196" t="s">
        <v>132</v>
      </c>
      <c r="AT161" s="197" t="s">
        <v>69</v>
      </c>
      <c r="AU161" s="197" t="s">
        <v>70</v>
      </c>
      <c r="AY161" s="196" t="s">
        <v>123</v>
      </c>
      <c r="BK161" s="198">
        <f>BK162+BK167+BK178+BK194+BK210</f>
        <v>0</v>
      </c>
    </row>
    <row r="162" spans="2:63" s="10" customFormat="1" ht="22.8" customHeight="1">
      <c r="B162" s="185"/>
      <c r="C162" s="186"/>
      <c r="D162" s="187" t="s">
        <v>69</v>
      </c>
      <c r="E162" s="199" t="s">
        <v>260</v>
      </c>
      <c r="F162" s="199" t="s">
        <v>261</v>
      </c>
      <c r="G162" s="186"/>
      <c r="H162" s="186"/>
      <c r="I162" s="189"/>
      <c r="J162" s="200">
        <f>BK162</f>
        <v>0</v>
      </c>
      <c r="K162" s="186"/>
      <c r="L162" s="191"/>
      <c r="M162" s="192"/>
      <c r="N162" s="193"/>
      <c r="O162" s="193"/>
      <c r="P162" s="194">
        <f>SUM(P163:P166)</f>
        <v>0</v>
      </c>
      <c r="Q162" s="193"/>
      <c r="R162" s="194">
        <f>SUM(R163:R166)</f>
        <v>0.8785609</v>
      </c>
      <c r="S162" s="193"/>
      <c r="T162" s="195">
        <f>SUM(T163:T166)</f>
        <v>0</v>
      </c>
      <c r="AR162" s="196" t="s">
        <v>132</v>
      </c>
      <c r="AT162" s="197" t="s">
        <v>69</v>
      </c>
      <c r="AU162" s="197" t="s">
        <v>78</v>
      </c>
      <c r="AY162" s="196" t="s">
        <v>123</v>
      </c>
      <c r="BK162" s="198">
        <f>SUM(BK163:BK166)</f>
        <v>0</v>
      </c>
    </row>
    <row r="163" spans="2:65" s="1" customFormat="1" ht="16.5" customHeight="1">
      <c r="B163" s="34"/>
      <c r="C163" s="201" t="s">
        <v>262</v>
      </c>
      <c r="D163" s="201" t="s">
        <v>126</v>
      </c>
      <c r="E163" s="202" t="s">
        <v>263</v>
      </c>
      <c r="F163" s="203" t="s">
        <v>264</v>
      </c>
      <c r="G163" s="204" t="s">
        <v>140</v>
      </c>
      <c r="H163" s="205">
        <v>63.71</v>
      </c>
      <c r="I163" s="206"/>
      <c r="J163" s="207">
        <f>ROUND(I163*H163,2)</f>
        <v>0</v>
      </c>
      <c r="K163" s="203" t="s">
        <v>130</v>
      </c>
      <c r="L163" s="39"/>
      <c r="M163" s="208" t="s">
        <v>1</v>
      </c>
      <c r="N163" s="209" t="s">
        <v>42</v>
      </c>
      <c r="O163" s="75"/>
      <c r="P163" s="210">
        <f>O163*H163</f>
        <v>0</v>
      </c>
      <c r="Q163" s="210">
        <v>0.01379</v>
      </c>
      <c r="R163" s="210">
        <f>Q163*H163</f>
        <v>0.8785609</v>
      </c>
      <c r="S163" s="210">
        <v>0</v>
      </c>
      <c r="T163" s="211">
        <f>S163*H163</f>
        <v>0</v>
      </c>
      <c r="AR163" s="13" t="s">
        <v>159</v>
      </c>
      <c r="AT163" s="13" t="s">
        <v>126</v>
      </c>
      <c r="AU163" s="13" t="s">
        <v>132</v>
      </c>
      <c r="AY163" s="13" t="s">
        <v>123</v>
      </c>
      <c r="BE163" s="212">
        <f>IF(N163="základní",J163,0)</f>
        <v>0</v>
      </c>
      <c r="BF163" s="212">
        <f>IF(N163="snížená",J163,0)</f>
        <v>0</v>
      </c>
      <c r="BG163" s="212">
        <f>IF(N163="zákl. přenesená",J163,0)</f>
        <v>0</v>
      </c>
      <c r="BH163" s="212">
        <f>IF(N163="sníž. přenesená",J163,0)</f>
        <v>0</v>
      </c>
      <c r="BI163" s="212">
        <f>IF(N163="nulová",J163,0)</f>
        <v>0</v>
      </c>
      <c r="BJ163" s="13" t="s">
        <v>132</v>
      </c>
      <c r="BK163" s="212">
        <f>ROUND(I163*H163,2)</f>
        <v>0</v>
      </c>
      <c r="BL163" s="13" t="s">
        <v>159</v>
      </c>
      <c r="BM163" s="13" t="s">
        <v>265</v>
      </c>
    </row>
    <row r="164" spans="2:51" s="11" customFormat="1" ht="12">
      <c r="B164" s="213"/>
      <c r="C164" s="214"/>
      <c r="D164" s="215" t="s">
        <v>134</v>
      </c>
      <c r="E164" s="216" t="s">
        <v>1</v>
      </c>
      <c r="F164" s="217" t="s">
        <v>266</v>
      </c>
      <c r="G164" s="214"/>
      <c r="H164" s="218">
        <v>53.08</v>
      </c>
      <c r="I164" s="219"/>
      <c r="J164" s="214"/>
      <c r="K164" s="214"/>
      <c r="L164" s="220"/>
      <c r="M164" s="221"/>
      <c r="N164" s="222"/>
      <c r="O164" s="222"/>
      <c r="P164" s="222"/>
      <c r="Q164" s="222"/>
      <c r="R164" s="222"/>
      <c r="S164" s="222"/>
      <c r="T164" s="223"/>
      <c r="AT164" s="224" t="s">
        <v>134</v>
      </c>
      <c r="AU164" s="224" t="s">
        <v>132</v>
      </c>
      <c r="AV164" s="11" t="s">
        <v>132</v>
      </c>
      <c r="AW164" s="11" t="s">
        <v>32</v>
      </c>
      <c r="AX164" s="11" t="s">
        <v>70</v>
      </c>
      <c r="AY164" s="224" t="s">
        <v>123</v>
      </c>
    </row>
    <row r="165" spans="2:51" s="11" customFormat="1" ht="12">
      <c r="B165" s="213"/>
      <c r="C165" s="214"/>
      <c r="D165" s="215" t="s">
        <v>134</v>
      </c>
      <c r="E165" s="216" t="s">
        <v>1</v>
      </c>
      <c r="F165" s="217" t="s">
        <v>190</v>
      </c>
      <c r="G165" s="214"/>
      <c r="H165" s="218">
        <v>10.63</v>
      </c>
      <c r="I165" s="219"/>
      <c r="J165" s="214"/>
      <c r="K165" s="214"/>
      <c r="L165" s="220"/>
      <c r="M165" s="221"/>
      <c r="N165" s="222"/>
      <c r="O165" s="222"/>
      <c r="P165" s="222"/>
      <c r="Q165" s="222"/>
      <c r="R165" s="222"/>
      <c r="S165" s="222"/>
      <c r="T165" s="223"/>
      <c r="AT165" s="224" t="s">
        <v>134</v>
      </c>
      <c r="AU165" s="224" t="s">
        <v>132</v>
      </c>
      <c r="AV165" s="11" t="s">
        <v>132</v>
      </c>
      <c r="AW165" s="11" t="s">
        <v>32</v>
      </c>
      <c r="AX165" s="11" t="s">
        <v>70</v>
      </c>
      <c r="AY165" s="224" t="s">
        <v>123</v>
      </c>
    </row>
    <row r="166" spans="2:65" s="1" customFormat="1" ht="16.5" customHeight="1">
      <c r="B166" s="34"/>
      <c r="C166" s="201" t="s">
        <v>267</v>
      </c>
      <c r="D166" s="201" t="s">
        <v>126</v>
      </c>
      <c r="E166" s="202" t="s">
        <v>268</v>
      </c>
      <c r="F166" s="203" t="s">
        <v>269</v>
      </c>
      <c r="G166" s="204" t="s">
        <v>270</v>
      </c>
      <c r="H166" s="235"/>
      <c r="I166" s="206"/>
      <c r="J166" s="207">
        <f>ROUND(I166*H166,2)</f>
        <v>0</v>
      </c>
      <c r="K166" s="203" t="s">
        <v>130</v>
      </c>
      <c r="L166" s="39"/>
      <c r="M166" s="208" t="s">
        <v>1</v>
      </c>
      <c r="N166" s="209" t="s">
        <v>42</v>
      </c>
      <c r="O166" s="75"/>
      <c r="P166" s="210">
        <f>O166*H166</f>
        <v>0</v>
      </c>
      <c r="Q166" s="210">
        <v>0</v>
      </c>
      <c r="R166" s="210">
        <f>Q166*H166</f>
        <v>0</v>
      </c>
      <c r="S166" s="210">
        <v>0</v>
      </c>
      <c r="T166" s="211">
        <f>S166*H166</f>
        <v>0</v>
      </c>
      <c r="AR166" s="13" t="s">
        <v>159</v>
      </c>
      <c r="AT166" s="13" t="s">
        <v>126</v>
      </c>
      <c r="AU166" s="13" t="s">
        <v>132</v>
      </c>
      <c r="AY166" s="13" t="s">
        <v>123</v>
      </c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13" t="s">
        <v>132</v>
      </c>
      <c r="BK166" s="212">
        <f>ROUND(I166*H166,2)</f>
        <v>0</v>
      </c>
      <c r="BL166" s="13" t="s">
        <v>159</v>
      </c>
      <c r="BM166" s="13" t="s">
        <v>271</v>
      </c>
    </row>
    <row r="167" spans="2:63" s="10" customFormat="1" ht="22.8" customHeight="1">
      <c r="B167" s="185"/>
      <c r="C167" s="186"/>
      <c r="D167" s="187" t="s">
        <v>69</v>
      </c>
      <c r="E167" s="199" t="s">
        <v>272</v>
      </c>
      <c r="F167" s="199" t="s">
        <v>273</v>
      </c>
      <c r="G167" s="186"/>
      <c r="H167" s="186"/>
      <c r="I167" s="189"/>
      <c r="J167" s="200">
        <f>BK167</f>
        <v>0</v>
      </c>
      <c r="K167" s="186"/>
      <c r="L167" s="191"/>
      <c r="M167" s="192"/>
      <c r="N167" s="193"/>
      <c r="O167" s="193"/>
      <c r="P167" s="194">
        <f>SUM(P168:P177)</f>
        <v>0</v>
      </c>
      <c r="Q167" s="193"/>
      <c r="R167" s="194">
        <f>SUM(R168:R177)</f>
        <v>0.385</v>
      </c>
      <c r="S167" s="193"/>
      <c r="T167" s="195">
        <f>SUM(T168:T177)</f>
        <v>0.336</v>
      </c>
      <c r="AR167" s="196" t="s">
        <v>132</v>
      </c>
      <c r="AT167" s="197" t="s">
        <v>69</v>
      </c>
      <c r="AU167" s="197" t="s">
        <v>78</v>
      </c>
      <c r="AY167" s="196" t="s">
        <v>123</v>
      </c>
      <c r="BK167" s="198">
        <f>SUM(BK168:BK177)</f>
        <v>0</v>
      </c>
    </row>
    <row r="168" spans="2:65" s="1" customFormat="1" ht="16.5" customHeight="1">
      <c r="B168" s="34"/>
      <c r="C168" s="201" t="s">
        <v>274</v>
      </c>
      <c r="D168" s="201" t="s">
        <v>126</v>
      </c>
      <c r="E168" s="202" t="s">
        <v>275</v>
      </c>
      <c r="F168" s="203" t="s">
        <v>276</v>
      </c>
      <c r="G168" s="204" t="s">
        <v>152</v>
      </c>
      <c r="H168" s="205">
        <v>9</v>
      </c>
      <c r="I168" s="206"/>
      <c r="J168" s="207">
        <f>ROUND(I168*H168,2)</f>
        <v>0</v>
      </c>
      <c r="K168" s="203" t="s">
        <v>130</v>
      </c>
      <c r="L168" s="39"/>
      <c r="M168" s="208" t="s">
        <v>1</v>
      </c>
      <c r="N168" s="209" t="s">
        <v>42</v>
      </c>
      <c r="O168" s="75"/>
      <c r="P168" s="210">
        <f>O168*H168</f>
        <v>0</v>
      </c>
      <c r="Q168" s="210">
        <v>0</v>
      </c>
      <c r="R168" s="210">
        <f>Q168*H168</f>
        <v>0</v>
      </c>
      <c r="S168" s="210">
        <v>0</v>
      </c>
      <c r="T168" s="211">
        <f>S168*H168</f>
        <v>0</v>
      </c>
      <c r="AR168" s="13" t="s">
        <v>159</v>
      </c>
      <c r="AT168" s="13" t="s">
        <v>126</v>
      </c>
      <c r="AU168" s="13" t="s">
        <v>132</v>
      </c>
      <c r="AY168" s="13" t="s">
        <v>123</v>
      </c>
      <c r="BE168" s="212">
        <f>IF(N168="základní",J168,0)</f>
        <v>0</v>
      </c>
      <c r="BF168" s="212">
        <f>IF(N168="snížená",J168,0)</f>
        <v>0</v>
      </c>
      <c r="BG168" s="212">
        <f>IF(N168="zákl. přenesená",J168,0)</f>
        <v>0</v>
      </c>
      <c r="BH168" s="212">
        <f>IF(N168="sníž. přenesená",J168,0)</f>
        <v>0</v>
      </c>
      <c r="BI168" s="212">
        <f>IF(N168="nulová",J168,0)</f>
        <v>0</v>
      </c>
      <c r="BJ168" s="13" t="s">
        <v>132</v>
      </c>
      <c r="BK168" s="212">
        <f>ROUND(I168*H168,2)</f>
        <v>0</v>
      </c>
      <c r="BL168" s="13" t="s">
        <v>159</v>
      </c>
      <c r="BM168" s="13" t="s">
        <v>277</v>
      </c>
    </row>
    <row r="169" spans="2:65" s="1" customFormat="1" ht="16.5" customHeight="1">
      <c r="B169" s="34"/>
      <c r="C169" s="225" t="s">
        <v>278</v>
      </c>
      <c r="D169" s="225" t="s">
        <v>169</v>
      </c>
      <c r="E169" s="226" t="s">
        <v>279</v>
      </c>
      <c r="F169" s="227" t="s">
        <v>280</v>
      </c>
      <c r="G169" s="228" t="s">
        <v>152</v>
      </c>
      <c r="H169" s="229">
        <v>1</v>
      </c>
      <c r="I169" s="230"/>
      <c r="J169" s="231">
        <f>ROUND(I169*H169,2)</f>
        <v>0</v>
      </c>
      <c r="K169" s="227" t="s">
        <v>183</v>
      </c>
      <c r="L169" s="232"/>
      <c r="M169" s="233" t="s">
        <v>1</v>
      </c>
      <c r="N169" s="234" t="s">
        <v>42</v>
      </c>
      <c r="O169" s="75"/>
      <c r="P169" s="210">
        <f>O169*H169</f>
        <v>0</v>
      </c>
      <c r="Q169" s="210">
        <v>0.043</v>
      </c>
      <c r="R169" s="210">
        <f>Q169*H169</f>
        <v>0.043</v>
      </c>
      <c r="S169" s="210">
        <v>0</v>
      </c>
      <c r="T169" s="211">
        <f>S169*H169</f>
        <v>0</v>
      </c>
      <c r="AR169" s="13" t="s">
        <v>281</v>
      </c>
      <c r="AT169" s="13" t="s">
        <v>169</v>
      </c>
      <c r="AU169" s="13" t="s">
        <v>132</v>
      </c>
      <c r="AY169" s="13" t="s">
        <v>123</v>
      </c>
      <c r="BE169" s="212">
        <f>IF(N169="základní",J169,0)</f>
        <v>0</v>
      </c>
      <c r="BF169" s="212">
        <f>IF(N169="snížená",J169,0)</f>
        <v>0</v>
      </c>
      <c r="BG169" s="212">
        <f>IF(N169="zákl. přenesená",J169,0)</f>
        <v>0</v>
      </c>
      <c r="BH169" s="212">
        <f>IF(N169="sníž. přenesená",J169,0)</f>
        <v>0</v>
      </c>
      <c r="BI169" s="212">
        <f>IF(N169="nulová",J169,0)</f>
        <v>0</v>
      </c>
      <c r="BJ169" s="13" t="s">
        <v>132</v>
      </c>
      <c r="BK169" s="212">
        <f>ROUND(I169*H169,2)</f>
        <v>0</v>
      </c>
      <c r="BL169" s="13" t="s">
        <v>159</v>
      </c>
      <c r="BM169" s="13" t="s">
        <v>282</v>
      </c>
    </row>
    <row r="170" spans="2:65" s="1" customFormat="1" ht="16.5" customHeight="1">
      <c r="B170" s="34"/>
      <c r="C170" s="225" t="s">
        <v>283</v>
      </c>
      <c r="D170" s="225" t="s">
        <v>169</v>
      </c>
      <c r="E170" s="226" t="s">
        <v>284</v>
      </c>
      <c r="F170" s="227" t="s">
        <v>285</v>
      </c>
      <c r="G170" s="228" t="s">
        <v>152</v>
      </c>
      <c r="H170" s="229">
        <v>2</v>
      </c>
      <c r="I170" s="230"/>
      <c r="J170" s="231">
        <f>ROUND(I170*H170,2)</f>
        <v>0</v>
      </c>
      <c r="K170" s="227" t="s">
        <v>183</v>
      </c>
      <c r="L170" s="232"/>
      <c r="M170" s="233" t="s">
        <v>1</v>
      </c>
      <c r="N170" s="234" t="s">
        <v>42</v>
      </c>
      <c r="O170" s="75"/>
      <c r="P170" s="210">
        <f>O170*H170</f>
        <v>0</v>
      </c>
      <c r="Q170" s="210">
        <v>0.033</v>
      </c>
      <c r="R170" s="210">
        <f>Q170*H170</f>
        <v>0.066</v>
      </c>
      <c r="S170" s="210">
        <v>0</v>
      </c>
      <c r="T170" s="211">
        <f>S170*H170</f>
        <v>0</v>
      </c>
      <c r="AR170" s="13" t="s">
        <v>281</v>
      </c>
      <c r="AT170" s="13" t="s">
        <v>169</v>
      </c>
      <c r="AU170" s="13" t="s">
        <v>132</v>
      </c>
      <c r="AY170" s="13" t="s">
        <v>123</v>
      </c>
      <c r="BE170" s="212">
        <f>IF(N170="základní",J170,0)</f>
        <v>0</v>
      </c>
      <c r="BF170" s="212">
        <f>IF(N170="snížená",J170,0)</f>
        <v>0</v>
      </c>
      <c r="BG170" s="212">
        <f>IF(N170="zákl. přenesená",J170,0)</f>
        <v>0</v>
      </c>
      <c r="BH170" s="212">
        <f>IF(N170="sníž. přenesená",J170,0)</f>
        <v>0</v>
      </c>
      <c r="BI170" s="212">
        <f>IF(N170="nulová",J170,0)</f>
        <v>0</v>
      </c>
      <c r="BJ170" s="13" t="s">
        <v>132</v>
      </c>
      <c r="BK170" s="212">
        <f>ROUND(I170*H170,2)</f>
        <v>0</v>
      </c>
      <c r="BL170" s="13" t="s">
        <v>159</v>
      </c>
      <c r="BM170" s="13" t="s">
        <v>286</v>
      </c>
    </row>
    <row r="171" spans="2:65" s="1" customFormat="1" ht="16.5" customHeight="1">
      <c r="B171" s="34"/>
      <c r="C171" s="225" t="s">
        <v>287</v>
      </c>
      <c r="D171" s="225" t="s">
        <v>169</v>
      </c>
      <c r="E171" s="226" t="s">
        <v>288</v>
      </c>
      <c r="F171" s="227" t="s">
        <v>289</v>
      </c>
      <c r="G171" s="228" t="s">
        <v>152</v>
      </c>
      <c r="H171" s="229">
        <v>3</v>
      </c>
      <c r="I171" s="230"/>
      <c r="J171" s="231">
        <f>ROUND(I171*H171,2)</f>
        <v>0</v>
      </c>
      <c r="K171" s="227" t="s">
        <v>183</v>
      </c>
      <c r="L171" s="232"/>
      <c r="M171" s="233" t="s">
        <v>1</v>
      </c>
      <c r="N171" s="234" t="s">
        <v>42</v>
      </c>
      <c r="O171" s="75"/>
      <c r="P171" s="210">
        <f>O171*H171</f>
        <v>0</v>
      </c>
      <c r="Q171" s="210">
        <v>0.043</v>
      </c>
      <c r="R171" s="210">
        <f>Q171*H171</f>
        <v>0.129</v>
      </c>
      <c r="S171" s="210">
        <v>0</v>
      </c>
      <c r="T171" s="211">
        <f>S171*H171</f>
        <v>0</v>
      </c>
      <c r="AR171" s="13" t="s">
        <v>281</v>
      </c>
      <c r="AT171" s="13" t="s">
        <v>169</v>
      </c>
      <c r="AU171" s="13" t="s">
        <v>132</v>
      </c>
      <c r="AY171" s="13" t="s">
        <v>123</v>
      </c>
      <c r="BE171" s="212">
        <f>IF(N171="základní",J171,0)</f>
        <v>0</v>
      </c>
      <c r="BF171" s="212">
        <f>IF(N171="snížená",J171,0)</f>
        <v>0</v>
      </c>
      <c r="BG171" s="212">
        <f>IF(N171="zákl. přenesená",J171,0)</f>
        <v>0</v>
      </c>
      <c r="BH171" s="212">
        <f>IF(N171="sníž. přenesená",J171,0)</f>
        <v>0</v>
      </c>
      <c r="BI171" s="212">
        <f>IF(N171="nulová",J171,0)</f>
        <v>0</v>
      </c>
      <c r="BJ171" s="13" t="s">
        <v>132</v>
      </c>
      <c r="BK171" s="212">
        <f>ROUND(I171*H171,2)</f>
        <v>0</v>
      </c>
      <c r="BL171" s="13" t="s">
        <v>159</v>
      </c>
      <c r="BM171" s="13" t="s">
        <v>290</v>
      </c>
    </row>
    <row r="172" spans="2:65" s="1" customFormat="1" ht="16.5" customHeight="1">
      <c r="B172" s="34"/>
      <c r="C172" s="225" t="s">
        <v>291</v>
      </c>
      <c r="D172" s="225" t="s">
        <v>169</v>
      </c>
      <c r="E172" s="226" t="s">
        <v>292</v>
      </c>
      <c r="F172" s="227" t="s">
        <v>293</v>
      </c>
      <c r="G172" s="228" t="s">
        <v>152</v>
      </c>
      <c r="H172" s="229">
        <v>3</v>
      </c>
      <c r="I172" s="230"/>
      <c r="J172" s="231">
        <f>ROUND(I172*H172,2)</f>
        <v>0</v>
      </c>
      <c r="K172" s="227" t="s">
        <v>183</v>
      </c>
      <c r="L172" s="232"/>
      <c r="M172" s="233" t="s">
        <v>1</v>
      </c>
      <c r="N172" s="234" t="s">
        <v>42</v>
      </c>
      <c r="O172" s="75"/>
      <c r="P172" s="210">
        <f>O172*H172</f>
        <v>0</v>
      </c>
      <c r="Q172" s="210">
        <v>0.043</v>
      </c>
      <c r="R172" s="210">
        <f>Q172*H172</f>
        <v>0.129</v>
      </c>
      <c r="S172" s="210">
        <v>0</v>
      </c>
      <c r="T172" s="211">
        <f>S172*H172</f>
        <v>0</v>
      </c>
      <c r="AR172" s="13" t="s">
        <v>281</v>
      </c>
      <c r="AT172" s="13" t="s">
        <v>169</v>
      </c>
      <c r="AU172" s="13" t="s">
        <v>132</v>
      </c>
      <c r="AY172" s="13" t="s">
        <v>123</v>
      </c>
      <c r="BE172" s="212">
        <f>IF(N172="základní",J172,0)</f>
        <v>0</v>
      </c>
      <c r="BF172" s="212">
        <f>IF(N172="snížená",J172,0)</f>
        <v>0</v>
      </c>
      <c r="BG172" s="212">
        <f>IF(N172="zákl. přenesená",J172,0)</f>
        <v>0</v>
      </c>
      <c r="BH172" s="212">
        <f>IF(N172="sníž. přenesená",J172,0)</f>
        <v>0</v>
      </c>
      <c r="BI172" s="212">
        <f>IF(N172="nulová",J172,0)</f>
        <v>0</v>
      </c>
      <c r="BJ172" s="13" t="s">
        <v>132</v>
      </c>
      <c r="BK172" s="212">
        <f>ROUND(I172*H172,2)</f>
        <v>0</v>
      </c>
      <c r="BL172" s="13" t="s">
        <v>159</v>
      </c>
      <c r="BM172" s="13" t="s">
        <v>294</v>
      </c>
    </row>
    <row r="173" spans="2:65" s="1" customFormat="1" ht="16.5" customHeight="1">
      <c r="B173" s="34"/>
      <c r="C173" s="201" t="s">
        <v>295</v>
      </c>
      <c r="D173" s="201" t="s">
        <v>126</v>
      </c>
      <c r="E173" s="202" t="s">
        <v>296</v>
      </c>
      <c r="F173" s="203" t="s">
        <v>297</v>
      </c>
      <c r="G173" s="204" t="s">
        <v>152</v>
      </c>
      <c r="H173" s="205">
        <v>9</v>
      </c>
      <c r="I173" s="206"/>
      <c r="J173" s="207">
        <f>ROUND(I173*H173,2)</f>
        <v>0</v>
      </c>
      <c r="K173" s="203" t="s">
        <v>130</v>
      </c>
      <c r="L173" s="39"/>
      <c r="M173" s="208" t="s">
        <v>1</v>
      </c>
      <c r="N173" s="209" t="s">
        <v>42</v>
      </c>
      <c r="O173" s="75"/>
      <c r="P173" s="210">
        <f>O173*H173</f>
        <v>0</v>
      </c>
      <c r="Q173" s="210">
        <v>0</v>
      </c>
      <c r="R173" s="210">
        <f>Q173*H173</f>
        <v>0</v>
      </c>
      <c r="S173" s="210">
        <v>0</v>
      </c>
      <c r="T173" s="211">
        <f>S173*H173</f>
        <v>0</v>
      </c>
      <c r="AR173" s="13" t="s">
        <v>159</v>
      </c>
      <c r="AT173" s="13" t="s">
        <v>126</v>
      </c>
      <c r="AU173" s="13" t="s">
        <v>132</v>
      </c>
      <c r="AY173" s="13" t="s">
        <v>123</v>
      </c>
      <c r="BE173" s="212">
        <f>IF(N173="základní",J173,0)</f>
        <v>0</v>
      </c>
      <c r="BF173" s="212">
        <f>IF(N173="snížená",J173,0)</f>
        <v>0</v>
      </c>
      <c r="BG173" s="212">
        <f>IF(N173="zákl. přenesená",J173,0)</f>
        <v>0</v>
      </c>
      <c r="BH173" s="212">
        <f>IF(N173="sníž. přenesená",J173,0)</f>
        <v>0</v>
      </c>
      <c r="BI173" s="212">
        <f>IF(N173="nulová",J173,0)</f>
        <v>0</v>
      </c>
      <c r="BJ173" s="13" t="s">
        <v>132</v>
      </c>
      <c r="BK173" s="212">
        <f>ROUND(I173*H173,2)</f>
        <v>0</v>
      </c>
      <c r="BL173" s="13" t="s">
        <v>159</v>
      </c>
      <c r="BM173" s="13" t="s">
        <v>298</v>
      </c>
    </row>
    <row r="174" spans="2:65" s="1" customFormat="1" ht="16.5" customHeight="1">
      <c r="B174" s="34"/>
      <c r="C174" s="225" t="s">
        <v>83</v>
      </c>
      <c r="D174" s="225" t="s">
        <v>169</v>
      </c>
      <c r="E174" s="226" t="s">
        <v>299</v>
      </c>
      <c r="F174" s="227" t="s">
        <v>300</v>
      </c>
      <c r="G174" s="228" t="s">
        <v>152</v>
      </c>
      <c r="H174" s="229">
        <v>9</v>
      </c>
      <c r="I174" s="230"/>
      <c r="J174" s="231">
        <f>ROUND(I174*H174,2)</f>
        <v>0</v>
      </c>
      <c r="K174" s="227" t="s">
        <v>130</v>
      </c>
      <c r="L174" s="232"/>
      <c r="M174" s="233" t="s">
        <v>1</v>
      </c>
      <c r="N174" s="234" t="s">
        <v>42</v>
      </c>
      <c r="O174" s="75"/>
      <c r="P174" s="210">
        <f>O174*H174</f>
        <v>0</v>
      </c>
      <c r="Q174" s="210">
        <v>0.001</v>
      </c>
      <c r="R174" s="210">
        <f>Q174*H174</f>
        <v>0.009000000000000001</v>
      </c>
      <c r="S174" s="210">
        <v>0</v>
      </c>
      <c r="T174" s="211">
        <f>S174*H174</f>
        <v>0</v>
      </c>
      <c r="AR174" s="13" t="s">
        <v>281</v>
      </c>
      <c r="AT174" s="13" t="s">
        <v>169</v>
      </c>
      <c r="AU174" s="13" t="s">
        <v>132</v>
      </c>
      <c r="AY174" s="13" t="s">
        <v>123</v>
      </c>
      <c r="BE174" s="212">
        <f>IF(N174="základní",J174,0)</f>
        <v>0</v>
      </c>
      <c r="BF174" s="212">
        <f>IF(N174="snížená",J174,0)</f>
        <v>0</v>
      </c>
      <c r="BG174" s="212">
        <f>IF(N174="zákl. přenesená",J174,0)</f>
        <v>0</v>
      </c>
      <c r="BH174" s="212">
        <f>IF(N174="sníž. přenesená",J174,0)</f>
        <v>0</v>
      </c>
      <c r="BI174" s="212">
        <f>IF(N174="nulová",J174,0)</f>
        <v>0</v>
      </c>
      <c r="BJ174" s="13" t="s">
        <v>132</v>
      </c>
      <c r="BK174" s="212">
        <f>ROUND(I174*H174,2)</f>
        <v>0</v>
      </c>
      <c r="BL174" s="13" t="s">
        <v>159</v>
      </c>
      <c r="BM174" s="13" t="s">
        <v>301</v>
      </c>
    </row>
    <row r="175" spans="2:65" s="1" customFormat="1" ht="16.5" customHeight="1">
      <c r="B175" s="34"/>
      <c r="C175" s="225" t="s">
        <v>302</v>
      </c>
      <c r="D175" s="225" t="s">
        <v>169</v>
      </c>
      <c r="E175" s="226" t="s">
        <v>303</v>
      </c>
      <c r="F175" s="227" t="s">
        <v>304</v>
      </c>
      <c r="G175" s="228" t="s">
        <v>152</v>
      </c>
      <c r="H175" s="229">
        <v>9</v>
      </c>
      <c r="I175" s="230"/>
      <c r="J175" s="231">
        <f>ROUND(I175*H175,2)</f>
        <v>0</v>
      </c>
      <c r="K175" s="227" t="s">
        <v>183</v>
      </c>
      <c r="L175" s="232"/>
      <c r="M175" s="233" t="s">
        <v>1</v>
      </c>
      <c r="N175" s="234" t="s">
        <v>42</v>
      </c>
      <c r="O175" s="75"/>
      <c r="P175" s="210">
        <f>O175*H175</f>
        <v>0</v>
      </c>
      <c r="Q175" s="210">
        <v>0.001</v>
      </c>
      <c r="R175" s="210">
        <f>Q175*H175</f>
        <v>0.009000000000000001</v>
      </c>
      <c r="S175" s="210">
        <v>0</v>
      </c>
      <c r="T175" s="211">
        <f>S175*H175</f>
        <v>0</v>
      </c>
      <c r="AR175" s="13" t="s">
        <v>281</v>
      </c>
      <c r="AT175" s="13" t="s">
        <v>169</v>
      </c>
      <c r="AU175" s="13" t="s">
        <v>132</v>
      </c>
      <c r="AY175" s="13" t="s">
        <v>123</v>
      </c>
      <c r="BE175" s="212">
        <f>IF(N175="základní",J175,0)</f>
        <v>0</v>
      </c>
      <c r="BF175" s="212">
        <f>IF(N175="snížená",J175,0)</f>
        <v>0</v>
      </c>
      <c r="BG175" s="212">
        <f>IF(N175="zákl. přenesená",J175,0)</f>
        <v>0</v>
      </c>
      <c r="BH175" s="212">
        <f>IF(N175="sníž. přenesená",J175,0)</f>
        <v>0</v>
      </c>
      <c r="BI175" s="212">
        <f>IF(N175="nulová",J175,0)</f>
        <v>0</v>
      </c>
      <c r="BJ175" s="13" t="s">
        <v>132</v>
      </c>
      <c r="BK175" s="212">
        <f>ROUND(I175*H175,2)</f>
        <v>0</v>
      </c>
      <c r="BL175" s="13" t="s">
        <v>159</v>
      </c>
      <c r="BM175" s="13" t="s">
        <v>305</v>
      </c>
    </row>
    <row r="176" spans="2:65" s="1" customFormat="1" ht="16.5" customHeight="1">
      <c r="B176" s="34"/>
      <c r="C176" s="201" t="s">
        <v>281</v>
      </c>
      <c r="D176" s="201" t="s">
        <v>126</v>
      </c>
      <c r="E176" s="202" t="s">
        <v>306</v>
      </c>
      <c r="F176" s="203" t="s">
        <v>307</v>
      </c>
      <c r="G176" s="204" t="s">
        <v>152</v>
      </c>
      <c r="H176" s="205">
        <v>14</v>
      </c>
      <c r="I176" s="206"/>
      <c r="J176" s="207">
        <f>ROUND(I176*H176,2)</f>
        <v>0</v>
      </c>
      <c r="K176" s="203" t="s">
        <v>130</v>
      </c>
      <c r="L176" s="39"/>
      <c r="M176" s="208" t="s">
        <v>1</v>
      </c>
      <c r="N176" s="209" t="s">
        <v>42</v>
      </c>
      <c r="O176" s="75"/>
      <c r="P176" s="210">
        <f>O176*H176</f>
        <v>0</v>
      </c>
      <c r="Q176" s="210">
        <v>0</v>
      </c>
      <c r="R176" s="210">
        <f>Q176*H176</f>
        <v>0</v>
      </c>
      <c r="S176" s="210">
        <v>0.024</v>
      </c>
      <c r="T176" s="211">
        <f>S176*H176</f>
        <v>0.336</v>
      </c>
      <c r="AR176" s="13" t="s">
        <v>159</v>
      </c>
      <c r="AT176" s="13" t="s">
        <v>126</v>
      </c>
      <c r="AU176" s="13" t="s">
        <v>132</v>
      </c>
      <c r="AY176" s="13" t="s">
        <v>123</v>
      </c>
      <c r="BE176" s="212">
        <f>IF(N176="základní",J176,0)</f>
        <v>0</v>
      </c>
      <c r="BF176" s="212">
        <f>IF(N176="snížená",J176,0)</f>
        <v>0</v>
      </c>
      <c r="BG176" s="212">
        <f>IF(N176="zákl. přenesená",J176,0)</f>
        <v>0</v>
      </c>
      <c r="BH176" s="212">
        <f>IF(N176="sníž. přenesená",J176,0)</f>
        <v>0</v>
      </c>
      <c r="BI176" s="212">
        <f>IF(N176="nulová",J176,0)</f>
        <v>0</v>
      </c>
      <c r="BJ176" s="13" t="s">
        <v>132</v>
      </c>
      <c r="BK176" s="212">
        <f>ROUND(I176*H176,2)</f>
        <v>0</v>
      </c>
      <c r="BL176" s="13" t="s">
        <v>159</v>
      </c>
      <c r="BM176" s="13" t="s">
        <v>308</v>
      </c>
    </row>
    <row r="177" spans="2:65" s="1" customFormat="1" ht="16.5" customHeight="1">
      <c r="B177" s="34"/>
      <c r="C177" s="201" t="s">
        <v>309</v>
      </c>
      <c r="D177" s="201" t="s">
        <v>126</v>
      </c>
      <c r="E177" s="202" t="s">
        <v>310</v>
      </c>
      <c r="F177" s="203" t="s">
        <v>311</v>
      </c>
      <c r="G177" s="204" t="s">
        <v>270</v>
      </c>
      <c r="H177" s="235"/>
      <c r="I177" s="206"/>
      <c r="J177" s="207">
        <f>ROUND(I177*H177,2)</f>
        <v>0</v>
      </c>
      <c r="K177" s="203" t="s">
        <v>130</v>
      </c>
      <c r="L177" s="39"/>
      <c r="M177" s="208" t="s">
        <v>1</v>
      </c>
      <c r="N177" s="209" t="s">
        <v>42</v>
      </c>
      <c r="O177" s="75"/>
      <c r="P177" s="210">
        <f>O177*H177</f>
        <v>0</v>
      </c>
      <c r="Q177" s="210">
        <v>0</v>
      </c>
      <c r="R177" s="210">
        <f>Q177*H177</f>
        <v>0</v>
      </c>
      <c r="S177" s="210">
        <v>0</v>
      </c>
      <c r="T177" s="211">
        <f>S177*H177</f>
        <v>0</v>
      </c>
      <c r="AR177" s="13" t="s">
        <v>159</v>
      </c>
      <c r="AT177" s="13" t="s">
        <v>126</v>
      </c>
      <c r="AU177" s="13" t="s">
        <v>132</v>
      </c>
      <c r="AY177" s="13" t="s">
        <v>123</v>
      </c>
      <c r="BE177" s="212">
        <f>IF(N177="základní",J177,0)</f>
        <v>0</v>
      </c>
      <c r="BF177" s="212">
        <f>IF(N177="snížená",J177,0)</f>
        <v>0</v>
      </c>
      <c r="BG177" s="212">
        <f>IF(N177="zákl. přenesená",J177,0)</f>
        <v>0</v>
      </c>
      <c r="BH177" s="212">
        <f>IF(N177="sníž. přenesená",J177,0)</f>
        <v>0</v>
      </c>
      <c r="BI177" s="212">
        <f>IF(N177="nulová",J177,0)</f>
        <v>0</v>
      </c>
      <c r="BJ177" s="13" t="s">
        <v>132</v>
      </c>
      <c r="BK177" s="212">
        <f>ROUND(I177*H177,2)</f>
        <v>0</v>
      </c>
      <c r="BL177" s="13" t="s">
        <v>159</v>
      </c>
      <c r="BM177" s="13" t="s">
        <v>312</v>
      </c>
    </row>
    <row r="178" spans="2:63" s="10" customFormat="1" ht="22.8" customHeight="1">
      <c r="B178" s="185"/>
      <c r="C178" s="186"/>
      <c r="D178" s="187" t="s">
        <v>69</v>
      </c>
      <c r="E178" s="199" t="s">
        <v>313</v>
      </c>
      <c r="F178" s="199" t="s">
        <v>314</v>
      </c>
      <c r="G178" s="186"/>
      <c r="H178" s="186"/>
      <c r="I178" s="189"/>
      <c r="J178" s="200">
        <f>BK178</f>
        <v>0</v>
      </c>
      <c r="K178" s="186"/>
      <c r="L178" s="191"/>
      <c r="M178" s="192"/>
      <c r="N178" s="193"/>
      <c r="O178" s="193"/>
      <c r="P178" s="194">
        <f>SUM(P179:P193)</f>
        <v>0</v>
      </c>
      <c r="Q178" s="193"/>
      <c r="R178" s="194">
        <f>SUM(R179:R193)</f>
        <v>0.70715755</v>
      </c>
      <c r="S178" s="193"/>
      <c r="T178" s="195">
        <f>SUM(T179:T193)</f>
        <v>0.159275</v>
      </c>
      <c r="AR178" s="196" t="s">
        <v>132</v>
      </c>
      <c r="AT178" s="197" t="s">
        <v>69</v>
      </c>
      <c r="AU178" s="197" t="s">
        <v>78</v>
      </c>
      <c r="AY178" s="196" t="s">
        <v>123</v>
      </c>
      <c r="BK178" s="198">
        <f>SUM(BK179:BK193)</f>
        <v>0</v>
      </c>
    </row>
    <row r="179" spans="2:65" s="1" customFormat="1" ht="16.5" customHeight="1">
      <c r="B179" s="34"/>
      <c r="C179" s="201" t="s">
        <v>315</v>
      </c>
      <c r="D179" s="201" t="s">
        <v>126</v>
      </c>
      <c r="E179" s="202" t="s">
        <v>316</v>
      </c>
      <c r="F179" s="203" t="s">
        <v>317</v>
      </c>
      <c r="G179" s="204" t="s">
        <v>140</v>
      </c>
      <c r="H179" s="205">
        <v>63.71</v>
      </c>
      <c r="I179" s="206"/>
      <c r="J179" s="207">
        <f>ROUND(I179*H179,2)</f>
        <v>0</v>
      </c>
      <c r="K179" s="203" t="s">
        <v>130</v>
      </c>
      <c r="L179" s="39"/>
      <c r="M179" s="208" t="s">
        <v>1</v>
      </c>
      <c r="N179" s="209" t="s">
        <v>42</v>
      </c>
      <c r="O179" s="75"/>
      <c r="P179" s="210">
        <f>O179*H179</f>
        <v>0</v>
      </c>
      <c r="Q179" s="210">
        <v>0</v>
      </c>
      <c r="R179" s="210">
        <f>Q179*H179</f>
        <v>0</v>
      </c>
      <c r="S179" s="210">
        <v>0</v>
      </c>
      <c r="T179" s="211">
        <f>S179*H179</f>
        <v>0</v>
      </c>
      <c r="AR179" s="13" t="s">
        <v>159</v>
      </c>
      <c r="AT179" s="13" t="s">
        <v>126</v>
      </c>
      <c r="AU179" s="13" t="s">
        <v>132</v>
      </c>
      <c r="AY179" s="13" t="s">
        <v>123</v>
      </c>
      <c r="BE179" s="212">
        <f>IF(N179="základní",J179,0)</f>
        <v>0</v>
      </c>
      <c r="BF179" s="212">
        <f>IF(N179="snížená",J179,0)</f>
        <v>0</v>
      </c>
      <c r="BG179" s="212">
        <f>IF(N179="zákl. přenesená",J179,0)</f>
        <v>0</v>
      </c>
      <c r="BH179" s="212">
        <f>IF(N179="sníž. přenesená",J179,0)</f>
        <v>0</v>
      </c>
      <c r="BI179" s="212">
        <f>IF(N179="nulová",J179,0)</f>
        <v>0</v>
      </c>
      <c r="BJ179" s="13" t="s">
        <v>132</v>
      </c>
      <c r="BK179" s="212">
        <f>ROUND(I179*H179,2)</f>
        <v>0</v>
      </c>
      <c r="BL179" s="13" t="s">
        <v>159</v>
      </c>
      <c r="BM179" s="13" t="s">
        <v>318</v>
      </c>
    </row>
    <row r="180" spans="2:65" s="1" customFormat="1" ht="16.5" customHeight="1">
      <c r="B180" s="34"/>
      <c r="C180" s="201" t="s">
        <v>319</v>
      </c>
      <c r="D180" s="201" t="s">
        <v>126</v>
      </c>
      <c r="E180" s="202" t="s">
        <v>320</v>
      </c>
      <c r="F180" s="203" t="s">
        <v>321</v>
      </c>
      <c r="G180" s="204" t="s">
        <v>140</v>
      </c>
      <c r="H180" s="205">
        <v>63.71</v>
      </c>
      <c r="I180" s="206"/>
      <c r="J180" s="207">
        <f>ROUND(I180*H180,2)</f>
        <v>0</v>
      </c>
      <c r="K180" s="203" t="s">
        <v>130</v>
      </c>
      <c r="L180" s="39"/>
      <c r="M180" s="208" t="s">
        <v>1</v>
      </c>
      <c r="N180" s="209" t="s">
        <v>42</v>
      </c>
      <c r="O180" s="75"/>
      <c r="P180" s="210">
        <f>O180*H180</f>
        <v>0</v>
      </c>
      <c r="Q180" s="210">
        <v>0.0075</v>
      </c>
      <c r="R180" s="210">
        <f>Q180*H180</f>
        <v>0.477825</v>
      </c>
      <c r="S180" s="210">
        <v>0</v>
      </c>
      <c r="T180" s="211">
        <f>S180*H180</f>
        <v>0</v>
      </c>
      <c r="AR180" s="13" t="s">
        <v>159</v>
      </c>
      <c r="AT180" s="13" t="s">
        <v>126</v>
      </c>
      <c r="AU180" s="13" t="s">
        <v>132</v>
      </c>
      <c r="AY180" s="13" t="s">
        <v>123</v>
      </c>
      <c r="BE180" s="212">
        <f>IF(N180="základní",J180,0)</f>
        <v>0</v>
      </c>
      <c r="BF180" s="212">
        <f>IF(N180="snížená",J180,0)</f>
        <v>0</v>
      </c>
      <c r="BG180" s="212">
        <f>IF(N180="zákl. přenesená",J180,0)</f>
        <v>0</v>
      </c>
      <c r="BH180" s="212">
        <f>IF(N180="sníž. přenesená",J180,0)</f>
        <v>0</v>
      </c>
      <c r="BI180" s="212">
        <f>IF(N180="nulová",J180,0)</f>
        <v>0</v>
      </c>
      <c r="BJ180" s="13" t="s">
        <v>132</v>
      </c>
      <c r="BK180" s="212">
        <f>ROUND(I180*H180,2)</f>
        <v>0</v>
      </c>
      <c r="BL180" s="13" t="s">
        <v>159</v>
      </c>
      <c r="BM180" s="13" t="s">
        <v>322</v>
      </c>
    </row>
    <row r="181" spans="2:65" s="1" customFormat="1" ht="16.5" customHeight="1">
      <c r="B181" s="34"/>
      <c r="C181" s="201" t="s">
        <v>323</v>
      </c>
      <c r="D181" s="201" t="s">
        <v>126</v>
      </c>
      <c r="E181" s="202" t="s">
        <v>324</v>
      </c>
      <c r="F181" s="203" t="s">
        <v>325</v>
      </c>
      <c r="G181" s="204" t="s">
        <v>140</v>
      </c>
      <c r="H181" s="205">
        <v>63.71</v>
      </c>
      <c r="I181" s="206"/>
      <c r="J181" s="207">
        <f>ROUND(I181*H181,2)</f>
        <v>0</v>
      </c>
      <c r="K181" s="203" t="s">
        <v>130</v>
      </c>
      <c r="L181" s="39"/>
      <c r="M181" s="208" t="s">
        <v>1</v>
      </c>
      <c r="N181" s="209" t="s">
        <v>42</v>
      </c>
      <c r="O181" s="75"/>
      <c r="P181" s="210">
        <f>O181*H181</f>
        <v>0</v>
      </c>
      <c r="Q181" s="210">
        <v>0</v>
      </c>
      <c r="R181" s="210">
        <f>Q181*H181</f>
        <v>0</v>
      </c>
      <c r="S181" s="210">
        <v>0.0025</v>
      </c>
      <c r="T181" s="211">
        <f>S181*H181</f>
        <v>0.159275</v>
      </c>
      <c r="AR181" s="13" t="s">
        <v>159</v>
      </c>
      <c r="AT181" s="13" t="s">
        <v>126</v>
      </c>
      <c r="AU181" s="13" t="s">
        <v>132</v>
      </c>
      <c r="AY181" s="13" t="s">
        <v>123</v>
      </c>
      <c r="BE181" s="212">
        <f>IF(N181="základní",J181,0)</f>
        <v>0</v>
      </c>
      <c r="BF181" s="212">
        <f>IF(N181="snížená",J181,0)</f>
        <v>0</v>
      </c>
      <c r="BG181" s="212">
        <f>IF(N181="zákl. přenesená",J181,0)</f>
        <v>0</v>
      </c>
      <c r="BH181" s="212">
        <f>IF(N181="sníž. přenesená",J181,0)</f>
        <v>0</v>
      </c>
      <c r="BI181" s="212">
        <f>IF(N181="nulová",J181,0)</f>
        <v>0</v>
      </c>
      <c r="BJ181" s="13" t="s">
        <v>132</v>
      </c>
      <c r="BK181" s="212">
        <f>ROUND(I181*H181,2)</f>
        <v>0</v>
      </c>
      <c r="BL181" s="13" t="s">
        <v>159</v>
      </c>
      <c r="BM181" s="13" t="s">
        <v>326</v>
      </c>
    </row>
    <row r="182" spans="2:51" s="11" customFormat="1" ht="12">
      <c r="B182" s="213"/>
      <c r="C182" s="214"/>
      <c r="D182" s="215" t="s">
        <v>134</v>
      </c>
      <c r="E182" s="216" t="s">
        <v>1</v>
      </c>
      <c r="F182" s="217" t="s">
        <v>266</v>
      </c>
      <c r="G182" s="214"/>
      <c r="H182" s="218">
        <v>53.08</v>
      </c>
      <c r="I182" s="219"/>
      <c r="J182" s="214"/>
      <c r="K182" s="214"/>
      <c r="L182" s="220"/>
      <c r="M182" s="221"/>
      <c r="N182" s="222"/>
      <c r="O182" s="222"/>
      <c r="P182" s="222"/>
      <c r="Q182" s="222"/>
      <c r="R182" s="222"/>
      <c r="S182" s="222"/>
      <c r="T182" s="223"/>
      <c r="AT182" s="224" t="s">
        <v>134</v>
      </c>
      <c r="AU182" s="224" t="s">
        <v>132</v>
      </c>
      <c r="AV182" s="11" t="s">
        <v>132</v>
      </c>
      <c r="AW182" s="11" t="s">
        <v>32</v>
      </c>
      <c r="AX182" s="11" t="s">
        <v>70</v>
      </c>
      <c r="AY182" s="224" t="s">
        <v>123</v>
      </c>
    </row>
    <row r="183" spans="2:51" s="11" customFormat="1" ht="12">
      <c r="B183" s="213"/>
      <c r="C183" s="214"/>
      <c r="D183" s="215" t="s">
        <v>134</v>
      </c>
      <c r="E183" s="216" t="s">
        <v>1</v>
      </c>
      <c r="F183" s="217" t="s">
        <v>190</v>
      </c>
      <c r="G183" s="214"/>
      <c r="H183" s="218">
        <v>10.63</v>
      </c>
      <c r="I183" s="219"/>
      <c r="J183" s="214"/>
      <c r="K183" s="214"/>
      <c r="L183" s="220"/>
      <c r="M183" s="221"/>
      <c r="N183" s="222"/>
      <c r="O183" s="222"/>
      <c r="P183" s="222"/>
      <c r="Q183" s="222"/>
      <c r="R183" s="222"/>
      <c r="S183" s="222"/>
      <c r="T183" s="223"/>
      <c r="AT183" s="224" t="s">
        <v>134</v>
      </c>
      <c r="AU183" s="224" t="s">
        <v>132</v>
      </c>
      <c r="AV183" s="11" t="s">
        <v>132</v>
      </c>
      <c r="AW183" s="11" t="s">
        <v>32</v>
      </c>
      <c r="AX183" s="11" t="s">
        <v>70</v>
      </c>
      <c r="AY183" s="224" t="s">
        <v>123</v>
      </c>
    </row>
    <row r="184" spans="2:65" s="1" customFormat="1" ht="16.5" customHeight="1">
      <c r="B184" s="34"/>
      <c r="C184" s="201" t="s">
        <v>327</v>
      </c>
      <c r="D184" s="201" t="s">
        <v>126</v>
      </c>
      <c r="E184" s="202" t="s">
        <v>328</v>
      </c>
      <c r="F184" s="203" t="s">
        <v>329</v>
      </c>
      <c r="G184" s="204" t="s">
        <v>140</v>
      </c>
      <c r="H184" s="205">
        <v>63.71</v>
      </c>
      <c r="I184" s="206"/>
      <c r="J184" s="207">
        <f>ROUND(I184*H184,2)</f>
        <v>0</v>
      </c>
      <c r="K184" s="203" t="s">
        <v>130</v>
      </c>
      <c r="L184" s="39"/>
      <c r="M184" s="208" t="s">
        <v>1</v>
      </c>
      <c r="N184" s="209" t="s">
        <v>42</v>
      </c>
      <c r="O184" s="75"/>
      <c r="P184" s="210">
        <f>O184*H184</f>
        <v>0</v>
      </c>
      <c r="Q184" s="210">
        <v>0.0003</v>
      </c>
      <c r="R184" s="210">
        <f>Q184*H184</f>
        <v>0.019112999999999998</v>
      </c>
      <c r="S184" s="210">
        <v>0</v>
      </c>
      <c r="T184" s="211">
        <f>S184*H184</f>
        <v>0</v>
      </c>
      <c r="AR184" s="13" t="s">
        <v>159</v>
      </c>
      <c r="AT184" s="13" t="s">
        <v>126</v>
      </c>
      <c r="AU184" s="13" t="s">
        <v>132</v>
      </c>
      <c r="AY184" s="13" t="s">
        <v>123</v>
      </c>
      <c r="BE184" s="212">
        <f>IF(N184="základní",J184,0)</f>
        <v>0</v>
      </c>
      <c r="BF184" s="212">
        <f>IF(N184="snížená",J184,0)</f>
        <v>0</v>
      </c>
      <c r="BG184" s="212">
        <f>IF(N184="zákl. přenesená",J184,0)</f>
        <v>0</v>
      </c>
      <c r="BH184" s="212">
        <f>IF(N184="sníž. přenesená",J184,0)</f>
        <v>0</v>
      </c>
      <c r="BI184" s="212">
        <f>IF(N184="nulová",J184,0)</f>
        <v>0</v>
      </c>
      <c r="BJ184" s="13" t="s">
        <v>132</v>
      </c>
      <c r="BK184" s="212">
        <f>ROUND(I184*H184,2)</f>
        <v>0</v>
      </c>
      <c r="BL184" s="13" t="s">
        <v>159</v>
      </c>
      <c r="BM184" s="13" t="s">
        <v>330</v>
      </c>
    </row>
    <row r="185" spans="2:65" s="1" customFormat="1" ht="16.5" customHeight="1">
      <c r="B185" s="34"/>
      <c r="C185" s="225" t="s">
        <v>331</v>
      </c>
      <c r="D185" s="225" t="s">
        <v>169</v>
      </c>
      <c r="E185" s="226" t="s">
        <v>332</v>
      </c>
      <c r="F185" s="227" t="s">
        <v>333</v>
      </c>
      <c r="G185" s="228" t="s">
        <v>140</v>
      </c>
      <c r="H185" s="229">
        <v>70.081</v>
      </c>
      <c r="I185" s="230"/>
      <c r="J185" s="231">
        <f>ROUND(I185*H185,2)</f>
        <v>0</v>
      </c>
      <c r="K185" s="227" t="s">
        <v>130</v>
      </c>
      <c r="L185" s="232"/>
      <c r="M185" s="233" t="s">
        <v>1</v>
      </c>
      <c r="N185" s="234" t="s">
        <v>42</v>
      </c>
      <c r="O185" s="75"/>
      <c r="P185" s="210">
        <f>O185*H185</f>
        <v>0</v>
      </c>
      <c r="Q185" s="210">
        <v>0.00275</v>
      </c>
      <c r="R185" s="210">
        <f>Q185*H185</f>
        <v>0.19272275</v>
      </c>
      <c r="S185" s="210">
        <v>0</v>
      </c>
      <c r="T185" s="211">
        <f>S185*H185</f>
        <v>0</v>
      </c>
      <c r="AR185" s="13" t="s">
        <v>281</v>
      </c>
      <c r="AT185" s="13" t="s">
        <v>169</v>
      </c>
      <c r="AU185" s="13" t="s">
        <v>132</v>
      </c>
      <c r="AY185" s="13" t="s">
        <v>123</v>
      </c>
      <c r="BE185" s="212">
        <f>IF(N185="základní",J185,0)</f>
        <v>0</v>
      </c>
      <c r="BF185" s="212">
        <f>IF(N185="snížená",J185,0)</f>
        <v>0</v>
      </c>
      <c r="BG185" s="212">
        <f>IF(N185="zákl. přenesená",J185,0)</f>
        <v>0</v>
      </c>
      <c r="BH185" s="212">
        <f>IF(N185="sníž. přenesená",J185,0)</f>
        <v>0</v>
      </c>
      <c r="BI185" s="212">
        <f>IF(N185="nulová",J185,0)</f>
        <v>0</v>
      </c>
      <c r="BJ185" s="13" t="s">
        <v>132</v>
      </c>
      <c r="BK185" s="212">
        <f>ROUND(I185*H185,2)</f>
        <v>0</v>
      </c>
      <c r="BL185" s="13" t="s">
        <v>159</v>
      </c>
      <c r="BM185" s="13" t="s">
        <v>334</v>
      </c>
    </row>
    <row r="186" spans="2:51" s="11" customFormat="1" ht="12">
      <c r="B186" s="213"/>
      <c r="C186" s="214"/>
      <c r="D186" s="215" t="s">
        <v>134</v>
      </c>
      <c r="E186" s="214"/>
      <c r="F186" s="217" t="s">
        <v>335</v>
      </c>
      <c r="G186" s="214"/>
      <c r="H186" s="218">
        <v>70.081</v>
      </c>
      <c r="I186" s="219"/>
      <c r="J186" s="214"/>
      <c r="K186" s="214"/>
      <c r="L186" s="220"/>
      <c r="M186" s="221"/>
      <c r="N186" s="222"/>
      <c r="O186" s="222"/>
      <c r="P186" s="222"/>
      <c r="Q186" s="222"/>
      <c r="R186" s="222"/>
      <c r="S186" s="222"/>
      <c r="T186" s="223"/>
      <c r="AT186" s="224" t="s">
        <v>134</v>
      </c>
      <c r="AU186" s="224" t="s">
        <v>132</v>
      </c>
      <c r="AV186" s="11" t="s">
        <v>132</v>
      </c>
      <c r="AW186" s="11" t="s">
        <v>4</v>
      </c>
      <c r="AX186" s="11" t="s">
        <v>78</v>
      </c>
      <c r="AY186" s="224" t="s">
        <v>123</v>
      </c>
    </row>
    <row r="187" spans="2:65" s="1" customFormat="1" ht="16.5" customHeight="1">
      <c r="B187" s="34"/>
      <c r="C187" s="201" t="s">
        <v>336</v>
      </c>
      <c r="D187" s="201" t="s">
        <v>126</v>
      </c>
      <c r="E187" s="202" t="s">
        <v>337</v>
      </c>
      <c r="F187" s="203" t="s">
        <v>338</v>
      </c>
      <c r="G187" s="204" t="s">
        <v>158</v>
      </c>
      <c r="H187" s="205">
        <v>55.37</v>
      </c>
      <c r="I187" s="206"/>
      <c r="J187" s="207">
        <f>ROUND(I187*H187,2)</f>
        <v>0</v>
      </c>
      <c r="K187" s="203" t="s">
        <v>130</v>
      </c>
      <c r="L187" s="39"/>
      <c r="M187" s="208" t="s">
        <v>1</v>
      </c>
      <c r="N187" s="209" t="s">
        <v>42</v>
      </c>
      <c r="O187" s="75"/>
      <c r="P187" s="210">
        <f>O187*H187</f>
        <v>0</v>
      </c>
      <c r="Q187" s="210">
        <v>1E-05</v>
      </c>
      <c r="R187" s="210">
        <f>Q187*H187</f>
        <v>0.0005537000000000001</v>
      </c>
      <c r="S187" s="210">
        <v>0</v>
      </c>
      <c r="T187" s="211">
        <f>S187*H187</f>
        <v>0</v>
      </c>
      <c r="AR187" s="13" t="s">
        <v>159</v>
      </c>
      <c r="AT187" s="13" t="s">
        <v>126</v>
      </c>
      <c r="AU187" s="13" t="s">
        <v>132</v>
      </c>
      <c r="AY187" s="13" t="s">
        <v>123</v>
      </c>
      <c r="BE187" s="212">
        <f>IF(N187="základní",J187,0)</f>
        <v>0</v>
      </c>
      <c r="BF187" s="212">
        <f>IF(N187="snížená",J187,0)</f>
        <v>0</v>
      </c>
      <c r="BG187" s="212">
        <f>IF(N187="zákl. přenesená",J187,0)</f>
        <v>0</v>
      </c>
      <c r="BH187" s="212">
        <f>IF(N187="sníž. přenesená",J187,0)</f>
        <v>0</v>
      </c>
      <c r="BI187" s="212">
        <f>IF(N187="nulová",J187,0)</f>
        <v>0</v>
      </c>
      <c r="BJ187" s="13" t="s">
        <v>132</v>
      </c>
      <c r="BK187" s="212">
        <f>ROUND(I187*H187,2)</f>
        <v>0</v>
      </c>
      <c r="BL187" s="13" t="s">
        <v>159</v>
      </c>
      <c r="BM187" s="13" t="s">
        <v>339</v>
      </c>
    </row>
    <row r="188" spans="2:51" s="11" customFormat="1" ht="12">
      <c r="B188" s="213"/>
      <c r="C188" s="214"/>
      <c r="D188" s="215" t="s">
        <v>134</v>
      </c>
      <c r="E188" s="216" t="s">
        <v>1</v>
      </c>
      <c r="F188" s="217" t="s">
        <v>340</v>
      </c>
      <c r="G188" s="214"/>
      <c r="H188" s="218">
        <v>11.35</v>
      </c>
      <c r="I188" s="219"/>
      <c r="J188" s="214"/>
      <c r="K188" s="214"/>
      <c r="L188" s="220"/>
      <c r="M188" s="221"/>
      <c r="N188" s="222"/>
      <c r="O188" s="222"/>
      <c r="P188" s="222"/>
      <c r="Q188" s="222"/>
      <c r="R188" s="222"/>
      <c r="S188" s="222"/>
      <c r="T188" s="223"/>
      <c r="AT188" s="224" t="s">
        <v>134</v>
      </c>
      <c r="AU188" s="224" t="s">
        <v>132</v>
      </c>
      <c r="AV188" s="11" t="s">
        <v>132</v>
      </c>
      <c r="AW188" s="11" t="s">
        <v>32</v>
      </c>
      <c r="AX188" s="11" t="s">
        <v>70</v>
      </c>
      <c r="AY188" s="224" t="s">
        <v>123</v>
      </c>
    </row>
    <row r="189" spans="2:51" s="11" customFormat="1" ht="12">
      <c r="B189" s="213"/>
      <c r="C189" s="214"/>
      <c r="D189" s="215" t="s">
        <v>134</v>
      </c>
      <c r="E189" s="216" t="s">
        <v>1</v>
      </c>
      <c r="F189" s="217" t="s">
        <v>341</v>
      </c>
      <c r="G189" s="214"/>
      <c r="H189" s="218">
        <v>11.82</v>
      </c>
      <c r="I189" s="219"/>
      <c r="J189" s="214"/>
      <c r="K189" s="214"/>
      <c r="L189" s="220"/>
      <c r="M189" s="221"/>
      <c r="N189" s="222"/>
      <c r="O189" s="222"/>
      <c r="P189" s="222"/>
      <c r="Q189" s="222"/>
      <c r="R189" s="222"/>
      <c r="S189" s="222"/>
      <c r="T189" s="223"/>
      <c r="AT189" s="224" t="s">
        <v>134</v>
      </c>
      <c r="AU189" s="224" t="s">
        <v>132</v>
      </c>
      <c r="AV189" s="11" t="s">
        <v>132</v>
      </c>
      <c r="AW189" s="11" t="s">
        <v>32</v>
      </c>
      <c r="AX189" s="11" t="s">
        <v>70</v>
      </c>
      <c r="AY189" s="224" t="s">
        <v>123</v>
      </c>
    </row>
    <row r="190" spans="2:51" s="11" customFormat="1" ht="12">
      <c r="B190" s="213"/>
      <c r="C190" s="214"/>
      <c r="D190" s="215" t="s">
        <v>134</v>
      </c>
      <c r="E190" s="216" t="s">
        <v>1</v>
      </c>
      <c r="F190" s="217" t="s">
        <v>342</v>
      </c>
      <c r="G190" s="214"/>
      <c r="H190" s="218">
        <v>32.2</v>
      </c>
      <c r="I190" s="219"/>
      <c r="J190" s="214"/>
      <c r="K190" s="214"/>
      <c r="L190" s="220"/>
      <c r="M190" s="221"/>
      <c r="N190" s="222"/>
      <c r="O190" s="222"/>
      <c r="P190" s="222"/>
      <c r="Q190" s="222"/>
      <c r="R190" s="222"/>
      <c r="S190" s="222"/>
      <c r="T190" s="223"/>
      <c r="AT190" s="224" t="s">
        <v>134</v>
      </c>
      <c r="AU190" s="224" t="s">
        <v>132</v>
      </c>
      <c r="AV190" s="11" t="s">
        <v>132</v>
      </c>
      <c r="AW190" s="11" t="s">
        <v>32</v>
      </c>
      <c r="AX190" s="11" t="s">
        <v>70</v>
      </c>
      <c r="AY190" s="224" t="s">
        <v>123</v>
      </c>
    </row>
    <row r="191" spans="2:65" s="1" customFormat="1" ht="16.5" customHeight="1">
      <c r="B191" s="34"/>
      <c r="C191" s="225" t="s">
        <v>343</v>
      </c>
      <c r="D191" s="225" t="s">
        <v>169</v>
      </c>
      <c r="E191" s="226" t="s">
        <v>344</v>
      </c>
      <c r="F191" s="227" t="s">
        <v>345</v>
      </c>
      <c r="G191" s="228" t="s">
        <v>158</v>
      </c>
      <c r="H191" s="229">
        <v>56.477</v>
      </c>
      <c r="I191" s="230"/>
      <c r="J191" s="231">
        <f>ROUND(I191*H191,2)</f>
        <v>0</v>
      </c>
      <c r="K191" s="227" t="s">
        <v>130</v>
      </c>
      <c r="L191" s="232"/>
      <c r="M191" s="233" t="s">
        <v>1</v>
      </c>
      <c r="N191" s="234" t="s">
        <v>42</v>
      </c>
      <c r="O191" s="75"/>
      <c r="P191" s="210">
        <f>O191*H191</f>
        <v>0</v>
      </c>
      <c r="Q191" s="210">
        <v>0.0003</v>
      </c>
      <c r="R191" s="210">
        <f>Q191*H191</f>
        <v>0.0169431</v>
      </c>
      <c r="S191" s="210">
        <v>0</v>
      </c>
      <c r="T191" s="211">
        <f>S191*H191</f>
        <v>0</v>
      </c>
      <c r="AR191" s="13" t="s">
        <v>281</v>
      </c>
      <c r="AT191" s="13" t="s">
        <v>169</v>
      </c>
      <c r="AU191" s="13" t="s">
        <v>132</v>
      </c>
      <c r="AY191" s="13" t="s">
        <v>123</v>
      </c>
      <c r="BE191" s="212">
        <f>IF(N191="základní",J191,0)</f>
        <v>0</v>
      </c>
      <c r="BF191" s="212">
        <f>IF(N191="snížená",J191,0)</f>
        <v>0</v>
      </c>
      <c r="BG191" s="212">
        <f>IF(N191="zákl. přenesená",J191,0)</f>
        <v>0</v>
      </c>
      <c r="BH191" s="212">
        <f>IF(N191="sníž. přenesená",J191,0)</f>
        <v>0</v>
      </c>
      <c r="BI191" s="212">
        <f>IF(N191="nulová",J191,0)</f>
        <v>0</v>
      </c>
      <c r="BJ191" s="13" t="s">
        <v>132</v>
      </c>
      <c r="BK191" s="212">
        <f>ROUND(I191*H191,2)</f>
        <v>0</v>
      </c>
      <c r="BL191" s="13" t="s">
        <v>159</v>
      </c>
      <c r="BM191" s="13" t="s">
        <v>346</v>
      </c>
    </row>
    <row r="192" spans="2:51" s="11" customFormat="1" ht="12">
      <c r="B192" s="213"/>
      <c r="C192" s="214"/>
      <c r="D192" s="215" t="s">
        <v>134</v>
      </c>
      <c r="E192" s="214"/>
      <c r="F192" s="217" t="s">
        <v>347</v>
      </c>
      <c r="G192" s="214"/>
      <c r="H192" s="218">
        <v>56.477</v>
      </c>
      <c r="I192" s="219"/>
      <c r="J192" s="214"/>
      <c r="K192" s="214"/>
      <c r="L192" s="220"/>
      <c r="M192" s="221"/>
      <c r="N192" s="222"/>
      <c r="O192" s="222"/>
      <c r="P192" s="222"/>
      <c r="Q192" s="222"/>
      <c r="R192" s="222"/>
      <c r="S192" s="222"/>
      <c r="T192" s="223"/>
      <c r="AT192" s="224" t="s">
        <v>134</v>
      </c>
      <c r="AU192" s="224" t="s">
        <v>132</v>
      </c>
      <c r="AV192" s="11" t="s">
        <v>132</v>
      </c>
      <c r="AW192" s="11" t="s">
        <v>4</v>
      </c>
      <c r="AX192" s="11" t="s">
        <v>78</v>
      </c>
      <c r="AY192" s="224" t="s">
        <v>123</v>
      </c>
    </row>
    <row r="193" spans="2:65" s="1" customFormat="1" ht="16.5" customHeight="1">
      <c r="B193" s="34"/>
      <c r="C193" s="201" t="s">
        <v>348</v>
      </c>
      <c r="D193" s="201" t="s">
        <v>126</v>
      </c>
      <c r="E193" s="202" t="s">
        <v>349</v>
      </c>
      <c r="F193" s="203" t="s">
        <v>350</v>
      </c>
      <c r="G193" s="204" t="s">
        <v>270</v>
      </c>
      <c r="H193" s="235"/>
      <c r="I193" s="206"/>
      <c r="J193" s="207">
        <f>ROUND(I193*H193,2)</f>
        <v>0</v>
      </c>
      <c r="K193" s="203" t="s">
        <v>130</v>
      </c>
      <c r="L193" s="39"/>
      <c r="M193" s="208" t="s">
        <v>1</v>
      </c>
      <c r="N193" s="209" t="s">
        <v>42</v>
      </c>
      <c r="O193" s="75"/>
      <c r="P193" s="210">
        <f>O193*H193</f>
        <v>0</v>
      </c>
      <c r="Q193" s="210">
        <v>0</v>
      </c>
      <c r="R193" s="210">
        <f>Q193*H193</f>
        <v>0</v>
      </c>
      <c r="S193" s="210">
        <v>0</v>
      </c>
      <c r="T193" s="211">
        <f>S193*H193</f>
        <v>0</v>
      </c>
      <c r="AR193" s="13" t="s">
        <v>159</v>
      </c>
      <c r="AT193" s="13" t="s">
        <v>126</v>
      </c>
      <c r="AU193" s="13" t="s">
        <v>132</v>
      </c>
      <c r="AY193" s="13" t="s">
        <v>123</v>
      </c>
      <c r="BE193" s="212">
        <f>IF(N193="základní",J193,0)</f>
        <v>0</v>
      </c>
      <c r="BF193" s="212">
        <f>IF(N193="snížená",J193,0)</f>
        <v>0</v>
      </c>
      <c r="BG193" s="212">
        <f>IF(N193="zákl. přenesená",J193,0)</f>
        <v>0</v>
      </c>
      <c r="BH193" s="212">
        <f>IF(N193="sníž. přenesená",J193,0)</f>
        <v>0</v>
      </c>
      <c r="BI193" s="212">
        <f>IF(N193="nulová",J193,0)</f>
        <v>0</v>
      </c>
      <c r="BJ193" s="13" t="s">
        <v>132</v>
      </c>
      <c r="BK193" s="212">
        <f>ROUND(I193*H193,2)</f>
        <v>0</v>
      </c>
      <c r="BL193" s="13" t="s">
        <v>159</v>
      </c>
      <c r="BM193" s="13" t="s">
        <v>351</v>
      </c>
    </row>
    <row r="194" spans="2:63" s="10" customFormat="1" ht="22.8" customHeight="1">
      <c r="B194" s="185"/>
      <c r="C194" s="186"/>
      <c r="D194" s="187" t="s">
        <v>69</v>
      </c>
      <c r="E194" s="199" t="s">
        <v>352</v>
      </c>
      <c r="F194" s="199" t="s">
        <v>353</v>
      </c>
      <c r="G194" s="186"/>
      <c r="H194" s="186"/>
      <c r="I194" s="189"/>
      <c r="J194" s="200">
        <f>BK194</f>
        <v>0</v>
      </c>
      <c r="K194" s="186"/>
      <c r="L194" s="191"/>
      <c r="M194" s="192"/>
      <c r="N194" s="193"/>
      <c r="O194" s="193"/>
      <c r="P194" s="194">
        <f>SUM(P195:P209)</f>
        <v>0</v>
      </c>
      <c r="Q194" s="193"/>
      <c r="R194" s="194">
        <f>SUM(R195:R209)</f>
        <v>0.061320450000000006</v>
      </c>
      <c r="S194" s="193"/>
      <c r="T194" s="195">
        <f>SUM(T195:T209)</f>
        <v>0</v>
      </c>
      <c r="AR194" s="196" t="s">
        <v>132</v>
      </c>
      <c r="AT194" s="197" t="s">
        <v>69</v>
      </c>
      <c r="AU194" s="197" t="s">
        <v>78</v>
      </c>
      <c r="AY194" s="196" t="s">
        <v>123</v>
      </c>
      <c r="BK194" s="198">
        <f>SUM(BK195:BK209)</f>
        <v>0</v>
      </c>
    </row>
    <row r="195" spans="2:65" s="1" customFormat="1" ht="16.5" customHeight="1">
      <c r="B195" s="34"/>
      <c r="C195" s="201" t="s">
        <v>354</v>
      </c>
      <c r="D195" s="201" t="s">
        <v>126</v>
      </c>
      <c r="E195" s="202" t="s">
        <v>355</v>
      </c>
      <c r="F195" s="203" t="s">
        <v>356</v>
      </c>
      <c r="G195" s="204" t="s">
        <v>140</v>
      </c>
      <c r="H195" s="205">
        <v>13.41</v>
      </c>
      <c r="I195" s="206"/>
      <c r="J195" s="207">
        <f>ROUND(I195*H195,2)</f>
        <v>0</v>
      </c>
      <c r="K195" s="203" t="s">
        <v>130</v>
      </c>
      <c r="L195" s="39"/>
      <c r="M195" s="208" t="s">
        <v>1</v>
      </c>
      <c r="N195" s="209" t="s">
        <v>42</v>
      </c>
      <c r="O195" s="75"/>
      <c r="P195" s="210">
        <f>O195*H195</f>
        <v>0</v>
      </c>
      <c r="Q195" s="210">
        <v>8E-05</v>
      </c>
      <c r="R195" s="210">
        <f>Q195*H195</f>
        <v>0.0010728</v>
      </c>
      <c r="S195" s="210">
        <v>0</v>
      </c>
      <c r="T195" s="211">
        <f>S195*H195</f>
        <v>0</v>
      </c>
      <c r="AR195" s="13" t="s">
        <v>159</v>
      </c>
      <c r="AT195" s="13" t="s">
        <v>126</v>
      </c>
      <c r="AU195" s="13" t="s">
        <v>132</v>
      </c>
      <c r="AY195" s="13" t="s">
        <v>123</v>
      </c>
      <c r="BE195" s="212">
        <f>IF(N195="základní",J195,0)</f>
        <v>0</v>
      </c>
      <c r="BF195" s="212">
        <f>IF(N195="snížená",J195,0)</f>
        <v>0</v>
      </c>
      <c r="BG195" s="212">
        <f>IF(N195="zákl. přenesená",J195,0)</f>
        <v>0</v>
      </c>
      <c r="BH195" s="212">
        <f>IF(N195="sníž. přenesená",J195,0)</f>
        <v>0</v>
      </c>
      <c r="BI195" s="212">
        <f>IF(N195="nulová",J195,0)</f>
        <v>0</v>
      </c>
      <c r="BJ195" s="13" t="s">
        <v>132</v>
      </c>
      <c r="BK195" s="212">
        <f>ROUND(I195*H195,2)</f>
        <v>0</v>
      </c>
      <c r="BL195" s="13" t="s">
        <v>159</v>
      </c>
      <c r="BM195" s="13" t="s">
        <v>357</v>
      </c>
    </row>
    <row r="196" spans="2:51" s="11" customFormat="1" ht="12">
      <c r="B196" s="213"/>
      <c r="C196" s="214"/>
      <c r="D196" s="215" t="s">
        <v>134</v>
      </c>
      <c r="E196" s="216" t="s">
        <v>1</v>
      </c>
      <c r="F196" s="217" t="s">
        <v>358</v>
      </c>
      <c r="G196" s="214"/>
      <c r="H196" s="218">
        <v>1.5</v>
      </c>
      <c r="I196" s="219"/>
      <c r="J196" s="214"/>
      <c r="K196" s="214"/>
      <c r="L196" s="220"/>
      <c r="M196" s="221"/>
      <c r="N196" s="222"/>
      <c r="O196" s="222"/>
      <c r="P196" s="222"/>
      <c r="Q196" s="222"/>
      <c r="R196" s="222"/>
      <c r="S196" s="222"/>
      <c r="T196" s="223"/>
      <c r="AT196" s="224" t="s">
        <v>134</v>
      </c>
      <c r="AU196" s="224" t="s">
        <v>132</v>
      </c>
      <c r="AV196" s="11" t="s">
        <v>132</v>
      </c>
      <c r="AW196" s="11" t="s">
        <v>32</v>
      </c>
      <c r="AX196" s="11" t="s">
        <v>70</v>
      </c>
      <c r="AY196" s="224" t="s">
        <v>123</v>
      </c>
    </row>
    <row r="197" spans="2:51" s="11" customFormat="1" ht="12">
      <c r="B197" s="213"/>
      <c r="C197" s="214"/>
      <c r="D197" s="215" t="s">
        <v>134</v>
      </c>
      <c r="E197" s="216" t="s">
        <v>1</v>
      </c>
      <c r="F197" s="217" t="s">
        <v>359</v>
      </c>
      <c r="G197" s="214"/>
      <c r="H197" s="218">
        <v>2.82</v>
      </c>
      <c r="I197" s="219"/>
      <c r="J197" s="214"/>
      <c r="K197" s="214"/>
      <c r="L197" s="220"/>
      <c r="M197" s="221"/>
      <c r="N197" s="222"/>
      <c r="O197" s="222"/>
      <c r="P197" s="222"/>
      <c r="Q197" s="222"/>
      <c r="R197" s="222"/>
      <c r="S197" s="222"/>
      <c r="T197" s="223"/>
      <c r="AT197" s="224" t="s">
        <v>134</v>
      </c>
      <c r="AU197" s="224" t="s">
        <v>132</v>
      </c>
      <c r="AV197" s="11" t="s">
        <v>132</v>
      </c>
      <c r="AW197" s="11" t="s">
        <v>32</v>
      </c>
      <c r="AX197" s="11" t="s">
        <v>70</v>
      </c>
      <c r="AY197" s="224" t="s">
        <v>123</v>
      </c>
    </row>
    <row r="198" spans="2:51" s="11" customFormat="1" ht="12">
      <c r="B198" s="213"/>
      <c r="C198" s="214"/>
      <c r="D198" s="215" t="s">
        <v>134</v>
      </c>
      <c r="E198" s="216" t="s">
        <v>1</v>
      </c>
      <c r="F198" s="217" t="s">
        <v>360</v>
      </c>
      <c r="G198" s="214"/>
      <c r="H198" s="218">
        <v>4.41</v>
      </c>
      <c r="I198" s="219"/>
      <c r="J198" s="214"/>
      <c r="K198" s="214"/>
      <c r="L198" s="220"/>
      <c r="M198" s="221"/>
      <c r="N198" s="222"/>
      <c r="O198" s="222"/>
      <c r="P198" s="222"/>
      <c r="Q198" s="222"/>
      <c r="R198" s="222"/>
      <c r="S198" s="222"/>
      <c r="T198" s="223"/>
      <c r="AT198" s="224" t="s">
        <v>134</v>
      </c>
      <c r="AU198" s="224" t="s">
        <v>132</v>
      </c>
      <c r="AV198" s="11" t="s">
        <v>132</v>
      </c>
      <c r="AW198" s="11" t="s">
        <v>32</v>
      </c>
      <c r="AX198" s="11" t="s">
        <v>70</v>
      </c>
      <c r="AY198" s="224" t="s">
        <v>123</v>
      </c>
    </row>
    <row r="199" spans="2:51" s="11" customFormat="1" ht="12">
      <c r="B199" s="213"/>
      <c r="C199" s="214"/>
      <c r="D199" s="215" t="s">
        <v>134</v>
      </c>
      <c r="E199" s="216" t="s">
        <v>1</v>
      </c>
      <c r="F199" s="217" t="s">
        <v>361</v>
      </c>
      <c r="G199" s="214"/>
      <c r="H199" s="218">
        <v>4.68</v>
      </c>
      <c r="I199" s="219"/>
      <c r="J199" s="214"/>
      <c r="K199" s="214"/>
      <c r="L199" s="220"/>
      <c r="M199" s="221"/>
      <c r="N199" s="222"/>
      <c r="O199" s="222"/>
      <c r="P199" s="222"/>
      <c r="Q199" s="222"/>
      <c r="R199" s="222"/>
      <c r="S199" s="222"/>
      <c r="T199" s="223"/>
      <c r="AT199" s="224" t="s">
        <v>134</v>
      </c>
      <c r="AU199" s="224" t="s">
        <v>132</v>
      </c>
      <c r="AV199" s="11" t="s">
        <v>132</v>
      </c>
      <c r="AW199" s="11" t="s">
        <v>32</v>
      </c>
      <c r="AX199" s="11" t="s">
        <v>70</v>
      </c>
      <c r="AY199" s="224" t="s">
        <v>123</v>
      </c>
    </row>
    <row r="200" spans="2:65" s="1" customFormat="1" ht="16.5" customHeight="1">
      <c r="B200" s="34"/>
      <c r="C200" s="201" t="s">
        <v>362</v>
      </c>
      <c r="D200" s="201" t="s">
        <v>126</v>
      </c>
      <c r="E200" s="202" t="s">
        <v>363</v>
      </c>
      <c r="F200" s="203" t="s">
        <v>364</v>
      </c>
      <c r="G200" s="204" t="s">
        <v>140</v>
      </c>
      <c r="H200" s="205">
        <v>13.41</v>
      </c>
      <c r="I200" s="206"/>
      <c r="J200" s="207">
        <f>ROUND(I200*H200,2)</f>
        <v>0</v>
      </c>
      <c r="K200" s="203" t="s">
        <v>130</v>
      </c>
      <c r="L200" s="39"/>
      <c r="M200" s="208" t="s">
        <v>1</v>
      </c>
      <c r="N200" s="209" t="s">
        <v>42</v>
      </c>
      <c r="O200" s="75"/>
      <c r="P200" s="210">
        <f>O200*H200</f>
        <v>0</v>
      </c>
      <c r="Q200" s="210">
        <v>0.00017</v>
      </c>
      <c r="R200" s="210">
        <f>Q200*H200</f>
        <v>0.0022797000000000004</v>
      </c>
      <c r="S200" s="210">
        <v>0</v>
      </c>
      <c r="T200" s="211">
        <f>S200*H200</f>
        <v>0</v>
      </c>
      <c r="AR200" s="13" t="s">
        <v>159</v>
      </c>
      <c r="AT200" s="13" t="s">
        <v>126</v>
      </c>
      <c r="AU200" s="13" t="s">
        <v>132</v>
      </c>
      <c r="AY200" s="13" t="s">
        <v>123</v>
      </c>
      <c r="BE200" s="212">
        <f>IF(N200="základní",J200,0)</f>
        <v>0</v>
      </c>
      <c r="BF200" s="212">
        <f>IF(N200="snížená",J200,0)</f>
        <v>0</v>
      </c>
      <c r="BG200" s="212">
        <f>IF(N200="zákl. přenesená",J200,0)</f>
        <v>0</v>
      </c>
      <c r="BH200" s="212">
        <f>IF(N200="sníž. přenesená",J200,0)</f>
        <v>0</v>
      </c>
      <c r="BI200" s="212">
        <f>IF(N200="nulová",J200,0)</f>
        <v>0</v>
      </c>
      <c r="BJ200" s="13" t="s">
        <v>132</v>
      </c>
      <c r="BK200" s="212">
        <f>ROUND(I200*H200,2)</f>
        <v>0</v>
      </c>
      <c r="BL200" s="13" t="s">
        <v>159</v>
      </c>
      <c r="BM200" s="13" t="s">
        <v>365</v>
      </c>
    </row>
    <row r="201" spans="2:65" s="1" customFormat="1" ht="16.5" customHeight="1">
      <c r="B201" s="34"/>
      <c r="C201" s="201" t="s">
        <v>366</v>
      </c>
      <c r="D201" s="201" t="s">
        <v>126</v>
      </c>
      <c r="E201" s="202" t="s">
        <v>367</v>
      </c>
      <c r="F201" s="203" t="s">
        <v>368</v>
      </c>
      <c r="G201" s="204" t="s">
        <v>140</v>
      </c>
      <c r="H201" s="205">
        <v>13.41</v>
      </c>
      <c r="I201" s="206"/>
      <c r="J201" s="207">
        <f>ROUND(I201*H201,2)</f>
        <v>0</v>
      </c>
      <c r="K201" s="203" t="s">
        <v>130</v>
      </c>
      <c r="L201" s="39"/>
      <c r="M201" s="208" t="s">
        <v>1</v>
      </c>
      <c r="N201" s="209" t="s">
        <v>42</v>
      </c>
      <c r="O201" s="75"/>
      <c r="P201" s="210">
        <f>O201*H201</f>
        <v>0</v>
      </c>
      <c r="Q201" s="210">
        <v>0.00017</v>
      </c>
      <c r="R201" s="210">
        <f>Q201*H201</f>
        <v>0.0022797000000000004</v>
      </c>
      <c r="S201" s="210">
        <v>0</v>
      </c>
      <c r="T201" s="211">
        <f>S201*H201</f>
        <v>0</v>
      </c>
      <c r="AR201" s="13" t="s">
        <v>159</v>
      </c>
      <c r="AT201" s="13" t="s">
        <v>126</v>
      </c>
      <c r="AU201" s="13" t="s">
        <v>132</v>
      </c>
      <c r="AY201" s="13" t="s">
        <v>123</v>
      </c>
      <c r="BE201" s="212">
        <f>IF(N201="základní",J201,0)</f>
        <v>0</v>
      </c>
      <c r="BF201" s="212">
        <f>IF(N201="snížená",J201,0)</f>
        <v>0</v>
      </c>
      <c r="BG201" s="212">
        <f>IF(N201="zákl. přenesená",J201,0)</f>
        <v>0</v>
      </c>
      <c r="BH201" s="212">
        <f>IF(N201="sníž. přenesená",J201,0)</f>
        <v>0</v>
      </c>
      <c r="BI201" s="212">
        <f>IF(N201="nulová",J201,0)</f>
        <v>0</v>
      </c>
      <c r="BJ201" s="13" t="s">
        <v>132</v>
      </c>
      <c r="BK201" s="212">
        <f>ROUND(I201*H201,2)</f>
        <v>0</v>
      </c>
      <c r="BL201" s="13" t="s">
        <v>159</v>
      </c>
      <c r="BM201" s="13" t="s">
        <v>369</v>
      </c>
    </row>
    <row r="202" spans="2:65" s="1" customFormat="1" ht="16.5" customHeight="1">
      <c r="B202" s="34"/>
      <c r="C202" s="201" t="s">
        <v>370</v>
      </c>
      <c r="D202" s="201" t="s">
        <v>126</v>
      </c>
      <c r="E202" s="202" t="s">
        <v>371</v>
      </c>
      <c r="F202" s="203" t="s">
        <v>372</v>
      </c>
      <c r="G202" s="204" t="s">
        <v>140</v>
      </c>
      <c r="H202" s="205">
        <v>13.41</v>
      </c>
      <c r="I202" s="206"/>
      <c r="J202" s="207">
        <f>ROUND(I202*H202,2)</f>
        <v>0</v>
      </c>
      <c r="K202" s="203" t="s">
        <v>130</v>
      </c>
      <c r="L202" s="39"/>
      <c r="M202" s="208" t="s">
        <v>1</v>
      </c>
      <c r="N202" s="209" t="s">
        <v>42</v>
      </c>
      <c r="O202" s="75"/>
      <c r="P202" s="210">
        <f>O202*H202</f>
        <v>0</v>
      </c>
      <c r="Q202" s="210">
        <v>0.00017</v>
      </c>
      <c r="R202" s="210">
        <f>Q202*H202</f>
        <v>0.0022797000000000004</v>
      </c>
      <c r="S202" s="210">
        <v>0</v>
      </c>
      <c r="T202" s="211">
        <f>S202*H202</f>
        <v>0</v>
      </c>
      <c r="AR202" s="13" t="s">
        <v>159</v>
      </c>
      <c r="AT202" s="13" t="s">
        <v>126</v>
      </c>
      <c r="AU202" s="13" t="s">
        <v>132</v>
      </c>
      <c r="AY202" s="13" t="s">
        <v>123</v>
      </c>
      <c r="BE202" s="212">
        <f>IF(N202="základní",J202,0)</f>
        <v>0</v>
      </c>
      <c r="BF202" s="212">
        <f>IF(N202="snížená",J202,0)</f>
        <v>0</v>
      </c>
      <c r="BG202" s="212">
        <f>IF(N202="zákl. přenesená",J202,0)</f>
        <v>0</v>
      </c>
      <c r="BH202" s="212">
        <f>IF(N202="sníž. přenesená",J202,0)</f>
        <v>0</v>
      </c>
      <c r="BI202" s="212">
        <f>IF(N202="nulová",J202,0)</f>
        <v>0</v>
      </c>
      <c r="BJ202" s="13" t="s">
        <v>132</v>
      </c>
      <c r="BK202" s="212">
        <f>ROUND(I202*H202,2)</f>
        <v>0</v>
      </c>
      <c r="BL202" s="13" t="s">
        <v>159</v>
      </c>
      <c r="BM202" s="13" t="s">
        <v>373</v>
      </c>
    </row>
    <row r="203" spans="2:65" s="1" customFormat="1" ht="16.5" customHeight="1">
      <c r="B203" s="34"/>
      <c r="C203" s="201" t="s">
        <v>374</v>
      </c>
      <c r="D203" s="201" t="s">
        <v>126</v>
      </c>
      <c r="E203" s="202" t="s">
        <v>375</v>
      </c>
      <c r="F203" s="203" t="s">
        <v>376</v>
      </c>
      <c r="G203" s="204" t="s">
        <v>140</v>
      </c>
      <c r="H203" s="205">
        <v>87.555</v>
      </c>
      <c r="I203" s="206"/>
      <c r="J203" s="207">
        <f>ROUND(I203*H203,2)</f>
        <v>0</v>
      </c>
      <c r="K203" s="203" t="s">
        <v>130</v>
      </c>
      <c r="L203" s="39"/>
      <c r="M203" s="208" t="s">
        <v>1</v>
      </c>
      <c r="N203" s="209" t="s">
        <v>42</v>
      </c>
      <c r="O203" s="75"/>
      <c r="P203" s="210">
        <f>O203*H203</f>
        <v>0</v>
      </c>
      <c r="Q203" s="210">
        <v>0</v>
      </c>
      <c r="R203" s="210">
        <f>Q203*H203</f>
        <v>0</v>
      </c>
      <c r="S203" s="210">
        <v>0</v>
      </c>
      <c r="T203" s="211">
        <f>S203*H203</f>
        <v>0</v>
      </c>
      <c r="AR203" s="13" t="s">
        <v>159</v>
      </c>
      <c r="AT203" s="13" t="s">
        <v>126</v>
      </c>
      <c r="AU203" s="13" t="s">
        <v>132</v>
      </c>
      <c r="AY203" s="13" t="s">
        <v>123</v>
      </c>
      <c r="BE203" s="212">
        <f>IF(N203="základní",J203,0)</f>
        <v>0</v>
      </c>
      <c r="BF203" s="212">
        <f>IF(N203="snížená",J203,0)</f>
        <v>0</v>
      </c>
      <c r="BG203" s="212">
        <f>IF(N203="zákl. přenesená",J203,0)</f>
        <v>0</v>
      </c>
      <c r="BH203" s="212">
        <f>IF(N203="sníž. přenesená",J203,0)</f>
        <v>0</v>
      </c>
      <c r="BI203" s="212">
        <f>IF(N203="nulová",J203,0)</f>
        <v>0</v>
      </c>
      <c r="BJ203" s="13" t="s">
        <v>132</v>
      </c>
      <c r="BK203" s="212">
        <f>ROUND(I203*H203,2)</f>
        <v>0</v>
      </c>
      <c r="BL203" s="13" t="s">
        <v>159</v>
      </c>
      <c r="BM203" s="13" t="s">
        <v>377</v>
      </c>
    </row>
    <row r="204" spans="2:51" s="11" customFormat="1" ht="12">
      <c r="B204" s="213"/>
      <c r="C204" s="214"/>
      <c r="D204" s="215" t="s">
        <v>134</v>
      </c>
      <c r="E204" s="216" t="s">
        <v>1</v>
      </c>
      <c r="F204" s="217" t="s">
        <v>378</v>
      </c>
      <c r="G204" s="214"/>
      <c r="H204" s="218">
        <v>17.025</v>
      </c>
      <c r="I204" s="219"/>
      <c r="J204" s="214"/>
      <c r="K204" s="214"/>
      <c r="L204" s="220"/>
      <c r="M204" s="221"/>
      <c r="N204" s="222"/>
      <c r="O204" s="222"/>
      <c r="P204" s="222"/>
      <c r="Q204" s="222"/>
      <c r="R204" s="222"/>
      <c r="S204" s="222"/>
      <c r="T204" s="223"/>
      <c r="AT204" s="224" t="s">
        <v>134</v>
      </c>
      <c r="AU204" s="224" t="s">
        <v>132</v>
      </c>
      <c r="AV204" s="11" t="s">
        <v>132</v>
      </c>
      <c r="AW204" s="11" t="s">
        <v>32</v>
      </c>
      <c r="AX204" s="11" t="s">
        <v>70</v>
      </c>
      <c r="AY204" s="224" t="s">
        <v>123</v>
      </c>
    </row>
    <row r="205" spans="2:51" s="11" customFormat="1" ht="12">
      <c r="B205" s="213"/>
      <c r="C205" s="214"/>
      <c r="D205" s="215" t="s">
        <v>134</v>
      </c>
      <c r="E205" s="216" t="s">
        <v>1</v>
      </c>
      <c r="F205" s="217" t="s">
        <v>379</v>
      </c>
      <c r="G205" s="214"/>
      <c r="H205" s="218">
        <v>17.73</v>
      </c>
      <c r="I205" s="219"/>
      <c r="J205" s="214"/>
      <c r="K205" s="214"/>
      <c r="L205" s="220"/>
      <c r="M205" s="221"/>
      <c r="N205" s="222"/>
      <c r="O205" s="222"/>
      <c r="P205" s="222"/>
      <c r="Q205" s="222"/>
      <c r="R205" s="222"/>
      <c r="S205" s="222"/>
      <c r="T205" s="223"/>
      <c r="AT205" s="224" t="s">
        <v>134</v>
      </c>
      <c r="AU205" s="224" t="s">
        <v>132</v>
      </c>
      <c r="AV205" s="11" t="s">
        <v>132</v>
      </c>
      <c r="AW205" s="11" t="s">
        <v>32</v>
      </c>
      <c r="AX205" s="11" t="s">
        <v>70</v>
      </c>
      <c r="AY205" s="224" t="s">
        <v>123</v>
      </c>
    </row>
    <row r="206" spans="2:51" s="11" customFormat="1" ht="12">
      <c r="B206" s="213"/>
      <c r="C206" s="214"/>
      <c r="D206" s="215" t="s">
        <v>134</v>
      </c>
      <c r="E206" s="216" t="s">
        <v>1</v>
      </c>
      <c r="F206" s="217" t="s">
        <v>380</v>
      </c>
      <c r="G206" s="214"/>
      <c r="H206" s="218">
        <v>48.3</v>
      </c>
      <c r="I206" s="219"/>
      <c r="J206" s="214"/>
      <c r="K206" s="214"/>
      <c r="L206" s="220"/>
      <c r="M206" s="221"/>
      <c r="N206" s="222"/>
      <c r="O206" s="222"/>
      <c r="P206" s="222"/>
      <c r="Q206" s="222"/>
      <c r="R206" s="222"/>
      <c r="S206" s="222"/>
      <c r="T206" s="223"/>
      <c r="AT206" s="224" t="s">
        <v>134</v>
      </c>
      <c r="AU206" s="224" t="s">
        <v>132</v>
      </c>
      <c r="AV206" s="11" t="s">
        <v>132</v>
      </c>
      <c r="AW206" s="11" t="s">
        <v>32</v>
      </c>
      <c r="AX206" s="11" t="s">
        <v>70</v>
      </c>
      <c r="AY206" s="224" t="s">
        <v>123</v>
      </c>
    </row>
    <row r="207" spans="2:51" s="11" customFormat="1" ht="12">
      <c r="B207" s="213"/>
      <c r="C207" s="214"/>
      <c r="D207" s="215" t="s">
        <v>134</v>
      </c>
      <c r="E207" s="216" t="s">
        <v>1</v>
      </c>
      <c r="F207" s="217" t="s">
        <v>381</v>
      </c>
      <c r="G207" s="214"/>
      <c r="H207" s="218">
        <v>4.5</v>
      </c>
      <c r="I207" s="219"/>
      <c r="J207" s="214"/>
      <c r="K207" s="214"/>
      <c r="L207" s="220"/>
      <c r="M207" s="221"/>
      <c r="N207" s="222"/>
      <c r="O207" s="222"/>
      <c r="P207" s="222"/>
      <c r="Q207" s="222"/>
      <c r="R207" s="222"/>
      <c r="S207" s="222"/>
      <c r="T207" s="223"/>
      <c r="AT207" s="224" t="s">
        <v>134</v>
      </c>
      <c r="AU207" s="224" t="s">
        <v>132</v>
      </c>
      <c r="AV207" s="11" t="s">
        <v>132</v>
      </c>
      <c r="AW207" s="11" t="s">
        <v>32</v>
      </c>
      <c r="AX207" s="11" t="s">
        <v>70</v>
      </c>
      <c r="AY207" s="224" t="s">
        <v>123</v>
      </c>
    </row>
    <row r="208" spans="2:65" s="1" customFormat="1" ht="16.5" customHeight="1">
      <c r="B208" s="34"/>
      <c r="C208" s="201" t="s">
        <v>382</v>
      </c>
      <c r="D208" s="201" t="s">
        <v>126</v>
      </c>
      <c r="E208" s="202" t="s">
        <v>383</v>
      </c>
      <c r="F208" s="203" t="s">
        <v>384</v>
      </c>
      <c r="G208" s="204" t="s">
        <v>140</v>
      </c>
      <c r="H208" s="205">
        <v>87.555</v>
      </c>
      <c r="I208" s="206"/>
      <c r="J208" s="207">
        <f>ROUND(I208*H208,2)</f>
        <v>0</v>
      </c>
      <c r="K208" s="203" t="s">
        <v>130</v>
      </c>
      <c r="L208" s="39"/>
      <c r="M208" s="208" t="s">
        <v>1</v>
      </c>
      <c r="N208" s="209" t="s">
        <v>42</v>
      </c>
      <c r="O208" s="75"/>
      <c r="P208" s="210">
        <f>O208*H208</f>
        <v>0</v>
      </c>
      <c r="Q208" s="210">
        <v>0.0002</v>
      </c>
      <c r="R208" s="210">
        <f>Q208*H208</f>
        <v>0.017511000000000002</v>
      </c>
      <c r="S208" s="210">
        <v>0</v>
      </c>
      <c r="T208" s="211">
        <f>S208*H208</f>
        <v>0</v>
      </c>
      <c r="AR208" s="13" t="s">
        <v>159</v>
      </c>
      <c r="AT208" s="13" t="s">
        <v>126</v>
      </c>
      <c r="AU208" s="13" t="s">
        <v>132</v>
      </c>
      <c r="AY208" s="13" t="s">
        <v>123</v>
      </c>
      <c r="BE208" s="212">
        <f>IF(N208="základní",J208,0)</f>
        <v>0</v>
      </c>
      <c r="BF208" s="212">
        <f>IF(N208="snížená",J208,0)</f>
        <v>0</v>
      </c>
      <c r="BG208" s="212">
        <f>IF(N208="zákl. přenesená",J208,0)</f>
        <v>0</v>
      </c>
      <c r="BH208" s="212">
        <f>IF(N208="sníž. přenesená",J208,0)</f>
        <v>0</v>
      </c>
      <c r="BI208" s="212">
        <f>IF(N208="nulová",J208,0)</f>
        <v>0</v>
      </c>
      <c r="BJ208" s="13" t="s">
        <v>132</v>
      </c>
      <c r="BK208" s="212">
        <f>ROUND(I208*H208,2)</f>
        <v>0</v>
      </c>
      <c r="BL208" s="13" t="s">
        <v>159</v>
      </c>
      <c r="BM208" s="13" t="s">
        <v>385</v>
      </c>
    </row>
    <row r="209" spans="2:65" s="1" customFormat="1" ht="16.5" customHeight="1">
      <c r="B209" s="34"/>
      <c r="C209" s="201" t="s">
        <v>386</v>
      </c>
      <c r="D209" s="201" t="s">
        <v>126</v>
      </c>
      <c r="E209" s="202" t="s">
        <v>387</v>
      </c>
      <c r="F209" s="203" t="s">
        <v>388</v>
      </c>
      <c r="G209" s="204" t="s">
        <v>140</v>
      </c>
      <c r="H209" s="205">
        <v>87.555</v>
      </c>
      <c r="I209" s="206"/>
      <c r="J209" s="207">
        <f>ROUND(I209*H209,2)</f>
        <v>0</v>
      </c>
      <c r="K209" s="203" t="s">
        <v>130</v>
      </c>
      <c r="L209" s="39"/>
      <c r="M209" s="208" t="s">
        <v>1</v>
      </c>
      <c r="N209" s="209" t="s">
        <v>42</v>
      </c>
      <c r="O209" s="75"/>
      <c r="P209" s="210">
        <f>O209*H209</f>
        <v>0</v>
      </c>
      <c r="Q209" s="210">
        <v>0.00041</v>
      </c>
      <c r="R209" s="210">
        <f>Q209*H209</f>
        <v>0.03589755</v>
      </c>
      <c r="S209" s="210">
        <v>0</v>
      </c>
      <c r="T209" s="211">
        <f>S209*H209</f>
        <v>0</v>
      </c>
      <c r="AR209" s="13" t="s">
        <v>159</v>
      </c>
      <c r="AT209" s="13" t="s">
        <v>126</v>
      </c>
      <c r="AU209" s="13" t="s">
        <v>132</v>
      </c>
      <c r="AY209" s="13" t="s">
        <v>123</v>
      </c>
      <c r="BE209" s="212">
        <f>IF(N209="základní",J209,0)</f>
        <v>0</v>
      </c>
      <c r="BF209" s="212">
        <f>IF(N209="snížená",J209,0)</f>
        <v>0</v>
      </c>
      <c r="BG209" s="212">
        <f>IF(N209="zákl. přenesená",J209,0)</f>
        <v>0</v>
      </c>
      <c r="BH209" s="212">
        <f>IF(N209="sníž. přenesená",J209,0)</f>
        <v>0</v>
      </c>
      <c r="BI209" s="212">
        <f>IF(N209="nulová",J209,0)</f>
        <v>0</v>
      </c>
      <c r="BJ209" s="13" t="s">
        <v>132</v>
      </c>
      <c r="BK209" s="212">
        <f>ROUND(I209*H209,2)</f>
        <v>0</v>
      </c>
      <c r="BL209" s="13" t="s">
        <v>159</v>
      </c>
      <c r="BM209" s="13" t="s">
        <v>389</v>
      </c>
    </row>
    <row r="210" spans="2:63" s="10" customFormat="1" ht="22.8" customHeight="1">
      <c r="B210" s="185"/>
      <c r="C210" s="186"/>
      <c r="D210" s="187" t="s">
        <v>69</v>
      </c>
      <c r="E210" s="199" t="s">
        <v>390</v>
      </c>
      <c r="F210" s="199" t="s">
        <v>391</v>
      </c>
      <c r="G210" s="186"/>
      <c r="H210" s="186"/>
      <c r="I210" s="189"/>
      <c r="J210" s="200">
        <f>BK210</f>
        <v>0</v>
      </c>
      <c r="K210" s="186"/>
      <c r="L210" s="191"/>
      <c r="M210" s="192"/>
      <c r="N210" s="193"/>
      <c r="O210" s="193"/>
      <c r="P210" s="194">
        <f>SUM(P211:P228)</f>
        <v>0</v>
      </c>
      <c r="Q210" s="193"/>
      <c r="R210" s="194">
        <f>SUM(R211:R228)</f>
        <v>1.52072433</v>
      </c>
      <c r="S210" s="193"/>
      <c r="T210" s="195">
        <f>SUM(T211:T228)</f>
        <v>0.32533632</v>
      </c>
      <c r="AR210" s="196" t="s">
        <v>132</v>
      </c>
      <c r="AT210" s="197" t="s">
        <v>69</v>
      </c>
      <c r="AU210" s="197" t="s">
        <v>78</v>
      </c>
      <c r="AY210" s="196" t="s">
        <v>123</v>
      </c>
      <c r="BK210" s="198">
        <f>SUM(BK211:BK228)</f>
        <v>0</v>
      </c>
    </row>
    <row r="211" spans="2:65" s="1" customFormat="1" ht="16.5" customHeight="1">
      <c r="B211" s="34"/>
      <c r="C211" s="201" t="s">
        <v>392</v>
      </c>
      <c r="D211" s="201" t="s">
        <v>126</v>
      </c>
      <c r="E211" s="202" t="s">
        <v>393</v>
      </c>
      <c r="F211" s="203" t="s">
        <v>394</v>
      </c>
      <c r="G211" s="204" t="s">
        <v>140</v>
      </c>
      <c r="H211" s="205">
        <v>1049.472</v>
      </c>
      <c r="I211" s="206"/>
      <c r="J211" s="207">
        <f>ROUND(I211*H211,2)</f>
        <v>0</v>
      </c>
      <c r="K211" s="203" t="s">
        <v>130</v>
      </c>
      <c r="L211" s="39"/>
      <c r="M211" s="208" t="s">
        <v>1</v>
      </c>
      <c r="N211" s="209" t="s">
        <v>42</v>
      </c>
      <c r="O211" s="75"/>
      <c r="P211" s="210">
        <f>O211*H211</f>
        <v>0</v>
      </c>
      <c r="Q211" s="210">
        <v>0.001</v>
      </c>
      <c r="R211" s="210">
        <f>Q211*H211</f>
        <v>1.049472</v>
      </c>
      <c r="S211" s="210">
        <v>0.00031</v>
      </c>
      <c r="T211" s="211">
        <f>S211*H211</f>
        <v>0.32533632</v>
      </c>
      <c r="AR211" s="13" t="s">
        <v>159</v>
      </c>
      <c r="AT211" s="13" t="s">
        <v>126</v>
      </c>
      <c r="AU211" s="13" t="s">
        <v>132</v>
      </c>
      <c r="AY211" s="13" t="s">
        <v>123</v>
      </c>
      <c r="BE211" s="212">
        <f>IF(N211="základní",J211,0)</f>
        <v>0</v>
      </c>
      <c r="BF211" s="212">
        <f>IF(N211="snížená",J211,0)</f>
        <v>0</v>
      </c>
      <c r="BG211" s="212">
        <f>IF(N211="zákl. přenesená",J211,0)</f>
        <v>0</v>
      </c>
      <c r="BH211" s="212">
        <f>IF(N211="sníž. přenesená",J211,0)</f>
        <v>0</v>
      </c>
      <c r="BI211" s="212">
        <f>IF(N211="nulová",J211,0)</f>
        <v>0</v>
      </c>
      <c r="BJ211" s="13" t="s">
        <v>132</v>
      </c>
      <c r="BK211" s="212">
        <f>ROUND(I211*H211,2)</f>
        <v>0</v>
      </c>
      <c r="BL211" s="13" t="s">
        <v>159</v>
      </c>
      <c r="BM211" s="13" t="s">
        <v>395</v>
      </c>
    </row>
    <row r="212" spans="2:51" s="11" customFormat="1" ht="12">
      <c r="B212" s="213"/>
      <c r="C212" s="214"/>
      <c r="D212" s="215" t="s">
        <v>134</v>
      </c>
      <c r="E212" s="216" t="s">
        <v>1</v>
      </c>
      <c r="F212" s="217" t="s">
        <v>396</v>
      </c>
      <c r="G212" s="214"/>
      <c r="H212" s="218">
        <v>55.477</v>
      </c>
      <c r="I212" s="219"/>
      <c r="J212" s="214"/>
      <c r="K212" s="214"/>
      <c r="L212" s="220"/>
      <c r="M212" s="221"/>
      <c r="N212" s="222"/>
      <c r="O212" s="222"/>
      <c r="P212" s="222"/>
      <c r="Q212" s="222"/>
      <c r="R212" s="222"/>
      <c r="S212" s="222"/>
      <c r="T212" s="223"/>
      <c r="AT212" s="224" t="s">
        <v>134</v>
      </c>
      <c r="AU212" s="224" t="s">
        <v>132</v>
      </c>
      <c r="AV212" s="11" t="s">
        <v>132</v>
      </c>
      <c r="AW212" s="11" t="s">
        <v>32</v>
      </c>
      <c r="AX212" s="11" t="s">
        <v>70</v>
      </c>
      <c r="AY212" s="224" t="s">
        <v>123</v>
      </c>
    </row>
    <row r="213" spans="2:51" s="11" customFormat="1" ht="12">
      <c r="B213" s="213"/>
      <c r="C213" s="214"/>
      <c r="D213" s="215" t="s">
        <v>134</v>
      </c>
      <c r="E213" s="216" t="s">
        <v>1</v>
      </c>
      <c r="F213" s="217" t="s">
        <v>397</v>
      </c>
      <c r="G213" s="214"/>
      <c r="H213" s="218">
        <v>88.83</v>
      </c>
      <c r="I213" s="219"/>
      <c r="J213" s="214"/>
      <c r="K213" s="214"/>
      <c r="L213" s="220"/>
      <c r="M213" s="221"/>
      <c r="N213" s="222"/>
      <c r="O213" s="222"/>
      <c r="P213" s="222"/>
      <c r="Q213" s="222"/>
      <c r="R213" s="222"/>
      <c r="S213" s="222"/>
      <c r="T213" s="223"/>
      <c r="AT213" s="224" t="s">
        <v>134</v>
      </c>
      <c r="AU213" s="224" t="s">
        <v>132</v>
      </c>
      <c r="AV213" s="11" t="s">
        <v>132</v>
      </c>
      <c r="AW213" s="11" t="s">
        <v>32</v>
      </c>
      <c r="AX213" s="11" t="s">
        <v>70</v>
      </c>
      <c r="AY213" s="224" t="s">
        <v>123</v>
      </c>
    </row>
    <row r="214" spans="2:51" s="11" customFormat="1" ht="12">
      <c r="B214" s="213"/>
      <c r="C214" s="214"/>
      <c r="D214" s="215" t="s">
        <v>134</v>
      </c>
      <c r="E214" s="216" t="s">
        <v>1</v>
      </c>
      <c r="F214" s="217" t="s">
        <v>398</v>
      </c>
      <c r="G214" s="214"/>
      <c r="H214" s="218">
        <v>88.677</v>
      </c>
      <c r="I214" s="219"/>
      <c r="J214" s="214"/>
      <c r="K214" s="214"/>
      <c r="L214" s="220"/>
      <c r="M214" s="221"/>
      <c r="N214" s="222"/>
      <c r="O214" s="222"/>
      <c r="P214" s="222"/>
      <c r="Q214" s="222"/>
      <c r="R214" s="222"/>
      <c r="S214" s="222"/>
      <c r="T214" s="223"/>
      <c r="AT214" s="224" t="s">
        <v>134</v>
      </c>
      <c r="AU214" s="224" t="s">
        <v>132</v>
      </c>
      <c r="AV214" s="11" t="s">
        <v>132</v>
      </c>
      <c r="AW214" s="11" t="s">
        <v>32</v>
      </c>
      <c r="AX214" s="11" t="s">
        <v>70</v>
      </c>
      <c r="AY214" s="224" t="s">
        <v>123</v>
      </c>
    </row>
    <row r="215" spans="2:51" s="11" customFormat="1" ht="12">
      <c r="B215" s="213"/>
      <c r="C215" s="214"/>
      <c r="D215" s="215" t="s">
        <v>134</v>
      </c>
      <c r="E215" s="216" t="s">
        <v>1</v>
      </c>
      <c r="F215" s="217" t="s">
        <v>399</v>
      </c>
      <c r="G215" s="214"/>
      <c r="H215" s="218">
        <v>80.29</v>
      </c>
      <c r="I215" s="219"/>
      <c r="J215" s="214"/>
      <c r="K215" s="214"/>
      <c r="L215" s="220"/>
      <c r="M215" s="221"/>
      <c r="N215" s="222"/>
      <c r="O215" s="222"/>
      <c r="P215" s="222"/>
      <c r="Q215" s="222"/>
      <c r="R215" s="222"/>
      <c r="S215" s="222"/>
      <c r="T215" s="223"/>
      <c r="AT215" s="224" t="s">
        <v>134</v>
      </c>
      <c r="AU215" s="224" t="s">
        <v>132</v>
      </c>
      <c r="AV215" s="11" t="s">
        <v>132</v>
      </c>
      <c r="AW215" s="11" t="s">
        <v>32</v>
      </c>
      <c r="AX215" s="11" t="s">
        <v>70</v>
      </c>
      <c r="AY215" s="224" t="s">
        <v>123</v>
      </c>
    </row>
    <row r="216" spans="2:51" s="11" customFormat="1" ht="12">
      <c r="B216" s="213"/>
      <c r="C216" s="214"/>
      <c r="D216" s="215" t="s">
        <v>134</v>
      </c>
      <c r="E216" s="216" t="s">
        <v>1</v>
      </c>
      <c r="F216" s="217" t="s">
        <v>400</v>
      </c>
      <c r="G216" s="214"/>
      <c r="H216" s="218">
        <v>64.88</v>
      </c>
      <c r="I216" s="219"/>
      <c r="J216" s="214"/>
      <c r="K216" s="214"/>
      <c r="L216" s="220"/>
      <c r="M216" s="221"/>
      <c r="N216" s="222"/>
      <c r="O216" s="222"/>
      <c r="P216" s="222"/>
      <c r="Q216" s="222"/>
      <c r="R216" s="222"/>
      <c r="S216" s="222"/>
      <c r="T216" s="223"/>
      <c r="AT216" s="224" t="s">
        <v>134</v>
      </c>
      <c r="AU216" s="224" t="s">
        <v>132</v>
      </c>
      <c r="AV216" s="11" t="s">
        <v>132</v>
      </c>
      <c r="AW216" s="11" t="s">
        <v>32</v>
      </c>
      <c r="AX216" s="11" t="s">
        <v>70</v>
      </c>
      <c r="AY216" s="224" t="s">
        <v>123</v>
      </c>
    </row>
    <row r="217" spans="2:51" s="11" customFormat="1" ht="12">
      <c r="B217" s="213"/>
      <c r="C217" s="214"/>
      <c r="D217" s="215" t="s">
        <v>134</v>
      </c>
      <c r="E217" s="216" t="s">
        <v>1</v>
      </c>
      <c r="F217" s="217" t="s">
        <v>401</v>
      </c>
      <c r="G217" s="214"/>
      <c r="H217" s="218">
        <v>59.73</v>
      </c>
      <c r="I217" s="219"/>
      <c r="J217" s="214"/>
      <c r="K217" s="214"/>
      <c r="L217" s="220"/>
      <c r="M217" s="221"/>
      <c r="N217" s="222"/>
      <c r="O217" s="222"/>
      <c r="P217" s="222"/>
      <c r="Q217" s="222"/>
      <c r="R217" s="222"/>
      <c r="S217" s="222"/>
      <c r="T217" s="223"/>
      <c r="AT217" s="224" t="s">
        <v>134</v>
      </c>
      <c r="AU217" s="224" t="s">
        <v>132</v>
      </c>
      <c r="AV217" s="11" t="s">
        <v>132</v>
      </c>
      <c r="AW217" s="11" t="s">
        <v>32</v>
      </c>
      <c r="AX217" s="11" t="s">
        <v>70</v>
      </c>
      <c r="AY217" s="224" t="s">
        <v>123</v>
      </c>
    </row>
    <row r="218" spans="2:51" s="11" customFormat="1" ht="12">
      <c r="B218" s="213"/>
      <c r="C218" s="214"/>
      <c r="D218" s="215" t="s">
        <v>134</v>
      </c>
      <c r="E218" s="216" t="s">
        <v>1</v>
      </c>
      <c r="F218" s="217" t="s">
        <v>402</v>
      </c>
      <c r="G218" s="214"/>
      <c r="H218" s="218">
        <v>26.349</v>
      </c>
      <c r="I218" s="219"/>
      <c r="J218" s="214"/>
      <c r="K218" s="214"/>
      <c r="L218" s="220"/>
      <c r="M218" s="221"/>
      <c r="N218" s="222"/>
      <c r="O218" s="222"/>
      <c r="P218" s="222"/>
      <c r="Q218" s="222"/>
      <c r="R218" s="222"/>
      <c r="S218" s="222"/>
      <c r="T218" s="223"/>
      <c r="AT218" s="224" t="s">
        <v>134</v>
      </c>
      <c r="AU218" s="224" t="s">
        <v>132</v>
      </c>
      <c r="AV218" s="11" t="s">
        <v>132</v>
      </c>
      <c r="AW218" s="11" t="s">
        <v>32</v>
      </c>
      <c r="AX218" s="11" t="s">
        <v>70</v>
      </c>
      <c r="AY218" s="224" t="s">
        <v>123</v>
      </c>
    </row>
    <row r="219" spans="2:51" s="11" customFormat="1" ht="12">
      <c r="B219" s="213"/>
      <c r="C219" s="214"/>
      <c r="D219" s="215" t="s">
        <v>134</v>
      </c>
      <c r="E219" s="216" t="s">
        <v>1</v>
      </c>
      <c r="F219" s="217" t="s">
        <v>403</v>
      </c>
      <c r="G219" s="214"/>
      <c r="H219" s="218">
        <v>16.37</v>
      </c>
      <c r="I219" s="219"/>
      <c r="J219" s="214"/>
      <c r="K219" s="214"/>
      <c r="L219" s="220"/>
      <c r="M219" s="221"/>
      <c r="N219" s="222"/>
      <c r="O219" s="222"/>
      <c r="P219" s="222"/>
      <c r="Q219" s="222"/>
      <c r="R219" s="222"/>
      <c r="S219" s="222"/>
      <c r="T219" s="223"/>
      <c r="AT219" s="224" t="s">
        <v>134</v>
      </c>
      <c r="AU219" s="224" t="s">
        <v>132</v>
      </c>
      <c r="AV219" s="11" t="s">
        <v>132</v>
      </c>
      <c r="AW219" s="11" t="s">
        <v>32</v>
      </c>
      <c r="AX219" s="11" t="s">
        <v>70</v>
      </c>
      <c r="AY219" s="224" t="s">
        <v>123</v>
      </c>
    </row>
    <row r="220" spans="2:51" s="11" customFormat="1" ht="12">
      <c r="B220" s="213"/>
      <c r="C220" s="214"/>
      <c r="D220" s="215" t="s">
        <v>134</v>
      </c>
      <c r="E220" s="216" t="s">
        <v>1</v>
      </c>
      <c r="F220" s="217" t="s">
        <v>404</v>
      </c>
      <c r="G220" s="214"/>
      <c r="H220" s="218">
        <v>64.652</v>
      </c>
      <c r="I220" s="219"/>
      <c r="J220" s="214"/>
      <c r="K220" s="214"/>
      <c r="L220" s="220"/>
      <c r="M220" s="221"/>
      <c r="N220" s="222"/>
      <c r="O220" s="222"/>
      <c r="P220" s="222"/>
      <c r="Q220" s="222"/>
      <c r="R220" s="222"/>
      <c r="S220" s="222"/>
      <c r="T220" s="223"/>
      <c r="AT220" s="224" t="s">
        <v>134</v>
      </c>
      <c r="AU220" s="224" t="s">
        <v>132</v>
      </c>
      <c r="AV220" s="11" t="s">
        <v>132</v>
      </c>
      <c r="AW220" s="11" t="s">
        <v>32</v>
      </c>
      <c r="AX220" s="11" t="s">
        <v>70</v>
      </c>
      <c r="AY220" s="224" t="s">
        <v>123</v>
      </c>
    </row>
    <row r="221" spans="2:51" s="11" customFormat="1" ht="12">
      <c r="B221" s="213"/>
      <c r="C221" s="214"/>
      <c r="D221" s="215" t="s">
        <v>134</v>
      </c>
      <c r="E221" s="216" t="s">
        <v>1</v>
      </c>
      <c r="F221" s="217" t="s">
        <v>405</v>
      </c>
      <c r="G221" s="214"/>
      <c r="H221" s="218">
        <v>78.512</v>
      </c>
      <c r="I221" s="219"/>
      <c r="J221" s="214"/>
      <c r="K221" s="214"/>
      <c r="L221" s="220"/>
      <c r="M221" s="221"/>
      <c r="N221" s="222"/>
      <c r="O221" s="222"/>
      <c r="P221" s="222"/>
      <c r="Q221" s="222"/>
      <c r="R221" s="222"/>
      <c r="S221" s="222"/>
      <c r="T221" s="223"/>
      <c r="AT221" s="224" t="s">
        <v>134</v>
      </c>
      <c r="AU221" s="224" t="s">
        <v>132</v>
      </c>
      <c r="AV221" s="11" t="s">
        <v>132</v>
      </c>
      <c r="AW221" s="11" t="s">
        <v>32</v>
      </c>
      <c r="AX221" s="11" t="s">
        <v>70</v>
      </c>
      <c r="AY221" s="224" t="s">
        <v>123</v>
      </c>
    </row>
    <row r="222" spans="2:51" s="11" customFormat="1" ht="12">
      <c r="B222" s="213"/>
      <c r="C222" s="214"/>
      <c r="D222" s="215" t="s">
        <v>134</v>
      </c>
      <c r="E222" s="216" t="s">
        <v>1</v>
      </c>
      <c r="F222" s="217" t="s">
        <v>406</v>
      </c>
      <c r="G222" s="214"/>
      <c r="H222" s="218">
        <v>97.525</v>
      </c>
      <c r="I222" s="219"/>
      <c r="J222" s="214"/>
      <c r="K222" s="214"/>
      <c r="L222" s="220"/>
      <c r="M222" s="221"/>
      <c r="N222" s="222"/>
      <c r="O222" s="222"/>
      <c r="P222" s="222"/>
      <c r="Q222" s="222"/>
      <c r="R222" s="222"/>
      <c r="S222" s="222"/>
      <c r="T222" s="223"/>
      <c r="AT222" s="224" t="s">
        <v>134</v>
      </c>
      <c r="AU222" s="224" t="s">
        <v>132</v>
      </c>
      <c r="AV222" s="11" t="s">
        <v>132</v>
      </c>
      <c r="AW222" s="11" t="s">
        <v>32</v>
      </c>
      <c r="AX222" s="11" t="s">
        <v>70</v>
      </c>
      <c r="AY222" s="224" t="s">
        <v>123</v>
      </c>
    </row>
    <row r="223" spans="2:51" s="11" customFormat="1" ht="12">
      <c r="B223" s="213"/>
      <c r="C223" s="214"/>
      <c r="D223" s="215" t="s">
        <v>134</v>
      </c>
      <c r="E223" s="216" t="s">
        <v>1</v>
      </c>
      <c r="F223" s="217" t="s">
        <v>407</v>
      </c>
      <c r="G223" s="214"/>
      <c r="H223" s="218">
        <v>90.425</v>
      </c>
      <c r="I223" s="219"/>
      <c r="J223" s="214"/>
      <c r="K223" s="214"/>
      <c r="L223" s="220"/>
      <c r="M223" s="221"/>
      <c r="N223" s="222"/>
      <c r="O223" s="222"/>
      <c r="P223" s="222"/>
      <c r="Q223" s="222"/>
      <c r="R223" s="222"/>
      <c r="S223" s="222"/>
      <c r="T223" s="223"/>
      <c r="AT223" s="224" t="s">
        <v>134</v>
      </c>
      <c r="AU223" s="224" t="s">
        <v>132</v>
      </c>
      <c r="AV223" s="11" t="s">
        <v>132</v>
      </c>
      <c r="AW223" s="11" t="s">
        <v>32</v>
      </c>
      <c r="AX223" s="11" t="s">
        <v>70</v>
      </c>
      <c r="AY223" s="224" t="s">
        <v>123</v>
      </c>
    </row>
    <row r="224" spans="2:51" s="11" customFormat="1" ht="12">
      <c r="B224" s="213"/>
      <c r="C224" s="214"/>
      <c r="D224" s="215" t="s">
        <v>134</v>
      </c>
      <c r="E224" s="216" t="s">
        <v>1</v>
      </c>
      <c r="F224" s="217" t="s">
        <v>408</v>
      </c>
      <c r="G224" s="214"/>
      <c r="H224" s="218">
        <v>74.165</v>
      </c>
      <c r="I224" s="219"/>
      <c r="J224" s="214"/>
      <c r="K224" s="214"/>
      <c r="L224" s="220"/>
      <c r="M224" s="221"/>
      <c r="N224" s="222"/>
      <c r="O224" s="222"/>
      <c r="P224" s="222"/>
      <c r="Q224" s="222"/>
      <c r="R224" s="222"/>
      <c r="S224" s="222"/>
      <c r="T224" s="223"/>
      <c r="AT224" s="224" t="s">
        <v>134</v>
      </c>
      <c r="AU224" s="224" t="s">
        <v>132</v>
      </c>
      <c r="AV224" s="11" t="s">
        <v>132</v>
      </c>
      <c r="AW224" s="11" t="s">
        <v>32</v>
      </c>
      <c r="AX224" s="11" t="s">
        <v>70</v>
      </c>
      <c r="AY224" s="224" t="s">
        <v>123</v>
      </c>
    </row>
    <row r="225" spans="2:51" s="11" customFormat="1" ht="12">
      <c r="B225" s="213"/>
      <c r="C225" s="214"/>
      <c r="D225" s="215" t="s">
        <v>134</v>
      </c>
      <c r="E225" s="216" t="s">
        <v>1</v>
      </c>
      <c r="F225" s="217" t="s">
        <v>409</v>
      </c>
      <c r="G225" s="214"/>
      <c r="H225" s="218">
        <v>163.59</v>
      </c>
      <c r="I225" s="219"/>
      <c r="J225" s="214"/>
      <c r="K225" s="214"/>
      <c r="L225" s="220"/>
      <c r="M225" s="221"/>
      <c r="N225" s="222"/>
      <c r="O225" s="222"/>
      <c r="P225" s="222"/>
      <c r="Q225" s="222"/>
      <c r="R225" s="222"/>
      <c r="S225" s="222"/>
      <c r="T225" s="223"/>
      <c r="AT225" s="224" t="s">
        <v>134</v>
      </c>
      <c r="AU225" s="224" t="s">
        <v>132</v>
      </c>
      <c r="AV225" s="11" t="s">
        <v>132</v>
      </c>
      <c r="AW225" s="11" t="s">
        <v>32</v>
      </c>
      <c r="AX225" s="11" t="s">
        <v>70</v>
      </c>
      <c r="AY225" s="224" t="s">
        <v>123</v>
      </c>
    </row>
    <row r="226" spans="2:65" s="1" customFormat="1" ht="16.5" customHeight="1">
      <c r="B226" s="34"/>
      <c r="C226" s="201" t="s">
        <v>410</v>
      </c>
      <c r="D226" s="201" t="s">
        <v>126</v>
      </c>
      <c r="E226" s="202" t="s">
        <v>411</v>
      </c>
      <c r="F226" s="203" t="s">
        <v>412</v>
      </c>
      <c r="G226" s="204" t="s">
        <v>140</v>
      </c>
      <c r="H226" s="205">
        <v>961.917</v>
      </c>
      <c r="I226" s="206"/>
      <c r="J226" s="207">
        <f>ROUND(I226*H226,2)</f>
        <v>0</v>
      </c>
      <c r="K226" s="203" t="s">
        <v>130</v>
      </c>
      <c r="L226" s="39"/>
      <c r="M226" s="208" t="s">
        <v>1</v>
      </c>
      <c r="N226" s="209" t="s">
        <v>42</v>
      </c>
      <c r="O226" s="75"/>
      <c r="P226" s="210">
        <f>O226*H226</f>
        <v>0</v>
      </c>
      <c r="Q226" s="210">
        <v>0.0002</v>
      </c>
      <c r="R226" s="210">
        <f>Q226*H226</f>
        <v>0.1923834</v>
      </c>
      <c r="S226" s="210">
        <v>0</v>
      </c>
      <c r="T226" s="211">
        <f>S226*H226</f>
        <v>0</v>
      </c>
      <c r="AR226" s="13" t="s">
        <v>159</v>
      </c>
      <c r="AT226" s="13" t="s">
        <v>126</v>
      </c>
      <c r="AU226" s="13" t="s">
        <v>132</v>
      </c>
      <c r="AY226" s="13" t="s">
        <v>123</v>
      </c>
      <c r="BE226" s="212">
        <f>IF(N226="základní",J226,0)</f>
        <v>0</v>
      </c>
      <c r="BF226" s="212">
        <f>IF(N226="snížená",J226,0)</f>
        <v>0</v>
      </c>
      <c r="BG226" s="212">
        <f>IF(N226="zákl. přenesená",J226,0)</f>
        <v>0</v>
      </c>
      <c r="BH226" s="212">
        <f>IF(N226="sníž. přenesená",J226,0)</f>
        <v>0</v>
      </c>
      <c r="BI226" s="212">
        <f>IF(N226="nulová",J226,0)</f>
        <v>0</v>
      </c>
      <c r="BJ226" s="13" t="s">
        <v>132</v>
      </c>
      <c r="BK226" s="212">
        <f>ROUND(I226*H226,2)</f>
        <v>0</v>
      </c>
      <c r="BL226" s="13" t="s">
        <v>159</v>
      </c>
      <c r="BM226" s="13" t="s">
        <v>413</v>
      </c>
    </row>
    <row r="227" spans="2:51" s="11" customFormat="1" ht="12">
      <c r="B227" s="213"/>
      <c r="C227" s="214"/>
      <c r="D227" s="215" t="s">
        <v>134</v>
      </c>
      <c r="E227" s="216" t="s">
        <v>1</v>
      </c>
      <c r="F227" s="217" t="s">
        <v>414</v>
      </c>
      <c r="G227" s="214"/>
      <c r="H227" s="218">
        <v>961.917</v>
      </c>
      <c r="I227" s="219"/>
      <c r="J227" s="214"/>
      <c r="K227" s="214"/>
      <c r="L227" s="220"/>
      <c r="M227" s="221"/>
      <c r="N227" s="222"/>
      <c r="O227" s="222"/>
      <c r="P227" s="222"/>
      <c r="Q227" s="222"/>
      <c r="R227" s="222"/>
      <c r="S227" s="222"/>
      <c r="T227" s="223"/>
      <c r="AT227" s="224" t="s">
        <v>134</v>
      </c>
      <c r="AU227" s="224" t="s">
        <v>132</v>
      </c>
      <c r="AV227" s="11" t="s">
        <v>132</v>
      </c>
      <c r="AW227" s="11" t="s">
        <v>32</v>
      </c>
      <c r="AX227" s="11" t="s">
        <v>78</v>
      </c>
      <c r="AY227" s="224" t="s">
        <v>123</v>
      </c>
    </row>
    <row r="228" spans="2:65" s="1" customFormat="1" ht="16.5" customHeight="1">
      <c r="B228" s="34"/>
      <c r="C228" s="201" t="s">
        <v>415</v>
      </c>
      <c r="D228" s="201" t="s">
        <v>126</v>
      </c>
      <c r="E228" s="202" t="s">
        <v>416</v>
      </c>
      <c r="F228" s="203" t="s">
        <v>417</v>
      </c>
      <c r="G228" s="204" t="s">
        <v>140</v>
      </c>
      <c r="H228" s="205">
        <v>961.617</v>
      </c>
      <c r="I228" s="206"/>
      <c r="J228" s="207">
        <f>ROUND(I228*H228,2)</f>
        <v>0</v>
      </c>
      <c r="K228" s="203" t="s">
        <v>130</v>
      </c>
      <c r="L228" s="39"/>
      <c r="M228" s="208" t="s">
        <v>1</v>
      </c>
      <c r="N228" s="209" t="s">
        <v>42</v>
      </c>
      <c r="O228" s="75"/>
      <c r="P228" s="210">
        <f>O228*H228</f>
        <v>0</v>
      </c>
      <c r="Q228" s="210">
        <v>0.00029</v>
      </c>
      <c r="R228" s="210">
        <f>Q228*H228</f>
        <v>0.27886893</v>
      </c>
      <c r="S228" s="210">
        <v>0</v>
      </c>
      <c r="T228" s="211">
        <f>S228*H228</f>
        <v>0</v>
      </c>
      <c r="AR228" s="13" t="s">
        <v>159</v>
      </c>
      <c r="AT228" s="13" t="s">
        <v>126</v>
      </c>
      <c r="AU228" s="13" t="s">
        <v>132</v>
      </c>
      <c r="AY228" s="13" t="s">
        <v>123</v>
      </c>
      <c r="BE228" s="212">
        <f>IF(N228="základní",J228,0)</f>
        <v>0</v>
      </c>
      <c r="BF228" s="212">
        <f>IF(N228="snížená",J228,0)</f>
        <v>0</v>
      </c>
      <c r="BG228" s="212">
        <f>IF(N228="zákl. přenesená",J228,0)</f>
        <v>0</v>
      </c>
      <c r="BH228" s="212">
        <f>IF(N228="sníž. přenesená",J228,0)</f>
        <v>0</v>
      </c>
      <c r="BI228" s="212">
        <f>IF(N228="nulová",J228,0)</f>
        <v>0</v>
      </c>
      <c r="BJ228" s="13" t="s">
        <v>132</v>
      </c>
      <c r="BK228" s="212">
        <f>ROUND(I228*H228,2)</f>
        <v>0</v>
      </c>
      <c r="BL228" s="13" t="s">
        <v>159</v>
      </c>
      <c r="BM228" s="13" t="s">
        <v>418</v>
      </c>
    </row>
    <row r="229" spans="2:63" s="10" customFormat="1" ht="25.9" customHeight="1">
      <c r="B229" s="185"/>
      <c r="C229" s="186"/>
      <c r="D229" s="187" t="s">
        <v>69</v>
      </c>
      <c r="E229" s="188" t="s">
        <v>419</v>
      </c>
      <c r="F229" s="188" t="s">
        <v>420</v>
      </c>
      <c r="G229" s="186"/>
      <c r="H229" s="186"/>
      <c r="I229" s="189"/>
      <c r="J229" s="190">
        <f>BK229</f>
        <v>0</v>
      </c>
      <c r="K229" s="186"/>
      <c r="L229" s="191"/>
      <c r="M229" s="192"/>
      <c r="N229" s="193"/>
      <c r="O229" s="193"/>
      <c r="P229" s="194">
        <f>P230</f>
        <v>0</v>
      </c>
      <c r="Q229" s="193"/>
      <c r="R229" s="194">
        <f>R230</f>
        <v>0</v>
      </c>
      <c r="S229" s="193"/>
      <c r="T229" s="195">
        <f>T230</f>
        <v>0</v>
      </c>
      <c r="AR229" s="196" t="s">
        <v>131</v>
      </c>
      <c r="AT229" s="197" t="s">
        <v>69</v>
      </c>
      <c r="AU229" s="197" t="s">
        <v>70</v>
      </c>
      <c r="AY229" s="196" t="s">
        <v>123</v>
      </c>
      <c r="BK229" s="198">
        <f>BK230</f>
        <v>0</v>
      </c>
    </row>
    <row r="230" spans="2:63" s="10" customFormat="1" ht="22.8" customHeight="1">
      <c r="B230" s="185"/>
      <c r="C230" s="186"/>
      <c r="D230" s="187" t="s">
        <v>69</v>
      </c>
      <c r="E230" s="199" t="s">
        <v>421</v>
      </c>
      <c r="F230" s="199" t="s">
        <v>422</v>
      </c>
      <c r="G230" s="186"/>
      <c r="H230" s="186"/>
      <c r="I230" s="189"/>
      <c r="J230" s="200">
        <f>BK230</f>
        <v>0</v>
      </c>
      <c r="K230" s="186"/>
      <c r="L230" s="191"/>
      <c r="M230" s="192"/>
      <c r="N230" s="193"/>
      <c r="O230" s="193"/>
      <c r="P230" s="194">
        <f>P231</f>
        <v>0</v>
      </c>
      <c r="Q230" s="193"/>
      <c r="R230" s="194">
        <f>R231</f>
        <v>0</v>
      </c>
      <c r="S230" s="193"/>
      <c r="T230" s="195">
        <f>T231</f>
        <v>0</v>
      </c>
      <c r="AR230" s="196" t="s">
        <v>131</v>
      </c>
      <c r="AT230" s="197" t="s">
        <v>69</v>
      </c>
      <c r="AU230" s="197" t="s">
        <v>78</v>
      </c>
      <c r="AY230" s="196" t="s">
        <v>123</v>
      </c>
      <c r="BK230" s="198">
        <f>BK231</f>
        <v>0</v>
      </c>
    </row>
    <row r="231" spans="2:65" s="1" customFormat="1" ht="16.5" customHeight="1">
      <c r="B231" s="34"/>
      <c r="C231" s="201" t="s">
        <v>423</v>
      </c>
      <c r="D231" s="201" t="s">
        <v>126</v>
      </c>
      <c r="E231" s="202" t="s">
        <v>424</v>
      </c>
      <c r="F231" s="203" t="s">
        <v>425</v>
      </c>
      <c r="G231" s="204" t="s">
        <v>270</v>
      </c>
      <c r="H231" s="235"/>
      <c r="I231" s="206"/>
      <c r="J231" s="207">
        <f>ROUND(I231*H231,2)</f>
        <v>0</v>
      </c>
      <c r="K231" s="203" t="s">
        <v>183</v>
      </c>
      <c r="L231" s="39"/>
      <c r="M231" s="236" t="s">
        <v>1</v>
      </c>
      <c r="N231" s="237" t="s">
        <v>42</v>
      </c>
      <c r="O231" s="238"/>
      <c r="P231" s="239">
        <f>O231*H231</f>
        <v>0</v>
      </c>
      <c r="Q231" s="239">
        <v>0</v>
      </c>
      <c r="R231" s="239">
        <f>Q231*H231</f>
        <v>0</v>
      </c>
      <c r="S231" s="239">
        <v>0</v>
      </c>
      <c r="T231" s="240">
        <f>S231*H231</f>
        <v>0</v>
      </c>
      <c r="AR231" s="13" t="s">
        <v>131</v>
      </c>
      <c r="AT231" s="13" t="s">
        <v>126</v>
      </c>
      <c r="AU231" s="13" t="s">
        <v>132</v>
      </c>
      <c r="AY231" s="13" t="s">
        <v>123</v>
      </c>
      <c r="BE231" s="212">
        <f>IF(N231="základní",J231,0)</f>
        <v>0</v>
      </c>
      <c r="BF231" s="212">
        <f>IF(N231="snížená",J231,0)</f>
        <v>0</v>
      </c>
      <c r="BG231" s="212">
        <f>IF(N231="zákl. přenesená",J231,0)</f>
        <v>0</v>
      </c>
      <c r="BH231" s="212">
        <f>IF(N231="sníž. přenesená",J231,0)</f>
        <v>0</v>
      </c>
      <c r="BI231" s="212">
        <f>IF(N231="nulová",J231,0)</f>
        <v>0</v>
      </c>
      <c r="BJ231" s="13" t="s">
        <v>132</v>
      </c>
      <c r="BK231" s="212">
        <f>ROUND(I231*H231,2)</f>
        <v>0</v>
      </c>
      <c r="BL231" s="13" t="s">
        <v>131</v>
      </c>
      <c r="BM231" s="13" t="s">
        <v>426</v>
      </c>
    </row>
    <row r="232" spans="2:12" s="1" customFormat="1" ht="6.95" customHeight="1">
      <c r="B232" s="53"/>
      <c r="C232" s="54"/>
      <c r="D232" s="54"/>
      <c r="E232" s="54"/>
      <c r="F232" s="54"/>
      <c r="G232" s="54"/>
      <c r="H232" s="54"/>
      <c r="I232" s="151"/>
      <c r="J232" s="54"/>
      <c r="K232" s="54"/>
      <c r="L232" s="39"/>
    </row>
  </sheetData>
  <sheetProtection password="CC35" sheet="1" objects="1" scenarios="1" formatColumns="0" formatRows="0" autoFilter="0"/>
  <autoFilter ref="C92:K231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3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82</v>
      </c>
    </row>
    <row r="3" spans="2:46" ht="6.95" customHeight="1">
      <c r="B3" s="121"/>
      <c r="C3" s="122"/>
      <c r="D3" s="122"/>
      <c r="E3" s="122"/>
      <c r="F3" s="122"/>
      <c r="G3" s="122"/>
      <c r="H3" s="122"/>
      <c r="I3" s="123"/>
      <c r="J3" s="122"/>
      <c r="K3" s="122"/>
      <c r="L3" s="16"/>
      <c r="AT3" s="13" t="s">
        <v>78</v>
      </c>
    </row>
    <row r="4" spans="2:46" ht="24.95" customHeight="1">
      <c r="B4" s="16"/>
      <c r="D4" s="124" t="s">
        <v>86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25" t="s">
        <v>16</v>
      </c>
      <c r="L6" s="16"/>
    </row>
    <row r="7" spans="2:12" ht="16.5" customHeight="1">
      <c r="B7" s="16"/>
      <c r="E7" s="126" t="str">
        <f>'Rekapitulace stavby'!K6</f>
        <v>Rekonstrukce pokojů - Domov pro Seniory v Hranicích</v>
      </c>
      <c r="F7" s="125"/>
      <c r="G7" s="125"/>
      <c r="H7" s="125"/>
      <c r="L7" s="16"/>
    </row>
    <row r="8" spans="2:12" s="1" customFormat="1" ht="12" customHeight="1">
      <c r="B8" s="39"/>
      <c r="D8" s="125" t="s">
        <v>87</v>
      </c>
      <c r="I8" s="127"/>
      <c r="L8" s="39"/>
    </row>
    <row r="9" spans="2:12" s="1" customFormat="1" ht="36.95" customHeight="1">
      <c r="B9" s="39"/>
      <c r="E9" s="128" t="s">
        <v>427</v>
      </c>
      <c r="F9" s="1"/>
      <c r="G9" s="1"/>
      <c r="H9" s="1"/>
      <c r="I9" s="127"/>
      <c r="L9" s="39"/>
    </row>
    <row r="10" spans="2:12" s="1" customFormat="1" ht="12">
      <c r="B10" s="39"/>
      <c r="I10" s="127"/>
      <c r="L10" s="39"/>
    </row>
    <row r="11" spans="2:12" s="1" customFormat="1" ht="12" customHeight="1">
      <c r="B11" s="39"/>
      <c r="D11" s="125" t="s">
        <v>18</v>
      </c>
      <c r="F11" s="13" t="s">
        <v>1</v>
      </c>
      <c r="I11" s="129" t="s">
        <v>19</v>
      </c>
      <c r="J11" s="13" t="s">
        <v>1</v>
      </c>
      <c r="L11" s="39"/>
    </row>
    <row r="12" spans="2:12" s="1" customFormat="1" ht="12" customHeight="1">
      <c r="B12" s="39"/>
      <c r="D12" s="125" t="s">
        <v>20</v>
      </c>
      <c r="F12" s="13" t="s">
        <v>21</v>
      </c>
      <c r="I12" s="129" t="s">
        <v>22</v>
      </c>
      <c r="J12" s="130" t="str">
        <f>'Rekapitulace stavby'!AN8</f>
        <v>10. 12. 2018</v>
      </c>
      <c r="L12" s="39"/>
    </row>
    <row r="13" spans="2:12" s="1" customFormat="1" ht="10.8" customHeight="1">
      <c r="B13" s="39"/>
      <c r="I13" s="127"/>
      <c r="L13" s="39"/>
    </row>
    <row r="14" spans="2:12" s="1" customFormat="1" ht="12" customHeight="1">
      <c r="B14" s="39"/>
      <c r="D14" s="125" t="s">
        <v>24</v>
      </c>
      <c r="I14" s="129" t="s">
        <v>25</v>
      </c>
      <c r="J14" s="13" t="s">
        <v>1</v>
      </c>
      <c r="L14" s="39"/>
    </row>
    <row r="15" spans="2:12" s="1" customFormat="1" ht="18" customHeight="1">
      <c r="B15" s="39"/>
      <c r="E15" s="13" t="s">
        <v>26</v>
      </c>
      <c r="I15" s="129" t="s">
        <v>27</v>
      </c>
      <c r="J15" s="13" t="s">
        <v>1</v>
      </c>
      <c r="L15" s="39"/>
    </row>
    <row r="16" spans="2:12" s="1" customFormat="1" ht="6.95" customHeight="1">
      <c r="B16" s="39"/>
      <c r="I16" s="127"/>
      <c r="L16" s="39"/>
    </row>
    <row r="17" spans="2:12" s="1" customFormat="1" ht="12" customHeight="1">
      <c r="B17" s="39"/>
      <c r="D17" s="125" t="s">
        <v>28</v>
      </c>
      <c r="I17" s="129" t="s">
        <v>25</v>
      </c>
      <c r="J17" s="29" t="str">
        <f>'Rekapitulace stavby'!AN13</f>
        <v>Vyplň údaj</v>
      </c>
      <c r="L17" s="39"/>
    </row>
    <row r="18" spans="2:12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29" t="s">
        <v>27</v>
      </c>
      <c r="J18" s="29" t="str">
        <f>'Rekapitulace stavby'!AN14</f>
        <v>Vyplň údaj</v>
      </c>
      <c r="L18" s="39"/>
    </row>
    <row r="19" spans="2:12" s="1" customFormat="1" ht="6.95" customHeight="1">
      <c r="B19" s="39"/>
      <c r="I19" s="127"/>
      <c r="L19" s="39"/>
    </row>
    <row r="20" spans="2:12" s="1" customFormat="1" ht="12" customHeight="1">
      <c r="B20" s="39"/>
      <c r="D20" s="125" t="s">
        <v>30</v>
      </c>
      <c r="I20" s="129" t="s">
        <v>25</v>
      </c>
      <c r="J20" s="13" t="s">
        <v>1</v>
      </c>
      <c r="L20" s="39"/>
    </row>
    <row r="21" spans="2:12" s="1" customFormat="1" ht="18" customHeight="1">
      <c r="B21" s="39"/>
      <c r="E21" s="13" t="s">
        <v>31</v>
      </c>
      <c r="I21" s="129" t="s">
        <v>27</v>
      </c>
      <c r="J21" s="13" t="s">
        <v>1</v>
      </c>
      <c r="L21" s="39"/>
    </row>
    <row r="22" spans="2:12" s="1" customFormat="1" ht="6.95" customHeight="1">
      <c r="B22" s="39"/>
      <c r="I22" s="127"/>
      <c r="L22" s="39"/>
    </row>
    <row r="23" spans="2:12" s="1" customFormat="1" ht="12" customHeight="1">
      <c r="B23" s="39"/>
      <c r="D23" s="125" t="s">
        <v>33</v>
      </c>
      <c r="I23" s="129" t="s">
        <v>25</v>
      </c>
      <c r="J23" s="13" t="s">
        <v>1</v>
      </c>
      <c r="L23" s="39"/>
    </row>
    <row r="24" spans="2:12" s="1" customFormat="1" ht="18" customHeight="1">
      <c r="B24" s="39"/>
      <c r="E24" s="13" t="s">
        <v>34</v>
      </c>
      <c r="I24" s="129" t="s">
        <v>27</v>
      </c>
      <c r="J24" s="13" t="s">
        <v>1</v>
      </c>
      <c r="L24" s="39"/>
    </row>
    <row r="25" spans="2:12" s="1" customFormat="1" ht="6.95" customHeight="1">
      <c r="B25" s="39"/>
      <c r="I25" s="127"/>
      <c r="L25" s="39"/>
    </row>
    <row r="26" spans="2:12" s="1" customFormat="1" ht="12" customHeight="1">
      <c r="B26" s="39"/>
      <c r="D26" s="125" t="s">
        <v>35</v>
      </c>
      <c r="I26" s="127"/>
      <c r="L26" s="39"/>
    </row>
    <row r="27" spans="2:12" s="6" customFormat="1" ht="16.5" customHeight="1">
      <c r="B27" s="131"/>
      <c r="E27" s="132" t="s">
        <v>1</v>
      </c>
      <c r="F27" s="132"/>
      <c r="G27" s="132"/>
      <c r="H27" s="132"/>
      <c r="I27" s="133"/>
      <c r="L27" s="131"/>
    </row>
    <row r="28" spans="2:12" s="1" customFormat="1" ht="6.95" customHeight="1">
      <c r="B28" s="39"/>
      <c r="I28" s="127"/>
      <c r="L28" s="39"/>
    </row>
    <row r="29" spans="2:12" s="1" customFormat="1" ht="6.95" customHeight="1">
      <c r="B29" s="39"/>
      <c r="D29" s="67"/>
      <c r="E29" s="67"/>
      <c r="F29" s="67"/>
      <c r="G29" s="67"/>
      <c r="H29" s="67"/>
      <c r="I29" s="134"/>
      <c r="J29" s="67"/>
      <c r="K29" s="67"/>
      <c r="L29" s="39"/>
    </row>
    <row r="30" spans="2:12" s="1" customFormat="1" ht="25.4" customHeight="1">
      <c r="B30" s="39"/>
      <c r="D30" s="135" t="s">
        <v>36</v>
      </c>
      <c r="I30" s="127"/>
      <c r="J30" s="136">
        <f>ROUND(J93,2)</f>
        <v>0</v>
      </c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34"/>
      <c r="J31" s="67"/>
      <c r="K31" s="67"/>
      <c r="L31" s="39"/>
    </row>
    <row r="32" spans="2:12" s="1" customFormat="1" ht="14.4" customHeight="1">
      <c r="B32" s="39"/>
      <c r="F32" s="137" t="s">
        <v>38</v>
      </c>
      <c r="I32" s="138" t="s">
        <v>37</v>
      </c>
      <c r="J32" s="137" t="s">
        <v>39</v>
      </c>
      <c r="L32" s="39"/>
    </row>
    <row r="33" spans="2:12" s="1" customFormat="1" ht="14.4" customHeight="1">
      <c r="B33" s="39"/>
      <c r="D33" s="125" t="s">
        <v>40</v>
      </c>
      <c r="E33" s="125" t="s">
        <v>41</v>
      </c>
      <c r="F33" s="139">
        <f>ROUND((SUM(BE93:BE232)),2)</f>
        <v>0</v>
      </c>
      <c r="I33" s="140">
        <v>0.21</v>
      </c>
      <c r="J33" s="139">
        <f>ROUND(((SUM(BE93:BE232))*I33),2)</f>
        <v>0</v>
      </c>
      <c r="L33" s="39"/>
    </row>
    <row r="34" spans="2:12" s="1" customFormat="1" ht="14.4" customHeight="1">
      <c r="B34" s="39"/>
      <c r="E34" s="125" t="s">
        <v>42</v>
      </c>
      <c r="F34" s="139">
        <f>ROUND((SUM(BF93:BF232)),2)</f>
        <v>0</v>
      </c>
      <c r="I34" s="140">
        <v>0.15</v>
      </c>
      <c r="J34" s="139">
        <f>ROUND(((SUM(BF93:BF232))*I34),2)</f>
        <v>0</v>
      </c>
      <c r="L34" s="39"/>
    </row>
    <row r="35" spans="2:12" s="1" customFormat="1" ht="14.4" customHeight="1" hidden="1">
      <c r="B35" s="39"/>
      <c r="E35" s="125" t="s">
        <v>43</v>
      </c>
      <c r="F35" s="139">
        <f>ROUND((SUM(BG93:BG232)),2)</f>
        <v>0</v>
      </c>
      <c r="I35" s="140">
        <v>0.21</v>
      </c>
      <c r="J35" s="139">
        <f>0</f>
        <v>0</v>
      </c>
      <c r="L35" s="39"/>
    </row>
    <row r="36" spans="2:12" s="1" customFormat="1" ht="14.4" customHeight="1" hidden="1">
      <c r="B36" s="39"/>
      <c r="E36" s="125" t="s">
        <v>44</v>
      </c>
      <c r="F36" s="139">
        <f>ROUND((SUM(BH93:BH232)),2)</f>
        <v>0</v>
      </c>
      <c r="I36" s="140">
        <v>0.15</v>
      </c>
      <c r="J36" s="139">
        <f>0</f>
        <v>0</v>
      </c>
      <c r="L36" s="39"/>
    </row>
    <row r="37" spans="2:12" s="1" customFormat="1" ht="14.4" customHeight="1" hidden="1">
      <c r="B37" s="39"/>
      <c r="E37" s="125" t="s">
        <v>45</v>
      </c>
      <c r="F37" s="139">
        <f>ROUND((SUM(BI93:BI232)),2)</f>
        <v>0</v>
      </c>
      <c r="I37" s="140">
        <v>0</v>
      </c>
      <c r="J37" s="139">
        <f>0</f>
        <v>0</v>
      </c>
      <c r="L37" s="39"/>
    </row>
    <row r="38" spans="2:12" s="1" customFormat="1" ht="6.95" customHeight="1">
      <c r="B38" s="39"/>
      <c r="I38" s="127"/>
      <c r="L38" s="39"/>
    </row>
    <row r="39" spans="2:12" s="1" customFormat="1" ht="25.4" customHeight="1">
      <c r="B39" s="39"/>
      <c r="C39" s="141"/>
      <c r="D39" s="142" t="s">
        <v>46</v>
      </c>
      <c r="E39" s="143"/>
      <c r="F39" s="143"/>
      <c r="G39" s="144" t="s">
        <v>47</v>
      </c>
      <c r="H39" s="145" t="s">
        <v>48</v>
      </c>
      <c r="I39" s="146"/>
      <c r="J39" s="147">
        <f>SUM(J30:J37)</f>
        <v>0</v>
      </c>
      <c r="K39" s="148"/>
      <c r="L39" s="39"/>
    </row>
    <row r="40" spans="2:12" s="1" customFormat="1" ht="14.4" customHeight="1">
      <c r="B40" s="149"/>
      <c r="C40" s="150"/>
      <c r="D40" s="150"/>
      <c r="E40" s="150"/>
      <c r="F40" s="150"/>
      <c r="G40" s="150"/>
      <c r="H40" s="150"/>
      <c r="I40" s="151"/>
      <c r="J40" s="150"/>
      <c r="K40" s="150"/>
      <c r="L40" s="39"/>
    </row>
    <row r="44" spans="2:12" s="1" customFormat="1" ht="6.95" customHeight="1">
      <c r="B44" s="152"/>
      <c r="C44" s="153"/>
      <c r="D44" s="153"/>
      <c r="E44" s="153"/>
      <c r="F44" s="153"/>
      <c r="G44" s="153"/>
      <c r="H44" s="153"/>
      <c r="I44" s="154"/>
      <c r="J44" s="153"/>
      <c r="K44" s="153"/>
      <c r="L44" s="39"/>
    </row>
    <row r="45" spans="2:12" s="1" customFormat="1" ht="24.95" customHeight="1">
      <c r="B45" s="34"/>
      <c r="C45" s="19" t="s">
        <v>89</v>
      </c>
      <c r="D45" s="35"/>
      <c r="E45" s="35"/>
      <c r="F45" s="35"/>
      <c r="G45" s="35"/>
      <c r="H45" s="35"/>
      <c r="I45" s="127"/>
      <c r="J45" s="35"/>
      <c r="K45" s="35"/>
      <c r="L45" s="39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27"/>
      <c r="J46" s="35"/>
      <c r="K46" s="35"/>
      <c r="L46" s="39"/>
    </row>
    <row r="47" spans="2:12" s="1" customFormat="1" ht="12" customHeight="1">
      <c r="B47" s="34"/>
      <c r="C47" s="28" t="s">
        <v>16</v>
      </c>
      <c r="D47" s="35"/>
      <c r="E47" s="35"/>
      <c r="F47" s="35"/>
      <c r="G47" s="35"/>
      <c r="H47" s="35"/>
      <c r="I47" s="127"/>
      <c r="J47" s="35"/>
      <c r="K47" s="35"/>
      <c r="L47" s="39"/>
    </row>
    <row r="48" spans="2:12" s="1" customFormat="1" ht="16.5" customHeight="1">
      <c r="B48" s="34"/>
      <c r="C48" s="35"/>
      <c r="D48" s="35"/>
      <c r="E48" s="155" t="str">
        <f>E7</f>
        <v>Rekonstrukce pokojů - Domov pro Seniory v Hranicích</v>
      </c>
      <c r="F48" s="28"/>
      <c r="G48" s="28"/>
      <c r="H48" s="28"/>
      <c r="I48" s="127"/>
      <c r="J48" s="35"/>
      <c r="K48" s="35"/>
      <c r="L48" s="39"/>
    </row>
    <row r="49" spans="2:12" s="1" customFormat="1" ht="12" customHeight="1">
      <c r="B49" s="34"/>
      <c r="C49" s="28" t="s">
        <v>87</v>
      </c>
      <c r="D49" s="35"/>
      <c r="E49" s="35"/>
      <c r="F49" s="35"/>
      <c r="G49" s="35"/>
      <c r="H49" s="35"/>
      <c r="I49" s="127"/>
      <c r="J49" s="35"/>
      <c r="K49" s="35"/>
      <c r="L49" s="39"/>
    </row>
    <row r="50" spans="2:12" s="1" customFormat="1" ht="16.5" customHeight="1">
      <c r="B50" s="34"/>
      <c r="C50" s="35"/>
      <c r="D50" s="35"/>
      <c r="E50" s="60" t="str">
        <f>E9</f>
        <v>20 - 2NP</v>
      </c>
      <c r="F50" s="35"/>
      <c r="G50" s="35"/>
      <c r="H50" s="35"/>
      <c r="I50" s="127"/>
      <c r="J50" s="35"/>
      <c r="K50" s="35"/>
      <c r="L50" s="39"/>
    </row>
    <row r="51" spans="2:12" s="1" customFormat="1" ht="6.95" customHeight="1">
      <c r="B51" s="34"/>
      <c r="C51" s="35"/>
      <c r="D51" s="35"/>
      <c r="E51" s="35"/>
      <c r="F51" s="35"/>
      <c r="G51" s="35"/>
      <c r="H51" s="35"/>
      <c r="I51" s="127"/>
      <c r="J51" s="35"/>
      <c r="K51" s="35"/>
      <c r="L51" s="39"/>
    </row>
    <row r="52" spans="2:12" s="1" customFormat="1" ht="12" customHeight="1">
      <c r="B52" s="34"/>
      <c r="C52" s="28" t="s">
        <v>20</v>
      </c>
      <c r="D52" s="35"/>
      <c r="E52" s="35"/>
      <c r="F52" s="23" t="str">
        <f>F12</f>
        <v>Hranice</v>
      </c>
      <c r="G52" s="35"/>
      <c r="H52" s="35"/>
      <c r="I52" s="129" t="s">
        <v>22</v>
      </c>
      <c r="J52" s="63" t="str">
        <f>IF(J12="","",J12)</f>
        <v>10. 12. 2018</v>
      </c>
      <c r="K52" s="35"/>
      <c r="L52" s="39"/>
    </row>
    <row r="53" spans="2:12" s="1" customFormat="1" ht="6.95" customHeight="1">
      <c r="B53" s="34"/>
      <c r="C53" s="35"/>
      <c r="D53" s="35"/>
      <c r="E53" s="35"/>
      <c r="F53" s="35"/>
      <c r="G53" s="35"/>
      <c r="H53" s="35"/>
      <c r="I53" s="127"/>
      <c r="J53" s="35"/>
      <c r="K53" s="35"/>
      <c r="L53" s="39"/>
    </row>
    <row r="54" spans="2:12" s="1" customFormat="1" ht="13.65" customHeight="1">
      <c r="B54" s="34"/>
      <c r="C54" s="28" t="s">
        <v>24</v>
      </c>
      <c r="D54" s="35"/>
      <c r="E54" s="35"/>
      <c r="F54" s="23" t="str">
        <f>E15</f>
        <v>Domov pro Seniory v Hranicích</v>
      </c>
      <c r="G54" s="35"/>
      <c r="H54" s="35"/>
      <c r="I54" s="129" t="s">
        <v>30</v>
      </c>
      <c r="J54" s="32" t="str">
        <f>E21</f>
        <v>ing.Kostner Petr</v>
      </c>
      <c r="K54" s="35"/>
      <c r="L54" s="39"/>
    </row>
    <row r="55" spans="2:12" s="1" customFormat="1" ht="13.65" customHeight="1">
      <c r="B55" s="34"/>
      <c r="C55" s="28" t="s">
        <v>28</v>
      </c>
      <c r="D55" s="35"/>
      <c r="E55" s="35"/>
      <c r="F55" s="23" t="str">
        <f>IF(E18="","",E18)</f>
        <v>Vyplň údaj</v>
      </c>
      <c r="G55" s="35"/>
      <c r="H55" s="35"/>
      <c r="I55" s="129" t="s">
        <v>33</v>
      </c>
      <c r="J55" s="32" t="str">
        <f>E24</f>
        <v>Milan Hájek</v>
      </c>
      <c r="K55" s="35"/>
      <c r="L55" s="39"/>
    </row>
    <row r="56" spans="2:12" s="1" customFormat="1" ht="10.3" customHeight="1">
      <c r="B56" s="34"/>
      <c r="C56" s="35"/>
      <c r="D56" s="35"/>
      <c r="E56" s="35"/>
      <c r="F56" s="35"/>
      <c r="G56" s="35"/>
      <c r="H56" s="35"/>
      <c r="I56" s="127"/>
      <c r="J56" s="35"/>
      <c r="K56" s="35"/>
      <c r="L56" s="39"/>
    </row>
    <row r="57" spans="2:12" s="1" customFormat="1" ht="29.25" customHeight="1">
      <c r="B57" s="34"/>
      <c r="C57" s="156" t="s">
        <v>90</v>
      </c>
      <c r="D57" s="157"/>
      <c r="E57" s="157"/>
      <c r="F57" s="157"/>
      <c r="G57" s="157"/>
      <c r="H57" s="157"/>
      <c r="I57" s="158"/>
      <c r="J57" s="159" t="s">
        <v>91</v>
      </c>
      <c r="K57" s="157"/>
      <c r="L57" s="39"/>
    </row>
    <row r="58" spans="2:12" s="1" customFormat="1" ht="10.3" customHeight="1">
      <c r="B58" s="34"/>
      <c r="C58" s="35"/>
      <c r="D58" s="35"/>
      <c r="E58" s="35"/>
      <c r="F58" s="35"/>
      <c r="G58" s="35"/>
      <c r="H58" s="35"/>
      <c r="I58" s="127"/>
      <c r="J58" s="35"/>
      <c r="K58" s="35"/>
      <c r="L58" s="39"/>
    </row>
    <row r="59" spans="2:47" s="1" customFormat="1" ht="22.8" customHeight="1">
      <c r="B59" s="34"/>
      <c r="C59" s="160" t="s">
        <v>92</v>
      </c>
      <c r="D59" s="35"/>
      <c r="E59" s="35"/>
      <c r="F59" s="35"/>
      <c r="G59" s="35"/>
      <c r="H59" s="35"/>
      <c r="I59" s="127"/>
      <c r="J59" s="94">
        <f>J93</f>
        <v>0</v>
      </c>
      <c r="K59" s="35"/>
      <c r="L59" s="39"/>
      <c r="AU59" s="13" t="s">
        <v>93</v>
      </c>
    </row>
    <row r="60" spans="2:12" s="7" customFormat="1" ht="24.95" customHeight="1">
      <c r="B60" s="161"/>
      <c r="C60" s="162"/>
      <c r="D60" s="163" t="s">
        <v>94</v>
      </c>
      <c r="E60" s="164"/>
      <c r="F60" s="164"/>
      <c r="G60" s="164"/>
      <c r="H60" s="164"/>
      <c r="I60" s="165"/>
      <c r="J60" s="166">
        <f>J94</f>
        <v>0</v>
      </c>
      <c r="K60" s="162"/>
      <c r="L60" s="167"/>
    </row>
    <row r="61" spans="2:12" s="8" customFormat="1" ht="19.9" customHeight="1">
      <c r="B61" s="168"/>
      <c r="C61" s="169"/>
      <c r="D61" s="170" t="s">
        <v>95</v>
      </c>
      <c r="E61" s="171"/>
      <c r="F61" s="171"/>
      <c r="G61" s="171"/>
      <c r="H61" s="171"/>
      <c r="I61" s="172"/>
      <c r="J61" s="173">
        <f>J95</f>
        <v>0</v>
      </c>
      <c r="K61" s="169"/>
      <c r="L61" s="174"/>
    </row>
    <row r="62" spans="2:12" s="8" customFormat="1" ht="19.9" customHeight="1">
      <c r="B62" s="168"/>
      <c r="C62" s="169"/>
      <c r="D62" s="170" t="s">
        <v>96</v>
      </c>
      <c r="E62" s="171"/>
      <c r="F62" s="171"/>
      <c r="G62" s="171"/>
      <c r="H62" s="171"/>
      <c r="I62" s="172"/>
      <c r="J62" s="173">
        <f>J99</f>
        <v>0</v>
      </c>
      <c r="K62" s="169"/>
      <c r="L62" s="174"/>
    </row>
    <row r="63" spans="2:12" s="8" customFormat="1" ht="19.9" customHeight="1">
      <c r="B63" s="168"/>
      <c r="C63" s="169"/>
      <c r="D63" s="170" t="s">
        <v>97</v>
      </c>
      <c r="E63" s="171"/>
      <c r="F63" s="171"/>
      <c r="G63" s="171"/>
      <c r="H63" s="171"/>
      <c r="I63" s="172"/>
      <c r="J63" s="173">
        <f>J110</f>
        <v>0</v>
      </c>
      <c r="K63" s="169"/>
      <c r="L63" s="174"/>
    </row>
    <row r="64" spans="2:12" s="8" customFormat="1" ht="19.9" customHeight="1">
      <c r="B64" s="168"/>
      <c r="C64" s="169"/>
      <c r="D64" s="170" t="s">
        <v>98</v>
      </c>
      <c r="E64" s="171"/>
      <c r="F64" s="171"/>
      <c r="G64" s="171"/>
      <c r="H64" s="171"/>
      <c r="I64" s="172"/>
      <c r="J64" s="173">
        <f>J137</f>
        <v>0</v>
      </c>
      <c r="K64" s="169"/>
      <c r="L64" s="174"/>
    </row>
    <row r="65" spans="2:12" s="8" customFormat="1" ht="19.9" customHeight="1">
      <c r="B65" s="168"/>
      <c r="C65" s="169"/>
      <c r="D65" s="170" t="s">
        <v>99</v>
      </c>
      <c r="E65" s="171"/>
      <c r="F65" s="171"/>
      <c r="G65" s="171"/>
      <c r="H65" s="171"/>
      <c r="I65" s="172"/>
      <c r="J65" s="173">
        <f>J143</f>
        <v>0</v>
      </c>
      <c r="K65" s="169"/>
      <c r="L65" s="174"/>
    </row>
    <row r="66" spans="2:12" s="7" customFormat="1" ht="24.95" customHeight="1">
      <c r="B66" s="161"/>
      <c r="C66" s="162"/>
      <c r="D66" s="163" t="s">
        <v>100</v>
      </c>
      <c r="E66" s="164"/>
      <c r="F66" s="164"/>
      <c r="G66" s="164"/>
      <c r="H66" s="164"/>
      <c r="I66" s="165"/>
      <c r="J66" s="166">
        <f>J145</f>
        <v>0</v>
      </c>
      <c r="K66" s="162"/>
      <c r="L66" s="167"/>
    </row>
    <row r="67" spans="2:12" s="8" customFormat="1" ht="19.9" customHeight="1">
      <c r="B67" s="168"/>
      <c r="C67" s="169"/>
      <c r="D67" s="170" t="s">
        <v>101</v>
      </c>
      <c r="E67" s="171"/>
      <c r="F67" s="171"/>
      <c r="G67" s="171"/>
      <c r="H67" s="171"/>
      <c r="I67" s="172"/>
      <c r="J67" s="173">
        <f>J146</f>
        <v>0</v>
      </c>
      <c r="K67" s="169"/>
      <c r="L67" s="174"/>
    </row>
    <row r="68" spans="2:12" s="8" customFormat="1" ht="19.9" customHeight="1">
      <c r="B68" s="168"/>
      <c r="C68" s="169"/>
      <c r="D68" s="170" t="s">
        <v>102</v>
      </c>
      <c r="E68" s="171"/>
      <c r="F68" s="171"/>
      <c r="G68" s="171"/>
      <c r="H68" s="171"/>
      <c r="I68" s="172"/>
      <c r="J68" s="173">
        <f>J155</f>
        <v>0</v>
      </c>
      <c r="K68" s="169"/>
      <c r="L68" s="174"/>
    </row>
    <row r="69" spans="2:12" s="8" customFormat="1" ht="19.9" customHeight="1">
      <c r="B69" s="168"/>
      <c r="C69" s="169"/>
      <c r="D69" s="170" t="s">
        <v>103</v>
      </c>
      <c r="E69" s="171"/>
      <c r="F69" s="171"/>
      <c r="G69" s="171"/>
      <c r="H69" s="171"/>
      <c r="I69" s="172"/>
      <c r="J69" s="173">
        <f>J173</f>
        <v>0</v>
      </c>
      <c r="K69" s="169"/>
      <c r="L69" s="174"/>
    </row>
    <row r="70" spans="2:12" s="8" customFormat="1" ht="19.9" customHeight="1">
      <c r="B70" s="168"/>
      <c r="C70" s="169"/>
      <c r="D70" s="170" t="s">
        <v>104</v>
      </c>
      <c r="E70" s="171"/>
      <c r="F70" s="171"/>
      <c r="G70" s="171"/>
      <c r="H70" s="171"/>
      <c r="I70" s="172"/>
      <c r="J70" s="173">
        <f>J192</f>
        <v>0</v>
      </c>
      <c r="K70" s="169"/>
      <c r="L70" s="174"/>
    </row>
    <row r="71" spans="2:12" s="8" customFormat="1" ht="19.9" customHeight="1">
      <c r="B71" s="168"/>
      <c r="C71" s="169"/>
      <c r="D71" s="170" t="s">
        <v>105</v>
      </c>
      <c r="E71" s="171"/>
      <c r="F71" s="171"/>
      <c r="G71" s="171"/>
      <c r="H71" s="171"/>
      <c r="I71" s="172"/>
      <c r="J71" s="173">
        <f>J207</f>
        <v>0</v>
      </c>
      <c r="K71" s="169"/>
      <c r="L71" s="174"/>
    </row>
    <row r="72" spans="2:12" s="7" customFormat="1" ht="24.95" customHeight="1">
      <c r="B72" s="161"/>
      <c r="C72" s="162"/>
      <c r="D72" s="163" t="s">
        <v>106</v>
      </c>
      <c r="E72" s="164"/>
      <c r="F72" s="164"/>
      <c r="G72" s="164"/>
      <c r="H72" s="164"/>
      <c r="I72" s="165"/>
      <c r="J72" s="166">
        <f>J230</f>
        <v>0</v>
      </c>
      <c r="K72" s="162"/>
      <c r="L72" s="167"/>
    </row>
    <row r="73" spans="2:12" s="8" customFormat="1" ht="19.9" customHeight="1">
      <c r="B73" s="168"/>
      <c r="C73" s="169"/>
      <c r="D73" s="170" t="s">
        <v>107</v>
      </c>
      <c r="E73" s="171"/>
      <c r="F73" s="171"/>
      <c r="G73" s="171"/>
      <c r="H73" s="171"/>
      <c r="I73" s="172"/>
      <c r="J73" s="173">
        <f>J231</f>
        <v>0</v>
      </c>
      <c r="K73" s="169"/>
      <c r="L73" s="174"/>
    </row>
    <row r="74" spans="2:12" s="1" customFormat="1" ht="21.8" customHeight="1">
      <c r="B74" s="34"/>
      <c r="C74" s="35"/>
      <c r="D74" s="35"/>
      <c r="E74" s="35"/>
      <c r="F74" s="35"/>
      <c r="G74" s="35"/>
      <c r="H74" s="35"/>
      <c r="I74" s="127"/>
      <c r="J74" s="35"/>
      <c r="K74" s="35"/>
      <c r="L74" s="39"/>
    </row>
    <row r="75" spans="2:12" s="1" customFormat="1" ht="6.95" customHeight="1">
      <c r="B75" s="53"/>
      <c r="C75" s="54"/>
      <c r="D75" s="54"/>
      <c r="E75" s="54"/>
      <c r="F75" s="54"/>
      <c r="G75" s="54"/>
      <c r="H75" s="54"/>
      <c r="I75" s="151"/>
      <c r="J75" s="54"/>
      <c r="K75" s="54"/>
      <c r="L75" s="39"/>
    </row>
    <row r="79" spans="2:12" s="1" customFormat="1" ht="6.95" customHeight="1">
      <c r="B79" s="55"/>
      <c r="C79" s="56"/>
      <c r="D79" s="56"/>
      <c r="E79" s="56"/>
      <c r="F79" s="56"/>
      <c r="G79" s="56"/>
      <c r="H79" s="56"/>
      <c r="I79" s="154"/>
      <c r="J79" s="56"/>
      <c r="K79" s="56"/>
      <c r="L79" s="39"/>
    </row>
    <row r="80" spans="2:12" s="1" customFormat="1" ht="24.95" customHeight="1">
      <c r="B80" s="34"/>
      <c r="C80" s="19" t="s">
        <v>108</v>
      </c>
      <c r="D80" s="35"/>
      <c r="E80" s="35"/>
      <c r="F80" s="35"/>
      <c r="G80" s="35"/>
      <c r="H80" s="35"/>
      <c r="I80" s="127"/>
      <c r="J80" s="35"/>
      <c r="K80" s="35"/>
      <c r="L80" s="39"/>
    </row>
    <row r="81" spans="2:12" s="1" customFormat="1" ht="6.95" customHeight="1">
      <c r="B81" s="34"/>
      <c r="C81" s="35"/>
      <c r="D81" s="35"/>
      <c r="E81" s="35"/>
      <c r="F81" s="35"/>
      <c r="G81" s="35"/>
      <c r="H81" s="35"/>
      <c r="I81" s="127"/>
      <c r="J81" s="35"/>
      <c r="K81" s="35"/>
      <c r="L81" s="39"/>
    </row>
    <row r="82" spans="2:12" s="1" customFormat="1" ht="12" customHeight="1">
      <c r="B82" s="34"/>
      <c r="C82" s="28" t="s">
        <v>16</v>
      </c>
      <c r="D82" s="35"/>
      <c r="E82" s="35"/>
      <c r="F82" s="35"/>
      <c r="G82" s="35"/>
      <c r="H82" s="35"/>
      <c r="I82" s="127"/>
      <c r="J82" s="35"/>
      <c r="K82" s="35"/>
      <c r="L82" s="39"/>
    </row>
    <row r="83" spans="2:12" s="1" customFormat="1" ht="16.5" customHeight="1">
      <c r="B83" s="34"/>
      <c r="C83" s="35"/>
      <c r="D83" s="35"/>
      <c r="E83" s="155" t="str">
        <f>E7</f>
        <v>Rekonstrukce pokojů - Domov pro Seniory v Hranicích</v>
      </c>
      <c r="F83" s="28"/>
      <c r="G83" s="28"/>
      <c r="H83" s="28"/>
      <c r="I83" s="127"/>
      <c r="J83" s="35"/>
      <c r="K83" s="35"/>
      <c r="L83" s="39"/>
    </row>
    <row r="84" spans="2:12" s="1" customFormat="1" ht="12" customHeight="1">
      <c r="B84" s="34"/>
      <c r="C84" s="28" t="s">
        <v>87</v>
      </c>
      <c r="D84" s="35"/>
      <c r="E84" s="35"/>
      <c r="F84" s="35"/>
      <c r="G84" s="35"/>
      <c r="H84" s="35"/>
      <c r="I84" s="127"/>
      <c r="J84" s="35"/>
      <c r="K84" s="35"/>
      <c r="L84" s="39"/>
    </row>
    <row r="85" spans="2:12" s="1" customFormat="1" ht="16.5" customHeight="1">
      <c r="B85" s="34"/>
      <c r="C85" s="35"/>
      <c r="D85" s="35"/>
      <c r="E85" s="60" t="str">
        <f>E9</f>
        <v>20 - 2NP</v>
      </c>
      <c r="F85" s="35"/>
      <c r="G85" s="35"/>
      <c r="H85" s="35"/>
      <c r="I85" s="127"/>
      <c r="J85" s="35"/>
      <c r="K85" s="35"/>
      <c r="L85" s="39"/>
    </row>
    <row r="86" spans="2:12" s="1" customFormat="1" ht="6.95" customHeight="1">
      <c r="B86" s="34"/>
      <c r="C86" s="35"/>
      <c r="D86" s="35"/>
      <c r="E86" s="35"/>
      <c r="F86" s="35"/>
      <c r="G86" s="35"/>
      <c r="H86" s="35"/>
      <c r="I86" s="127"/>
      <c r="J86" s="35"/>
      <c r="K86" s="35"/>
      <c r="L86" s="39"/>
    </row>
    <row r="87" spans="2:12" s="1" customFormat="1" ht="12" customHeight="1">
      <c r="B87" s="34"/>
      <c r="C87" s="28" t="s">
        <v>20</v>
      </c>
      <c r="D87" s="35"/>
      <c r="E87" s="35"/>
      <c r="F87" s="23" t="str">
        <f>F12</f>
        <v>Hranice</v>
      </c>
      <c r="G87" s="35"/>
      <c r="H87" s="35"/>
      <c r="I87" s="129" t="s">
        <v>22</v>
      </c>
      <c r="J87" s="63" t="str">
        <f>IF(J12="","",J12)</f>
        <v>10. 12. 2018</v>
      </c>
      <c r="K87" s="35"/>
      <c r="L87" s="39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27"/>
      <c r="J88" s="35"/>
      <c r="K88" s="35"/>
      <c r="L88" s="39"/>
    </row>
    <row r="89" spans="2:12" s="1" customFormat="1" ht="13.65" customHeight="1">
      <c r="B89" s="34"/>
      <c r="C89" s="28" t="s">
        <v>24</v>
      </c>
      <c r="D89" s="35"/>
      <c r="E89" s="35"/>
      <c r="F89" s="23" t="str">
        <f>E15</f>
        <v>Domov pro Seniory v Hranicích</v>
      </c>
      <c r="G89" s="35"/>
      <c r="H89" s="35"/>
      <c r="I89" s="129" t="s">
        <v>30</v>
      </c>
      <c r="J89" s="32" t="str">
        <f>E21</f>
        <v>ing.Kostner Petr</v>
      </c>
      <c r="K89" s="35"/>
      <c r="L89" s="39"/>
    </row>
    <row r="90" spans="2:12" s="1" customFormat="1" ht="13.65" customHeight="1">
      <c r="B90" s="34"/>
      <c r="C90" s="28" t="s">
        <v>28</v>
      </c>
      <c r="D90" s="35"/>
      <c r="E90" s="35"/>
      <c r="F90" s="23" t="str">
        <f>IF(E18="","",E18)</f>
        <v>Vyplň údaj</v>
      </c>
      <c r="G90" s="35"/>
      <c r="H90" s="35"/>
      <c r="I90" s="129" t="s">
        <v>33</v>
      </c>
      <c r="J90" s="32" t="str">
        <f>E24</f>
        <v>Milan Hájek</v>
      </c>
      <c r="K90" s="35"/>
      <c r="L90" s="39"/>
    </row>
    <row r="91" spans="2:12" s="1" customFormat="1" ht="10.3" customHeight="1">
      <c r="B91" s="34"/>
      <c r="C91" s="35"/>
      <c r="D91" s="35"/>
      <c r="E91" s="35"/>
      <c r="F91" s="35"/>
      <c r="G91" s="35"/>
      <c r="H91" s="35"/>
      <c r="I91" s="127"/>
      <c r="J91" s="35"/>
      <c r="K91" s="35"/>
      <c r="L91" s="39"/>
    </row>
    <row r="92" spans="2:20" s="9" customFormat="1" ht="29.25" customHeight="1">
      <c r="B92" s="175"/>
      <c r="C92" s="176" t="s">
        <v>109</v>
      </c>
      <c r="D92" s="177" t="s">
        <v>55</v>
      </c>
      <c r="E92" s="177" t="s">
        <v>51</v>
      </c>
      <c r="F92" s="177" t="s">
        <v>52</v>
      </c>
      <c r="G92" s="177" t="s">
        <v>110</v>
      </c>
      <c r="H92" s="177" t="s">
        <v>111</v>
      </c>
      <c r="I92" s="178" t="s">
        <v>112</v>
      </c>
      <c r="J92" s="177" t="s">
        <v>91</v>
      </c>
      <c r="K92" s="179" t="s">
        <v>113</v>
      </c>
      <c r="L92" s="180"/>
      <c r="M92" s="84" t="s">
        <v>1</v>
      </c>
      <c r="N92" s="85" t="s">
        <v>40</v>
      </c>
      <c r="O92" s="85" t="s">
        <v>114</v>
      </c>
      <c r="P92" s="85" t="s">
        <v>115</v>
      </c>
      <c r="Q92" s="85" t="s">
        <v>116</v>
      </c>
      <c r="R92" s="85" t="s">
        <v>117</v>
      </c>
      <c r="S92" s="85" t="s">
        <v>118</v>
      </c>
      <c r="T92" s="86" t="s">
        <v>119</v>
      </c>
    </row>
    <row r="93" spans="2:63" s="1" customFormat="1" ht="22.8" customHeight="1">
      <c r="B93" s="34"/>
      <c r="C93" s="91" t="s">
        <v>120</v>
      </c>
      <c r="D93" s="35"/>
      <c r="E93" s="35"/>
      <c r="F93" s="35"/>
      <c r="G93" s="35"/>
      <c r="H93" s="35"/>
      <c r="I93" s="127"/>
      <c r="J93" s="181">
        <f>BK93</f>
        <v>0</v>
      </c>
      <c r="K93" s="35"/>
      <c r="L93" s="39"/>
      <c r="M93" s="87"/>
      <c r="N93" s="88"/>
      <c r="O93" s="88"/>
      <c r="P93" s="182">
        <f>P94+P145+P230</f>
        <v>0</v>
      </c>
      <c r="Q93" s="88"/>
      <c r="R93" s="182">
        <f>R94+R145+R230</f>
        <v>7.953816060000001</v>
      </c>
      <c r="S93" s="88"/>
      <c r="T93" s="183">
        <f>T94+T145+T230</f>
        <v>7.070708889999999</v>
      </c>
      <c r="AT93" s="13" t="s">
        <v>69</v>
      </c>
      <c r="AU93" s="13" t="s">
        <v>93</v>
      </c>
      <c r="BK93" s="184">
        <f>BK94+BK145+BK230</f>
        <v>0</v>
      </c>
    </row>
    <row r="94" spans="2:63" s="10" customFormat="1" ht="25.9" customHeight="1">
      <c r="B94" s="185"/>
      <c r="C94" s="186"/>
      <c r="D94" s="187" t="s">
        <v>69</v>
      </c>
      <c r="E94" s="188" t="s">
        <v>121</v>
      </c>
      <c r="F94" s="188" t="s">
        <v>122</v>
      </c>
      <c r="G94" s="186"/>
      <c r="H94" s="186"/>
      <c r="I94" s="189"/>
      <c r="J94" s="190">
        <f>BK94</f>
        <v>0</v>
      </c>
      <c r="K94" s="186"/>
      <c r="L94" s="191"/>
      <c r="M94" s="192"/>
      <c r="N94" s="193"/>
      <c r="O94" s="193"/>
      <c r="P94" s="194">
        <f>P95+P99+P110+P137+P143</f>
        <v>0</v>
      </c>
      <c r="Q94" s="193"/>
      <c r="R94" s="194">
        <f>R95+R99+R110+R137+R143</f>
        <v>2.8868556000000005</v>
      </c>
      <c r="S94" s="193"/>
      <c r="T94" s="195">
        <f>T95+T99+T110+T137+T143</f>
        <v>6.030799999999999</v>
      </c>
      <c r="AR94" s="196" t="s">
        <v>78</v>
      </c>
      <c r="AT94" s="197" t="s">
        <v>69</v>
      </c>
      <c r="AU94" s="197" t="s">
        <v>70</v>
      </c>
      <c r="AY94" s="196" t="s">
        <v>123</v>
      </c>
      <c r="BK94" s="198">
        <f>BK95+BK99+BK110+BK137+BK143</f>
        <v>0</v>
      </c>
    </row>
    <row r="95" spans="2:63" s="10" customFormat="1" ht="22.8" customHeight="1">
      <c r="B95" s="185"/>
      <c r="C95" s="186"/>
      <c r="D95" s="187" t="s">
        <v>69</v>
      </c>
      <c r="E95" s="199" t="s">
        <v>124</v>
      </c>
      <c r="F95" s="199" t="s">
        <v>125</v>
      </c>
      <c r="G95" s="186"/>
      <c r="H95" s="186"/>
      <c r="I95" s="189"/>
      <c r="J95" s="200">
        <f>BK95</f>
        <v>0</v>
      </c>
      <c r="K95" s="186"/>
      <c r="L95" s="191"/>
      <c r="M95" s="192"/>
      <c r="N95" s="193"/>
      <c r="O95" s="193"/>
      <c r="P95" s="194">
        <f>SUM(P96:P98)</f>
        <v>0</v>
      </c>
      <c r="Q95" s="193"/>
      <c r="R95" s="194">
        <f>SUM(R96:R98)</f>
        <v>0.19729000000000002</v>
      </c>
      <c r="S95" s="193"/>
      <c r="T95" s="195">
        <f>SUM(T96:T98)</f>
        <v>0</v>
      </c>
      <c r="AR95" s="196" t="s">
        <v>78</v>
      </c>
      <c r="AT95" s="197" t="s">
        <v>69</v>
      </c>
      <c r="AU95" s="197" t="s">
        <v>78</v>
      </c>
      <c r="AY95" s="196" t="s">
        <v>123</v>
      </c>
      <c r="BK95" s="198">
        <f>SUM(BK96:BK98)</f>
        <v>0</v>
      </c>
    </row>
    <row r="96" spans="2:65" s="1" customFormat="1" ht="16.5" customHeight="1">
      <c r="B96" s="34"/>
      <c r="C96" s="201" t="s">
        <v>78</v>
      </c>
      <c r="D96" s="201" t="s">
        <v>126</v>
      </c>
      <c r="E96" s="202" t="s">
        <v>127</v>
      </c>
      <c r="F96" s="203" t="s">
        <v>128</v>
      </c>
      <c r="G96" s="204" t="s">
        <v>129</v>
      </c>
      <c r="H96" s="205">
        <v>0.181</v>
      </c>
      <c r="I96" s="206"/>
      <c r="J96" s="207">
        <f>ROUND(I96*H96,2)</f>
        <v>0</v>
      </c>
      <c r="K96" s="203" t="s">
        <v>130</v>
      </c>
      <c r="L96" s="39"/>
      <c r="M96" s="208" t="s">
        <v>1</v>
      </c>
      <c r="N96" s="209" t="s">
        <v>42</v>
      </c>
      <c r="O96" s="75"/>
      <c r="P96" s="210">
        <f>O96*H96</f>
        <v>0</v>
      </c>
      <c r="Q96" s="210">
        <v>1.09</v>
      </c>
      <c r="R96" s="210">
        <f>Q96*H96</f>
        <v>0.19729000000000002</v>
      </c>
      <c r="S96" s="210">
        <v>0</v>
      </c>
      <c r="T96" s="211">
        <f>S96*H96</f>
        <v>0</v>
      </c>
      <c r="AR96" s="13" t="s">
        <v>131</v>
      </c>
      <c r="AT96" s="13" t="s">
        <v>126</v>
      </c>
      <c r="AU96" s="13" t="s">
        <v>132</v>
      </c>
      <c r="AY96" s="13" t="s">
        <v>123</v>
      </c>
      <c r="BE96" s="212">
        <f>IF(N96="základní",J96,0)</f>
        <v>0</v>
      </c>
      <c r="BF96" s="212">
        <f>IF(N96="snížená",J96,0)</f>
        <v>0</v>
      </c>
      <c r="BG96" s="212">
        <f>IF(N96="zákl. přenesená",J96,0)</f>
        <v>0</v>
      </c>
      <c r="BH96" s="212">
        <f>IF(N96="sníž. přenesená",J96,0)</f>
        <v>0</v>
      </c>
      <c r="BI96" s="212">
        <f>IF(N96="nulová",J96,0)</f>
        <v>0</v>
      </c>
      <c r="BJ96" s="13" t="s">
        <v>132</v>
      </c>
      <c r="BK96" s="212">
        <f>ROUND(I96*H96,2)</f>
        <v>0</v>
      </c>
      <c r="BL96" s="13" t="s">
        <v>131</v>
      </c>
      <c r="BM96" s="13" t="s">
        <v>133</v>
      </c>
    </row>
    <row r="97" spans="2:51" s="11" customFormat="1" ht="12">
      <c r="B97" s="213"/>
      <c r="C97" s="214"/>
      <c r="D97" s="215" t="s">
        <v>134</v>
      </c>
      <c r="E97" s="216" t="s">
        <v>1</v>
      </c>
      <c r="F97" s="217" t="s">
        <v>428</v>
      </c>
      <c r="G97" s="214"/>
      <c r="H97" s="218">
        <v>0.129</v>
      </c>
      <c r="I97" s="219"/>
      <c r="J97" s="214"/>
      <c r="K97" s="214"/>
      <c r="L97" s="220"/>
      <c r="M97" s="221"/>
      <c r="N97" s="222"/>
      <c r="O97" s="222"/>
      <c r="P97" s="222"/>
      <c r="Q97" s="222"/>
      <c r="R97" s="222"/>
      <c r="S97" s="222"/>
      <c r="T97" s="223"/>
      <c r="AT97" s="224" t="s">
        <v>134</v>
      </c>
      <c r="AU97" s="224" t="s">
        <v>132</v>
      </c>
      <c r="AV97" s="11" t="s">
        <v>132</v>
      </c>
      <c r="AW97" s="11" t="s">
        <v>32</v>
      </c>
      <c r="AX97" s="11" t="s">
        <v>70</v>
      </c>
      <c r="AY97" s="224" t="s">
        <v>123</v>
      </c>
    </row>
    <row r="98" spans="2:51" s="11" customFormat="1" ht="12">
      <c r="B98" s="213"/>
      <c r="C98" s="214"/>
      <c r="D98" s="215" t="s">
        <v>134</v>
      </c>
      <c r="E98" s="216" t="s">
        <v>1</v>
      </c>
      <c r="F98" s="217" t="s">
        <v>429</v>
      </c>
      <c r="G98" s="214"/>
      <c r="H98" s="218">
        <v>0.052</v>
      </c>
      <c r="I98" s="219"/>
      <c r="J98" s="214"/>
      <c r="K98" s="214"/>
      <c r="L98" s="220"/>
      <c r="M98" s="221"/>
      <c r="N98" s="222"/>
      <c r="O98" s="222"/>
      <c r="P98" s="222"/>
      <c r="Q98" s="222"/>
      <c r="R98" s="222"/>
      <c r="S98" s="222"/>
      <c r="T98" s="223"/>
      <c r="AT98" s="224" t="s">
        <v>134</v>
      </c>
      <c r="AU98" s="224" t="s">
        <v>132</v>
      </c>
      <c r="AV98" s="11" t="s">
        <v>132</v>
      </c>
      <c r="AW98" s="11" t="s">
        <v>32</v>
      </c>
      <c r="AX98" s="11" t="s">
        <v>70</v>
      </c>
      <c r="AY98" s="224" t="s">
        <v>123</v>
      </c>
    </row>
    <row r="99" spans="2:63" s="10" customFormat="1" ht="22.8" customHeight="1">
      <c r="B99" s="185"/>
      <c r="C99" s="186"/>
      <c r="D99" s="187" t="s">
        <v>69</v>
      </c>
      <c r="E99" s="199" t="s">
        <v>143</v>
      </c>
      <c r="F99" s="199" t="s">
        <v>144</v>
      </c>
      <c r="G99" s="186"/>
      <c r="H99" s="186"/>
      <c r="I99" s="189"/>
      <c r="J99" s="200">
        <f>BK99</f>
        <v>0</v>
      </c>
      <c r="K99" s="186"/>
      <c r="L99" s="191"/>
      <c r="M99" s="192"/>
      <c r="N99" s="193"/>
      <c r="O99" s="193"/>
      <c r="P99" s="194">
        <f>SUM(P100:P109)</f>
        <v>0</v>
      </c>
      <c r="Q99" s="193"/>
      <c r="R99" s="194">
        <f>SUM(R100:R109)</f>
        <v>2.67519</v>
      </c>
      <c r="S99" s="193"/>
      <c r="T99" s="195">
        <f>SUM(T100:T109)</f>
        <v>0</v>
      </c>
      <c r="AR99" s="196" t="s">
        <v>78</v>
      </c>
      <c r="AT99" s="197" t="s">
        <v>69</v>
      </c>
      <c r="AU99" s="197" t="s">
        <v>78</v>
      </c>
      <c r="AY99" s="196" t="s">
        <v>123</v>
      </c>
      <c r="BK99" s="198">
        <f>SUM(BK100:BK109)</f>
        <v>0</v>
      </c>
    </row>
    <row r="100" spans="2:65" s="1" customFormat="1" ht="16.5" customHeight="1">
      <c r="B100" s="34"/>
      <c r="C100" s="201" t="s">
        <v>132</v>
      </c>
      <c r="D100" s="201" t="s">
        <v>126</v>
      </c>
      <c r="E100" s="202" t="s">
        <v>156</v>
      </c>
      <c r="F100" s="203" t="s">
        <v>157</v>
      </c>
      <c r="G100" s="204" t="s">
        <v>158</v>
      </c>
      <c r="H100" s="205">
        <v>174.4</v>
      </c>
      <c r="I100" s="206"/>
      <c r="J100" s="207">
        <f>ROUND(I100*H100,2)</f>
        <v>0</v>
      </c>
      <c r="K100" s="203" t="s">
        <v>130</v>
      </c>
      <c r="L100" s="39"/>
      <c r="M100" s="208" t="s">
        <v>1</v>
      </c>
      <c r="N100" s="209" t="s">
        <v>42</v>
      </c>
      <c r="O100" s="75"/>
      <c r="P100" s="210">
        <f>O100*H100</f>
        <v>0</v>
      </c>
      <c r="Q100" s="210">
        <v>0.0015</v>
      </c>
      <c r="R100" s="210">
        <f>Q100*H100</f>
        <v>0.2616</v>
      </c>
      <c r="S100" s="210">
        <v>0</v>
      </c>
      <c r="T100" s="211">
        <f>S100*H100</f>
        <v>0</v>
      </c>
      <c r="AR100" s="13" t="s">
        <v>131</v>
      </c>
      <c r="AT100" s="13" t="s">
        <v>126</v>
      </c>
      <c r="AU100" s="13" t="s">
        <v>132</v>
      </c>
      <c r="AY100" s="13" t="s">
        <v>123</v>
      </c>
      <c r="BE100" s="212">
        <f>IF(N100="základní",J100,0)</f>
        <v>0</v>
      </c>
      <c r="BF100" s="212">
        <f>IF(N100="snížená",J100,0)</f>
        <v>0</v>
      </c>
      <c r="BG100" s="212">
        <f>IF(N100="zákl. přenesená",J100,0)</f>
        <v>0</v>
      </c>
      <c r="BH100" s="212">
        <f>IF(N100="sníž. přenesená",J100,0)</f>
        <v>0</v>
      </c>
      <c r="BI100" s="212">
        <f>IF(N100="nulová",J100,0)</f>
        <v>0</v>
      </c>
      <c r="BJ100" s="13" t="s">
        <v>132</v>
      </c>
      <c r="BK100" s="212">
        <f>ROUND(I100*H100,2)</f>
        <v>0</v>
      </c>
      <c r="BL100" s="13" t="s">
        <v>131</v>
      </c>
      <c r="BM100" s="13" t="s">
        <v>430</v>
      </c>
    </row>
    <row r="101" spans="2:51" s="11" customFormat="1" ht="12">
      <c r="B101" s="213"/>
      <c r="C101" s="214"/>
      <c r="D101" s="215" t="s">
        <v>134</v>
      </c>
      <c r="E101" s="216" t="s">
        <v>1</v>
      </c>
      <c r="F101" s="217" t="s">
        <v>431</v>
      </c>
      <c r="G101" s="214"/>
      <c r="H101" s="218">
        <v>39.2</v>
      </c>
      <c r="I101" s="219"/>
      <c r="J101" s="214"/>
      <c r="K101" s="214"/>
      <c r="L101" s="220"/>
      <c r="M101" s="221"/>
      <c r="N101" s="222"/>
      <c r="O101" s="222"/>
      <c r="P101" s="222"/>
      <c r="Q101" s="222"/>
      <c r="R101" s="222"/>
      <c r="S101" s="222"/>
      <c r="T101" s="223"/>
      <c r="AT101" s="224" t="s">
        <v>134</v>
      </c>
      <c r="AU101" s="224" t="s">
        <v>132</v>
      </c>
      <c r="AV101" s="11" t="s">
        <v>132</v>
      </c>
      <c r="AW101" s="11" t="s">
        <v>32</v>
      </c>
      <c r="AX101" s="11" t="s">
        <v>70</v>
      </c>
      <c r="AY101" s="224" t="s">
        <v>123</v>
      </c>
    </row>
    <row r="102" spans="2:51" s="11" customFormat="1" ht="12">
      <c r="B102" s="213"/>
      <c r="C102" s="214"/>
      <c r="D102" s="215" t="s">
        <v>134</v>
      </c>
      <c r="E102" s="216" t="s">
        <v>1</v>
      </c>
      <c r="F102" s="217" t="s">
        <v>432</v>
      </c>
      <c r="G102" s="214"/>
      <c r="H102" s="218">
        <v>135.2</v>
      </c>
      <c r="I102" s="219"/>
      <c r="J102" s="214"/>
      <c r="K102" s="214"/>
      <c r="L102" s="220"/>
      <c r="M102" s="221"/>
      <c r="N102" s="222"/>
      <c r="O102" s="222"/>
      <c r="P102" s="222"/>
      <c r="Q102" s="222"/>
      <c r="R102" s="222"/>
      <c r="S102" s="222"/>
      <c r="T102" s="223"/>
      <c r="AT102" s="224" t="s">
        <v>134</v>
      </c>
      <c r="AU102" s="224" t="s">
        <v>132</v>
      </c>
      <c r="AV102" s="11" t="s">
        <v>132</v>
      </c>
      <c r="AW102" s="11" t="s">
        <v>32</v>
      </c>
      <c r="AX102" s="11" t="s">
        <v>70</v>
      </c>
      <c r="AY102" s="224" t="s">
        <v>123</v>
      </c>
    </row>
    <row r="103" spans="2:65" s="1" customFormat="1" ht="16.5" customHeight="1">
      <c r="B103" s="34"/>
      <c r="C103" s="201" t="s">
        <v>124</v>
      </c>
      <c r="D103" s="201" t="s">
        <v>126</v>
      </c>
      <c r="E103" s="202" t="s">
        <v>165</v>
      </c>
      <c r="F103" s="203" t="s">
        <v>166</v>
      </c>
      <c r="G103" s="204" t="s">
        <v>152</v>
      </c>
      <c r="H103" s="205">
        <v>11</v>
      </c>
      <c r="I103" s="206"/>
      <c r="J103" s="207">
        <f>ROUND(I103*H103,2)</f>
        <v>0</v>
      </c>
      <c r="K103" s="203" t="s">
        <v>130</v>
      </c>
      <c r="L103" s="39"/>
      <c r="M103" s="208" t="s">
        <v>1</v>
      </c>
      <c r="N103" s="209" t="s">
        <v>42</v>
      </c>
      <c r="O103" s="75"/>
      <c r="P103" s="210">
        <f>O103*H103</f>
        <v>0</v>
      </c>
      <c r="Q103" s="210">
        <v>0.01698</v>
      </c>
      <c r="R103" s="210">
        <f>Q103*H103</f>
        <v>0.18677999999999997</v>
      </c>
      <c r="S103" s="210">
        <v>0</v>
      </c>
      <c r="T103" s="211">
        <f>S103*H103</f>
        <v>0</v>
      </c>
      <c r="AR103" s="13" t="s">
        <v>131</v>
      </c>
      <c r="AT103" s="13" t="s">
        <v>126</v>
      </c>
      <c r="AU103" s="13" t="s">
        <v>132</v>
      </c>
      <c r="AY103" s="13" t="s">
        <v>123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13" t="s">
        <v>132</v>
      </c>
      <c r="BK103" s="212">
        <f>ROUND(I103*H103,2)</f>
        <v>0</v>
      </c>
      <c r="BL103" s="13" t="s">
        <v>131</v>
      </c>
      <c r="BM103" s="13" t="s">
        <v>167</v>
      </c>
    </row>
    <row r="104" spans="2:65" s="1" customFormat="1" ht="16.5" customHeight="1">
      <c r="B104" s="34"/>
      <c r="C104" s="225" t="s">
        <v>131</v>
      </c>
      <c r="D104" s="225" t="s">
        <v>169</v>
      </c>
      <c r="E104" s="226" t="s">
        <v>174</v>
      </c>
      <c r="F104" s="227" t="s">
        <v>175</v>
      </c>
      <c r="G104" s="228" t="s">
        <v>152</v>
      </c>
      <c r="H104" s="229">
        <v>4</v>
      </c>
      <c r="I104" s="230"/>
      <c r="J104" s="231">
        <f>ROUND(I104*H104,2)</f>
        <v>0</v>
      </c>
      <c r="K104" s="227" t="s">
        <v>130</v>
      </c>
      <c r="L104" s="232"/>
      <c r="M104" s="233" t="s">
        <v>1</v>
      </c>
      <c r="N104" s="234" t="s">
        <v>42</v>
      </c>
      <c r="O104" s="75"/>
      <c r="P104" s="210">
        <f>O104*H104</f>
        <v>0</v>
      </c>
      <c r="Q104" s="210">
        <v>0.02233</v>
      </c>
      <c r="R104" s="210">
        <f>Q104*H104</f>
        <v>0.08932</v>
      </c>
      <c r="S104" s="210">
        <v>0</v>
      </c>
      <c r="T104" s="211">
        <f>S104*H104</f>
        <v>0</v>
      </c>
      <c r="AR104" s="13" t="s">
        <v>172</v>
      </c>
      <c r="AT104" s="13" t="s">
        <v>169</v>
      </c>
      <c r="AU104" s="13" t="s">
        <v>132</v>
      </c>
      <c r="AY104" s="13" t="s">
        <v>123</v>
      </c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13" t="s">
        <v>132</v>
      </c>
      <c r="BK104" s="212">
        <f>ROUND(I104*H104,2)</f>
        <v>0</v>
      </c>
      <c r="BL104" s="13" t="s">
        <v>131</v>
      </c>
      <c r="BM104" s="13" t="s">
        <v>176</v>
      </c>
    </row>
    <row r="105" spans="2:65" s="1" customFormat="1" ht="16.5" customHeight="1">
      <c r="B105" s="34"/>
      <c r="C105" s="225" t="s">
        <v>155</v>
      </c>
      <c r="D105" s="225" t="s">
        <v>169</v>
      </c>
      <c r="E105" s="226" t="s">
        <v>181</v>
      </c>
      <c r="F105" s="227" t="s">
        <v>182</v>
      </c>
      <c r="G105" s="228" t="s">
        <v>152</v>
      </c>
      <c r="H105" s="229">
        <v>7</v>
      </c>
      <c r="I105" s="230"/>
      <c r="J105" s="231">
        <f>ROUND(I105*H105,2)</f>
        <v>0</v>
      </c>
      <c r="K105" s="227" t="s">
        <v>183</v>
      </c>
      <c r="L105" s="232"/>
      <c r="M105" s="233" t="s">
        <v>1</v>
      </c>
      <c r="N105" s="234" t="s">
        <v>42</v>
      </c>
      <c r="O105" s="75"/>
      <c r="P105" s="210">
        <f>O105*H105</f>
        <v>0</v>
      </c>
      <c r="Q105" s="210">
        <v>0.025</v>
      </c>
      <c r="R105" s="210">
        <f>Q105*H105</f>
        <v>0.17500000000000002</v>
      </c>
      <c r="S105" s="210">
        <v>0</v>
      </c>
      <c r="T105" s="211">
        <f>S105*H105</f>
        <v>0</v>
      </c>
      <c r="AR105" s="13" t="s">
        <v>172</v>
      </c>
      <c r="AT105" s="13" t="s">
        <v>169</v>
      </c>
      <c r="AU105" s="13" t="s">
        <v>132</v>
      </c>
      <c r="AY105" s="13" t="s">
        <v>123</v>
      </c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13" t="s">
        <v>132</v>
      </c>
      <c r="BK105" s="212">
        <f>ROUND(I105*H105,2)</f>
        <v>0</v>
      </c>
      <c r="BL105" s="13" t="s">
        <v>131</v>
      </c>
      <c r="BM105" s="13" t="s">
        <v>184</v>
      </c>
    </row>
    <row r="106" spans="2:65" s="1" customFormat="1" ht="16.5" customHeight="1">
      <c r="B106" s="34"/>
      <c r="C106" s="201" t="s">
        <v>143</v>
      </c>
      <c r="D106" s="201" t="s">
        <v>126</v>
      </c>
      <c r="E106" s="202" t="s">
        <v>433</v>
      </c>
      <c r="F106" s="203" t="s">
        <v>434</v>
      </c>
      <c r="G106" s="204" t="s">
        <v>152</v>
      </c>
      <c r="H106" s="205">
        <v>3</v>
      </c>
      <c r="I106" s="206"/>
      <c r="J106" s="207">
        <f>ROUND(I106*H106,2)</f>
        <v>0</v>
      </c>
      <c r="K106" s="203" t="s">
        <v>130</v>
      </c>
      <c r="L106" s="39"/>
      <c r="M106" s="208" t="s">
        <v>1</v>
      </c>
      <c r="N106" s="209" t="s">
        <v>42</v>
      </c>
      <c r="O106" s="75"/>
      <c r="P106" s="210">
        <f>O106*H106</f>
        <v>0</v>
      </c>
      <c r="Q106" s="210">
        <v>0.4417</v>
      </c>
      <c r="R106" s="210">
        <f>Q106*H106</f>
        <v>1.3251</v>
      </c>
      <c r="S106" s="210">
        <v>0</v>
      </c>
      <c r="T106" s="211">
        <f>S106*H106</f>
        <v>0</v>
      </c>
      <c r="AR106" s="13" t="s">
        <v>131</v>
      </c>
      <c r="AT106" s="13" t="s">
        <v>126</v>
      </c>
      <c r="AU106" s="13" t="s">
        <v>132</v>
      </c>
      <c r="AY106" s="13" t="s">
        <v>123</v>
      </c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13" t="s">
        <v>132</v>
      </c>
      <c r="BK106" s="212">
        <f>ROUND(I106*H106,2)</f>
        <v>0</v>
      </c>
      <c r="BL106" s="13" t="s">
        <v>131</v>
      </c>
      <c r="BM106" s="13" t="s">
        <v>435</v>
      </c>
    </row>
    <row r="107" spans="2:65" s="1" customFormat="1" ht="16.5" customHeight="1">
      <c r="B107" s="34"/>
      <c r="C107" s="225" t="s">
        <v>168</v>
      </c>
      <c r="D107" s="225" t="s">
        <v>169</v>
      </c>
      <c r="E107" s="226" t="s">
        <v>436</v>
      </c>
      <c r="F107" s="227" t="s">
        <v>437</v>
      </c>
      <c r="G107" s="228" t="s">
        <v>152</v>
      </c>
      <c r="H107" s="229">
        <v>3</v>
      </c>
      <c r="I107" s="230"/>
      <c r="J107" s="231">
        <f>ROUND(I107*H107,2)</f>
        <v>0</v>
      </c>
      <c r="K107" s="227" t="s">
        <v>1</v>
      </c>
      <c r="L107" s="232"/>
      <c r="M107" s="233" t="s">
        <v>1</v>
      </c>
      <c r="N107" s="234" t="s">
        <v>42</v>
      </c>
      <c r="O107" s="75"/>
      <c r="P107" s="210">
        <f>O107*H107</f>
        <v>0</v>
      </c>
      <c r="Q107" s="210">
        <v>0.025</v>
      </c>
      <c r="R107" s="210">
        <f>Q107*H107</f>
        <v>0.07500000000000001</v>
      </c>
      <c r="S107" s="210">
        <v>0</v>
      </c>
      <c r="T107" s="211">
        <f>S107*H107</f>
        <v>0</v>
      </c>
      <c r="AR107" s="13" t="s">
        <v>172</v>
      </c>
      <c r="AT107" s="13" t="s">
        <v>169</v>
      </c>
      <c r="AU107" s="13" t="s">
        <v>132</v>
      </c>
      <c r="AY107" s="13" t="s">
        <v>123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13" t="s">
        <v>132</v>
      </c>
      <c r="BK107" s="212">
        <f>ROUND(I107*H107,2)</f>
        <v>0</v>
      </c>
      <c r="BL107" s="13" t="s">
        <v>131</v>
      </c>
      <c r="BM107" s="13" t="s">
        <v>438</v>
      </c>
    </row>
    <row r="108" spans="2:65" s="1" customFormat="1" ht="16.5" customHeight="1">
      <c r="B108" s="34"/>
      <c r="C108" s="201" t="s">
        <v>172</v>
      </c>
      <c r="D108" s="201" t="s">
        <v>126</v>
      </c>
      <c r="E108" s="202" t="s">
        <v>439</v>
      </c>
      <c r="F108" s="203" t="s">
        <v>440</v>
      </c>
      <c r="G108" s="204" t="s">
        <v>152</v>
      </c>
      <c r="H108" s="205">
        <v>1</v>
      </c>
      <c r="I108" s="206"/>
      <c r="J108" s="207">
        <f>ROUND(I108*H108,2)</f>
        <v>0</v>
      </c>
      <c r="K108" s="203" t="s">
        <v>130</v>
      </c>
      <c r="L108" s="39"/>
      <c r="M108" s="208" t="s">
        <v>1</v>
      </c>
      <c r="N108" s="209" t="s">
        <v>42</v>
      </c>
      <c r="O108" s="75"/>
      <c r="P108" s="210">
        <f>O108*H108</f>
        <v>0</v>
      </c>
      <c r="Q108" s="210">
        <v>0.54769</v>
      </c>
      <c r="R108" s="210">
        <f>Q108*H108</f>
        <v>0.54769</v>
      </c>
      <c r="S108" s="210">
        <v>0</v>
      </c>
      <c r="T108" s="211">
        <f>S108*H108</f>
        <v>0</v>
      </c>
      <c r="AR108" s="13" t="s">
        <v>131</v>
      </c>
      <c r="AT108" s="13" t="s">
        <v>126</v>
      </c>
      <c r="AU108" s="13" t="s">
        <v>132</v>
      </c>
      <c r="AY108" s="13" t="s">
        <v>123</v>
      </c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13" t="s">
        <v>132</v>
      </c>
      <c r="BK108" s="212">
        <f>ROUND(I108*H108,2)</f>
        <v>0</v>
      </c>
      <c r="BL108" s="13" t="s">
        <v>131</v>
      </c>
      <c r="BM108" s="13" t="s">
        <v>441</v>
      </c>
    </row>
    <row r="109" spans="2:65" s="1" customFormat="1" ht="16.5" customHeight="1">
      <c r="B109" s="34"/>
      <c r="C109" s="225" t="s">
        <v>177</v>
      </c>
      <c r="D109" s="225" t="s">
        <v>169</v>
      </c>
      <c r="E109" s="226" t="s">
        <v>442</v>
      </c>
      <c r="F109" s="227" t="s">
        <v>443</v>
      </c>
      <c r="G109" s="228" t="s">
        <v>152</v>
      </c>
      <c r="H109" s="229">
        <v>1</v>
      </c>
      <c r="I109" s="230"/>
      <c r="J109" s="231">
        <f>ROUND(I109*H109,2)</f>
        <v>0</v>
      </c>
      <c r="K109" s="227" t="s">
        <v>1</v>
      </c>
      <c r="L109" s="232"/>
      <c r="M109" s="233" t="s">
        <v>1</v>
      </c>
      <c r="N109" s="234" t="s">
        <v>42</v>
      </c>
      <c r="O109" s="75"/>
      <c r="P109" s="210">
        <f>O109*H109</f>
        <v>0</v>
      </c>
      <c r="Q109" s="210">
        <v>0.0147</v>
      </c>
      <c r="R109" s="210">
        <f>Q109*H109</f>
        <v>0.0147</v>
      </c>
      <c r="S109" s="210">
        <v>0</v>
      </c>
      <c r="T109" s="211">
        <f>S109*H109</f>
        <v>0</v>
      </c>
      <c r="AR109" s="13" t="s">
        <v>172</v>
      </c>
      <c r="AT109" s="13" t="s">
        <v>169</v>
      </c>
      <c r="AU109" s="13" t="s">
        <v>132</v>
      </c>
      <c r="AY109" s="13" t="s">
        <v>123</v>
      </c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13" t="s">
        <v>132</v>
      </c>
      <c r="BK109" s="212">
        <f>ROUND(I109*H109,2)</f>
        <v>0</v>
      </c>
      <c r="BL109" s="13" t="s">
        <v>131</v>
      </c>
      <c r="BM109" s="13" t="s">
        <v>444</v>
      </c>
    </row>
    <row r="110" spans="2:63" s="10" customFormat="1" ht="22.8" customHeight="1">
      <c r="B110" s="185"/>
      <c r="C110" s="186"/>
      <c r="D110" s="187" t="s">
        <v>69</v>
      </c>
      <c r="E110" s="199" t="s">
        <v>177</v>
      </c>
      <c r="F110" s="199" t="s">
        <v>185</v>
      </c>
      <c r="G110" s="186"/>
      <c r="H110" s="186"/>
      <c r="I110" s="189"/>
      <c r="J110" s="200">
        <f>BK110</f>
        <v>0</v>
      </c>
      <c r="K110" s="186"/>
      <c r="L110" s="191"/>
      <c r="M110" s="192"/>
      <c r="N110" s="193"/>
      <c r="O110" s="193"/>
      <c r="P110" s="194">
        <f>SUM(P111:P136)</f>
        <v>0</v>
      </c>
      <c r="Q110" s="193"/>
      <c r="R110" s="194">
        <f>SUM(R111:R136)</f>
        <v>0.0143756</v>
      </c>
      <c r="S110" s="193"/>
      <c r="T110" s="195">
        <f>SUM(T111:T136)</f>
        <v>6.030799999999999</v>
      </c>
      <c r="AR110" s="196" t="s">
        <v>78</v>
      </c>
      <c r="AT110" s="197" t="s">
        <v>69</v>
      </c>
      <c r="AU110" s="197" t="s">
        <v>78</v>
      </c>
      <c r="AY110" s="196" t="s">
        <v>123</v>
      </c>
      <c r="BK110" s="198">
        <f>SUM(BK111:BK136)</f>
        <v>0</v>
      </c>
    </row>
    <row r="111" spans="2:65" s="1" customFormat="1" ht="16.5" customHeight="1">
      <c r="B111" s="34"/>
      <c r="C111" s="201" t="s">
        <v>75</v>
      </c>
      <c r="D111" s="201" t="s">
        <v>126</v>
      </c>
      <c r="E111" s="202" t="s">
        <v>187</v>
      </c>
      <c r="F111" s="203" t="s">
        <v>188</v>
      </c>
      <c r="G111" s="204" t="s">
        <v>140</v>
      </c>
      <c r="H111" s="205">
        <v>359.39</v>
      </c>
      <c r="I111" s="206"/>
      <c r="J111" s="207">
        <f>ROUND(I111*H111,2)</f>
        <v>0</v>
      </c>
      <c r="K111" s="203" t="s">
        <v>130</v>
      </c>
      <c r="L111" s="39"/>
      <c r="M111" s="208" t="s">
        <v>1</v>
      </c>
      <c r="N111" s="209" t="s">
        <v>42</v>
      </c>
      <c r="O111" s="75"/>
      <c r="P111" s="210">
        <f>O111*H111</f>
        <v>0</v>
      </c>
      <c r="Q111" s="210">
        <v>4E-05</v>
      </c>
      <c r="R111" s="210">
        <f>Q111*H111</f>
        <v>0.0143756</v>
      </c>
      <c r="S111" s="210">
        <v>0</v>
      </c>
      <c r="T111" s="211">
        <f>S111*H111</f>
        <v>0</v>
      </c>
      <c r="AR111" s="13" t="s">
        <v>131</v>
      </c>
      <c r="AT111" s="13" t="s">
        <v>126</v>
      </c>
      <c r="AU111" s="13" t="s">
        <v>132</v>
      </c>
      <c r="AY111" s="13" t="s">
        <v>123</v>
      </c>
      <c r="BE111" s="212">
        <f>IF(N111="základní",J111,0)</f>
        <v>0</v>
      </c>
      <c r="BF111" s="212">
        <f>IF(N111="snížená",J111,0)</f>
        <v>0</v>
      </c>
      <c r="BG111" s="212">
        <f>IF(N111="zákl. přenesená",J111,0)</f>
        <v>0</v>
      </c>
      <c r="BH111" s="212">
        <f>IF(N111="sníž. přenesená",J111,0)</f>
        <v>0</v>
      </c>
      <c r="BI111" s="212">
        <f>IF(N111="nulová",J111,0)</f>
        <v>0</v>
      </c>
      <c r="BJ111" s="13" t="s">
        <v>132</v>
      </c>
      <c r="BK111" s="212">
        <f>ROUND(I111*H111,2)</f>
        <v>0</v>
      </c>
      <c r="BL111" s="13" t="s">
        <v>131</v>
      </c>
      <c r="BM111" s="13" t="s">
        <v>189</v>
      </c>
    </row>
    <row r="112" spans="2:51" s="11" customFormat="1" ht="12">
      <c r="B112" s="213"/>
      <c r="C112" s="214"/>
      <c r="D112" s="215" t="s">
        <v>134</v>
      </c>
      <c r="E112" s="216" t="s">
        <v>1</v>
      </c>
      <c r="F112" s="217" t="s">
        <v>445</v>
      </c>
      <c r="G112" s="214"/>
      <c r="H112" s="218">
        <v>10.38</v>
      </c>
      <c r="I112" s="219"/>
      <c r="J112" s="214"/>
      <c r="K112" s="214"/>
      <c r="L112" s="220"/>
      <c r="M112" s="221"/>
      <c r="N112" s="222"/>
      <c r="O112" s="222"/>
      <c r="P112" s="222"/>
      <c r="Q112" s="222"/>
      <c r="R112" s="222"/>
      <c r="S112" s="222"/>
      <c r="T112" s="223"/>
      <c r="AT112" s="224" t="s">
        <v>134</v>
      </c>
      <c r="AU112" s="224" t="s">
        <v>132</v>
      </c>
      <c r="AV112" s="11" t="s">
        <v>132</v>
      </c>
      <c r="AW112" s="11" t="s">
        <v>32</v>
      </c>
      <c r="AX112" s="11" t="s">
        <v>70</v>
      </c>
      <c r="AY112" s="224" t="s">
        <v>123</v>
      </c>
    </row>
    <row r="113" spans="2:51" s="11" customFormat="1" ht="12">
      <c r="B113" s="213"/>
      <c r="C113" s="214"/>
      <c r="D113" s="215" t="s">
        <v>134</v>
      </c>
      <c r="E113" s="216" t="s">
        <v>1</v>
      </c>
      <c r="F113" s="217" t="s">
        <v>446</v>
      </c>
      <c r="G113" s="214"/>
      <c r="H113" s="218">
        <v>17.1</v>
      </c>
      <c r="I113" s="219"/>
      <c r="J113" s="214"/>
      <c r="K113" s="214"/>
      <c r="L113" s="220"/>
      <c r="M113" s="221"/>
      <c r="N113" s="222"/>
      <c r="O113" s="222"/>
      <c r="P113" s="222"/>
      <c r="Q113" s="222"/>
      <c r="R113" s="222"/>
      <c r="S113" s="222"/>
      <c r="T113" s="223"/>
      <c r="AT113" s="224" t="s">
        <v>134</v>
      </c>
      <c r="AU113" s="224" t="s">
        <v>132</v>
      </c>
      <c r="AV113" s="11" t="s">
        <v>132</v>
      </c>
      <c r="AW113" s="11" t="s">
        <v>32</v>
      </c>
      <c r="AX113" s="11" t="s">
        <v>70</v>
      </c>
      <c r="AY113" s="224" t="s">
        <v>123</v>
      </c>
    </row>
    <row r="114" spans="2:51" s="11" customFormat="1" ht="12">
      <c r="B114" s="213"/>
      <c r="C114" s="214"/>
      <c r="D114" s="215" t="s">
        <v>134</v>
      </c>
      <c r="E114" s="216" t="s">
        <v>1</v>
      </c>
      <c r="F114" s="217" t="s">
        <v>447</v>
      </c>
      <c r="G114" s="214"/>
      <c r="H114" s="218">
        <v>5.44</v>
      </c>
      <c r="I114" s="219"/>
      <c r="J114" s="214"/>
      <c r="K114" s="214"/>
      <c r="L114" s="220"/>
      <c r="M114" s="221"/>
      <c r="N114" s="222"/>
      <c r="O114" s="222"/>
      <c r="P114" s="222"/>
      <c r="Q114" s="222"/>
      <c r="R114" s="222"/>
      <c r="S114" s="222"/>
      <c r="T114" s="223"/>
      <c r="AT114" s="224" t="s">
        <v>134</v>
      </c>
      <c r="AU114" s="224" t="s">
        <v>132</v>
      </c>
      <c r="AV114" s="11" t="s">
        <v>132</v>
      </c>
      <c r="AW114" s="11" t="s">
        <v>32</v>
      </c>
      <c r="AX114" s="11" t="s">
        <v>70</v>
      </c>
      <c r="AY114" s="224" t="s">
        <v>123</v>
      </c>
    </row>
    <row r="115" spans="2:51" s="11" customFormat="1" ht="12">
      <c r="B115" s="213"/>
      <c r="C115" s="214"/>
      <c r="D115" s="215" t="s">
        <v>134</v>
      </c>
      <c r="E115" s="216" t="s">
        <v>1</v>
      </c>
      <c r="F115" s="217" t="s">
        <v>448</v>
      </c>
      <c r="G115" s="214"/>
      <c r="H115" s="218">
        <v>22.52</v>
      </c>
      <c r="I115" s="219"/>
      <c r="J115" s="214"/>
      <c r="K115" s="214"/>
      <c r="L115" s="220"/>
      <c r="M115" s="221"/>
      <c r="N115" s="222"/>
      <c r="O115" s="222"/>
      <c r="P115" s="222"/>
      <c r="Q115" s="222"/>
      <c r="R115" s="222"/>
      <c r="S115" s="222"/>
      <c r="T115" s="223"/>
      <c r="AT115" s="224" t="s">
        <v>134</v>
      </c>
      <c r="AU115" s="224" t="s">
        <v>132</v>
      </c>
      <c r="AV115" s="11" t="s">
        <v>132</v>
      </c>
      <c r="AW115" s="11" t="s">
        <v>32</v>
      </c>
      <c r="AX115" s="11" t="s">
        <v>70</v>
      </c>
      <c r="AY115" s="224" t="s">
        <v>123</v>
      </c>
    </row>
    <row r="116" spans="2:51" s="11" customFormat="1" ht="12">
      <c r="B116" s="213"/>
      <c r="C116" s="214"/>
      <c r="D116" s="215" t="s">
        <v>134</v>
      </c>
      <c r="E116" s="216" t="s">
        <v>1</v>
      </c>
      <c r="F116" s="217" t="s">
        <v>449</v>
      </c>
      <c r="G116" s="214"/>
      <c r="H116" s="218">
        <v>25.04</v>
      </c>
      <c r="I116" s="219"/>
      <c r="J116" s="214"/>
      <c r="K116" s="214"/>
      <c r="L116" s="220"/>
      <c r="M116" s="221"/>
      <c r="N116" s="222"/>
      <c r="O116" s="222"/>
      <c r="P116" s="222"/>
      <c r="Q116" s="222"/>
      <c r="R116" s="222"/>
      <c r="S116" s="222"/>
      <c r="T116" s="223"/>
      <c r="AT116" s="224" t="s">
        <v>134</v>
      </c>
      <c r="AU116" s="224" t="s">
        <v>132</v>
      </c>
      <c r="AV116" s="11" t="s">
        <v>132</v>
      </c>
      <c r="AW116" s="11" t="s">
        <v>32</v>
      </c>
      <c r="AX116" s="11" t="s">
        <v>70</v>
      </c>
      <c r="AY116" s="224" t="s">
        <v>123</v>
      </c>
    </row>
    <row r="117" spans="2:51" s="11" customFormat="1" ht="12">
      <c r="B117" s="213"/>
      <c r="C117" s="214"/>
      <c r="D117" s="215" t="s">
        <v>134</v>
      </c>
      <c r="E117" s="216" t="s">
        <v>1</v>
      </c>
      <c r="F117" s="217" t="s">
        <v>450</v>
      </c>
      <c r="G117" s="214"/>
      <c r="H117" s="218">
        <v>22.26</v>
      </c>
      <c r="I117" s="219"/>
      <c r="J117" s="214"/>
      <c r="K117" s="214"/>
      <c r="L117" s="220"/>
      <c r="M117" s="221"/>
      <c r="N117" s="222"/>
      <c r="O117" s="222"/>
      <c r="P117" s="222"/>
      <c r="Q117" s="222"/>
      <c r="R117" s="222"/>
      <c r="S117" s="222"/>
      <c r="T117" s="223"/>
      <c r="AT117" s="224" t="s">
        <v>134</v>
      </c>
      <c r="AU117" s="224" t="s">
        <v>132</v>
      </c>
      <c r="AV117" s="11" t="s">
        <v>132</v>
      </c>
      <c r="AW117" s="11" t="s">
        <v>32</v>
      </c>
      <c r="AX117" s="11" t="s">
        <v>70</v>
      </c>
      <c r="AY117" s="224" t="s">
        <v>123</v>
      </c>
    </row>
    <row r="118" spans="2:51" s="11" customFormat="1" ht="12">
      <c r="B118" s="213"/>
      <c r="C118" s="214"/>
      <c r="D118" s="215" t="s">
        <v>134</v>
      </c>
      <c r="E118" s="216" t="s">
        <v>1</v>
      </c>
      <c r="F118" s="217" t="s">
        <v>451</v>
      </c>
      <c r="G118" s="214"/>
      <c r="H118" s="218">
        <v>30.69</v>
      </c>
      <c r="I118" s="219"/>
      <c r="J118" s="214"/>
      <c r="K118" s="214"/>
      <c r="L118" s="220"/>
      <c r="M118" s="221"/>
      <c r="N118" s="222"/>
      <c r="O118" s="222"/>
      <c r="P118" s="222"/>
      <c r="Q118" s="222"/>
      <c r="R118" s="222"/>
      <c r="S118" s="222"/>
      <c r="T118" s="223"/>
      <c r="AT118" s="224" t="s">
        <v>134</v>
      </c>
      <c r="AU118" s="224" t="s">
        <v>132</v>
      </c>
      <c r="AV118" s="11" t="s">
        <v>132</v>
      </c>
      <c r="AW118" s="11" t="s">
        <v>32</v>
      </c>
      <c r="AX118" s="11" t="s">
        <v>70</v>
      </c>
      <c r="AY118" s="224" t="s">
        <v>123</v>
      </c>
    </row>
    <row r="119" spans="2:51" s="11" customFormat="1" ht="12">
      <c r="B119" s="213"/>
      <c r="C119" s="214"/>
      <c r="D119" s="215" t="s">
        <v>134</v>
      </c>
      <c r="E119" s="216" t="s">
        <v>1</v>
      </c>
      <c r="F119" s="217" t="s">
        <v>452</v>
      </c>
      <c r="G119" s="214"/>
      <c r="H119" s="218">
        <v>27.58</v>
      </c>
      <c r="I119" s="219"/>
      <c r="J119" s="214"/>
      <c r="K119" s="214"/>
      <c r="L119" s="220"/>
      <c r="M119" s="221"/>
      <c r="N119" s="222"/>
      <c r="O119" s="222"/>
      <c r="P119" s="222"/>
      <c r="Q119" s="222"/>
      <c r="R119" s="222"/>
      <c r="S119" s="222"/>
      <c r="T119" s="223"/>
      <c r="AT119" s="224" t="s">
        <v>134</v>
      </c>
      <c r="AU119" s="224" t="s">
        <v>132</v>
      </c>
      <c r="AV119" s="11" t="s">
        <v>132</v>
      </c>
      <c r="AW119" s="11" t="s">
        <v>32</v>
      </c>
      <c r="AX119" s="11" t="s">
        <v>70</v>
      </c>
      <c r="AY119" s="224" t="s">
        <v>123</v>
      </c>
    </row>
    <row r="120" spans="2:51" s="11" customFormat="1" ht="12">
      <c r="B120" s="213"/>
      <c r="C120" s="214"/>
      <c r="D120" s="215" t="s">
        <v>134</v>
      </c>
      <c r="E120" s="216" t="s">
        <v>1</v>
      </c>
      <c r="F120" s="217" t="s">
        <v>453</v>
      </c>
      <c r="G120" s="214"/>
      <c r="H120" s="218">
        <v>37.02</v>
      </c>
      <c r="I120" s="219"/>
      <c r="J120" s="214"/>
      <c r="K120" s="214"/>
      <c r="L120" s="220"/>
      <c r="M120" s="221"/>
      <c r="N120" s="222"/>
      <c r="O120" s="222"/>
      <c r="P120" s="222"/>
      <c r="Q120" s="222"/>
      <c r="R120" s="222"/>
      <c r="S120" s="222"/>
      <c r="T120" s="223"/>
      <c r="AT120" s="224" t="s">
        <v>134</v>
      </c>
      <c r="AU120" s="224" t="s">
        <v>132</v>
      </c>
      <c r="AV120" s="11" t="s">
        <v>132</v>
      </c>
      <c r="AW120" s="11" t="s">
        <v>32</v>
      </c>
      <c r="AX120" s="11" t="s">
        <v>70</v>
      </c>
      <c r="AY120" s="224" t="s">
        <v>123</v>
      </c>
    </row>
    <row r="121" spans="2:51" s="11" customFormat="1" ht="12">
      <c r="B121" s="213"/>
      <c r="C121" s="214"/>
      <c r="D121" s="215" t="s">
        <v>134</v>
      </c>
      <c r="E121" s="216" t="s">
        <v>1</v>
      </c>
      <c r="F121" s="217" t="s">
        <v>454</v>
      </c>
      <c r="G121" s="214"/>
      <c r="H121" s="218">
        <v>19.22</v>
      </c>
      <c r="I121" s="219"/>
      <c r="J121" s="214"/>
      <c r="K121" s="214"/>
      <c r="L121" s="220"/>
      <c r="M121" s="221"/>
      <c r="N121" s="222"/>
      <c r="O121" s="222"/>
      <c r="P121" s="222"/>
      <c r="Q121" s="222"/>
      <c r="R121" s="222"/>
      <c r="S121" s="222"/>
      <c r="T121" s="223"/>
      <c r="AT121" s="224" t="s">
        <v>134</v>
      </c>
      <c r="AU121" s="224" t="s">
        <v>132</v>
      </c>
      <c r="AV121" s="11" t="s">
        <v>132</v>
      </c>
      <c r="AW121" s="11" t="s">
        <v>32</v>
      </c>
      <c r="AX121" s="11" t="s">
        <v>70</v>
      </c>
      <c r="AY121" s="224" t="s">
        <v>123</v>
      </c>
    </row>
    <row r="122" spans="2:51" s="11" customFormat="1" ht="12">
      <c r="B122" s="213"/>
      <c r="C122" s="214"/>
      <c r="D122" s="215" t="s">
        <v>134</v>
      </c>
      <c r="E122" s="216" t="s">
        <v>1</v>
      </c>
      <c r="F122" s="217" t="s">
        <v>455</v>
      </c>
      <c r="G122" s="214"/>
      <c r="H122" s="218">
        <v>23.95</v>
      </c>
      <c r="I122" s="219"/>
      <c r="J122" s="214"/>
      <c r="K122" s="214"/>
      <c r="L122" s="220"/>
      <c r="M122" s="221"/>
      <c r="N122" s="222"/>
      <c r="O122" s="222"/>
      <c r="P122" s="222"/>
      <c r="Q122" s="222"/>
      <c r="R122" s="222"/>
      <c r="S122" s="222"/>
      <c r="T122" s="223"/>
      <c r="AT122" s="224" t="s">
        <v>134</v>
      </c>
      <c r="AU122" s="224" t="s">
        <v>132</v>
      </c>
      <c r="AV122" s="11" t="s">
        <v>132</v>
      </c>
      <c r="AW122" s="11" t="s">
        <v>32</v>
      </c>
      <c r="AX122" s="11" t="s">
        <v>70</v>
      </c>
      <c r="AY122" s="224" t="s">
        <v>123</v>
      </c>
    </row>
    <row r="123" spans="2:51" s="11" customFormat="1" ht="12">
      <c r="B123" s="213"/>
      <c r="C123" s="214"/>
      <c r="D123" s="215" t="s">
        <v>134</v>
      </c>
      <c r="E123" s="216" t="s">
        <v>1</v>
      </c>
      <c r="F123" s="217" t="s">
        <v>456</v>
      </c>
      <c r="G123" s="214"/>
      <c r="H123" s="218">
        <v>18.28</v>
      </c>
      <c r="I123" s="219"/>
      <c r="J123" s="214"/>
      <c r="K123" s="214"/>
      <c r="L123" s="220"/>
      <c r="M123" s="221"/>
      <c r="N123" s="222"/>
      <c r="O123" s="222"/>
      <c r="P123" s="222"/>
      <c r="Q123" s="222"/>
      <c r="R123" s="222"/>
      <c r="S123" s="222"/>
      <c r="T123" s="223"/>
      <c r="AT123" s="224" t="s">
        <v>134</v>
      </c>
      <c r="AU123" s="224" t="s">
        <v>132</v>
      </c>
      <c r="AV123" s="11" t="s">
        <v>132</v>
      </c>
      <c r="AW123" s="11" t="s">
        <v>32</v>
      </c>
      <c r="AX123" s="11" t="s">
        <v>70</v>
      </c>
      <c r="AY123" s="224" t="s">
        <v>123</v>
      </c>
    </row>
    <row r="124" spans="2:51" s="11" customFormat="1" ht="12">
      <c r="B124" s="213"/>
      <c r="C124" s="214"/>
      <c r="D124" s="215" t="s">
        <v>134</v>
      </c>
      <c r="E124" s="216" t="s">
        <v>1</v>
      </c>
      <c r="F124" s="217" t="s">
        <v>457</v>
      </c>
      <c r="G124" s="214"/>
      <c r="H124" s="218">
        <v>17.42</v>
      </c>
      <c r="I124" s="219"/>
      <c r="J124" s="214"/>
      <c r="K124" s="214"/>
      <c r="L124" s="220"/>
      <c r="M124" s="221"/>
      <c r="N124" s="222"/>
      <c r="O124" s="222"/>
      <c r="P124" s="222"/>
      <c r="Q124" s="222"/>
      <c r="R124" s="222"/>
      <c r="S124" s="222"/>
      <c r="T124" s="223"/>
      <c r="AT124" s="224" t="s">
        <v>134</v>
      </c>
      <c r="AU124" s="224" t="s">
        <v>132</v>
      </c>
      <c r="AV124" s="11" t="s">
        <v>132</v>
      </c>
      <c r="AW124" s="11" t="s">
        <v>32</v>
      </c>
      <c r="AX124" s="11" t="s">
        <v>70</v>
      </c>
      <c r="AY124" s="224" t="s">
        <v>123</v>
      </c>
    </row>
    <row r="125" spans="2:51" s="11" customFormat="1" ht="12">
      <c r="B125" s="213"/>
      <c r="C125" s="214"/>
      <c r="D125" s="215" t="s">
        <v>134</v>
      </c>
      <c r="E125" s="216" t="s">
        <v>1</v>
      </c>
      <c r="F125" s="217" t="s">
        <v>458</v>
      </c>
      <c r="G125" s="214"/>
      <c r="H125" s="218">
        <v>16.92</v>
      </c>
      <c r="I125" s="219"/>
      <c r="J125" s="214"/>
      <c r="K125" s="214"/>
      <c r="L125" s="220"/>
      <c r="M125" s="221"/>
      <c r="N125" s="222"/>
      <c r="O125" s="222"/>
      <c r="P125" s="222"/>
      <c r="Q125" s="222"/>
      <c r="R125" s="222"/>
      <c r="S125" s="222"/>
      <c r="T125" s="223"/>
      <c r="AT125" s="224" t="s">
        <v>134</v>
      </c>
      <c r="AU125" s="224" t="s">
        <v>132</v>
      </c>
      <c r="AV125" s="11" t="s">
        <v>132</v>
      </c>
      <c r="AW125" s="11" t="s">
        <v>32</v>
      </c>
      <c r="AX125" s="11" t="s">
        <v>70</v>
      </c>
      <c r="AY125" s="224" t="s">
        <v>123</v>
      </c>
    </row>
    <row r="126" spans="2:51" s="11" customFormat="1" ht="12">
      <c r="B126" s="213"/>
      <c r="C126" s="214"/>
      <c r="D126" s="215" t="s">
        <v>134</v>
      </c>
      <c r="E126" s="216" t="s">
        <v>1</v>
      </c>
      <c r="F126" s="217" t="s">
        <v>459</v>
      </c>
      <c r="G126" s="214"/>
      <c r="H126" s="218">
        <v>19.19</v>
      </c>
      <c r="I126" s="219"/>
      <c r="J126" s="214"/>
      <c r="K126" s="214"/>
      <c r="L126" s="220"/>
      <c r="M126" s="221"/>
      <c r="N126" s="222"/>
      <c r="O126" s="222"/>
      <c r="P126" s="222"/>
      <c r="Q126" s="222"/>
      <c r="R126" s="222"/>
      <c r="S126" s="222"/>
      <c r="T126" s="223"/>
      <c r="AT126" s="224" t="s">
        <v>134</v>
      </c>
      <c r="AU126" s="224" t="s">
        <v>132</v>
      </c>
      <c r="AV126" s="11" t="s">
        <v>132</v>
      </c>
      <c r="AW126" s="11" t="s">
        <v>32</v>
      </c>
      <c r="AX126" s="11" t="s">
        <v>70</v>
      </c>
      <c r="AY126" s="224" t="s">
        <v>123</v>
      </c>
    </row>
    <row r="127" spans="2:51" s="11" customFormat="1" ht="12">
      <c r="B127" s="213"/>
      <c r="C127" s="214"/>
      <c r="D127" s="215" t="s">
        <v>134</v>
      </c>
      <c r="E127" s="216" t="s">
        <v>1</v>
      </c>
      <c r="F127" s="217" t="s">
        <v>460</v>
      </c>
      <c r="G127" s="214"/>
      <c r="H127" s="218">
        <v>15.56</v>
      </c>
      <c r="I127" s="219"/>
      <c r="J127" s="214"/>
      <c r="K127" s="214"/>
      <c r="L127" s="220"/>
      <c r="M127" s="221"/>
      <c r="N127" s="222"/>
      <c r="O127" s="222"/>
      <c r="P127" s="222"/>
      <c r="Q127" s="222"/>
      <c r="R127" s="222"/>
      <c r="S127" s="222"/>
      <c r="T127" s="223"/>
      <c r="AT127" s="224" t="s">
        <v>134</v>
      </c>
      <c r="AU127" s="224" t="s">
        <v>132</v>
      </c>
      <c r="AV127" s="11" t="s">
        <v>132</v>
      </c>
      <c r="AW127" s="11" t="s">
        <v>32</v>
      </c>
      <c r="AX127" s="11" t="s">
        <v>70</v>
      </c>
      <c r="AY127" s="224" t="s">
        <v>123</v>
      </c>
    </row>
    <row r="128" spans="2:51" s="11" customFormat="1" ht="12">
      <c r="B128" s="213"/>
      <c r="C128" s="214"/>
      <c r="D128" s="215" t="s">
        <v>134</v>
      </c>
      <c r="E128" s="216" t="s">
        <v>1</v>
      </c>
      <c r="F128" s="217" t="s">
        <v>461</v>
      </c>
      <c r="G128" s="214"/>
      <c r="H128" s="218">
        <v>9</v>
      </c>
      <c r="I128" s="219"/>
      <c r="J128" s="214"/>
      <c r="K128" s="214"/>
      <c r="L128" s="220"/>
      <c r="M128" s="221"/>
      <c r="N128" s="222"/>
      <c r="O128" s="222"/>
      <c r="P128" s="222"/>
      <c r="Q128" s="222"/>
      <c r="R128" s="222"/>
      <c r="S128" s="222"/>
      <c r="T128" s="223"/>
      <c r="AT128" s="224" t="s">
        <v>134</v>
      </c>
      <c r="AU128" s="224" t="s">
        <v>132</v>
      </c>
      <c r="AV128" s="11" t="s">
        <v>132</v>
      </c>
      <c r="AW128" s="11" t="s">
        <v>32</v>
      </c>
      <c r="AX128" s="11" t="s">
        <v>70</v>
      </c>
      <c r="AY128" s="224" t="s">
        <v>123</v>
      </c>
    </row>
    <row r="129" spans="2:51" s="11" customFormat="1" ht="12">
      <c r="B129" s="213"/>
      <c r="C129" s="214"/>
      <c r="D129" s="215" t="s">
        <v>134</v>
      </c>
      <c r="E129" s="216" t="s">
        <v>1</v>
      </c>
      <c r="F129" s="217" t="s">
        <v>462</v>
      </c>
      <c r="G129" s="214"/>
      <c r="H129" s="218">
        <v>21.82</v>
      </c>
      <c r="I129" s="219"/>
      <c r="J129" s="214"/>
      <c r="K129" s="214"/>
      <c r="L129" s="220"/>
      <c r="M129" s="221"/>
      <c r="N129" s="222"/>
      <c r="O129" s="222"/>
      <c r="P129" s="222"/>
      <c r="Q129" s="222"/>
      <c r="R129" s="222"/>
      <c r="S129" s="222"/>
      <c r="T129" s="223"/>
      <c r="AT129" s="224" t="s">
        <v>134</v>
      </c>
      <c r="AU129" s="224" t="s">
        <v>132</v>
      </c>
      <c r="AV129" s="11" t="s">
        <v>132</v>
      </c>
      <c r="AW129" s="11" t="s">
        <v>32</v>
      </c>
      <c r="AX129" s="11" t="s">
        <v>70</v>
      </c>
      <c r="AY129" s="224" t="s">
        <v>123</v>
      </c>
    </row>
    <row r="130" spans="2:65" s="1" customFormat="1" ht="16.5" customHeight="1">
      <c r="B130" s="34"/>
      <c r="C130" s="201" t="s">
        <v>186</v>
      </c>
      <c r="D130" s="201" t="s">
        <v>126</v>
      </c>
      <c r="E130" s="202" t="s">
        <v>211</v>
      </c>
      <c r="F130" s="203" t="s">
        <v>212</v>
      </c>
      <c r="G130" s="204" t="s">
        <v>140</v>
      </c>
      <c r="H130" s="205">
        <v>27.2</v>
      </c>
      <c r="I130" s="206"/>
      <c r="J130" s="207">
        <f>ROUND(I130*H130,2)</f>
        <v>0</v>
      </c>
      <c r="K130" s="203" t="s">
        <v>130</v>
      </c>
      <c r="L130" s="39"/>
      <c r="M130" s="208" t="s">
        <v>1</v>
      </c>
      <c r="N130" s="209" t="s">
        <v>42</v>
      </c>
      <c r="O130" s="75"/>
      <c r="P130" s="210">
        <f>O130*H130</f>
        <v>0</v>
      </c>
      <c r="Q130" s="210">
        <v>0</v>
      </c>
      <c r="R130" s="210">
        <f>Q130*H130</f>
        <v>0</v>
      </c>
      <c r="S130" s="210">
        <v>0.076</v>
      </c>
      <c r="T130" s="211">
        <f>S130*H130</f>
        <v>2.0671999999999997</v>
      </c>
      <c r="AR130" s="13" t="s">
        <v>131</v>
      </c>
      <c r="AT130" s="13" t="s">
        <v>126</v>
      </c>
      <c r="AU130" s="13" t="s">
        <v>132</v>
      </c>
      <c r="AY130" s="13" t="s">
        <v>123</v>
      </c>
      <c r="BE130" s="212">
        <f>IF(N130="základní",J130,0)</f>
        <v>0</v>
      </c>
      <c r="BF130" s="212">
        <f>IF(N130="snížená",J130,0)</f>
        <v>0</v>
      </c>
      <c r="BG130" s="212">
        <f>IF(N130="zákl. přenesená",J130,0)</f>
        <v>0</v>
      </c>
      <c r="BH130" s="212">
        <f>IF(N130="sníž. přenesená",J130,0)</f>
        <v>0</v>
      </c>
      <c r="BI130" s="212">
        <f>IF(N130="nulová",J130,0)</f>
        <v>0</v>
      </c>
      <c r="BJ130" s="13" t="s">
        <v>132</v>
      </c>
      <c r="BK130" s="212">
        <f>ROUND(I130*H130,2)</f>
        <v>0</v>
      </c>
      <c r="BL130" s="13" t="s">
        <v>131</v>
      </c>
      <c r="BM130" s="13" t="s">
        <v>213</v>
      </c>
    </row>
    <row r="131" spans="2:51" s="11" customFormat="1" ht="12">
      <c r="B131" s="213"/>
      <c r="C131" s="214"/>
      <c r="D131" s="215" t="s">
        <v>134</v>
      </c>
      <c r="E131" s="216" t="s">
        <v>1</v>
      </c>
      <c r="F131" s="217" t="s">
        <v>463</v>
      </c>
      <c r="G131" s="214"/>
      <c r="H131" s="218">
        <v>27.2</v>
      </c>
      <c r="I131" s="219"/>
      <c r="J131" s="214"/>
      <c r="K131" s="214"/>
      <c r="L131" s="220"/>
      <c r="M131" s="221"/>
      <c r="N131" s="222"/>
      <c r="O131" s="222"/>
      <c r="P131" s="222"/>
      <c r="Q131" s="222"/>
      <c r="R131" s="222"/>
      <c r="S131" s="222"/>
      <c r="T131" s="223"/>
      <c r="AT131" s="224" t="s">
        <v>134</v>
      </c>
      <c r="AU131" s="224" t="s">
        <v>132</v>
      </c>
      <c r="AV131" s="11" t="s">
        <v>132</v>
      </c>
      <c r="AW131" s="11" t="s">
        <v>32</v>
      </c>
      <c r="AX131" s="11" t="s">
        <v>70</v>
      </c>
      <c r="AY131" s="224" t="s">
        <v>123</v>
      </c>
    </row>
    <row r="132" spans="2:65" s="1" customFormat="1" ht="16.5" customHeight="1">
      <c r="B132" s="34"/>
      <c r="C132" s="201" t="s">
        <v>204</v>
      </c>
      <c r="D132" s="201" t="s">
        <v>126</v>
      </c>
      <c r="E132" s="202" t="s">
        <v>222</v>
      </c>
      <c r="F132" s="203" t="s">
        <v>223</v>
      </c>
      <c r="G132" s="204" t="s">
        <v>140</v>
      </c>
      <c r="H132" s="205">
        <v>11.6</v>
      </c>
      <c r="I132" s="206"/>
      <c r="J132" s="207">
        <f>ROUND(I132*H132,2)</f>
        <v>0</v>
      </c>
      <c r="K132" s="203" t="s">
        <v>130</v>
      </c>
      <c r="L132" s="39"/>
      <c r="M132" s="208" t="s">
        <v>1</v>
      </c>
      <c r="N132" s="209" t="s">
        <v>42</v>
      </c>
      <c r="O132" s="75"/>
      <c r="P132" s="210">
        <f>O132*H132</f>
        <v>0</v>
      </c>
      <c r="Q132" s="210">
        <v>0</v>
      </c>
      <c r="R132" s="210">
        <f>Q132*H132</f>
        <v>0</v>
      </c>
      <c r="S132" s="210">
        <v>0.27</v>
      </c>
      <c r="T132" s="211">
        <f>S132*H132</f>
        <v>3.132</v>
      </c>
      <c r="AR132" s="13" t="s">
        <v>131</v>
      </c>
      <c r="AT132" s="13" t="s">
        <v>126</v>
      </c>
      <c r="AU132" s="13" t="s">
        <v>132</v>
      </c>
      <c r="AY132" s="13" t="s">
        <v>123</v>
      </c>
      <c r="BE132" s="212">
        <f>IF(N132="základní",J132,0)</f>
        <v>0</v>
      </c>
      <c r="BF132" s="212">
        <f>IF(N132="snížená",J132,0)</f>
        <v>0</v>
      </c>
      <c r="BG132" s="212">
        <f>IF(N132="zákl. přenesená",J132,0)</f>
        <v>0</v>
      </c>
      <c r="BH132" s="212">
        <f>IF(N132="sníž. přenesená",J132,0)</f>
        <v>0</v>
      </c>
      <c r="BI132" s="212">
        <f>IF(N132="nulová",J132,0)</f>
        <v>0</v>
      </c>
      <c r="BJ132" s="13" t="s">
        <v>132</v>
      </c>
      <c r="BK132" s="212">
        <f>ROUND(I132*H132,2)</f>
        <v>0</v>
      </c>
      <c r="BL132" s="13" t="s">
        <v>131</v>
      </c>
      <c r="BM132" s="13" t="s">
        <v>224</v>
      </c>
    </row>
    <row r="133" spans="2:51" s="11" customFormat="1" ht="12">
      <c r="B133" s="213"/>
      <c r="C133" s="214"/>
      <c r="D133" s="215" t="s">
        <v>134</v>
      </c>
      <c r="E133" s="216" t="s">
        <v>1</v>
      </c>
      <c r="F133" s="217" t="s">
        <v>464</v>
      </c>
      <c r="G133" s="214"/>
      <c r="H133" s="218">
        <v>10.4</v>
      </c>
      <c r="I133" s="219"/>
      <c r="J133" s="214"/>
      <c r="K133" s="214"/>
      <c r="L133" s="220"/>
      <c r="M133" s="221"/>
      <c r="N133" s="222"/>
      <c r="O133" s="222"/>
      <c r="P133" s="222"/>
      <c r="Q133" s="222"/>
      <c r="R133" s="222"/>
      <c r="S133" s="222"/>
      <c r="T133" s="223"/>
      <c r="AT133" s="224" t="s">
        <v>134</v>
      </c>
      <c r="AU133" s="224" t="s">
        <v>132</v>
      </c>
      <c r="AV133" s="11" t="s">
        <v>132</v>
      </c>
      <c r="AW133" s="11" t="s">
        <v>32</v>
      </c>
      <c r="AX133" s="11" t="s">
        <v>70</v>
      </c>
      <c r="AY133" s="224" t="s">
        <v>123</v>
      </c>
    </row>
    <row r="134" spans="2:51" s="11" customFormat="1" ht="12">
      <c r="B134" s="213"/>
      <c r="C134" s="214"/>
      <c r="D134" s="215" t="s">
        <v>134</v>
      </c>
      <c r="E134" s="216" t="s">
        <v>1</v>
      </c>
      <c r="F134" s="217" t="s">
        <v>465</v>
      </c>
      <c r="G134" s="214"/>
      <c r="H134" s="218">
        <v>1.2</v>
      </c>
      <c r="I134" s="219"/>
      <c r="J134" s="214"/>
      <c r="K134" s="214"/>
      <c r="L134" s="220"/>
      <c r="M134" s="221"/>
      <c r="N134" s="222"/>
      <c r="O134" s="222"/>
      <c r="P134" s="222"/>
      <c r="Q134" s="222"/>
      <c r="R134" s="222"/>
      <c r="S134" s="222"/>
      <c r="T134" s="223"/>
      <c r="AT134" s="224" t="s">
        <v>134</v>
      </c>
      <c r="AU134" s="224" t="s">
        <v>132</v>
      </c>
      <c r="AV134" s="11" t="s">
        <v>132</v>
      </c>
      <c r="AW134" s="11" t="s">
        <v>32</v>
      </c>
      <c r="AX134" s="11" t="s">
        <v>70</v>
      </c>
      <c r="AY134" s="224" t="s">
        <v>123</v>
      </c>
    </row>
    <row r="135" spans="2:65" s="1" customFormat="1" ht="16.5" customHeight="1">
      <c r="B135" s="34"/>
      <c r="C135" s="201" t="s">
        <v>210</v>
      </c>
      <c r="D135" s="201" t="s">
        <v>126</v>
      </c>
      <c r="E135" s="202" t="s">
        <v>228</v>
      </c>
      <c r="F135" s="203" t="s">
        <v>229</v>
      </c>
      <c r="G135" s="204" t="s">
        <v>158</v>
      </c>
      <c r="H135" s="205">
        <v>19.8</v>
      </c>
      <c r="I135" s="206"/>
      <c r="J135" s="207">
        <f>ROUND(I135*H135,2)</f>
        <v>0</v>
      </c>
      <c r="K135" s="203" t="s">
        <v>130</v>
      </c>
      <c r="L135" s="39"/>
      <c r="M135" s="208" t="s">
        <v>1</v>
      </c>
      <c r="N135" s="209" t="s">
        <v>42</v>
      </c>
      <c r="O135" s="75"/>
      <c r="P135" s="210">
        <f>O135*H135</f>
        <v>0</v>
      </c>
      <c r="Q135" s="210">
        <v>0</v>
      </c>
      <c r="R135" s="210">
        <f>Q135*H135</f>
        <v>0</v>
      </c>
      <c r="S135" s="210">
        <v>0.042</v>
      </c>
      <c r="T135" s="211">
        <f>S135*H135</f>
        <v>0.8316000000000001</v>
      </c>
      <c r="AR135" s="13" t="s">
        <v>131</v>
      </c>
      <c r="AT135" s="13" t="s">
        <v>126</v>
      </c>
      <c r="AU135" s="13" t="s">
        <v>132</v>
      </c>
      <c r="AY135" s="13" t="s">
        <v>123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13" t="s">
        <v>132</v>
      </c>
      <c r="BK135" s="212">
        <f>ROUND(I135*H135,2)</f>
        <v>0</v>
      </c>
      <c r="BL135" s="13" t="s">
        <v>131</v>
      </c>
      <c r="BM135" s="13" t="s">
        <v>230</v>
      </c>
    </row>
    <row r="136" spans="2:51" s="11" customFormat="1" ht="12">
      <c r="B136" s="213"/>
      <c r="C136" s="214"/>
      <c r="D136" s="215" t="s">
        <v>134</v>
      </c>
      <c r="E136" s="216" t="s">
        <v>1</v>
      </c>
      <c r="F136" s="217" t="s">
        <v>466</v>
      </c>
      <c r="G136" s="214"/>
      <c r="H136" s="218">
        <v>19.8</v>
      </c>
      <c r="I136" s="219"/>
      <c r="J136" s="214"/>
      <c r="K136" s="214"/>
      <c r="L136" s="220"/>
      <c r="M136" s="221"/>
      <c r="N136" s="222"/>
      <c r="O136" s="222"/>
      <c r="P136" s="222"/>
      <c r="Q136" s="222"/>
      <c r="R136" s="222"/>
      <c r="S136" s="222"/>
      <c r="T136" s="223"/>
      <c r="AT136" s="224" t="s">
        <v>134</v>
      </c>
      <c r="AU136" s="224" t="s">
        <v>132</v>
      </c>
      <c r="AV136" s="11" t="s">
        <v>132</v>
      </c>
      <c r="AW136" s="11" t="s">
        <v>32</v>
      </c>
      <c r="AX136" s="11" t="s">
        <v>70</v>
      </c>
      <c r="AY136" s="224" t="s">
        <v>123</v>
      </c>
    </row>
    <row r="137" spans="2:63" s="10" customFormat="1" ht="22.8" customHeight="1">
      <c r="B137" s="185"/>
      <c r="C137" s="186"/>
      <c r="D137" s="187" t="s">
        <v>69</v>
      </c>
      <c r="E137" s="199" t="s">
        <v>235</v>
      </c>
      <c r="F137" s="199" t="s">
        <v>236</v>
      </c>
      <c r="G137" s="186"/>
      <c r="H137" s="186"/>
      <c r="I137" s="189"/>
      <c r="J137" s="200">
        <f>BK137</f>
        <v>0</v>
      </c>
      <c r="K137" s="186"/>
      <c r="L137" s="191"/>
      <c r="M137" s="192"/>
      <c r="N137" s="193"/>
      <c r="O137" s="193"/>
      <c r="P137" s="194">
        <f>SUM(P138:P142)</f>
        <v>0</v>
      </c>
      <c r="Q137" s="193"/>
      <c r="R137" s="194">
        <f>SUM(R138:R142)</f>
        <v>0</v>
      </c>
      <c r="S137" s="193"/>
      <c r="T137" s="195">
        <f>SUM(T138:T142)</f>
        <v>0</v>
      </c>
      <c r="AR137" s="196" t="s">
        <v>78</v>
      </c>
      <c r="AT137" s="197" t="s">
        <v>69</v>
      </c>
      <c r="AU137" s="197" t="s">
        <v>78</v>
      </c>
      <c r="AY137" s="196" t="s">
        <v>123</v>
      </c>
      <c r="BK137" s="198">
        <f>SUM(BK138:BK142)</f>
        <v>0</v>
      </c>
    </row>
    <row r="138" spans="2:65" s="1" customFormat="1" ht="16.5" customHeight="1">
      <c r="B138" s="34"/>
      <c r="C138" s="201" t="s">
        <v>217</v>
      </c>
      <c r="D138" s="201" t="s">
        <v>126</v>
      </c>
      <c r="E138" s="202" t="s">
        <v>238</v>
      </c>
      <c r="F138" s="203" t="s">
        <v>239</v>
      </c>
      <c r="G138" s="204" t="s">
        <v>129</v>
      </c>
      <c r="H138" s="205">
        <v>7.071</v>
      </c>
      <c r="I138" s="206"/>
      <c r="J138" s="207">
        <f>ROUND(I138*H138,2)</f>
        <v>0</v>
      </c>
      <c r="K138" s="203" t="s">
        <v>130</v>
      </c>
      <c r="L138" s="39"/>
      <c r="M138" s="208" t="s">
        <v>1</v>
      </c>
      <c r="N138" s="209" t="s">
        <v>42</v>
      </c>
      <c r="O138" s="75"/>
      <c r="P138" s="210">
        <f>O138*H138</f>
        <v>0</v>
      </c>
      <c r="Q138" s="210">
        <v>0</v>
      </c>
      <c r="R138" s="210">
        <f>Q138*H138</f>
        <v>0</v>
      </c>
      <c r="S138" s="210">
        <v>0</v>
      </c>
      <c r="T138" s="211">
        <f>S138*H138</f>
        <v>0</v>
      </c>
      <c r="AR138" s="13" t="s">
        <v>131</v>
      </c>
      <c r="AT138" s="13" t="s">
        <v>126</v>
      </c>
      <c r="AU138" s="13" t="s">
        <v>132</v>
      </c>
      <c r="AY138" s="13" t="s">
        <v>123</v>
      </c>
      <c r="BE138" s="212">
        <f>IF(N138="základní",J138,0)</f>
        <v>0</v>
      </c>
      <c r="BF138" s="212">
        <f>IF(N138="snížená",J138,0)</f>
        <v>0</v>
      </c>
      <c r="BG138" s="212">
        <f>IF(N138="zákl. přenesená",J138,0)</f>
        <v>0</v>
      </c>
      <c r="BH138" s="212">
        <f>IF(N138="sníž. přenesená",J138,0)</f>
        <v>0</v>
      </c>
      <c r="BI138" s="212">
        <f>IF(N138="nulová",J138,0)</f>
        <v>0</v>
      </c>
      <c r="BJ138" s="13" t="s">
        <v>132</v>
      </c>
      <c r="BK138" s="212">
        <f>ROUND(I138*H138,2)</f>
        <v>0</v>
      </c>
      <c r="BL138" s="13" t="s">
        <v>131</v>
      </c>
      <c r="BM138" s="13" t="s">
        <v>240</v>
      </c>
    </row>
    <row r="139" spans="2:65" s="1" customFormat="1" ht="16.5" customHeight="1">
      <c r="B139" s="34"/>
      <c r="C139" s="201" t="s">
        <v>8</v>
      </c>
      <c r="D139" s="201" t="s">
        <v>126</v>
      </c>
      <c r="E139" s="202" t="s">
        <v>242</v>
      </c>
      <c r="F139" s="203" t="s">
        <v>243</v>
      </c>
      <c r="G139" s="204" t="s">
        <v>129</v>
      </c>
      <c r="H139" s="205">
        <v>7.071</v>
      </c>
      <c r="I139" s="206"/>
      <c r="J139" s="207">
        <f>ROUND(I139*H139,2)</f>
        <v>0</v>
      </c>
      <c r="K139" s="203" t="s">
        <v>130</v>
      </c>
      <c r="L139" s="39"/>
      <c r="M139" s="208" t="s">
        <v>1</v>
      </c>
      <c r="N139" s="209" t="s">
        <v>42</v>
      </c>
      <c r="O139" s="75"/>
      <c r="P139" s="210">
        <f>O139*H139</f>
        <v>0</v>
      </c>
      <c r="Q139" s="210">
        <v>0</v>
      </c>
      <c r="R139" s="210">
        <f>Q139*H139</f>
        <v>0</v>
      </c>
      <c r="S139" s="210">
        <v>0</v>
      </c>
      <c r="T139" s="211">
        <f>S139*H139</f>
        <v>0</v>
      </c>
      <c r="AR139" s="13" t="s">
        <v>131</v>
      </c>
      <c r="AT139" s="13" t="s">
        <v>126</v>
      </c>
      <c r="AU139" s="13" t="s">
        <v>132</v>
      </c>
      <c r="AY139" s="13" t="s">
        <v>123</v>
      </c>
      <c r="BE139" s="212">
        <f>IF(N139="základní",J139,0)</f>
        <v>0</v>
      </c>
      <c r="BF139" s="212">
        <f>IF(N139="snížená",J139,0)</f>
        <v>0</v>
      </c>
      <c r="BG139" s="212">
        <f>IF(N139="zákl. přenesená",J139,0)</f>
        <v>0</v>
      </c>
      <c r="BH139" s="212">
        <f>IF(N139="sníž. přenesená",J139,0)</f>
        <v>0</v>
      </c>
      <c r="BI139" s="212">
        <f>IF(N139="nulová",J139,0)</f>
        <v>0</v>
      </c>
      <c r="BJ139" s="13" t="s">
        <v>132</v>
      </c>
      <c r="BK139" s="212">
        <f>ROUND(I139*H139,2)</f>
        <v>0</v>
      </c>
      <c r="BL139" s="13" t="s">
        <v>131</v>
      </c>
      <c r="BM139" s="13" t="s">
        <v>244</v>
      </c>
    </row>
    <row r="140" spans="2:65" s="1" customFormat="1" ht="16.5" customHeight="1">
      <c r="B140" s="34"/>
      <c r="C140" s="201" t="s">
        <v>159</v>
      </c>
      <c r="D140" s="201" t="s">
        <v>126</v>
      </c>
      <c r="E140" s="202" t="s">
        <v>246</v>
      </c>
      <c r="F140" s="203" t="s">
        <v>247</v>
      </c>
      <c r="G140" s="204" t="s">
        <v>129</v>
      </c>
      <c r="H140" s="205">
        <v>63.639</v>
      </c>
      <c r="I140" s="206"/>
      <c r="J140" s="207">
        <f>ROUND(I140*H140,2)</f>
        <v>0</v>
      </c>
      <c r="K140" s="203" t="s">
        <v>130</v>
      </c>
      <c r="L140" s="39"/>
      <c r="M140" s="208" t="s">
        <v>1</v>
      </c>
      <c r="N140" s="209" t="s">
        <v>42</v>
      </c>
      <c r="O140" s="75"/>
      <c r="P140" s="210">
        <f>O140*H140</f>
        <v>0</v>
      </c>
      <c r="Q140" s="210">
        <v>0</v>
      </c>
      <c r="R140" s="210">
        <f>Q140*H140</f>
        <v>0</v>
      </c>
      <c r="S140" s="210">
        <v>0</v>
      </c>
      <c r="T140" s="211">
        <f>S140*H140</f>
        <v>0</v>
      </c>
      <c r="AR140" s="13" t="s">
        <v>131</v>
      </c>
      <c r="AT140" s="13" t="s">
        <v>126</v>
      </c>
      <c r="AU140" s="13" t="s">
        <v>132</v>
      </c>
      <c r="AY140" s="13" t="s">
        <v>123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13" t="s">
        <v>132</v>
      </c>
      <c r="BK140" s="212">
        <f>ROUND(I140*H140,2)</f>
        <v>0</v>
      </c>
      <c r="BL140" s="13" t="s">
        <v>131</v>
      </c>
      <c r="BM140" s="13" t="s">
        <v>248</v>
      </c>
    </row>
    <row r="141" spans="2:51" s="11" customFormat="1" ht="12">
      <c r="B141" s="213"/>
      <c r="C141" s="214"/>
      <c r="D141" s="215" t="s">
        <v>134</v>
      </c>
      <c r="E141" s="214"/>
      <c r="F141" s="217" t="s">
        <v>467</v>
      </c>
      <c r="G141" s="214"/>
      <c r="H141" s="218">
        <v>63.639</v>
      </c>
      <c r="I141" s="219"/>
      <c r="J141" s="214"/>
      <c r="K141" s="214"/>
      <c r="L141" s="220"/>
      <c r="M141" s="221"/>
      <c r="N141" s="222"/>
      <c r="O141" s="222"/>
      <c r="P141" s="222"/>
      <c r="Q141" s="222"/>
      <c r="R141" s="222"/>
      <c r="S141" s="222"/>
      <c r="T141" s="223"/>
      <c r="AT141" s="224" t="s">
        <v>134</v>
      </c>
      <c r="AU141" s="224" t="s">
        <v>132</v>
      </c>
      <c r="AV141" s="11" t="s">
        <v>132</v>
      </c>
      <c r="AW141" s="11" t="s">
        <v>4</v>
      </c>
      <c r="AX141" s="11" t="s">
        <v>78</v>
      </c>
      <c r="AY141" s="224" t="s">
        <v>123</v>
      </c>
    </row>
    <row r="142" spans="2:65" s="1" customFormat="1" ht="16.5" customHeight="1">
      <c r="B142" s="34"/>
      <c r="C142" s="201" t="s">
        <v>237</v>
      </c>
      <c r="D142" s="201" t="s">
        <v>126</v>
      </c>
      <c r="E142" s="202" t="s">
        <v>250</v>
      </c>
      <c r="F142" s="203" t="s">
        <v>251</v>
      </c>
      <c r="G142" s="204" t="s">
        <v>129</v>
      </c>
      <c r="H142" s="205">
        <v>7.071</v>
      </c>
      <c r="I142" s="206"/>
      <c r="J142" s="207">
        <f>ROUND(I142*H142,2)</f>
        <v>0</v>
      </c>
      <c r="K142" s="203" t="s">
        <v>130</v>
      </c>
      <c r="L142" s="39"/>
      <c r="M142" s="208" t="s">
        <v>1</v>
      </c>
      <c r="N142" s="209" t="s">
        <v>42</v>
      </c>
      <c r="O142" s="75"/>
      <c r="P142" s="210">
        <f>O142*H142</f>
        <v>0</v>
      </c>
      <c r="Q142" s="210">
        <v>0</v>
      </c>
      <c r="R142" s="210">
        <f>Q142*H142</f>
        <v>0</v>
      </c>
      <c r="S142" s="210">
        <v>0</v>
      </c>
      <c r="T142" s="211">
        <f>S142*H142</f>
        <v>0</v>
      </c>
      <c r="AR142" s="13" t="s">
        <v>131</v>
      </c>
      <c r="AT142" s="13" t="s">
        <v>126</v>
      </c>
      <c r="AU142" s="13" t="s">
        <v>132</v>
      </c>
      <c r="AY142" s="13" t="s">
        <v>123</v>
      </c>
      <c r="BE142" s="212">
        <f>IF(N142="základní",J142,0)</f>
        <v>0</v>
      </c>
      <c r="BF142" s="212">
        <f>IF(N142="snížená",J142,0)</f>
        <v>0</v>
      </c>
      <c r="BG142" s="212">
        <f>IF(N142="zákl. přenesená",J142,0)</f>
        <v>0</v>
      </c>
      <c r="BH142" s="212">
        <f>IF(N142="sníž. přenesená",J142,0)</f>
        <v>0</v>
      </c>
      <c r="BI142" s="212">
        <f>IF(N142="nulová",J142,0)</f>
        <v>0</v>
      </c>
      <c r="BJ142" s="13" t="s">
        <v>132</v>
      </c>
      <c r="BK142" s="212">
        <f>ROUND(I142*H142,2)</f>
        <v>0</v>
      </c>
      <c r="BL142" s="13" t="s">
        <v>131</v>
      </c>
      <c r="BM142" s="13" t="s">
        <v>252</v>
      </c>
    </row>
    <row r="143" spans="2:63" s="10" customFormat="1" ht="22.8" customHeight="1">
      <c r="B143" s="185"/>
      <c r="C143" s="186"/>
      <c r="D143" s="187" t="s">
        <v>69</v>
      </c>
      <c r="E143" s="199" t="s">
        <v>253</v>
      </c>
      <c r="F143" s="199" t="s">
        <v>254</v>
      </c>
      <c r="G143" s="186"/>
      <c r="H143" s="186"/>
      <c r="I143" s="189"/>
      <c r="J143" s="200">
        <f>BK143</f>
        <v>0</v>
      </c>
      <c r="K143" s="186"/>
      <c r="L143" s="191"/>
      <c r="M143" s="192"/>
      <c r="N143" s="193"/>
      <c r="O143" s="193"/>
      <c r="P143" s="194">
        <f>P144</f>
        <v>0</v>
      </c>
      <c r="Q143" s="193"/>
      <c r="R143" s="194">
        <f>R144</f>
        <v>0</v>
      </c>
      <c r="S143" s="193"/>
      <c r="T143" s="195">
        <f>T144</f>
        <v>0</v>
      </c>
      <c r="AR143" s="196" t="s">
        <v>78</v>
      </c>
      <c r="AT143" s="197" t="s">
        <v>69</v>
      </c>
      <c r="AU143" s="197" t="s">
        <v>78</v>
      </c>
      <c r="AY143" s="196" t="s">
        <v>123</v>
      </c>
      <c r="BK143" s="198">
        <f>BK144</f>
        <v>0</v>
      </c>
    </row>
    <row r="144" spans="2:65" s="1" customFormat="1" ht="16.5" customHeight="1">
      <c r="B144" s="34"/>
      <c r="C144" s="201" t="s">
        <v>241</v>
      </c>
      <c r="D144" s="201" t="s">
        <v>126</v>
      </c>
      <c r="E144" s="202" t="s">
        <v>255</v>
      </c>
      <c r="F144" s="203" t="s">
        <v>256</v>
      </c>
      <c r="G144" s="204" t="s">
        <v>129</v>
      </c>
      <c r="H144" s="205">
        <v>2.887</v>
      </c>
      <c r="I144" s="206"/>
      <c r="J144" s="207">
        <f>ROUND(I144*H144,2)</f>
        <v>0</v>
      </c>
      <c r="K144" s="203" t="s">
        <v>130</v>
      </c>
      <c r="L144" s="39"/>
      <c r="M144" s="208" t="s">
        <v>1</v>
      </c>
      <c r="N144" s="209" t="s">
        <v>42</v>
      </c>
      <c r="O144" s="75"/>
      <c r="P144" s="210">
        <f>O144*H144</f>
        <v>0</v>
      </c>
      <c r="Q144" s="210">
        <v>0</v>
      </c>
      <c r="R144" s="210">
        <f>Q144*H144</f>
        <v>0</v>
      </c>
      <c r="S144" s="210">
        <v>0</v>
      </c>
      <c r="T144" s="211">
        <f>S144*H144</f>
        <v>0</v>
      </c>
      <c r="AR144" s="13" t="s">
        <v>131</v>
      </c>
      <c r="AT144" s="13" t="s">
        <v>126</v>
      </c>
      <c r="AU144" s="13" t="s">
        <v>132</v>
      </c>
      <c r="AY144" s="13" t="s">
        <v>123</v>
      </c>
      <c r="BE144" s="212">
        <f>IF(N144="základní",J144,0)</f>
        <v>0</v>
      </c>
      <c r="BF144" s="212">
        <f>IF(N144="snížená",J144,0)</f>
        <v>0</v>
      </c>
      <c r="BG144" s="212">
        <f>IF(N144="zákl. přenesená",J144,0)</f>
        <v>0</v>
      </c>
      <c r="BH144" s="212">
        <f>IF(N144="sníž. přenesená",J144,0)</f>
        <v>0</v>
      </c>
      <c r="BI144" s="212">
        <f>IF(N144="nulová",J144,0)</f>
        <v>0</v>
      </c>
      <c r="BJ144" s="13" t="s">
        <v>132</v>
      </c>
      <c r="BK144" s="212">
        <f>ROUND(I144*H144,2)</f>
        <v>0</v>
      </c>
      <c r="BL144" s="13" t="s">
        <v>131</v>
      </c>
      <c r="BM144" s="13" t="s">
        <v>257</v>
      </c>
    </row>
    <row r="145" spans="2:63" s="10" customFormat="1" ht="25.9" customHeight="1">
      <c r="B145" s="185"/>
      <c r="C145" s="186"/>
      <c r="D145" s="187" t="s">
        <v>69</v>
      </c>
      <c r="E145" s="188" t="s">
        <v>258</v>
      </c>
      <c r="F145" s="188" t="s">
        <v>259</v>
      </c>
      <c r="G145" s="186"/>
      <c r="H145" s="186"/>
      <c r="I145" s="189"/>
      <c r="J145" s="190">
        <f>BK145</f>
        <v>0</v>
      </c>
      <c r="K145" s="186"/>
      <c r="L145" s="191"/>
      <c r="M145" s="192"/>
      <c r="N145" s="193"/>
      <c r="O145" s="193"/>
      <c r="P145" s="194">
        <f>P146+P155+P173+P192+P207</f>
        <v>0</v>
      </c>
      <c r="Q145" s="193"/>
      <c r="R145" s="194">
        <f>R146+R155+R173+R192+R207</f>
        <v>5.066960460000001</v>
      </c>
      <c r="S145" s="193"/>
      <c r="T145" s="195">
        <f>T146+T155+T173+T192+T207</f>
        <v>1.03990889</v>
      </c>
      <c r="AR145" s="196" t="s">
        <v>132</v>
      </c>
      <c r="AT145" s="197" t="s">
        <v>69</v>
      </c>
      <c r="AU145" s="197" t="s">
        <v>70</v>
      </c>
      <c r="AY145" s="196" t="s">
        <v>123</v>
      </c>
      <c r="BK145" s="198">
        <f>BK146+BK155+BK173+BK192+BK207</f>
        <v>0</v>
      </c>
    </row>
    <row r="146" spans="2:63" s="10" customFormat="1" ht="22.8" customHeight="1">
      <c r="B146" s="185"/>
      <c r="C146" s="186"/>
      <c r="D146" s="187" t="s">
        <v>69</v>
      </c>
      <c r="E146" s="199" t="s">
        <v>260</v>
      </c>
      <c r="F146" s="199" t="s">
        <v>261</v>
      </c>
      <c r="G146" s="186"/>
      <c r="H146" s="186"/>
      <c r="I146" s="189"/>
      <c r="J146" s="200">
        <f>BK146</f>
        <v>0</v>
      </c>
      <c r="K146" s="186"/>
      <c r="L146" s="191"/>
      <c r="M146" s="192"/>
      <c r="N146" s="193"/>
      <c r="O146" s="193"/>
      <c r="P146" s="194">
        <f>SUM(P147:P154)</f>
        <v>0</v>
      </c>
      <c r="Q146" s="193"/>
      <c r="R146" s="194">
        <f>SUM(R147:R154)</f>
        <v>1.2726617</v>
      </c>
      <c r="S146" s="193"/>
      <c r="T146" s="195">
        <f>SUM(T147:T154)</f>
        <v>0</v>
      </c>
      <c r="AR146" s="196" t="s">
        <v>132</v>
      </c>
      <c r="AT146" s="197" t="s">
        <v>69</v>
      </c>
      <c r="AU146" s="197" t="s">
        <v>78</v>
      </c>
      <c r="AY146" s="196" t="s">
        <v>123</v>
      </c>
      <c r="BK146" s="198">
        <f>SUM(BK147:BK154)</f>
        <v>0</v>
      </c>
    </row>
    <row r="147" spans="2:65" s="1" customFormat="1" ht="16.5" customHeight="1">
      <c r="B147" s="34"/>
      <c r="C147" s="201" t="s">
        <v>245</v>
      </c>
      <c r="D147" s="201" t="s">
        <v>126</v>
      </c>
      <c r="E147" s="202" t="s">
        <v>468</v>
      </c>
      <c r="F147" s="203" t="s">
        <v>469</v>
      </c>
      <c r="G147" s="204" t="s">
        <v>140</v>
      </c>
      <c r="H147" s="205">
        <v>1.35</v>
      </c>
      <c r="I147" s="206"/>
      <c r="J147" s="207">
        <f>ROUND(I147*H147,2)</f>
        <v>0</v>
      </c>
      <c r="K147" s="203" t="s">
        <v>130</v>
      </c>
      <c r="L147" s="39"/>
      <c r="M147" s="208" t="s">
        <v>1</v>
      </c>
      <c r="N147" s="209" t="s">
        <v>42</v>
      </c>
      <c r="O147" s="75"/>
      <c r="P147" s="210">
        <f>O147*H147</f>
        <v>0</v>
      </c>
      <c r="Q147" s="210">
        <v>0.02818</v>
      </c>
      <c r="R147" s="210">
        <f>Q147*H147</f>
        <v>0.038043</v>
      </c>
      <c r="S147" s="210">
        <v>0</v>
      </c>
      <c r="T147" s="211">
        <f>S147*H147</f>
        <v>0</v>
      </c>
      <c r="AR147" s="13" t="s">
        <v>159</v>
      </c>
      <c r="AT147" s="13" t="s">
        <v>126</v>
      </c>
      <c r="AU147" s="13" t="s">
        <v>132</v>
      </c>
      <c r="AY147" s="13" t="s">
        <v>123</v>
      </c>
      <c r="BE147" s="212">
        <f>IF(N147="základní",J147,0)</f>
        <v>0</v>
      </c>
      <c r="BF147" s="212">
        <f>IF(N147="snížená",J147,0)</f>
        <v>0</v>
      </c>
      <c r="BG147" s="212">
        <f>IF(N147="zákl. přenesená",J147,0)</f>
        <v>0</v>
      </c>
      <c r="BH147" s="212">
        <f>IF(N147="sníž. přenesená",J147,0)</f>
        <v>0</v>
      </c>
      <c r="BI147" s="212">
        <f>IF(N147="nulová",J147,0)</f>
        <v>0</v>
      </c>
      <c r="BJ147" s="13" t="s">
        <v>132</v>
      </c>
      <c r="BK147" s="212">
        <f>ROUND(I147*H147,2)</f>
        <v>0</v>
      </c>
      <c r="BL147" s="13" t="s">
        <v>159</v>
      </c>
      <c r="BM147" s="13" t="s">
        <v>470</v>
      </c>
    </row>
    <row r="148" spans="2:51" s="11" customFormat="1" ht="12">
      <c r="B148" s="213"/>
      <c r="C148" s="214"/>
      <c r="D148" s="215" t="s">
        <v>134</v>
      </c>
      <c r="E148" s="216" t="s">
        <v>1</v>
      </c>
      <c r="F148" s="217" t="s">
        <v>471</v>
      </c>
      <c r="G148" s="214"/>
      <c r="H148" s="218">
        <v>1.35</v>
      </c>
      <c r="I148" s="219"/>
      <c r="J148" s="214"/>
      <c r="K148" s="214"/>
      <c r="L148" s="220"/>
      <c r="M148" s="221"/>
      <c r="N148" s="222"/>
      <c r="O148" s="222"/>
      <c r="P148" s="222"/>
      <c r="Q148" s="222"/>
      <c r="R148" s="222"/>
      <c r="S148" s="222"/>
      <c r="T148" s="223"/>
      <c r="AT148" s="224" t="s">
        <v>134</v>
      </c>
      <c r="AU148" s="224" t="s">
        <v>132</v>
      </c>
      <c r="AV148" s="11" t="s">
        <v>132</v>
      </c>
      <c r="AW148" s="11" t="s">
        <v>32</v>
      </c>
      <c r="AX148" s="11" t="s">
        <v>78</v>
      </c>
      <c r="AY148" s="224" t="s">
        <v>123</v>
      </c>
    </row>
    <row r="149" spans="2:65" s="1" customFormat="1" ht="16.5" customHeight="1">
      <c r="B149" s="34"/>
      <c r="C149" s="201" t="s">
        <v>80</v>
      </c>
      <c r="D149" s="201" t="s">
        <v>126</v>
      </c>
      <c r="E149" s="202" t="s">
        <v>263</v>
      </c>
      <c r="F149" s="203" t="s">
        <v>264</v>
      </c>
      <c r="G149" s="204" t="s">
        <v>140</v>
      </c>
      <c r="H149" s="205">
        <v>89.53</v>
      </c>
      <c r="I149" s="206"/>
      <c r="J149" s="207">
        <f>ROUND(I149*H149,2)</f>
        <v>0</v>
      </c>
      <c r="K149" s="203" t="s">
        <v>130</v>
      </c>
      <c r="L149" s="39"/>
      <c r="M149" s="208" t="s">
        <v>1</v>
      </c>
      <c r="N149" s="209" t="s">
        <v>42</v>
      </c>
      <c r="O149" s="75"/>
      <c r="P149" s="210">
        <f>O149*H149</f>
        <v>0</v>
      </c>
      <c r="Q149" s="210">
        <v>0.01379</v>
      </c>
      <c r="R149" s="210">
        <f>Q149*H149</f>
        <v>1.2346187</v>
      </c>
      <c r="S149" s="210">
        <v>0</v>
      </c>
      <c r="T149" s="211">
        <f>S149*H149</f>
        <v>0</v>
      </c>
      <c r="AR149" s="13" t="s">
        <v>159</v>
      </c>
      <c r="AT149" s="13" t="s">
        <v>126</v>
      </c>
      <c r="AU149" s="13" t="s">
        <v>132</v>
      </c>
      <c r="AY149" s="13" t="s">
        <v>123</v>
      </c>
      <c r="BE149" s="212">
        <f>IF(N149="základní",J149,0)</f>
        <v>0</v>
      </c>
      <c r="BF149" s="212">
        <f>IF(N149="snížená",J149,0)</f>
        <v>0</v>
      </c>
      <c r="BG149" s="212">
        <f>IF(N149="zákl. přenesená",J149,0)</f>
        <v>0</v>
      </c>
      <c r="BH149" s="212">
        <f>IF(N149="sníž. přenesená",J149,0)</f>
        <v>0</v>
      </c>
      <c r="BI149" s="212">
        <f>IF(N149="nulová",J149,0)</f>
        <v>0</v>
      </c>
      <c r="BJ149" s="13" t="s">
        <v>132</v>
      </c>
      <c r="BK149" s="212">
        <f>ROUND(I149*H149,2)</f>
        <v>0</v>
      </c>
      <c r="BL149" s="13" t="s">
        <v>159</v>
      </c>
      <c r="BM149" s="13" t="s">
        <v>265</v>
      </c>
    </row>
    <row r="150" spans="2:51" s="11" customFormat="1" ht="12">
      <c r="B150" s="213"/>
      <c r="C150" s="214"/>
      <c r="D150" s="215" t="s">
        <v>134</v>
      </c>
      <c r="E150" s="216" t="s">
        <v>1</v>
      </c>
      <c r="F150" s="217" t="s">
        <v>445</v>
      </c>
      <c r="G150" s="214"/>
      <c r="H150" s="218">
        <v>10.38</v>
      </c>
      <c r="I150" s="219"/>
      <c r="J150" s="214"/>
      <c r="K150" s="214"/>
      <c r="L150" s="220"/>
      <c r="M150" s="221"/>
      <c r="N150" s="222"/>
      <c r="O150" s="222"/>
      <c r="P150" s="222"/>
      <c r="Q150" s="222"/>
      <c r="R150" s="222"/>
      <c r="S150" s="222"/>
      <c r="T150" s="223"/>
      <c r="AT150" s="224" t="s">
        <v>134</v>
      </c>
      <c r="AU150" s="224" t="s">
        <v>132</v>
      </c>
      <c r="AV150" s="11" t="s">
        <v>132</v>
      </c>
      <c r="AW150" s="11" t="s">
        <v>32</v>
      </c>
      <c r="AX150" s="11" t="s">
        <v>70</v>
      </c>
      <c r="AY150" s="224" t="s">
        <v>123</v>
      </c>
    </row>
    <row r="151" spans="2:51" s="11" customFormat="1" ht="12">
      <c r="B151" s="213"/>
      <c r="C151" s="214"/>
      <c r="D151" s="215" t="s">
        <v>134</v>
      </c>
      <c r="E151" s="216" t="s">
        <v>1</v>
      </c>
      <c r="F151" s="217" t="s">
        <v>453</v>
      </c>
      <c r="G151" s="214"/>
      <c r="H151" s="218">
        <v>37.02</v>
      </c>
      <c r="I151" s="219"/>
      <c r="J151" s="214"/>
      <c r="K151" s="214"/>
      <c r="L151" s="220"/>
      <c r="M151" s="221"/>
      <c r="N151" s="222"/>
      <c r="O151" s="222"/>
      <c r="P151" s="222"/>
      <c r="Q151" s="222"/>
      <c r="R151" s="222"/>
      <c r="S151" s="222"/>
      <c r="T151" s="223"/>
      <c r="AT151" s="224" t="s">
        <v>134</v>
      </c>
      <c r="AU151" s="224" t="s">
        <v>132</v>
      </c>
      <c r="AV151" s="11" t="s">
        <v>132</v>
      </c>
      <c r="AW151" s="11" t="s">
        <v>32</v>
      </c>
      <c r="AX151" s="11" t="s">
        <v>70</v>
      </c>
      <c r="AY151" s="224" t="s">
        <v>123</v>
      </c>
    </row>
    <row r="152" spans="2:51" s="11" customFormat="1" ht="12">
      <c r="B152" s="213"/>
      <c r="C152" s="214"/>
      <c r="D152" s="215" t="s">
        <v>134</v>
      </c>
      <c r="E152" s="216" t="s">
        <v>1</v>
      </c>
      <c r="F152" s="217" t="s">
        <v>455</v>
      </c>
      <c r="G152" s="214"/>
      <c r="H152" s="218">
        <v>23.95</v>
      </c>
      <c r="I152" s="219"/>
      <c r="J152" s="214"/>
      <c r="K152" s="214"/>
      <c r="L152" s="220"/>
      <c r="M152" s="221"/>
      <c r="N152" s="222"/>
      <c r="O152" s="222"/>
      <c r="P152" s="222"/>
      <c r="Q152" s="222"/>
      <c r="R152" s="222"/>
      <c r="S152" s="222"/>
      <c r="T152" s="223"/>
      <c r="AT152" s="224" t="s">
        <v>134</v>
      </c>
      <c r="AU152" s="224" t="s">
        <v>132</v>
      </c>
      <c r="AV152" s="11" t="s">
        <v>132</v>
      </c>
      <c r="AW152" s="11" t="s">
        <v>32</v>
      </c>
      <c r="AX152" s="11" t="s">
        <v>70</v>
      </c>
      <c r="AY152" s="224" t="s">
        <v>123</v>
      </c>
    </row>
    <row r="153" spans="2:51" s="11" customFormat="1" ht="12">
      <c r="B153" s="213"/>
      <c r="C153" s="214"/>
      <c r="D153" s="215" t="s">
        <v>134</v>
      </c>
      <c r="E153" s="216" t="s">
        <v>1</v>
      </c>
      <c r="F153" s="217" t="s">
        <v>472</v>
      </c>
      <c r="G153" s="214"/>
      <c r="H153" s="218">
        <v>18.18</v>
      </c>
      <c r="I153" s="219"/>
      <c r="J153" s="214"/>
      <c r="K153" s="214"/>
      <c r="L153" s="220"/>
      <c r="M153" s="221"/>
      <c r="N153" s="222"/>
      <c r="O153" s="222"/>
      <c r="P153" s="222"/>
      <c r="Q153" s="222"/>
      <c r="R153" s="222"/>
      <c r="S153" s="222"/>
      <c r="T153" s="223"/>
      <c r="AT153" s="224" t="s">
        <v>134</v>
      </c>
      <c r="AU153" s="224" t="s">
        <v>132</v>
      </c>
      <c r="AV153" s="11" t="s">
        <v>132</v>
      </c>
      <c r="AW153" s="11" t="s">
        <v>32</v>
      </c>
      <c r="AX153" s="11" t="s">
        <v>70</v>
      </c>
      <c r="AY153" s="224" t="s">
        <v>123</v>
      </c>
    </row>
    <row r="154" spans="2:65" s="1" customFormat="1" ht="16.5" customHeight="1">
      <c r="B154" s="34"/>
      <c r="C154" s="201" t="s">
        <v>7</v>
      </c>
      <c r="D154" s="201" t="s">
        <v>126</v>
      </c>
      <c r="E154" s="202" t="s">
        <v>268</v>
      </c>
      <c r="F154" s="203" t="s">
        <v>269</v>
      </c>
      <c r="G154" s="204" t="s">
        <v>270</v>
      </c>
      <c r="H154" s="235"/>
      <c r="I154" s="206"/>
      <c r="J154" s="207">
        <f>ROUND(I154*H154,2)</f>
        <v>0</v>
      </c>
      <c r="K154" s="203" t="s">
        <v>130</v>
      </c>
      <c r="L154" s="39"/>
      <c r="M154" s="208" t="s">
        <v>1</v>
      </c>
      <c r="N154" s="209" t="s">
        <v>42</v>
      </c>
      <c r="O154" s="75"/>
      <c r="P154" s="210">
        <f>O154*H154</f>
        <v>0</v>
      </c>
      <c r="Q154" s="210">
        <v>0</v>
      </c>
      <c r="R154" s="210">
        <f>Q154*H154</f>
        <v>0</v>
      </c>
      <c r="S154" s="210">
        <v>0</v>
      </c>
      <c r="T154" s="211">
        <f>S154*H154</f>
        <v>0</v>
      </c>
      <c r="AR154" s="13" t="s">
        <v>159</v>
      </c>
      <c r="AT154" s="13" t="s">
        <v>126</v>
      </c>
      <c r="AU154" s="13" t="s">
        <v>132</v>
      </c>
      <c r="AY154" s="13" t="s">
        <v>123</v>
      </c>
      <c r="BE154" s="212">
        <f>IF(N154="základní",J154,0)</f>
        <v>0</v>
      </c>
      <c r="BF154" s="212">
        <f>IF(N154="snížená",J154,0)</f>
        <v>0</v>
      </c>
      <c r="BG154" s="212">
        <f>IF(N154="zákl. přenesená",J154,0)</f>
        <v>0</v>
      </c>
      <c r="BH154" s="212">
        <f>IF(N154="sníž. přenesená",J154,0)</f>
        <v>0</v>
      </c>
      <c r="BI154" s="212">
        <f>IF(N154="nulová",J154,0)</f>
        <v>0</v>
      </c>
      <c r="BJ154" s="13" t="s">
        <v>132</v>
      </c>
      <c r="BK154" s="212">
        <f>ROUND(I154*H154,2)</f>
        <v>0</v>
      </c>
      <c r="BL154" s="13" t="s">
        <v>159</v>
      </c>
      <c r="BM154" s="13" t="s">
        <v>271</v>
      </c>
    </row>
    <row r="155" spans="2:63" s="10" customFormat="1" ht="22.8" customHeight="1">
      <c r="B155" s="185"/>
      <c r="C155" s="186"/>
      <c r="D155" s="187" t="s">
        <v>69</v>
      </c>
      <c r="E155" s="199" t="s">
        <v>272</v>
      </c>
      <c r="F155" s="199" t="s">
        <v>273</v>
      </c>
      <c r="G155" s="186"/>
      <c r="H155" s="186"/>
      <c r="I155" s="189"/>
      <c r="J155" s="200">
        <f>BK155</f>
        <v>0</v>
      </c>
      <c r="K155" s="186"/>
      <c r="L155" s="191"/>
      <c r="M155" s="192"/>
      <c r="N155" s="193"/>
      <c r="O155" s="193"/>
      <c r="P155" s="194">
        <f>SUM(P156:P172)</f>
        <v>0</v>
      </c>
      <c r="Q155" s="193"/>
      <c r="R155" s="194">
        <f>SUM(R156:R172)</f>
        <v>0.6898000000000001</v>
      </c>
      <c r="S155" s="193"/>
      <c r="T155" s="195">
        <f>SUM(T156:T172)</f>
        <v>0.384</v>
      </c>
      <c r="AR155" s="196" t="s">
        <v>132</v>
      </c>
      <c r="AT155" s="197" t="s">
        <v>69</v>
      </c>
      <c r="AU155" s="197" t="s">
        <v>78</v>
      </c>
      <c r="AY155" s="196" t="s">
        <v>123</v>
      </c>
      <c r="BK155" s="198">
        <f>SUM(BK156:BK172)</f>
        <v>0</v>
      </c>
    </row>
    <row r="156" spans="2:65" s="1" customFormat="1" ht="16.5" customHeight="1">
      <c r="B156" s="34"/>
      <c r="C156" s="201" t="s">
        <v>262</v>
      </c>
      <c r="D156" s="201" t="s">
        <v>126</v>
      </c>
      <c r="E156" s="202" t="s">
        <v>275</v>
      </c>
      <c r="F156" s="203" t="s">
        <v>276</v>
      </c>
      <c r="G156" s="204" t="s">
        <v>152</v>
      </c>
      <c r="H156" s="205">
        <v>11</v>
      </c>
      <c r="I156" s="206"/>
      <c r="J156" s="207">
        <f>ROUND(I156*H156,2)</f>
        <v>0</v>
      </c>
      <c r="K156" s="203" t="s">
        <v>130</v>
      </c>
      <c r="L156" s="39"/>
      <c r="M156" s="208" t="s">
        <v>1</v>
      </c>
      <c r="N156" s="209" t="s">
        <v>42</v>
      </c>
      <c r="O156" s="75"/>
      <c r="P156" s="210">
        <f>O156*H156</f>
        <v>0</v>
      </c>
      <c r="Q156" s="210">
        <v>0</v>
      </c>
      <c r="R156" s="210">
        <f>Q156*H156</f>
        <v>0</v>
      </c>
      <c r="S156" s="210">
        <v>0</v>
      </c>
      <c r="T156" s="211">
        <f>S156*H156</f>
        <v>0</v>
      </c>
      <c r="AR156" s="13" t="s">
        <v>159</v>
      </c>
      <c r="AT156" s="13" t="s">
        <v>126</v>
      </c>
      <c r="AU156" s="13" t="s">
        <v>132</v>
      </c>
      <c r="AY156" s="13" t="s">
        <v>123</v>
      </c>
      <c r="BE156" s="212">
        <f>IF(N156="základní",J156,0)</f>
        <v>0</v>
      </c>
      <c r="BF156" s="212">
        <f>IF(N156="snížená",J156,0)</f>
        <v>0</v>
      </c>
      <c r="BG156" s="212">
        <f>IF(N156="zákl. přenesená",J156,0)</f>
        <v>0</v>
      </c>
      <c r="BH156" s="212">
        <f>IF(N156="sníž. přenesená",J156,0)</f>
        <v>0</v>
      </c>
      <c r="BI156" s="212">
        <f>IF(N156="nulová",J156,0)</f>
        <v>0</v>
      </c>
      <c r="BJ156" s="13" t="s">
        <v>132</v>
      </c>
      <c r="BK156" s="212">
        <f>ROUND(I156*H156,2)</f>
        <v>0</v>
      </c>
      <c r="BL156" s="13" t="s">
        <v>159</v>
      </c>
      <c r="BM156" s="13" t="s">
        <v>277</v>
      </c>
    </row>
    <row r="157" spans="2:65" s="1" customFormat="1" ht="16.5" customHeight="1">
      <c r="B157" s="34"/>
      <c r="C157" s="225" t="s">
        <v>267</v>
      </c>
      <c r="D157" s="225" t="s">
        <v>169</v>
      </c>
      <c r="E157" s="226" t="s">
        <v>288</v>
      </c>
      <c r="F157" s="227" t="s">
        <v>289</v>
      </c>
      <c r="G157" s="228" t="s">
        <v>152</v>
      </c>
      <c r="H157" s="229">
        <v>4</v>
      </c>
      <c r="I157" s="230"/>
      <c r="J157" s="231">
        <f>ROUND(I157*H157,2)</f>
        <v>0</v>
      </c>
      <c r="K157" s="227" t="s">
        <v>183</v>
      </c>
      <c r="L157" s="232"/>
      <c r="M157" s="233" t="s">
        <v>1</v>
      </c>
      <c r="N157" s="234" t="s">
        <v>42</v>
      </c>
      <c r="O157" s="75"/>
      <c r="P157" s="210">
        <f>O157*H157</f>
        <v>0</v>
      </c>
      <c r="Q157" s="210">
        <v>0.043</v>
      </c>
      <c r="R157" s="210">
        <f>Q157*H157</f>
        <v>0.172</v>
      </c>
      <c r="S157" s="210">
        <v>0</v>
      </c>
      <c r="T157" s="211">
        <f>S157*H157</f>
        <v>0</v>
      </c>
      <c r="AR157" s="13" t="s">
        <v>281</v>
      </c>
      <c r="AT157" s="13" t="s">
        <v>169</v>
      </c>
      <c r="AU157" s="13" t="s">
        <v>132</v>
      </c>
      <c r="AY157" s="13" t="s">
        <v>123</v>
      </c>
      <c r="BE157" s="212">
        <f>IF(N157="základní",J157,0)</f>
        <v>0</v>
      </c>
      <c r="BF157" s="212">
        <f>IF(N157="snížená",J157,0)</f>
        <v>0</v>
      </c>
      <c r="BG157" s="212">
        <f>IF(N157="zákl. přenesená",J157,0)</f>
        <v>0</v>
      </c>
      <c r="BH157" s="212">
        <f>IF(N157="sníž. přenesená",J157,0)</f>
        <v>0</v>
      </c>
      <c r="BI157" s="212">
        <f>IF(N157="nulová",J157,0)</f>
        <v>0</v>
      </c>
      <c r="BJ157" s="13" t="s">
        <v>132</v>
      </c>
      <c r="BK157" s="212">
        <f>ROUND(I157*H157,2)</f>
        <v>0</v>
      </c>
      <c r="BL157" s="13" t="s">
        <v>159</v>
      </c>
      <c r="BM157" s="13" t="s">
        <v>290</v>
      </c>
    </row>
    <row r="158" spans="2:65" s="1" customFormat="1" ht="16.5" customHeight="1">
      <c r="B158" s="34"/>
      <c r="C158" s="225" t="s">
        <v>274</v>
      </c>
      <c r="D158" s="225" t="s">
        <v>169</v>
      </c>
      <c r="E158" s="226" t="s">
        <v>292</v>
      </c>
      <c r="F158" s="227" t="s">
        <v>293</v>
      </c>
      <c r="G158" s="228" t="s">
        <v>152</v>
      </c>
      <c r="H158" s="229">
        <v>7</v>
      </c>
      <c r="I158" s="230"/>
      <c r="J158" s="231">
        <f>ROUND(I158*H158,2)</f>
        <v>0</v>
      </c>
      <c r="K158" s="227" t="s">
        <v>183</v>
      </c>
      <c r="L158" s="232"/>
      <c r="M158" s="233" t="s">
        <v>1</v>
      </c>
      <c r="N158" s="234" t="s">
        <v>42</v>
      </c>
      <c r="O158" s="75"/>
      <c r="P158" s="210">
        <f>O158*H158</f>
        <v>0</v>
      </c>
      <c r="Q158" s="210">
        <v>0.043</v>
      </c>
      <c r="R158" s="210">
        <f>Q158*H158</f>
        <v>0.301</v>
      </c>
      <c r="S158" s="210">
        <v>0</v>
      </c>
      <c r="T158" s="211">
        <f>S158*H158</f>
        <v>0</v>
      </c>
      <c r="AR158" s="13" t="s">
        <v>281</v>
      </c>
      <c r="AT158" s="13" t="s">
        <v>169</v>
      </c>
      <c r="AU158" s="13" t="s">
        <v>132</v>
      </c>
      <c r="AY158" s="13" t="s">
        <v>123</v>
      </c>
      <c r="BE158" s="212">
        <f>IF(N158="základní",J158,0)</f>
        <v>0</v>
      </c>
      <c r="BF158" s="212">
        <f>IF(N158="snížená",J158,0)</f>
        <v>0</v>
      </c>
      <c r="BG158" s="212">
        <f>IF(N158="zákl. přenesená",J158,0)</f>
        <v>0</v>
      </c>
      <c r="BH158" s="212">
        <f>IF(N158="sníž. přenesená",J158,0)</f>
        <v>0</v>
      </c>
      <c r="BI158" s="212">
        <f>IF(N158="nulová",J158,0)</f>
        <v>0</v>
      </c>
      <c r="BJ158" s="13" t="s">
        <v>132</v>
      </c>
      <c r="BK158" s="212">
        <f>ROUND(I158*H158,2)</f>
        <v>0</v>
      </c>
      <c r="BL158" s="13" t="s">
        <v>159</v>
      </c>
      <c r="BM158" s="13" t="s">
        <v>294</v>
      </c>
    </row>
    <row r="159" spans="2:65" s="1" customFormat="1" ht="16.5" customHeight="1">
      <c r="B159" s="34"/>
      <c r="C159" s="201" t="s">
        <v>278</v>
      </c>
      <c r="D159" s="201" t="s">
        <v>126</v>
      </c>
      <c r="E159" s="202" t="s">
        <v>473</v>
      </c>
      <c r="F159" s="203" t="s">
        <v>474</v>
      </c>
      <c r="G159" s="204" t="s">
        <v>152</v>
      </c>
      <c r="H159" s="205">
        <v>2</v>
      </c>
      <c r="I159" s="206"/>
      <c r="J159" s="207">
        <f>ROUND(I159*H159,2)</f>
        <v>0</v>
      </c>
      <c r="K159" s="203" t="s">
        <v>130</v>
      </c>
      <c r="L159" s="39"/>
      <c r="M159" s="208" t="s">
        <v>1</v>
      </c>
      <c r="N159" s="209" t="s">
        <v>42</v>
      </c>
      <c r="O159" s="75"/>
      <c r="P159" s="210">
        <f>O159*H159</f>
        <v>0</v>
      </c>
      <c r="Q159" s="210">
        <v>0</v>
      </c>
      <c r="R159" s="210">
        <f>Q159*H159</f>
        <v>0</v>
      </c>
      <c r="S159" s="210">
        <v>0</v>
      </c>
      <c r="T159" s="211">
        <f>S159*H159</f>
        <v>0</v>
      </c>
      <c r="AR159" s="13" t="s">
        <v>159</v>
      </c>
      <c r="AT159" s="13" t="s">
        <v>126</v>
      </c>
      <c r="AU159" s="13" t="s">
        <v>132</v>
      </c>
      <c r="AY159" s="13" t="s">
        <v>123</v>
      </c>
      <c r="BE159" s="212">
        <f>IF(N159="základní",J159,0)</f>
        <v>0</v>
      </c>
      <c r="BF159" s="212">
        <f>IF(N159="snížená",J159,0)</f>
        <v>0</v>
      </c>
      <c r="BG159" s="212">
        <f>IF(N159="zákl. přenesená",J159,0)</f>
        <v>0</v>
      </c>
      <c r="BH159" s="212">
        <f>IF(N159="sníž. přenesená",J159,0)</f>
        <v>0</v>
      </c>
      <c r="BI159" s="212">
        <f>IF(N159="nulová",J159,0)</f>
        <v>0</v>
      </c>
      <c r="BJ159" s="13" t="s">
        <v>132</v>
      </c>
      <c r="BK159" s="212">
        <f>ROUND(I159*H159,2)</f>
        <v>0</v>
      </c>
      <c r="BL159" s="13" t="s">
        <v>159</v>
      </c>
      <c r="BM159" s="13" t="s">
        <v>475</v>
      </c>
    </row>
    <row r="160" spans="2:65" s="1" customFormat="1" ht="16.5" customHeight="1">
      <c r="B160" s="34"/>
      <c r="C160" s="225" t="s">
        <v>283</v>
      </c>
      <c r="D160" s="225" t="s">
        <v>169</v>
      </c>
      <c r="E160" s="226" t="s">
        <v>476</v>
      </c>
      <c r="F160" s="227" t="s">
        <v>477</v>
      </c>
      <c r="G160" s="228" t="s">
        <v>152</v>
      </c>
      <c r="H160" s="229">
        <v>2</v>
      </c>
      <c r="I160" s="230"/>
      <c r="J160" s="231">
        <f>ROUND(I160*H160,2)</f>
        <v>0</v>
      </c>
      <c r="K160" s="227" t="s">
        <v>130</v>
      </c>
      <c r="L160" s="232"/>
      <c r="M160" s="233" t="s">
        <v>1</v>
      </c>
      <c r="N160" s="234" t="s">
        <v>42</v>
      </c>
      <c r="O160" s="75"/>
      <c r="P160" s="210">
        <f>O160*H160</f>
        <v>0</v>
      </c>
      <c r="Q160" s="210">
        <v>0.025</v>
      </c>
      <c r="R160" s="210">
        <f>Q160*H160</f>
        <v>0.05</v>
      </c>
      <c r="S160" s="210">
        <v>0</v>
      </c>
      <c r="T160" s="211">
        <f>S160*H160</f>
        <v>0</v>
      </c>
      <c r="AR160" s="13" t="s">
        <v>281</v>
      </c>
      <c r="AT160" s="13" t="s">
        <v>169</v>
      </c>
      <c r="AU160" s="13" t="s">
        <v>132</v>
      </c>
      <c r="AY160" s="13" t="s">
        <v>123</v>
      </c>
      <c r="BE160" s="212">
        <f>IF(N160="základní",J160,0)</f>
        <v>0</v>
      </c>
      <c r="BF160" s="212">
        <f>IF(N160="snížená",J160,0)</f>
        <v>0</v>
      </c>
      <c r="BG160" s="212">
        <f>IF(N160="zákl. přenesená",J160,0)</f>
        <v>0</v>
      </c>
      <c r="BH160" s="212">
        <f>IF(N160="sníž. přenesená",J160,0)</f>
        <v>0</v>
      </c>
      <c r="BI160" s="212">
        <f>IF(N160="nulová",J160,0)</f>
        <v>0</v>
      </c>
      <c r="BJ160" s="13" t="s">
        <v>132</v>
      </c>
      <c r="BK160" s="212">
        <f>ROUND(I160*H160,2)</f>
        <v>0</v>
      </c>
      <c r="BL160" s="13" t="s">
        <v>159</v>
      </c>
      <c r="BM160" s="13" t="s">
        <v>478</v>
      </c>
    </row>
    <row r="161" spans="2:65" s="1" customFormat="1" ht="16.5" customHeight="1">
      <c r="B161" s="34"/>
      <c r="C161" s="201" t="s">
        <v>287</v>
      </c>
      <c r="D161" s="201" t="s">
        <v>126</v>
      </c>
      <c r="E161" s="202" t="s">
        <v>479</v>
      </c>
      <c r="F161" s="203" t="s">
        <v>480</v>
      </c>
      <c r="G161" s="204" t="s">
        <v>152</v>
      </c>
      <c r="H161" s="205">
        <v>3</v>
      </c>
      <c r="I161" s="206"/>
      <c r="J161" s="207">
        <f>ROUND(I161*H161,2)</f>
        <v>0</v>
      </c>
      <c r="K161" s="203" t="s">
        <v>130</v>
      </c>
      <c r="L161" s="39"/>
      <c r="M161" s="208" t="s">
        <v>1</v>
      </c>
      <c r="N161" s="209" t="s">
        <v>42</v>
      </c>
      <c r="O161" s="75"/>
      <c r="P161" s="210">
        <f>O161*H161</f>
        <v>0</v>
      </c>
      <c r="Q161" s="210">
        <v>0</v>
      </c>
      <c r="R161" s="210">
        <f>Q161*H161</f>
        <v>0</v>
      </c>
      <c r="S161" s="210">
        <v>0</v>
      </c>
      <c r="T161" s="211">
        <f>S161*H161</f>
        <v>0</v>
      </c>
      <c r="AR161" s="13" t="s">
        <v>159</v>
      </c>
      <c r="AT161" s="13" t="s">
        <v>126</v>
      </c>
      <c r="AU161" s="13" t="s">
        <v>132</v>
      </c>
      <c r="AY161" s="13" t="s">
        <v>123</v>
      </c>
      <c r="BE161" s="212">
        <f>IF(N161="základní",J161,0)</f>
        <v>0</v>
      </c>
      <c r="BF161" s="212">
        <f>IF(N161="snížená",J161,0)</f>
        <v>0</v>
      </c>
      <c r="BG161" s="212">
        <f>IF(N161="zákl. přenesená",J161,0)</f>
        <v>0</v>
      </c>
      <c r="BH161" s="212">
        <f>IF(N161="sníž. přenesená",J161,0)</f>
        <v>0</v>
      </c>
      <c r="BI161" s="212">
        <f>IF(N161="nulová",J161,0)</f>
        <v>0</v>
      </c>
      <c r="BJ161" s="13" t="s">
        <v>132</v>
      </c>
      <c r="BK161" s="212">
        <f>ROUND(I161*H161,2)</f>
        <v>0</v>
      </c>
      <c r="BL161" s="13" t="s">
        <v>159</v>
      </c>
      <c r="BM161" s="13" t="s">
        <v>481</v>
      </c>
    </row>
    <row r="162" spans="2:65" s="1" customFormat="1" ht="16.5" customHeight="1">
      <c r="B162" s="34"/>
      <c r="C162" s="225" t="s">
        <v>291</v>
      </c>
      <c r="D162" s="225" t="s">
        <v>169</v>
      </c>
      <c r="E162" s="226" t="s">
        <v>482</v>
      </c>
      <c r="F162" s="227" t="s">
        <v>483</v>
      </c>
      <c r="G162" s="228" t="s">
        <v>152</v>
      </c>
      <c r="H162" s="229">
        <v>3</v>
      </c>
      <c r="I162" s="230"/>
      <c r="J162" s="231">
        <f>ROUND(I162*H162,2)</f>
        <v>0</v>
      </c>
      <c r="K162" s="227" t="s">
        <v>1</v>
      </c>
      <c r="L162" s="232"/>
      <c r="M162" s="233" t="s">
        <v>1</v>
      </c>
      <c r="N162" s="234" t="s">
        <v>42</v>
      </c>
      <c r="O162" s="75"/>
      <c r="P162" s="210">
        <f>O162*H162</f>
        <v>0</v>
      </c>
      <c r="Q162" s="210">
        <v>0.027</v>
      </c>
      <c r="R162" s="210">
        <f>Q162*H162</f>
        <v>0.081</v>
      </c>
      <c r="S162" s="210">
        <v>0</v>
      </c>
      <c r="T162" s="211">
        <f>S162*H162</f>
        <v>0</v>
      </c>
      <c r="AR162" s="13" t="s">
        <v>281</v>
      </c>
      <c r="AT162" s="13" t="s">
        <v>169</v>
      </c>
      <c r="AU162" s="13" t="s">
        <v>132</v>
      </c>
      <c r="AY162" s="13" t="s">
        <v>123</v>
      </c>
      <c r="BE162" s="212">
        <f>IF(N162="základní",J162,0)</f>
        <v>0</v>
      </c>
      <c r="BF162" s="212">
        <f>IF(N162="snížená",J162,0)</f>
        <v>0</v>
      </c>
      <c r="BG162" s="212">
        <f>IF(N162="zákl. přenesená",J162,0)</f>
        <v>0</v>
      </c>
      <c r="BH162" s="212">
        <f>IF(N162="sníž. přenesená",J162,0)</f>
        <v>0</v>
      </c>
      <c r="BI162" s="212">
        <f>IF(N162="nulová",J162,0)</f>
        <v>0</v>
      </c>
      <c r="BJ162" s="13" t="s">
        <v>132</v>
      </c>
      <c r="BK162" s="212">
        <f>ROUND(I162*H162,2)</f>
        <v>0</v>
      </c>
      <c r="BL162" s="13" t="s">
        <v>159</v>
      </c>
      <c r="BM162" s="13" t="s">
        <v>484</v>
      </c>
    </row>
    <row r="163" spans="2:65" s="1" customFormat="1" ht="16.5" customHeight="1">
      <c r="B163" s="34"/>
      <c r="C163" s="201" t="s">
        <v>295</v>
      </c>
      <c r="D163" s="201" t="s">
        <v>126</v>
      </c>
      <c r="E163" s="202" t="s">
        <v>485</v>
      </c>
      <c r="F163" s="203" t="s">
        <v>486</v>
      </c>
      <c r="G163" s="204" t="s">
        <v>152</v>
      </c>
      <c r="H163" s="205">
        <v>1</v>
      </c>
      <c r="I163" s="206"/>
      <c r="J163" s="207">
        <f>ROUND(I163*H163,2)</f>
        <v>0</v>
      </c>
      <c r="K163" s="203" t="s">
        <v>130</v>
      </c>
      <c r="L163" s="39"/>
      <c r="M163" s="208" t="s">
        <v>1</v>
      </c>
      <c r="N163" s="209" t="s">
        <v>42</v>
      </c>
      <c r="O163" s="75"/>
      <c r="P163" s="210">
        <f>O163*H163</f>
        <v>0</v>
      </c>
      <c r="Q163" s="210">
        <v>0</v>
      </c>
      <c r="R163" s="210">
        <f>Q163*H163</f>
        <v>0</v>
      </c>
      <c r="S163" s="210">
        <v>0</v>
      </c>
      <c r="T163" s="211">
        <f>S163*H163</f>
        <v>0</v>
      </c>
      <c r="AR163" s="13" t="s">
        <v>159</v>
      </c>
      <c r="AT163" s="13" t="s">
        <v>126</v>
      </c>
      <c r="AU163" s="13" t="s">
        <v>132</v>
      </c>
      <c r="AY163" s="13" t="s">
        <v>123</v>
      </c>
      <c r="BE163" s="212">
        <f>IF(N163="základní",J163,0)</f>
        <v>0</v>
      </c>
      <c r="BF163" s="212">
        <f>IF(N163="snížená",J163,0)</f>
        <v>0</v>
      </c>
      <c r="BG163" s="212">
        <f>IF(N163="zákl. přenesená",J163,0)</f>
        <v>0</v>
      </c>
      <c r="BH163" s="212">
        <f>IF(N163="sníž. přenesená",J163,0)</f>
        <v>0</v>
      </c>
      <c r="BI163" s="212">
        <f>IF(N163="nulová",J163,0)</f>
        <v>0</v>
      </c>
      <c r="BJ163" s="13" t="s">
        <v>132</v>
      </c>
      <c r="BK163" s="212">
        <f>ROUND(I163*H163,2)</f>
        <v>0</v>
      </c>
      <c r="BL163" s="13" t="s">
        <v>159</v>
      </c>
      <c r="BM163" s="13" t="s">
        <v>487</v>
      </c>
    </row>
    <row r="164" spans="2:65" s="1" customFormat="1" ht="16.5" customHeight="1">
      <c r="B164" s="34"/>
      <c r="C164" s="225" t="s">
        <v>83</v>
      </c>
      <c r="D164" s="225" t="s">
        <v>169</v>
      </c>
      <c r="E164" s="226" t="s">
        <v>488</v>
      </c>
      <c r="F164" s="227" t="s">
        <v>489</v>
      </c>
      <c r="G164" s="228" t="s">
        <v>152</v>
      </c>
      <c r="H164" s="229">
        <v>1</v>
      </c>
      <c r="I164" s="230"/>
      <c r="J164" s="231">
        <f>ROUND(I164*H164,2)</f>
        <v>0</v>
      </c>
      <c r="K164" s="227" t="s">
        <v>1</v>
      </c>
      <c r="L164" s="232"/>
      <c r="M164" s="233" t="s">
        <v>1</v>
      </c>
      <c r="N164" s="234" t="s">
        <v>42</v>
      </c>
      <c r="O164" s="75"/>
      <c r="P164" s="210">
        <f>O164*H164</f>
        <v>0</v>
      </c>
      <c r="Q164" s="210">
        <v>0.047</v>
      </c>
      <c r="R164" s="210">
        <f>Q164*H164</f>
        <v>0.047</v>
      </c>
      <c r="S164" s="210">
        <v>0</v>
      </c>
      <c r="T164" s="211">
        <f>S164*H164</f>
        <v>0</v>
      </c>
      <c r="AR164" s="13" t="s">
        <v>281</v>
      </c>
      <c r="AT164" s="13" t="s">
        <v>169</v>
      </c>
      <c r="AU164" s="13" t="s">
        <v>132</v>
      </c>
      <c r="AY164" s="13" t="s">
        <v>123</v>
      </c>
      <c r="BE164" s="212">
        <f>IF(N164="základní",J164,0)</f>
        <v>0</v>
      </c>
      <c r="BF164" s="212">
        <f>IF(N164="snížená",J164,0)</f>
        <v>0</v>
      </c>
      <c r="BG164" s="212">
        <f>IF(N164="zákl. přenesená",J164,0)</f>
        <v>0</v>
      </c>
      <c r="BH164" s="212">
        <f>IF(N164="sníž. přenesená",J164,0)</f>
        <v>0</v>
      </c>
      <c r="BI164" s="212">
        <f>IF(N164="nulová",J164,0)</f>
        <v>0</v>
      </c>
      <c r="BJ164" s="13" t="s">
        <v>132</v>
      </c>
      <c r="BK164" s="212">
        <f>ROUND(I164*H164,2)</f>
        <v>0</v>
      </c>
      <c r="BL164" s="13" t="s">
        <v>159</v>
      </c>
      <c r="BM164" s="13" t="s">
        <v>490</v>
      </c>
    </row>
    <row r="165" spans="2:65" s="1" customFormat="1" ht="16.5" customHeight="1">
      <c r="B165" s="34"/>
      <c r="C165" s="201" t="s">
        <v>302</v>
      </c>
      <c r="D165" s="201" t="s">
        <v>126</v>
      </c>
      <c r="E165" s="202" t="s">
        <v>491</v>
      </c>
      <c r="F165" s="203" t="s">
        <v>492</v>
      </c>
      <c r="G165" s="204" t="s">
        <v>152</v>
      </c>
      <c r="H165" s="205">
        <v>2</v>
      </c>
      <c r="I165" s="206"/>
      <c r="J165" s="207">
        <f>ROUND(I165*H165,2)</f>
        <v>0</v>
      </c>
      <c r="K165" s="203" t="s">
        <v>130</v>
      </c>
      <c r="L165" s="39"/>
      <c r="M165" s="208" t="s">
        <v>1</v>
      </c>
      <c r="N165" s="209" t="s">
        <v>42</v>
      </c>
      <c r="O165" s="75"/>
      <c r="P165" s="210">
        <f>O165*H165</f>
        <v>0</v>
      </c>
      <c r="Q165" s="210">
        <v>0</v>
      </c>
      <c r="R165" s="210">
        <f>Q165*H165</f>
        <v>0</v>
      </c>
      <c r="S165" s="210">
        <v>0</v>
      </c>
      <c r="T165" s="211">
        <f>S165*H165</f>
        <v>0</v>
      </c>
      <c r="AR165" s="13" t="s">
        <v>159</v>
      </c>
      <c r="AT165" s="13" t="s">
        <v>126</v>
      </c>
      <c r="AU165" s="13" t="s">
        <v>132</v>
      </c>
      <c r="AY165" s="13" t="s">
        <v>123</v>
      </c>
      <c r="BE165" s="212">
        <f>IF(N165="základní",J165,0)</f>
        <v>0</v>
      </c>
      <c r="BF165" s="212">
        <f>IF(N165="snížená",J165,0)</f>
        <v>0</v>
      </c>
      <c r="BG165" s="212">
        <f>IF(N165="zákl. přenesená",J165,0)</f>
        <v>0</v>
      </c>
      <c r="BH165" s="212">
        <f>IF(N165="sníž. přenesená",J165,0)</f>
        <v>0</v>
      </c>
      <c r="BI165" s="212">
        <f>IF(N165="nulová",J165,0)</f>
        <v>0</v>
      </c>
      <c r="BJ165" s="13" t="s">
        <v>132</v>
      </c>
      <c r="BK165" s="212">
        <f>ROUND(I165*H165,2)</f>
        <v>0</v>
      </c>
      <c r="BL165" s="13" t="s">
        <v>159</v>
      </c>
      <c r="BM165" s="13" t="s">
        <v>493</v>
      </c>
    </row>
    <row r="166" spans="2:65" s="1" customFormat="1" ht="16.5" customHeight="1">
      <c r="B166" s="34"/>
      <c r="C166" s="225" t="s">
        <v>281</v>
      </c>
      <c r="D166" s="225" t="s">
        <v>169</v>
      </c>
      <c r="E166" s="226" t="s">
        <v>494</v>
      </c>
      <c r="F166" s="227" t="s">
        <v>495</v>
      </c>
      <c r="G166" s="228" t="s">
        <v>152</v>
      </c>
      <c r="H166" s="229">
        <v>2</v>
      </c>
      <c r="I166" s="230"/>
      <c r="J166" s="231">
        <f>ROUND(I166*H166,2)</f>
        <v>0</v>
      </c>
      <c r="K166" s="227" t="s">
        <v>1</v>
      </c>
      <c r="L166" s="232"/>
      <c r="M166" s="233" t="s">
        <v>1</v>
      </c>
      <c r="N166" s="234" t="s">
        <v>42</v>
      </c>
      <c r="O166" s="75"/>
      <c r="P166" s="210">
        <f>O166*H166</f>
        <v>0</v>
      </c>
      <c r="Q166" s="210">
        <v>0.0024</v>
      </c>
      <c r="R166" s="210">
        <f>Q166*H166</f>
        <v>0.0048</v>
      </c>
      <c r="S166" s="210">
        <v>0</v>
      </c>
      <c r="T166" s="211">
        <f>S166*H166</f>
        <v>0</v>
      </c>
      <c r="AR166" s="13" t="s">
        <v>281</v>
      </c>
      <c r="AT166" s="13" t="s">
        <v>169</v>
      </c>
      <c r="AU166" s="13" t="s">
        <v>132</v>
      </c>
      <c r="AY166" s="13" t="s">
        <v>123</v>
      </c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13" t="s">
        <v>132</v>
      </c>
      <c r="BK166" s="212">
        <f>ROUND(I166*H166,2)</f>
        <v>0</v>
      </c>
      <c r="BL166" s="13" t="s">
        <v>159</v>
      </c>
      <c r="BM166" s="13" t="s">
        <v>496</v>
      </c>
    </row>
    <row r="167" spans="2:65" s="1" customFormat="1" ht="16.5" customHeight="1">
      <c r="B167" s="34"/>
      <c r="C167" s="201" t="s">
        <v>309</v>
      </c>
      <c r="D167" s="201" t="s">
        <v>126</v>
      </c>
      <c r="E167" s="202" t="s">
        <v>497</v>
      </c>
      <c r="F167" s="203" t="s">
        <v>498</v>
      </c>
      <c r="G167" s="204" t="s">
        <v>152</v>
      </c>
      <c r="H167" s="205">
        <v>1</v>
      </c>
      <c r="I167" s="206"/>
      <c r="J167" s="207">
        <f>ROUND(I167*H167,2)</f>
        <v>0</v>
      </c>
      <c r="K167" s="203" t="s">
        <v>1</v>
      </c>
      <c r="L167" s="39"/>
      <c r="M167" s="208" t="s">
        <v>1</v>
      </c>
      <c r="N167" s="209" t="s">
        <v>42</v>
      </c>
      <c r="O167" s="75"/>
      <c r="P167" s="210">
        <f>O167*H167</f>
        <v>0</v>
      </c>
      <c r="Q167" s="210">
        <v>0</v>
      </c>
      <c r="R167" s="210">
        <f>Q167*H167</f>
        <v>0</v>
      </c>
      <c r="S167" s="210">
        <v>0</v>
      </c>
      <c r="T167" s="211">
        <f>S167*H167</f>
        <v>0</v>
      </c>
      <c r="AR167" s="13" t="s">
        <v>159</v>
      </c>
      <c r="AT167" s="13" t="s">
        <v>126</v>
      </c>
      <c r="AU167" s="13" t="s">
        <v>132</v>
      </c>
      <c r="AY167" s="13" t="s">
        <v>123</v>
      </c>
      <c r="BE167" s="212">
        <f>IF(N167="základní",J167,0)</f>
        <v>0</v>
      </c>
      <c r="BF167" s="212">
        <f>IF(N167="snížená",J167,0)</f>
        <v>0</v>
      </c>
      <c r="BG167" s="212">
        <f>IF(N167="zákl. přenesená",J167,0)</f>
        <v>0</v>
      </c>
      <c r="BH167" s="212">
        <f>IF(N167="sníž. přenesená",J167,0)</f>
        <v>0</v>
      </c>
      <c r="BI167" s="212">
        <f>IF(N167="nulová",J167,0)</f>
        <v>0</v>
      </c>
      <c r="BJ167" s="13" t="s">
        <v>132</v>
      </c>
      <c r="BK167" s="212">
        <f>ROUND(I167*H167,2)</f>
        <v>0</v>
      </c>
      <c r="BL167" s="13" t="s">
        <v>159</v>
      </c>
      <c r="BM167" s="13" t="s">
        <v>499</v>
      </c>
    </row>
    <row r="168" spans="2:65" s="1" customFormat="1" ht="16.5" customHeight="1">
      <c r="B168" s="34"/>
      <c r="C168" s="201" t="s">
        <v>315</v>
      </c>
      <c r="D168" s="201" t="s">
        <v>126</v>
      </c>
      <c r="E168" s="202" t="s">
        <v>296</v>
      </c>
      <c r="F168" s="203" t="s">
        <v>297</v>
      </c>
      <c r="G168" s="204" t="s">
        <v>152</v>
      </c>
      <c r="H168" s="205">
        <v>17</v>
      </c>
      <c r="I168" s="206"/>
      <c r="J168" s="207">
        <f>ROUND(I168*H168,2)</f>
        <v>0</v>
      </c>
      <c r="K168" s="203" t="s">
        <v>130</v>
      </c>
      <c r="L168" s="39"/>
      <c r="M168" s="208" t="s">
        <v>1</v>
      </c>
      <c r="N168" s="209" t="s">
        <v>42</v>
      </c>
      <c r="O168" s="75"/>
      <c r="P168" s="210">
        <f>O168*H168</f>
        <v>0</v>
      </c>
      <c r="Q168" s="210">
        <v>0</v>
      </c>
      <c r="R168" s="210">
        <f>Q168*H168</f>
        <v>0</v>
      </c>
      <c r="S168" s="210">
        <v>0</v>
      </c>
      <c r="T168" s="211">
        <f>S168*H168</f>
        <v>0</v>
      </c>
      <c r="AR168" s="13" t="s">
        <v>159</v>
      </c>
      <c r="AT168" s="13" t="s">
        <v>126</v>
      </c>
      <c r="AU168" s="13" t="s">
        <v>132</v>
      </c>
      <c r="AY168" s="13" t="s">
        <v>123</v>
      </c>
      <c r="BE168" s="212">
        <f>IF(N168="základní",J168,0)</f>
        <v>0</v>
      </c>
      <c r="BF168" s="212">
        <f>IF(N168="snížená",J168,0)</f>
        <v>0</v>
      </c>
      <c r="BG168" s="212">
        <f>IF(N168="zákl. přenesená",J168,0)</f>
        <v>0</v>
      </c>
      <c r="BH168" s="212">
        <f>IF(N168="sníž. přenesená",J168,0)</f>
        <v>0</v>
      </c>
      <c r="BI168" s="212">
        <f>IF(N168="nulová",J168,0)</f>
        <v>0</v>
      </c>
      <c r="BJ168" s="13" t="s">
        <v>132</v>
      </c>
      <c r="BK168" s="212">
        <f>ROUND(I168*H168,2)</f>
        <v>0</v>
      </c>
      <c r="BL168" s="13" t="s">
        <v>159</v>
      </c>
      <c r="BM168" s="13" t="s">
        <v>298</v>
      </c>
    </row>
    <row r="169" spans="2:65" s="1" customFormat="1" ht="16.5" customHeight="1">
      <c r="B169" s="34"/>
      <c r="C169" s="225" t="s">
        <v>319</v>
      </c>
      <c r="D169" s="225" t="s">
        <v>169</v>
      </c>
      <c r="E169" s="226" t="s">
        <v>299</v>
      </c>
      <c r="F169" s="227" t="s">
        <v>500</v>
      </c>
      <c r="G169" s="228" t="s">
        <v>152</v>
      </c>
      <c r="H169" s="229">
        <v>17</v>
      </c>
      <c r="I169" s="230"/>
      <c r="J169" s="231">
        <f>ROUND(I169*H169,2)</f>
        <v>0</v>
      </c>
      <c r="K169" s="227" t="s">
        <v>130</v>
      </c>
      <c r="L169" s="232"/>
      <c r="M169" s="233" t="s">
        <v>1</v>
      </c>
      <c r="N169" s="234" t="s">
        <v>42</v>
      </c>
      <c r="O169" s="75"/>
      <c r="P169" s="210">
        <f>O169*H169</f>
        <v>0</v>
      </c>
      <c r="Q169" s="210">
        <v>0.001</v>
      </c>
      <c r="R169" s="210">
        <f>Q169*H169</f>
        <v>0.017</v>
      </c>
      <c r="S169" s="210">
        <v>0</v>
      </c>
      <c r="T169" s="211">
        <f>S169*H169</f>
        <v>0</v>
      </c>
      <c r="AR169" s="13" t="s">
        <v>281</v>
      </c>
      <c r="AT169" s="13" t="s">
        <v>169</v>
      </c>
      <c r="AU169" s="13" t="s">
        <v>132</v>
      </c>
      <c r="AY169" s="13" t="s">
        <v>123</v>
      </c>
      <c r="BE169" s="212">
        <f>IF(N169="základní",J169,0)</f>
        <v>0</v>
      </c>
      <c r="BF169" s="212">
        <f>IF(N169="snížená",J169,0)</f>
        <v>0</v>
      </c>
      <c r="BG169" s="212">
        <f>IF(N169="zákl. přenesená",J169,0)</f>
        <v>0</v>
      </c>
      <c r="BH169" s="212">
        <f>IF(N169="sníž. přenesená",J169,0)</f>
        <v>0</v>
      </c>
      <c r="BI169" s="212">
        <f>IF(N169="nulová",J169,0)</f>
        <v>0</v>
      </c>
      <c r="BJ169" s="13" t="s">
        <v>132</v>
      </c>
      <c r="BK169" s="212">
        <f>ROUND(I169*H169,2)</f>
        <v>0</v>
      </c>
      <c r="BL169" s="13" t="s">
        <v>159</v>
      </c>
      <c r="BM169" s="13" t="s">
        <v>301</v>
      </c>
    </row>
    <row r="170" spans="2:65" s="1" customFormat="1" ht="16.5" customHeight="1">
      <c r="B170" s="34"/>
      <c r="C170" s="225" t="s">
        <v>323</v>
      </c>
      <c r="D170" s="225" t="s">
        <v>169</v>
      </c>
      <c r="E170" s="226" t="s">
        <v>303</v>
      </c>
      <c r="F170" s="227" t="s">
        <v>304</v>
      </c>
      <c r="G170" s="228" t="s">
        <v>152</v>
      </c>
      <c r="H170" s="229">
        <v>17</v>
      </c>
      <c r="I170" s="230"/>
      <c r="J170" s="231">
        <f>ROUND(I170*H170,2)</f>
        <v>0</v>
      </c>
      <c r="K170" s="227" t="s">
        <v>183</v>
      </c>
      <c r="L170" s="232"/>
      <c r="M170" s="233" t="s">
        <v>1</v>
      </c>
      <c r="N170" s="234" t="s">
        <v>42</v>
      </c>
      <c r="O170" s="75"/>
      <c r="P170" s="210">
        <f>O170*H170</f>
        <v>0</v>
      </c>
      <c r="Q170" s="210">
        <v>0.001</v>
      </c>
      <c r="R170" s="210">
        <f>Q170*H170</f>
        <v>0.017</v>
      </c>
      <c r="S170" s="210">
        <v>0</v>
      </c>
      <c r="T170" s="211">
        <f>S170*H170</f>
        <v>0</v>
      </c>
      <c r="AR170" s="13" t="s">
        <v>281</v>
      </c>
      <c r="AT170" s="13" t="s">
        <v>169</v>
      </c>
      <c r="AU170" s="13" t="s">
        <v>132</v>
      </c>
      <c r="AY170" s="13" t="s">
        <v>123</v>
      </c>
      <c r="BE170" s="212">
        <f>IF(N170="základní",J170,0)</f>
        <v>0</v>
      </c>
      <c r="BF170" s="212">
        <f>IF(N170="snížená",J170,0)</f>
        <v>0</v>
      </c>
      <c r="BG170" s="212">
        <f>IF(N170="zákl. přenesená",J170,0)</f>
        <v>0</v>
      </c>
      <c r="BH170" s="212">
        <f>IF(N170="sníž. přenesená",J170,0)</f>
        <v>0</v>
      </c>
      <c r="BI170" s="212">
        <f>IF(N170="nulová",J170,0)</f>
        <v>0</v>
      </c>
      <c r="BJ170" s="13" t="s">
        <v>132</v>
      </c>
      <c r="BK170" s="212">
        <f>ROUND(I170*H170,2)</f>
        <v>0</v>
      </c>
      <c r="BL170" s="13" t="s">
        <v>159</v>
      </c>
      <c r="BM170" s="13" t="s">
        <v>305</v>
      </c>
    </row>
    <row r="171" spans="2:65" s="1" customFormat="1" ht="16.5" customHeight="1">
      <c r="B171" s="34"/>
      <c r="C171" s="201" t="s">
        <v>327</v>
      </c>
      <c r="D171" s="201" t="s">
        <v>126</v>
      </c>
      <c r="E171" s="202" t="s">
        <v>306</v>
      </c>
      <c r="F171" s="203" t="s">
        <v>307</v>
      </c>
      <c r="G171" s="204" t="s">
        <v>152</v>
      </c>
      <c r="H171" s="205">
        <v>16</v>
      </c>
      <c r="I171" s="206"/>
      <c r="J171" s="207">
        <f>ROUND(I171*H171,2)</f>
        <v>0</v>
      </c>
      <c r="K171" s="203" t="s">
        <v>130</v>
      </c>
      <c r="L171" s="39"/>
      <c r="M171" s="208" t="s">
        <v>1</v>
      </c>
      <c r="N171" s="209" t="s">
        <v>42</v>
      </c>
      <c r="O171" s="75"/>
      <c r="P171" s="210">
        <f>O171*H171</f>
        <v>0</v>
      </c>
      <c r="Q171" s="210">
        <v>0</v>
      </c>
      <c r="R171" s="210">
        <f>Q171*H171</f>
        <v>0</v>
      </c>
      <c r="S171" s="210">
        <v>0.024</v>
      </c>
      <c r="T171" s="211">
        <f>S171*H171</f>
        <v>0.384</v>
      </c>
      <c r="AR171" s="13" t="s">
        <v>159</v>
      </c>
      <c r="AT171" s="13" t="s">
        <v>126</v>
      </c>
      <c r="AU171" s="13" t="s">
        <v>132</v>
      </c>
      <c r="AY171" s="13" t="s">
        <v>123</v>
      </c>
      <c r="BE171" s="212">
        <f>IF(N171="základní",J171,0)</f>
        <v>0</v>
      </c>
      <c r="BF171" s="212">
        <f>IF(N171="snížená",J171,0)</f>
        <v>0</v>
      </c>
      <c r="BG171" s="212">
        <f>IF(N171="zákl. přenesená",J171,0)</f>
        <v>0</v>
      </c>
      <c r="BH171" s="212">
        <f>IF(N171="sníž. přenesená",J171,0)</f>
        <v>0</v>
      </c>
      <c r="BI171" s="212">
        <f>IF(N171="nulová",J171,0)</f>
        <v>0</v>
      </c>
      <c r="BJ171" s="13" t="s">
        <v>132</v>
      </c>
      <c r="BK171" s="212">
        <f>ROUND(I171*H171,2)</f>
        <v>0</v>
      </c>
      <c r="BL171" s="13" t="s">
        <v>159</v>
      </c>
      <c r="BM171" s="13" t="s">
        <v>308</v>
      </c>
    </row>
    <row r="172" spans="2:65" s="1" customFormat="1" ht="16.5" customHeight="1">
      <c r="B172" s="34"/>
      <c r="C172" s="201" t="s">
        <v>331</v>
      </c>
      <c r="D172" s="201" t="s">
        <v>126</v>
      </c>
      <c r="E172" s="202" t="s">
        <v>310</v>
      </c>
      <c r="F172" s="203" t="s">
        <v>311</v>
      </c>
      <c r="G172" s="204" t="s">
        <v>270</v>
      </c>
      <c r="H172" s="235"/>
      <c r="I172" s="206"/>
      <c r="J172" s="207">
        <f>ROUND(I172*H172,2)</f>
        <v>0</v>
      </c>
      <c r="K172" s="203" t="s">
        <v>130</v>
      </c>
      <c r="L172" s="39"/>
      <c r="M172" s="208" t="s">
        <v>1</v>
      </c>
      <c r="N172" s="209" t="s">
        <v>42</v>
      </c>
      <c r="O172" s="75"/>
      <c r="P172" s="210">
        <f>O172*H172</f>
        <v>0</v>
      </c>
      <c r="Q172" s="210">
        <v>0</v>
      </c>
      <c r="R172" s="210">
        <f>Q172*H172</f>
        <v>0</v>
      </c>
      <c r="S172" s="210">
        <v>0</v>
      </c>
      <c r="T172" s="211">
        <f>S172*H172</f>
        <v>0</v>
      </c>
      <c r="AR172" s="13" t="s">
        <v>159</v>
      </c>
      <c r="AT172" s="13" t="s">
        <v>126</v>
      </c>
      <c r="AU172" s="13" t="s">
        <v>132</v>
      </c>
      <c r="AY172" s="13" t="s">
        <v>123</v>
      </c>
      <c r="BE172" s="212">
        <f>IF(N172="základní",J172,0)</f>
        <v>0</v>
      </c>
      <c r="BF172" s="212">
        <f>IF(N172="snížená",J172,0)</f>
        <v>0</v>
      </c>
      <c r="BG172" s="212">
        <f>IF(N172="zákl. přenesená",J172,0)</f>
        <v>0</v>
      </c>
      <c r="BH172" s="212">
        <f>IF(N172="sníž. přenesená",J172,0)</f>
        <v>0</v>
      </c>
      <c r="BI172" s="212">
        <f>IF(N172="nulová",J172,0)</f>
        <v>0</v>
      </c>
      <c r="BJ172" s="13" t="s">
        <v>132</v>
      </c>
      <c r="BK172" s="212">
        <f>ROUND(I172*H172,2)</f>
        <v>0</v>
      </c>
      <c r="BL172" s="13" t="s">
        <v>159</v>
      </c>
      <c r="BM172" s="13" t="s">
        <v>312</v>
      </c>
    </row>
    <row r="173" spans="2:63" s="10" customFormat="1" ht="22.8" customHeight="1">
      <c r="B173" s="185"/>
      <c r="C173" s="186"/>
      <c r="D173" s="187" t="s">
        <v>69</v>
      </c>
      <c r="E173" s="199" t="s">
        <v>313</v>
      </c>
      <c r="F173" s="199" t="s">
        <v>314</v>
      </c>
      <c r="G173" s="186"/>
      <c r="H173" s="186"/>
      <c r="I173" s="189"/>
      <c r="J173" s="200">
        <f>BK173</f>
        <v>0</v>
      </c>
      <c r="K173" s="186"/>
      <c r="L173" s="191"/>
      <c r="M173" s="192"/>
      <c r="N173" s="193"/>
      <c r="O173" s="193"/>
      <c r="P173" s="194">
        <f>SUM(P174:P191)</f>
        <v>0</v>
      </c>
      <c r="Q173" s="193"/>
      <c r="R173" s="194">
        <f>SUM(R174:R191)</f>
        <v>0.9966068499999999</v>
      </c>
      <c r="S173" s="193"/>
      <c r="T173" s="195">
        <f>SUM(T174:T191)</f>
        <v>0.223825</v>
      </c>
      <c r="AR173" s="196" t="s">
        <v>132</v>
      </c>
      <c r="AT173" s="197" t="s">
        <v>69</v>
      </c>
      <c r="AU173" s="197" t="s">
        <v>78</v>
      </c>
      <c r="AY173" s="196" t="s">
        <v>123</v>
      </c>
      <c r="BK173" s="198">
        <f>SUM(BK174:BK191)</f>
        <v>0</v>
      </c>
    </row>
    <row r="174" spans="2:65" s="1" customFormat="1" ht="16.5" customHeight="1">
      <c r="B174" s="34"/>
      <c r="C174" s="201" t="s">
        <v>336</v>
      </c>
      <c r="D174" s="201" t="s">
        <v>126</v>
      </c>
      <c r="E174" s="202" t="s">
        <v>316</v>
      </c>
      <c r="F174" s="203" t="s">
        <v>317</v>
      </c>
      <c r="G174" s="204" t="s">
        <v>140</v>
      </c>
      <c r="H174" s="205">
        <v>89.53</v>
      </c>
      <c r="I174" s="206"/>
      <c r="J174" s="207">
        <f>ROUND(I174*H174,2)</f>
        <v>0</v>
      </c>
      <c r="K174" s="203" t="s">
        <v>130</v>
      </c>
      <c r="L174" s="39"/>
      <c r="M174" s="208" t="s">
        <v>1</v>
      </c>
      <c r="N174" s="209" t="s">
        <v>42</v>
      </c>
      <c r="O174" s="75"/>
      <c r="P174" s="210">
        <f>O174*H174</f>
        <v>0</v>
      </c>
      <c r="Q174" s="210">
        <v>0</v>
      </c>
      <c r="R174" s="210">
        <f>Q174*H174</f>
        <v>0</v>
      </c>
      <c r="S174" s="210">
        <v>0</v>
      </c>
      <c r="T174" s="211">
        <f>S174*H174</f>
        <v>0</v>
      </c>
      <c r="AR174" s="13" t="s">
        <v>159</v>
      </c>
      <c r="AT174" s="13" t="s">
        <v>126</v>
      </c>
      <c r="AU174" s="13" t="s">
        <v>132</v>
      </c>
      <c r="AY174" s="13" t="s">
        <v>123</v>
      </c>
      <c r="BE174" s="212">
        <f>IF(N174="základní",J174,0)</f>
        <v>0</v>
      </c>
      <c r="BF174" s="212">
        <f>IF(N174="snížená",J174,0)</f>
        <v>0</v>
      </c>
      <c r="BG174" s="212">
        <f>IF(N174="zákl. přenesená",J174,0)</f>
        <v>0</v>
      </c>
      <c r="BH174" s="212">
        <f>IF(N174="sníž. přenesená",J174,0)</f>
        <v>0</v>
      </c>
      <c r="BI174" s="212">
        <f>IF(N174="nulová",J174,0)</f>
        <v>0</v>
      </c>
      <c r="BJ174" s="13" t="s">
        <v>132</v>
      </c>
      <c r="BK174" s="212">
        <f>ROUND(I174*H174,2)</f>
        <v>0</v>
      </c>
      <c r="BL174" s="13" t="s">
        <v>159</v>
      </c>
      <c r="BM174" s="13" t="s">
        <v>318</v>
      </c>
    </row>
    <row r="175" spans="2:65" s="1" customFormat="1" ht="16.5" customHeight="1">
      <c r="B175" s="34"/>
      <c r="C175" s="201" t="s">
        <v>343</v>
      </c>
      <c r="D175" s="201" t="s">
        <v>126</v>
      </c>
      <c r="E175" s="202" t="s">
        <v>320</v>
      </c>
      <c r="F175" s="203" t="s">
        <v>321</v>
      </c>
      <c r="G175" s="204" t="s">
        <v>140</v>
      </c>
      <c r="H175" s="205">
        <v>89.53</v>
      </c>
      <c r="I175" s="206"/>
      <c r="J175" s="207">
        <f>ROUND(I175*H175,2)</f>
        <v>0</v>
      </c>
      <c r="K175" s="203" t="s">
        <v>130</v>
      </c>
      <c r="L175" s="39"/>
      <c r="M175" s="208" t="s">
        <v>1</v>
      </c>
      <c r="N175" s="209" t="s">
        <v>42</v>
      </c>
      <c r="O175" s="75"/>
      <c r="P175" s="210">
        <f>O175*H175</f>
        <v>0</v>
      </c>
      <c r="Q175" s="210">
        <v>0.0075</v>
      </c>
      <c r="R175" s="210">
        <f>Q175*H175</f>
        <v>0.6714749999999999</v>
      </c>
      <c r="S175" s="210">
        <v>0</v>
      </c>
      <c r="T175" s="211">
        <f>S175*H175</f>
        <v>0</v>
      </c>
      <c r="AR175" s="13" t="s">
        <v>159</v>
      </c>
      <c r="AT175" s="13" t="s">
        <v>126</v>
      </c>
      <c r="AU175" s="13" t="s">
        <v>132</v>
      </c>
      <c r="AY175" s="13" t="s">
        <v>123</v>
      </c>
      <c r="BE175" s="212">
        <f>IF(N175="základní",J175,0)</f>
        <v>0</v>
      </c>
      <c r="BF175" s="212">
        <f>IF(N175="snížená",J175,0)</f>
        <v>0</v>
      </c>
      <c r="BG175" s="212">
        <f>IF(N175="zákl. přenesená",J175,0)</f>
        <v>0</v>
      </c>
      <c r="BH175" s="212">
        <f>IF(N175="sníž. přenesená",J175,0)</f>
        <v>0</v>
      </c>
      <c r="BI175" s="212">
        <f>IF(N175="nulová",J175,0)</f>
        <v>0</v>
      </c>
      <c r="BJ175" s="13" t="s">
        <v>132</v>
      </c>
      <c r="BK175" s="212">
        <f>ROUND(I175*H175,2)</f>
        <v>0</v>
      </c>
      <c r="BL175" s="13" t="s">
        <v>159</v>
      </c>
      <c r="BM175" s="13" t="s">
        <v>322</v>
      </c>
    </row>
    <row r="176" spans="2:65" s="1" customFormat="1" ht="16.5" customHeight="1">
      <c r="B176" s="34"/>
      <c r="C176" s="201" t="s">
        <v>348</v>
      </c>
      <c r="D176" s="201" t="s">
        <v>126</v>
      </c>
      <c r="E176" s="202" t="s">
        <v>324</v>
      </c>
      <c r="F176" s="203" t="s">
        <v>325</v>
      </c>
      <c r="G176" s="204" t="s">
        <v>140</v>
      </c>
      <c r="H176" s="205">
        <v>89.53</v>
      </c>
      <c r="I176" s="206"/>
      <c r="J176" s="207">
        <f>ROUND(I176*H176,2)</f>
        <v>0</v>
      </c>
      <c r="K176" s="203" t="s">
        <v>130</v>
      </c>
      <c r="L176" s="39"/>
      <c r="M176" s="208" t="s">
        <v>1</v>
      </c>
      <c r="N176" s="209" t="s">
        <v>42</v>
      </c>
      <c r="O176" s="75"/>
      <c r="P176" s="210">
        <f>O176*H176</f>
        <v>0</v>
      </c>
      <c r="Q176" s="210">
        <v>0</v>
      </c>
      <c r="R176" s="210">
        <f>Q176*H176</f>
        <v>0</v>
      </c>
      <c r="S176" s="210">
        <v>0.0025</v>
      </c>
      <c r="T176" s="211">
        <f>S176*H176</f>
        <v>0.223825</v>
      </c>
      <c r="AR176" s="13" t="s">
        <v>159</v>
      </c>
      <c r="AT176" s="13" t="s">
        <v>126</v>
      </c>
      <c r="AU176" s="13" t="s">
        <v>132</v>
      </c>
      <c r="AY176" s="13" t="s">
        <v>123</v>
      </c>
      <c r="BE176" s="212">
        <f>IF(N176="základní",J176,0)</f>
        <v>0</v>
      </c>
      <c r="BF176" s="212">
        <f>IF(N176="snížená",J176,0)</f>
        <v>0</v>
      </c>
      <c r="BG176" s="212">
        <f>IF(N176="zákl. přenesená",J176,0)</f>
        <v>0</v>
      </c>
      <c r="BH176" s="212">
        <f>IF(N176="sníž. přenesená",J176,0)</f>
        <v>0</v>
      </c>
      <c r="BI176" s="212">
        <f>IF(N176="nulová",J176,0)</f>
        <v>0</v>
      </c>
      <c r="BJ176" s="13" t="s">
        <v>132</v>
      </c>
      <c r="BK176" s="212">
        <f>ROUND(I176*H176,2)</f>
        <v>0</v>
      </c>
      <c r="BL176" s="13" t="s">
        <v>159</v>
      </c>
      <c r="BM176" s="13" t="s">
        <v>326</v>
      </c>
    </row>
    <row r="177" spans="2:51" s="11" customFormat="1" ht="12">
      <c r="B177" s="213"/>
      <c r="C177" s="214"/>
      <c r="D177" s="215" t="s">
        <v>134</v>
      </c>
      <c r="E177" s="216" t="s">
        <v>1</v>
      </c>
      <c r="F177" s="217" t="s">
        <v>445</v>
      </c>
      <c r="G177" s="214"/>
      <c r="H177" s="218">
        <v>10.38</v>
      </c>
      <c r="I177" s="219"/>
      <c r="J177" s="214"/>
      <c r="K177" s="214"/>
      <c r="L177" s="220"/>
      <c r="M177" s="221"/>
      <c r="N177" s="222"/>
      <c r="O177" s="222"/>
      <c r="P177" s="222"/>
      <c r="Q177" s="222"/>
      <c r="R177" s="222"/>
      <c r="S177" s="222"/>
      <c r="T177" s="223"/>
      <c r="AT177" s="224" t="s">
        <v>134</v>
      </c>
      <c r="AU177" s="224" t="s">
        <v>132</v>
      </c>
      <c r="AV177" s="11" t="s">
        <v>132</v>
      </c>
      <c r="AW177" s="11" t="s">
        <v>32</v>
      </c>
      <c r="AX177" s="11" t="s">
        <v>70</v>
      </c>
      <c r="AY177" s="224" t="s">
        <v>123</v>
      </c>
    </row>
    <row r="178" spans="2:51" s="11" customFormat="1" ht="12">
      <c r="B178" s="213"/>
      <c r="C178" s="214"/>
      <c r="D178" s="215" t="s">
        <v>134</v>
      </c>
      <c r="E178" s="216" t="s">
        <v>1</v>
      </c>
      <c r="F178" s="217" t="s">
        <v>453</v>
      </c>
      <c r="G178" s="214"/>
      <c r="H178" s="218">
        <v>37.02</v>
      </c>
      <c r="I178" s="219"/>
      <c r="J178" s="214"/>
      <c r="K178" s="214"/>
      <c r="L178" s="220"/>
      <c r="M178" s="221"/>
      <c r="N178" s="222"/>
      <c r="O178" s="222"/>
      <c r="P178" s="222"/>
      <c r="Q178" s="222"/>
      <c r="R178" s="222"/>
      <c r="S178" s="222"/>
      <c r="T178" s="223"/>
      <c r="AT178" s="224" t="s">
        <v>134</v>
      </c>
      <c r="AU178" s="224" t="s">
        <v>132</v>
      </c>
      <c r="AV178" s="11" t="s">
        <v>132</v>
      </c>
      <c r="AW178" s="11" t="s">
        <v>32</v>
      </c>
      <c r="AX178" s="11" t="s">
        <v>70</v>
      </c>
      <c r="AY178" s="224" t="s">
        <v>123</v>
      </c>
    </row>
    <row r="179" spans="2:51" s="11" customFormat="1" ht="12">
      <c r="B179" s="213"/>
      <c r="C179" s="214"/>
      <c r="D179" s="215" t="s">
        <v>134</v>
      </c>
      <c r="E179" s="216" t="s">
        <v>1</v>
      </c>
      <c r="F179" s="217" t="s">
        <v>455</v>
      </c>
      <c r="G179" s="214"/>
      <c r="H179" s="218">
        <v>23.95</v>
      </c>
      <c r="I179" s="219"/>
      <c r="J179" s="214"/>
      <c r="K179" s="214"/>
      <c r="L179" s="220"/>
      <c r="M179" s="221"/>
      <c r="N179" s="222"/>
      <c r="O179" s="222"/>
      <c r="P179" s="222"/>
      <c r="Q179" s="222"/>
      <c r="R179" s="222"/>
      <c r="S179" s="222"/>
      <c r="T179" s="223"/>
      <c r="AT179" s="224" t="s">
        <v>134</v>
      </c>
      <c r="AU179" s="224" t="s">
        <v>132</v>
      </c>
      <c r="AV179" s="11" t="s">
        <v>132</v>
      </c>
      <c r="AW179" s="11" t="s">
        <v>32</v>
      </c>
      <c r="AX179" s="11" t="s">
        <v>70</v>
      </c>
      <c r="AY179" s="224" t="s">
        <v>123</v>
      </c>
    </row>
    <row r="180" spans="2:51" s="11" customFormat="1" ht="12">
      <c r="B180" s="213"/>
      <c r="C180" s="214"/>
      <c r="D180" s="215" t="s">
        <v>134</v>
      </c>
      <c r="E180" s="216" t="s">
        <v>1</v>
      </c>
      <c r="F180" s="217" t="s">
        <v>472</v>
      </c>
      <c r="G180" s="214"/>
      <c r="H180" s="218">
        <v>18.18</v>
      </c>
      <c r="I180" s="219"/>
      <c r="J180" s="214"/>
      <c r="K180" s="214"/>
      <c r="L180" s="220"/>
      <c r="M180" s="221"/>
      <c r="N180" s="222"/>
      <c r="O180" s="222"/>
      <c r="P180" s="222"/>
      <c r="Q180" s="222"/>
      <c r="R180" s="222"/>
      <c r="S180" s="222"/>
      <c r="T180" s="223"/>
      <c r="AT180" s="224" t="s">
        <v>134</v>
      </c>
      <c r="AU180" s="224" t="s">
        <v>132</v>
      </c>
      <c r="AV180" s="11" t="s">
        <v>132</v>
      </c>
      <c r="AW180" s="11" t="s">
        <v>32</v>
      </c>
      <c r="AX180" s="11" t="s">
        <v>70</v>
      </c>
      <c r="AY180" s="224" t="s">
        <v>123</v>
      </c>
    </row>
    <row r="181" spans="2:65" s="1" customFormat="1" ht="16.5" customHeight="1">
      <c r="B181" s="34"/>
      <c r="C181" s="201" t="s">
        <v>354</v>
      </c>
      <c r="D181" s="201" t="s">
        <v>126</v>
      </c>
      <c r="E181" s="202" t="s">
        <v>328</v>
      </c>
      <c r="F181" s="203" t="s">
        <v>329</v>
      </c>
      <c r="G181" s="204" t="s">
        <v>140</v>
      </c>
      <c r="H181" s="205">
        <v>89.53</v>
      </c>
      <c r="I181" s="206"/>
      <c r="J181" s="207">
        <f>ROUND(I181*H181,2)</f>
        <v>0</v>
      </c>
      <c r="K181" s="203" t="s">
        <v>130</v>
      </c>
      <c r="L181" s="39"/>
      <c r="M181" s="208" t="s">
        <v>1</v>
      </c>
      <c r="N181" s="209" t="s">
        <v>42</v>
      </c>
      <c r="O181" s="75"/>
      <c r="P181" s="210">
        <f>O181*H181</f>
        <v>0</v>
      </c>
      <c r="Q181" s="210">
        <v>0.0003</v>
      </c>
      <c r="R181" s="210">
        <f>Q181*H181</f>
        <v>0.026858999999999997</v>
      </c>
      <c r="S181" s="210">
        <v>0</v>
      </c>
      <c r="T181" s="211">
        <f>S181*H181</f>
        <v>0</v>
      </c>
      <c r="AR181" s="13" t="s">
        <v>159</v>
      </c>
      <c r="AT181" s="13" t="s">
        <v>126</v>
      </c>
      <c r="AU181" s="13" t="s">
        <v>132</v>
      </c>
      <c r="AY181" s="13" t="s">
        <v>123</v>
      </c>
      <c r="BE181" s="212">
        <f>IF(N181="základní",J181,0)</f>
        <v>0</v>
      </c>
      <c r="BF181" s="212">
        <f>IF(N181="snížená",J181,0)</f>
        <v>0</v>
      </c>
      <c r="BG181" s="212">
        <f>IF(N181="zákl. přenesená",J181,0)</f>
        <v>0</v>
      </c>
      <c r="BH181" s="212">
        <f>IF(N181="sníž. přenesená",J181,0)</f>
        <v>0</v>
      </c>
      <c r="BI181" s="212">
        <f>IF(N181="nulová",J181,0)</f>
        <v>0</v>
      </c>
      <c r="BJ181" s="13" t="s">
        <v>132</v>
      </c>
      <c r="BK181" s="212">
        <f>ROUND(I181*H181,2)</f>
        <v>0</v>
      </c>
      <c r="BL181" s="13" t="s">
        <v>159</v>
      </c>
      <c r="BM181" s="13" t="s">
        <v>330</v>
      </c>
    </row>
    <row r="182" spans="2:65" s="1" customFormat="1" ht="16.5" customHeight="1">
      <c r="B182" s="34"/>
      <c r="C182" s="225" t="s">
        <v>362</v>
      </c>
      <c r="D182" s="225" t="s">
        <v>169</v>
      </c>
      <c r="E182" s="226" t="s">
        <v>332</v>
      </c>
      <c r="F182" s="227" t="s">
        <v>333</v>
      </c>
      <c r="G182" s="228" t="s">
        <v>140</v>
      </c>
      <c r="H182" s="229">
        <v>98.483</v>
      </c>
      <c r="I182" s="230"/>
      <c r="J182" s="231">
        <f>ROUND(I182*H182,2)</f>
        <v>0</v>
      </c>
      <c r="K182" s="227" t="s">
        <v>130</v>
      </c>
      <c r="L182" s="232"/>
      <c r="M182" s="233" t="s">
        <v>1</v>
      </c>
      <c r="N182" s="234" t="s">
        <v>42</v>
      </c>
      <c r="O182" s="75"/>
      <c r="P182" s="210">
        <f>O182*H182</f>
        <v>0</v>
      </c>
      <c r="Q182" s="210">
        <v>0.00275</v>
      </c>
      <c r="R182" s="210">
        <f>Q182*H182</f>
        <v>0.27082825</v>
      </c>
      <c r="S182" s="210">
        <v>0</v>
      </c>
      <c r="T182" s="211">
        <f>S182*H182</f>
        <v>0</v>
      </c>
      <c r="AR182" s="13" t="s">
        <v>281</v>
      </c>
      <c r="AT182" s="13" t="s">
        <v>169</v>
      </c>
      <c r="AU182" s="13" t="s">
        <v>132</v>
      </c>
      <c r="AY182" s="13" t="s">
        <v>123</v>
      </c>
      <c r="BE182" s="212">
        <f>IF(N182="základní",J182,0)</f>
        <v>0</v>
      </c>
      <c r="BF182" s="212">
        <f>IF(N182="snížená",J182,0)</f>
        <v>0</v>
      </c>
      <c r="BG182" s="212">
        <f>IF(N182="zákl. přenesená",J182,0)</f>
        <v>0</v>
      </c>
      <c r="BH182" s="212">
        <f>IF(N182="sníž. přenesená",J182,0)</f>
        <v>0</v>
      </c>
      <c r="BI182" s="212">
        <f>IF(N182="nulová",J182,0)</f>
        <v>0</v>
      </c>
      <c r="BJ182" s="13" t="s">
        <v>132</v>
      </c>
      <c r="BK182" s="212">
        <f>ROUND(I182*H182,2)</f>
        <v>0</v>
      </c>
      <c r="BL182" s="13" t="s">
        <v>159</v>
      </c>
      <c r="BM182" s="13" t="s">
        <v>334</v>
      </c>
    </row>
    <row r="183" spans="2:51" s="11" customFormat="1" ht="12">
      <c r="B183" s="213"/>
      <c r="C183" s="214"/>
      <c r="D183" s="215" t="s">
        <v>134</v>
      </c>
      <c r="E183" s="214"/>
      <c r="F183" s="217" t="s">
        <v>501</v>
      </c>
      <c r="G183" s="214"/>
      <c r="H183" s="218">
        <v>98.483</v>
      </c>
      <c r="I183" s="219"/>
      <c r="J183" s="214"/>
      <c r="K183" s="214"/>
      <c r="L183" s="220"/>
      <c r="M183" s="221"/>
      <c r="N183" s="222"/>
      <c r="O183" s="222"/>
      <c r="P183" s="222"/>
      <c r="Q183" s="222"/>
      <c r="R183" s="222"/>
      <c r="S183" s="222"/>
      <c r="T183" s="223"/>
      <c r="AT183" s="224" t="s">
        <v>134</v>
      </c>
      <c r="AU183" s="224" t="s">
        <v>132</v>
      </c>
      <c r="AV183" s="11" t="s">
        <v>132</v>
      </c>
      <c r="AW183" s="11" t="s">
        <v>4</v>
      </c>
      <c r="AX183" s="11" t="s">
        <v>78</v>
      </c>
      <c r="AY183" s="224" t="s">
        <v>123</v>
      </c>
    </row>
    <row r="184" spans="2:65" s="1" customFormat="1" ht="16.5" customHeight="1">
      <c r="B184" s="34"/>
      <c r="C184" s="201" t="s">
        <v>366</v>
      </c>
      <c r="D184" s="201" t="s">
        <v>126</v>
      </c>
      <c r="E184" s="202" t="s">
        <v>337</v>
      </c>
      <c r="F184" s="203" t="s">
        <v>338</v>
      </c>
      <c r="G184" s="204" t="s">
        <v>158</v>
      </c>
      <c r="H184" s="205">
        <v>86.85</v>
      </c>
      <c r="I184" s="206"/>
      <c r="J184" s="207">
        <f>ROUND(I184*H184,2)</f>
        <v>0</v>
      </c>
      <c r="K184" s="203" t="s">
        <v>130</v>
      </c>
      <c r="L184" s="39"/>
      <c r="M184" s="208" t="s">
        <v>1</v>
      </c>
      <c r="N184" s="209" t="s">
        <v>42</v>
      </c>
      <c r="O184" s="75"/>
      <c r="P184" s="210">
        <f>O184*H184</f>
        <v>0</v>
      </c>
      <c r="Q184" s="210">
        <v>1E-05</v>
      </c>
      <c r="R184" s="210">
        <f>Q184*H184</f>
        <v>0.0008685</v>
      </c>
      <c r="S184" s="210">
        <v>0</v>
      </c>
      <c r="T184" s="211">
        <f>S184*H184</f>
        <v>0</v>
      </c>
      <c r="AR184" s="13" t="s">
        <v>159</v>
      </c>
      <c r="AT184" s="13" t="s">
        <v>126</v>
      </c>
      <c r="AU184" s="13" t="s">
        <v>132</v>
      </c>
      <c r="AY184" s="13" t="s">
        <v>123</v>
      </c>
      <c r="BE184" s="212">
        <f>IF(N184="základní",J184,0)</f>
        <v>0</v>
      </c>
      <c r="BF184" s="212">
        <f>IF(N184="snížená",J184,0)</f>
        <v>0</v>
      </c>
      <c r="BG184" s="212">
        <f>IF(N184="zákl. přenesená",J184,0)</f>
        <v>0</v>
      </c>
      <c r="BH184" s="212">
        <f>IF(N184="sníž. přenesená",J184,0)</f>
        <v>0</v>
      </c>
      <c r="BI184" s="212">
        <f>IF(N184="nulová",J184,0)</f>
        <v>0</v>
      </c>
      <c r="BJ184" s="13" t="s">
        <v>132</v>
      </c>
      <c r="BK184" s="212">
        <f>ROUND(I184*H184,2)</f>
        <v>0</v>
      </c>
      <c r="BL184" s="13" t="s">
        <v>159</v>
      </c>
      <c r="BM184" s="13" t="s">
        <v>339</v>
      </c>
    </row>
    <row r="185" spans="2:51" s="11" customFormat="1" ht="12">
      <c r="B185" s="213"/>
      <c r="C185" s="214"/>
      <c r="D185" s="215" t="s">
        <v>134</v>
      </c>
      <c r="E185" s="216" t="s">
        <v>1</v>
      </c>
      <c r="F185" s="217" t="s">
        <v>502</v>
      </c>
      <c r="G185" s="214"/>
      <c r="H185" s="218">
        <v>13.22</v>
      </c>
      <c r="I185" s="219"/>
      <c r="J185" s="214"/>
      <c r="K185" s="214"/>
      <c r="L185" s="220"/>
      <c r="M185" s="221"/>
      <c r="N185" s="222"/>
      <c r="O185" s="222"/>
      <c r="P185" s="222"/>
      <c r="Q185" s="222"/>
      <c r="R185" s="222"/>
      <c r="S185" s="222"/>
      <c r="T185" s="223"/>
      <c r="AT185" s="224" t="s">
        <v>134</v>
      </c>
      <c r="AU185" s="224" t="s">
        <v>132</v>
      </c>
      <c r="AV185" s="11" t="s">
        <v>132</v>
      </c>
      <c r="AW185" s="11" t="s">
        <v>32</v>
      </c>
      <c r="AX185" s="11" t="s">
        <v>70</v>
      </c>
      <c r="AY185" s="224" t="s">
        <v>123</v>
      </c>
    </row>
    <row r="186" spans="2:51" s="11" customFormat="1" ht="12">
      <c r="B186" s="213"/>
      <c r="C186" s="214"/>
      <c r="D186" s="215" t="s">
        <v>134</v>
      </c>
      <c r="E186" s="216" t="s">
        <v>1</v>
      </c>
      <c r="F186" s="217" t="s">
        <v>503</v>
      </c>
      <c r="G186" s="214"/>
      <c r="H186" s="218">
        <v>33.24</v>
      </c>
      <c r="I186" s="219"/>
      <c r="J186" s="214"/>
      <c r="K186" s="214"/>
      <c r="L186" s="220"/>
      <c r="M186" s="221"/>
      <c r="N186" s="222"/>
      <c r="O186" s="222"/>
      <c r="P186" s="222"/>
      <c r="Q186" s="222"/>
      <c r="R186" s="222"/>
      <c r="S186" s="222"/>
      <c r="T186" s="223"/>
      <c r="AT186" s="224" t="s">
        <v>134</v>
      </c>
      <c r="AU186" s="224" t="s">
        <v>132</v>
      </c>
      <c r="AV186" s="11" t="s">
        <v>132</v>
      </c>
      <c r="AW186" s="11" t="s">
        <v>32</v>
      </c>
      <c r="AX186" s="11" t="s">
        <v>70</v>
      </c>
      <c r="AY186" s="224" t="s">
        <v>123</v>
      </c>
    </row>
    <row r="187" spans="2:51" s="11" customFormat="1" ht="12">
      <c r="B187" s="213"/>
      <c r="C187" s="214"/>
      <c r="D187" s="215" t="s">
        <v>134</v>
      </c>
      <c r="E187" s="216" t="s">
        <v>1</v>
      </c>
      <c r="F187" s="217" t="s">
        <v>504</v>
      </c>
      <c r="G187" s="214"/>
      <c r="H187" s="218">
        <v>22.7</v>
      </c>
      <c r="I187" s="219"/>
      <c r="J187" s="214"/>
      <c r="K187" s="214"/>
      <c r="L187" s="220"/>
      <c r="M187" s="221"/>
      <c r="N187" s="222"/>
      <c r="O187" s="222"/>
      <c r="P187" s="222"/>
      <c r="Q187" s="222"/>
      <c r="R187" s="222"/>
      <c r="S187" s="222"/>
      <c r="T187" s="223"/>
      <c r="AT187" s="224" t="s">
        <v>134</v>
      </c>
      <c r="AU187" s="224" t="s">
        <v>132</v>
      </c>
      <c r="AV187" s="11" t="s">
        <v>132</v>
      </c>
      <c r="AW187" s="11" t="s">
        <v>32</v>
      </c>
      <c r="AX187" s="11" t="s">
        <v>70</v>
      </c>
      <c r="AY187" s="224" t="s">
        <v>123</v>
      </c>
    </row>
    <row r="188" spans="2:51" s="11" customFormat="1" ht="12">
      <c r="B188" s="213"/>
      <c r="C188" s="214"/>
      <c r="D188" s="215" t="s">
        <v>134</v>
      </c>
      <c r="E188" s="216" t="s">
        <v>1</v>
      </c>
      <c r="F188" s="217" t="s">
        <v>505</v>
      </c>
      <c r="G188" s="214"/>
      <c r="H188" s="218">
        <v>17.69</v>
      </c>
      <c r="I188" s="219"/>
      <c r="J188" s="214"/>
      <c r="K188" s="214"/>
      <c r="L188" s="220"/>
      <c r="M188" s="221"/>
      <c r="N188" s="222"/>
      <c r="O188" s="222"/>
      <c r="P188" s="222"/>
      <c r="Q188" s="222"/>
      <c r="R188" s="222"/>
      <c r="S188" s="222"/>
      <c r="T188" s="223"/>
      <c r="AT188" s="224" t="s">
        <v>134</v>
      </c>
      <c r="AU188" s="224" t="s">
        <v>132</v>
      </c>
      <c r="AV188" s="11" t="s">
        <v>132</v>
      </c>
      <c r="AW188" s="11" t="s">
        <v>32</v>
      </c>
      <c r="AX188" s="11" t="s">
        <v>70</v>
      </c>
      <c r="AY188" s="224" t="s">
        <v>123</v>
      </c>
    </row>
    <row r="189" spans="2:65" s="1" customFormat="1" ht="16.5" customHeight="1">
      <c r="B189" s="34"/>
      <c r="C189" s="225" t="s">
        <v>370</v>
      </c>
      <c r="D189" s="225" t="s">
        <v>169</v>
      </c>
      <c r="E189" s="226" t="s">
        <v>344</v>
      </c>
      <c r="F189" s="227" t="s">
        <v>345</v>
      </c>
      <c r="G189" s="228" t="s">
        <v>158</v>
      </c>
      <c r="H189" s="229">
        <v>88.587</v>
      </c>
      <c r="I189" s="230"/>
      <c r="J189" s="231">
        <f>ROUND(I189*H189,2)</f>
        <v>0</v>
      </c>
      <c r="K189" s="227" t="s">
        <v>130</v>
      </c>
      <c r="L189" s="232"/>
      <c r="M189" s="233" t="s">
        <v>1</v>
      </c>
      <c r="N189" s="234" t="s">
        <v>42</v>
      </c>
      <c r="O189" s="75"/>
      <c r="P189" s="210">
        <f>O189*H189</f>
        <v>0</v>
      </c>
      <c r="Q189" s="210">
        <v>0.0003</v>
      </c>
      <c r="R189" s="210">
        <f>Q189*H189</f>
        <v>0.0265761</v>
      </c>
      <c r="S189" s="210">
        <v>0</v>
      </c>
      <c r="T189" s="211">
        <f>S189*H189</f>
        <v>0</v>
      </c>
      <c r="AR189" s="13" t="s">
        <v>281</v>
      </c>
      <c r="AT189" s="13" t="s">
        <v>169</v>
      </c>
      <c r="AU189" s="13" t="s">
        <v>132</v>
      </c>
      <c r="AY189" s="13" t="s">
        <v>123</v>
      </c>
      <c r="BE189" s="212">
        <f>IF(N189="základní",J189,0)</f>
        <v>0</v>
      </c>
      <c r="BF189" s="212">
        <f>IF(N189="snížená",J189,0)</f>
        <v>0</v>
      </c>
      <c r="BG189" s="212">
        <f>IF(N189="zákl. přenesená",J189,0)</f>
        <v>0</v>
      </c>
      <c r="BH189" s="212">
        <f>IF(N189="sníž. přenesená",J189,0)</f>
        <v>0</v>
      </c>
      <c r="BI189" s="212">
        <f>IF(N189="nulová",J189,0)</f>
        <v>0</v>
      </c>
      <c r="BJ189" s="13" t="s">
        <v>132</v>
      </c>
      <c r="BK189" s="212">
        <f>ROUND(I189*H189,2)</f>
        <v>0</v>
      </c>
      <c r="BL189" s="13" t="s">
        <v>159</v>
      </c>
      <c r="BM189" s="13" t="s">
        <v>346</v>
      </c>
    </row>
    <row r="190" spans="2:51" s="11" customFormat="1" ht="12">
      <c r="B190" s="213"/>
      <c r="C190" s="214"/>
      <c r="D190" s="215" t="s">
        <v>134</v>
      </c>
      <c r="E190" s="214"/>
      <c r="F190" s="217" t="s">
        <v>506</v>
      </c>
      <c r="G190" s="214"/>
      <c r="H190" s="218">
        <v>88.587</v>
      </c>
      <c r="I190" s="219"/>
      <c r="J190" s="214"/>
      <c r="K190" s="214"/>
      <c r="L190" s="220"/>
      <c r="M190" s="221"/>
      <c r="N190" s="222"/>
      <c r="O190" s="222"/>
      <c r="P190" s="222"/>
      <c r="Q190" s="222"/>
      <c r="R190" s="222"/>
      <c r="S190" s="222"/>
      <c r="T190" s="223"/>
      <c r="AT190" s="224" t="s">
        <v>134</v>
      </c>
      <c r="AU190" s="224" t="s">
        <v>132</v>
      </c>
      <c r="AV190" s="11" t="s">
        <v>132</v>
      </c>
      <c r="AW190" s="11" t="s">
        <v>4</v>
      </c>
      <c r="AX190" s="11" t="s">
        <v>78</v>
      </c>
      <c r="AY190" s="224" t="s">
        <v>123</v>
      </c>
    </row>
    <row r="191" spans="2:65" s="1" customFormat="1" ht="16.5" customHeight="1">
      <c r="B191" s="34"/>
      <c r="C191" s="201" t="s">
        <v>374</v>
      </c>
      <c r="D191" s="201" t="s">
        <v>126</v>
      </c>
      <c r="E191" s="202" t="s">
        <v>349</v>
      </c>
      <c r="F191" s="203" t="s">
        <v>350</v>
      </c>
      <c r="G191" s="204" t="s">
        <v>270</v>
      </c>
      <c r="H191" s="235"/>
      <c r="I191" s="206"/>
      <c r="J191" s="207">
        <f>ROUND(I191*H191,2)</f>
        <v>0</v>
      </c>
      <c r="K191" s="203" t="s">
        <v>130</v>
      </c>
      <c r="L191" s="39"/>
      <c r="M191" s="208" t="s">
        <v>1</v>
      </c>
      <c r="N191" s="209" t="s">
        <v>42</v>
      </c>
      <c r="O191" s="75"/>
      <c r="P191" s="210">
        <f>O191*H191</f>
        <v>0</v>
      </c>
      <c r="Q191" s="210">
        <v>0</v>
      </c>
      <c r="R191" s="210">
        <f>Q191*H191</f>
        <v>0</v>
      </c>
      <c r="S191" s="210">
        <v>0</v>
      </c>
      <c r="T191" s="211">
        <f>S191*H191</f>
        <v>0</v>
      </c>
      <c r="AR191" s="13" t="s">
        <v>159</v>
      </c>
      <c r="AT191" s="13" t="s">
        <v>126</v>
      </c>
      <c r="AU191" s="13" t="s">
        <v>132</v>
      </c>
      <c r="AY191" s="13" t="s">
        <v>123</v>
      </c>
      <c r="BE191" s="212">
        <f>IF(N191="základní",J191,0)</f>
        <v>0</v>
      </c>
      <c r="BF191" s="212">
        <f>IF(N191="snížená",J191,0)</f>
        <v>0</v>
      </c>
      <c r="BG191" s="212">
        <f>IF(N191="zákl. přenesená",J191,0)</f>
        <v>0</v>
      </c>
      <c r="BH191" s="212">
        <f>IF(N191="sníž. přenesená",J191,0)</f>
        <v>0</v>
      </c>
      <c r="BI191" s="212">
        <f>IF(N191="nulová",J191,0)</f>
        <v>0</v>
      </c>
      <c r="BJ191" s="13" t="s">
        <v>132</v>
      </c>
      <c r="BK191" s="212">
        <f>ROUND(I191*H191,2)</f>
        <v>0</v>
      </c>
      <c r="BL191" s="13" t="s">
        <v>159</v>
      </c>
      <c r="BM191" s="13" t="s">
        <v>507</v>
      </c>
    </row>
    <row r="192" spans="2:63" s="10" customFormat="1" ht="22.8" customHeight="1">
      <c r="B192" s="185"/>
      <c r="C192" s="186"/>
      <c r="D192" s="187" t="s">
        <v>69</v>
      </c>
      <c r="E192" s="199" t="s">
        <v>352</v>
      </c>
      <c r="F192" s="199" t="s">
        <v>353</v>
      </c>
      <c r="G192" s="186"/>
      <c r="H192" s="186"/>
      <c r="I192" s="189"/>
      <c r="J192" s="200">
        <f>BK192</f>
        <v>0</v>
      </c>
      <c r="K192" s="186"/>
      <c r="L192" s="191"/>
      <c r="M192" s="192"/>
      <c r="N192" s="193"/>
      <c r="O192" s="193"/>
      <c r="P192" s="194">
        <f>SUM(P193:P206)</f>
        <v>0</v>
      </c>
      <c r="Q192" s="193"/>
      <c r="R192" s="194">
        <f>SUM(R193:R206)</f>
        <v>0.095076</v>
      </c>
      <c r="S192" s="193"/>
      <c r="T192" s="195">
        <f>SUM(T193:T206)</f>
        <v>0</v>
      </c>
      <c r="AR192" s="196" t="s">
        <v>132</v>
      </c>
      <c r="AT192" s="197" t="s">
        <v>69</v>
      </c>
      <c r="AU192" s="197" t="s">
        <v>78</v>
      </c>
      <c r="AY192" s="196" t="s">
        <v>123</v>
      </c>
      <c r="BK192" s="198">
        <f>SUM(BK193:BK206)</f>
        <v>0</v>
      </c>
    </row>
    <row r="193" spans="2:65" s="1" customFormat="1" ht="16.5" customHeight="1">
      <c r="B193" s="34"/>
      <c r="C193" s="201" t="s">
        <v>382</v>
      </c>
      <c r="D193" s="201" t="s">
        <v>126</v>
      </c>
      <c r="E193" s="202" t="s">
        <v>355</v>
      </c>
      <c r="F193" s="203" t="s">
        <v>356</v>
      </c>
      <c r="G193" s="204" t="s">
        <v>140</v>
      </c>
      <c r="H193" s="205">
        <v>26.16</v>
      </c>
      <c r="I193" s="206"/>
      <c r="J193" s="207">
        <f>ROUND(I193*H193,2)</f>
        <v>0</v>
      </c>
      <c r="K193" s="203" t="s">
        <v>130</v>
      </c>
      <c r="L193" s="39"/>
      <c r="M193" s="208" t="s">
        <v>1</v>
      </c>
      <c r="N193" s="209" t="s">
        <v>42</v>
      </c>
      <c r="O193" s="75"/>
      <c r="P193" s="210">
        <f>O193*H193</f>
        <v>0</v>
      </c>
      <c r="Q193" s="210">
        <v>8E-05</v>
      </c>
      <c r="R193" s="210">
        <f>Q193*H193</f>
        <v>0.0020928</v>
      </c>
      <c r="S193" s="210">
        <v>0</v>
      </c>
      <c r="T193" s="211">
        <f>S193*H193</f>
        <v>0</v>
      </c>
      <c r="AR193" s="13" t="s">
        <v>159</v>
      </c>
      <c r="AT193" s="13" t="s">
        <v>126</v>
      </c>
      <c r="AU193" s="13" t="s">
        <v>132</v>
      </c>
      <c r="AY193" s="13" t="s">
        <v>123</v>
      </c>
      <c r="BE193" s="212">
        <f>IF(N193="základní",J193,0)</f>
        <v>0</v>
      </c>
      <c r="BF193" s="212">
        <f>IF(N193="snížená",J193,0)</f>
        <v>0</v>
      </c>
      <c r="BG193" s="212">
        <f>IF(N193="zákl. přenesená",J193,0)</f>
        <v>0</v>
      </c>
      <c r="BH193" s="212">
        <f>IF(N193="sníž. přenesená",J193,0)</f>
        <v>0</v>
      </c>
      <c r="BI193" s="212">
        <f>IF(N193="nulová",J193,0)</f>
        <v>0</v>
      </c>
      <c r="BJ193" s="13" t="s">
        <v>132</v>
      </c>
      <c r="BK193" s="212">
        <f>ROUND(I193*H193,2)</f>
        <v>0</v>
      </c>
      <c r="BL193" s="13" t="s">
        <v>159</v>
      </c>
      <c r="BM193" s="13" t="s">
        <v>357</v>
      </c>
    </row>
    <row r="194" spans="2:51" s="11" customFormat="1" ht="12">
      <c r="B194" s="213"/>
      <c r="C194" s="214"/>
      <c r="D194" s="215" t="s">
        <v>134</v>
      </c>
      <c r="E194" s="216" t="s">
        <v>1</v>
      </c>
      <c r="F194" s="217" t="s">
        <v>508</v>
      </c>
      <c r="G194" s="214"/>
      <c r="H194" s="218">
        <v>5.88</v>
      </c>
      <c r="I194" s="219"/>
      <c r="J194" s="214"/>
      <c r="K194" s="214"/>
      <c r="L194" s="220"/>
      <c r="M194" s="221"/>
      <c r="N194" s="222"/>
      <c r="O194" s="222"/>
      <c r="P194" s="222"/>
      <c r="Q194" s="222"/>
      <c r="R194" s="222"/>
      <c r="S194" s="222"/>
      <c r="T194" s="223"/>
      <c r="AT194" s="224" t="s">
        <v>134</v>
      </c>
      <c r="AU194" s="224" t="s">
        <v>132</v>
      </c>
      <c r="AV194" s="11" t="s">
        <v>132</v>
      </c>
      <c r="AW194" s="11" t="s">
        <v>32</v>
      </c>
      <c r="AX194" s="11" t="s">
        <v>70</v>
      </c>
      <c r="AY194" s="224" t="s">
        <v>123</v>
      </c>
    </row>
    <row r="195" spans="2:51" s="11" customFormat="1" ht="12">
      <c r="B195" s="213"/>
      <c r="C195" s="214"/>
      <c r="D195" s="215" t="s">
        <v>134</v>
      </c>
      <c r="E195" s="216" t="s">
        <v>1</v>
      </c>
      <c r="F195" s="217" t="s">
        <v>509</v>
      </c>
      <c r="G195" s="214"/>
      <c r="H195" s="218">
        <v>20.28</v>
      </c>
      <c r="I195" s="219"/>
      <c r="J195" s="214"/>
      <c r="K195" s="214"/>
      <c r="L195" s="220"/>
      <c r="M195" s="221"/>
      <c r="N195" s="222"/>
      <c r="O195" s="222"/>
      <c r="P195" s="222"/>
      <c r="Q195" s="222"/>
      <c r="R195" s="222"/>
      <c r="S195" s="222"/>
      <c r="T195" s="223"/>
      <c r="AT195" s="224" t="s">
        <v>134</v>
      </c>
      <c r="AU195" s="224" t="s">
        <v>132</v>
      </c>
      <c r="AV195" s="11" t="s">
        <v>132</v>
      </c>
      <c r="AW195" s="11" t="s">
        <v>32</v>
      </c>
      <c r="AX195" s="11" t="s">
        <v>70</v>
      </c>
      <c r="AY195" s="224" t="s">
        <v>123</v>
      </c>
    </row>
    <row r="196" spans="2:65" s="1" customFormat="1" ht="16.5" customHeight="1">
      <c r="B196" s="34"/>
      <c r="C196" s="201" t="s">
        <v>386</v>
      </c>
      <c r="D196" s="201" t="s">
        <v>126</v>
      </c>
      <c r="E196" s="202" t="s">
        <v>363</v>
      </c>
      <c r="F196" s="203" t="s">
        <v>364</v>
      </c>
      <c r="G196" s="204" t="s">
        <v>140</v>
      </c>
      <c r="H196" s="205">
        <v>26.16</v>
      </c>
      <c r="I196" s="206"/>
      <c r="J196" s="207">
        <f>ROUND(I196*H196,2)</f>
        <v>0</v>
      </c>
      <c r="K196" s="203" t="s">
        <v>130</v>
      </c>
      <c r="L196" s="39"/>
      <c r="M196" s="208" t="s">
        <v>1</v>
      </c>
      <c r="N196" s="209" t="s">
        <v>42</v>
      </c>
      <c r="O196" s="75"/>
      <c r="P196" s="210">
        <f>O196*H196</f>
        <v>0</v>
      </c>
      <c r="Q196" s="210">
        <v>0.00017</v>
      </c>
      <c r="R196" s="210">
        <f>Q196*H196</f>
        <v>0.0044472</v>
      </c>
      <c r="S196" s="210">
        <v>0</v>
      </c>
      <c r="T196" s="211">
        <f>S196*H196</f>
        <v>0</v>
      </c>
      <c r="AR196" s="13" t="s">
        <v>159</v>
      </c>
      <c r="AT196" s="13" t="s">
        <v>126</v>
      </c>
      <c r="AU196" s="13" t="s">
        <v>132</v>
      </c>
      <c r="AY196" s="13" t="s">
        <v>123</v>
      </c>
      <c r="BE196" s="212">
        <f>IF(N196="základní",J196,0)</f>
        <v>0</v>
      </c>
      <c r="BF196" s="212">
        <f>IF(N196="snížená",J196,0)</f>
        <v>0</v>
      </c>
      <c r="BG196" s="212">
        <f>IF(N196="zákl. přenesená",J196,0)</f>
        <v>0</v>
      </c>
      <c r="BH196" s="212">
        <f>IF(N196="sníž. přenesená",J196,0)</f>
        <v>0</v>
      </c>
      <c r="BI196" s="212">
        <f>IF(N196="nulová",J196,0)</f>
        <v>0</v>
      </c>
      <c r="BJ196" s="13" t="s">
        <v>132</v>
      </c>
      <c r="BK196" s="212">
        <f>ROUND(I196*H196,2)</f>
        <v>0</v>
      </c>
      <c r="BL196" s="13" t="s">
        <v>159</v>
      </c>
      <c r="BM196" s="13" t="s">
        <v>365</v>
      </c>
    </row>
    <row r="197" spans="2:65" s="1" customFormat="1" ht="16.5" customHeight="1">
      <c r="B197" s="34"/>
      <c r="C197" s="201" t="s">
        <v>392</v>
      </c>
      <c r="D197" s="201" t="s">
        <v>126</v>
      </c>
      <c r="E197" s="202" t="s">
        <v>367</v>
      </c>
      <c r="F197" s="203" t="s">
        <v>368</v>
      </c>
      <c r="G197" s="204" t="s">
        <v>140</v>
      </c>
      <c r="H197" s="205">
        <v>26.16</v>
      </c>
      <c r="I197" s="206"/>
      <c r="J197" s="207">
        <f>ROUND(I197*H197,2)</f>
        <v>0</v>
      </c>
      <c r="K197" s="203" t="s">
        <v>130</v>
      </c>
      <c r="L197" s="39"/>
      <c r="M197" s="208" t="s">
        <v>1</v>
      </c>
      <c r="N197" s="209" t="s">
        <v>42</v>
      </c>
      <c r="O197" s="75"/>
      <c r="P197" s="210">
        <f>O197*H197</f>
        <v>0</v>
      </c>
      <c r="Q197" s="210">
        <v>0.00017</v>
      </c>
      <c r="R197" s="210">
        <f>Q197*H197</f>
        <v>0.0044472</v>
      </c>
      <c r="S197" s="210">
        <v>0</v>
      </c>
      <c r="T197" s="211">
        <f>S197*H197</f>
        <v>0</v>
      </c>
      <c r="AR197" s="13" t="s">
        <v>159</v>
      </c>
      <c r="AT197" s="13" t="s">
        <v>126</v>
      </c>
      <c r="AU197" s="13" t="s">
        <v>132</v>
      </c>
      <c r="AY197" s="13" t="s">
        <v>123</v>
      </c>
      <c r="BE197" s="212">
        <f>IF(N197="základní",J197,0)</f>
        <v>0</v>
      </c>
      <c r="BF197" s="212">
        <f>IF(N197="snížená",J197,0)</f>
        <v>0</v>
      </c>
      <c r="BG197" s="212">
        <f>IF(N197="zákl. přenesená",J197,0)</f>
        <v>0</v>
      </c>
      <c r="BH197" s="212">
        <f>IF(N197="sníž. přenesená",J197,0)</f>
        <v>0</v>
      </c>
      <c r="BI197" s="212">
        <f>IF(N197="nulová",J197,0)</f>
        <v>0</v>
      </c>
      <c r="BJ197" s="13" t="s">
        <v>132</v>
      </c>
      <c r="BK197" s="212">
        <f>ROUND(I197*H197,2)</f>
        <v>0</v>
      </c>
      <c r="BL197" s="13" t="s">
        <v>159</v>
      </c>
      <c r="BM197" s="13" t="s">
        <v>369</v>
      </c>
    </row>
    <row r="198" spans="2:65" s="1" customFormat="1" ht="16.5" customHeight="1">
      <c r="B198" s="34"/>
      <c r="C198" s="201" t="s">
        <v>410</v>
      </c>
      <c r="D198" s="201" t="s">
        <v>126</v>
      </c>
      <c r="E198" s="202" t="s">
        <v>371</v>
      </c>
      <c r="F198" s="203" t="s">
        <v>372</v>
      </c>
      <c r="G198" s="204" t="s">
        <v>140</v>
      </c>
      <c r="H198" s="205">
        <v>26.16</v>
      </c>
      <c r="I198" s="206"/>
      <c r="J198" s="207">
        <f>ROUND(I198*H198,2)</f>
        <v>0</v>
      </c>
      <c r="K198" s="203" t="s">
        <v>130</v>
      </c>
      <c r="L198" s="39"/>
      <c r="M198" s="208" t="s">
        <v>1</v>
      </c>
      <c r="N198" s="209" t="s">
        <v>42</v>
      </c>
      <c r="O198" s="75"/>
      <c r="P198" s="210">
        <f>O198*H198</f>
        <v>0</v>
      </c>
      <c r="Q198" s="210">
        <v>0.00017</v>
      </c>
      <c r="R198" s="210">
        <f>Q198*H198</f>
        <v>0.0044472</v>
      </c>
      <c r="S198" s="210">
        <v>0</v>
      </c>
      <c r="T198" s="211">
        <f>S198*H198</f>
        <v>0</v>
      </c>
      <c r="AR198" s="13" t="s">
        <v>159</v>
      </c>
      <c r="AT198" s="13" t="s">
        <v>126</v>
      </c>
      <c r="AU198" s="13" t="s">
        <v>132</v>
      </c>
      <c r="AY198" s="13" t="s">
        <v>123</v>
      </c>
      <c r="BE198" s="212">
        <f>IF(N198="základní",J198,0)</f>
        <v>0</v>
      </c>
      <c r="BF198" s="212">
        <f>IF(N198="snížená",J198,0)</f>
        <v>0</v>
      </c>
      <c r="BG198" s="212">
        <f>IF(N198="zákl. přenesená",J198,0)</f>
        <v>0</v>
      </c>
      <c r="BH198" s="212">
        <f>IF(N198="sníž. přenesená",J198,0)</f>
        <v>0</v>
      </c>
      <c r="BI198" s="212">
        <f>IF(N198="nulová",J198,0)</f>
        <v>0</v>
      </c>
      <c r="BJ198" s="13" t="s">
        <v>132</v>
      </c>
      <c r="BK198" s="212">
        <f>ROUND(I198*H198,2)</f>
        <v>0</v>
      </c>
      <c r="BL198" s="13" t="s">
        <v>159</v>
      </c>
      <c r="BM198" s="13" t="s">
        <v>373</v>
      </c>
    </row>
    <row r="199" spans="2:65" s="1" customFormat="1" ht="16.5" customHeight="1">
      <c r="B199" s="34"/>
      <c r="C199" s="201" t="s">
        <v>415</v>
      </c>
      <c r="D199" s="201" t="s">
        <v>126</v>
      </c>
      <c r="E199" s="202" t="s">
        <v>375</v>
      </c>
      <c r="F199" s="203" t="s">
        <v>376</v>
      </c>
      <c r="G199" s="204" t="s">
        <v>140</v>
      </c>
      <c r="H199" s="205">
        <v>130.56</v>
      </c>
      <c r="I199" s="206"/>
      <c r="J199" s="207">
        <f>ROUND(I199*H199,2)</f>
        <v>0</v>
      </c>
      <c r="K199" s="203" t="s">
        <v>130</v>
      </c>
      <c r="L199" s="39"/>
      <c r="M199" s="208" t="s">
        <v>1</v>
      </c>
      <c r="N199" s="209" t="s">
        <v>42</v>
      </c>
      <c r="O199" s="75"/>
      <c r="P199" s="210">
        <f>O199*H199</f>
        <v>0</v>
      </c>
      <c r="Q199" s="210">
        <v>0</v>
      </c>
      <c r="R199" s="210">
        <f>Q199*H199</f>
        <v>0</v>
      </c>
      <c r="S199" s="210">
        <v>0</v>
      </c>
      <c r="T199" s="211">
        <f>S199*H199</f>
        <v>0</v>
      </c>
      <c r="AR199" s="13" t="s">
        <v>159</v>
      </c>
      <c r="AT199" s="13" t="s">
        <v>126</v>
      </c>
      <c r="AU199" s="13" t="s">
        <v>132</v>
      </c>
      <c r="AY199" s="13" t="s">
        <v>123</v>
      </c>
      <c r="BE199" s="212">
        <f>IF(N199="základní",J199,0)</f>
        <v>0</v>
      </c>
      <c r="BF199" s="212">
        <f>IF(N199="snížená",J199,0)</f>
        <v>0</v>
      </c>
      <c r="BG199" s="212">
        <f>IF(N199="zákl. přenesená",J199,0)</f>
        <v>0</v>
      </c>
      <c r="BH199" s="212">
        <f>IF(N199="sníž. přenesená",J199,0)</f>
        <v>0</v>
      </c>
      <c r="BI199" s="212">
        <f>IF(N199="nulová",J199,0)</f>
        <v>0</v>
      </c>
      <c r="BJ199" s="13" t="s">
        <v>132</v>
      </c>
      <c r="BK199" s="212">
        <f>ROUND(I199*H199,2)</f>
        <v>0</v>
      </c>
      <c r="BL199" s="13" t="s">
        <v>159</v>
      </c>
      <c r="BM199" s="13" t="s">
        <v>377</v>
      </c>
    </row>
    <row r="200" spans="2:51" s="11" customFormat="1" ht="12">
      <c r="B200" s="213"/>
      <c r="C200" s="214"/>
      <c r="D200" s="215" t="s">
        <v>134</v>
      </c>
      <c r="E200" s="216" t="s">
        <v>1</v>
      </c>
      <c r="F200" s="217" t="s">
        <v>510</v>
      </c>
      <c r="G200" s="214"/>
      <c r="H200" s="218">
        <v>19.83</v>
      </c>
      <c r="I200" s="219"/>
      <c r="J200" s="214"/>
      <c r="K200" s="214"/>
      <c r="L200" s="220"/>
      <c r="M200" s="221"/>
      <c r="N200" s="222"/>
      <c r="O200" s="222"/>
      <c r="P200" s="222"/>
      <c r="Q200" s="222"/>
      <c r="R200" s="222"/>
      <c r="S200" s="222"/>
      <c r="T200" s="223"/>
      <c r="AT200" s="224" t="s">
        <v>134</v>
      </c>
      <c r="AU200" s="224" t="s">
        <v>132</v>
      </c>
      <c r="AV200" s="11" t="s">
        <v>132</v>
      </c>
      <c r="AW200" s="11" t="s">
        <v>32</v>
      </c>
      <c r="AX200" s="11" t="s">
        <v>70</v>
      </c>
      <c r="AY200" s="224" t="s">
        <v>123</v>
      </c>
    </row>
    <row r="201" spans="2:51" s="11" customFormat="1" ht="12">
      <c r="B201" s="213"/>
      <c r="C201" s="214"/>
      <c r="D201" s="215" t="s">
        <v>134</v>
      </c>
      <c r="E201" s="216" t="s">
        <v>1</v>
      </c>
      <c r="F201" s="217" t="s">
        <v>511</v>
      </c>
      <c r="G201" s="214"/>
      <c r="H201" s="218">
        <v>49.86</v>
      </c>
      <c r="I201" s="219"/>
      <c r="J201" s="214"/>
      <c r="K201" s="214"/>
      <c r="L201" s="220"/>
      <c r="M201" s="221"/>
      <c r="N201" s="222"/>
      <c r="O201" s="222"/>
      <c r="P201" s="222"/>
      <c r="Q201" s="222"/>
      <c r="R201" s="222"/>
      <c r="S201" s="222"/>
      <c r="T201" s="223"/>
      <c r="AT201" s="224" t="s">
        <v>134</v>
      </c>
      <c r="AU201" s="224" t="s">
        <v>132</v>
      </c>
      <c r="AV201" s="11" t="s">
        <v>132</v>
      </c>
      <c r="AW201" s="11" t="s">
        <v>32</v>
      </c>
      <c r="AX201" s="11" t="s">
        <v>70</v>
      </c>
      <c r="AY201" s="224" t="s">
        <v>123</v>
      </c>
    </row>
    <row r="202" spans="2:51" s="11" customFormat="1" ht="12">
      <c r="B202" s="213"/>
      <c r="C202" s="214"/>
      <c r="D202" s="215" t="s">
        <v>134</v>
      </c>
      <c r="E202" s="216" t="s">
        <v>1</v>
      </c>
      <c r="F202" s="217" t="s">
        <v>512</v>
      </c>
      <c r="G202" s="214"/>
      <c r="H202" s="218">
        <v>34.05</v>
      </c>
      <c r="I202" s="219"/>
      <c r="J202" s="214"/>
      <c r="K202" s="214"/>
      <c r="L202" s="220"/>
      <c r="M202" s="221"/>
      <c r="N202" s="222"/>
      <c r="O202" s="222"/>
      <c r="P202" s="222"/>
      <c r="Q202" s="222"/>
      <c r="R202" s="222"/>
      <c r="S202" s="222"/>
      <c r="T202" s="223"/>
      <c r="AT202" s="224" t="s">
        <v>134</v>
      </c>
      <c r="AU202" s="224" t="s">
        <v>132</v>
      </c>
      <c r="AV202" s="11" t="s">
        <v>132</v>
      </c>
      <c r="AW202" s="11" t="s">
        <v>32</v>
      </c>
      <c r="AX202" s="11" t="s">
        <v>70</v>
      </c>
      <c r="AY202" s="224" t="s">
        <v>123</v>
      </c>
    </row>
    <row r="203" spans="2:51" s="11" customFormat="1" ht="12">
      <c r="B203" s="213"/>
      <c r="C203" s="214"/>
      <c r="D203" s="215" t="s">
        <v>134</v>
      </c>
      <c r="E203" s="216" t="s">
        <v>1</v>
      </c>
      <c r="F203" s="217" t="s">
        <v>513</v>
      </c>
      <c r="G203" s="214"/>
      <c r="H203" s="218">
        <v>22.32</v>
      </c>
      <c r="I203" s="219"/>
      <c r="J203" s="214"/>
      <c r="K203" s="214"/>
      <c r="L203" s="220"/>
      <c r="M203" s="221"/>
      <c r="N203" s="222"/>
      <c r="O203" s="222"/>
      <c r="P203" s="222"/>
      <c r="Q203" s="222"/>
      <c r="R203" s="222"/>
      <c r="S203" s="222"/>
      <c r="T203" s="223"/>
      <c r="AT203" s="224" t="s">
        <v>134</v>
      </c>
      <c r="AU203" s="224" t="s">
        <v>132</v>
      </c>
      <c r="AV203" s="11" t="s">
        <v>132</v>
      </c>
      <c r="AW203" s="11" t="s">
        <v>32</v>
      </c>
      <c r="AX203" s="11" t="s">
        <v>70</v>
      </c>
      <c r="AY203" s="224" t="s">
        <v>123</v>
      </c>
    </row>
    <row r="204" spans="2:51" s="11" customFormat="1" ht="12">
      <c r="B204" s="213"/>
      <c r="C204" s="214"/>
      <c r="D204" s="215" t="s">
        <v>134</v>
      </c>
      <c r="E204" s="216" t="s">
        <v>1</v>
      </c>
      <c r="F204" s="217" t="s">
        <v>514</v>
      </c>
      <c r="G204" s="214"/>
      <c r="H204" s="218">
        <v>4.5</v>
      </c>
      <c r="I204" s="219"/>
      <c r="J204" s="214"/>
      <c r="K204" s="214"/>
      <c r="L204" s="220"/>
      <c r="M204" s="221"/>
      <c r="N204" s="222"/>
      <c r="O204" s="222"/>
      <c r="P204" s="222"/>
      <c r="Q204" s="222"/>
      <c r="R204" s="222"/>
      <c r="S204" s="222"/>
      <c r="T204" s="223"/>
      <c r="AT204" s="224" t="s">
        <v>134</v>
      </c>
      <c r="AU204" s="224" t="s">
        <v>132</v>
      </c>
      <c r="AV204" s="11" t="s">
        <v>132</v>
      </c>
      <c r="AW204" s="11" t="s">
        <v>32</v>
      </c>
      <c r="AX204" s="11" t="s">
        <v>70</v>
      </c>
      <c r="AY204" s="224" t="s">
        <v>123</v>
      </c>
    </row>
    <row r="205" spans="2:65" s="1" customFormat="1" ht="16.5" customHeight="1">
      <c r="B205" s="34"/>
      <c r="C205" s="201" t="s">
        <v>423</v>
      </c>
      <c r="D205" s="201" t="s">
        <v>126</v>
      </c>
      <c r="E205" s="202" t="s">
        <v>383</v>
      </c>
      <c r="F205" s="203" t="s">
        <v>384</v>
      </c>
      <c r="G205" s="204" t="s">
        <v>140</v>
      </c>
      <c r="H205" s="205">
        <v>130.56</v>
      </c>
      <c r="I205" s="206"/>
      <c r="J205" s="207">
        <f>ROUND(I205*H205,2)</f>
        <v>0</v>
      </c>
      <c r="K205" s="203" t="s">
        <v>130</v>
      </c>
      <c r="L205" s="39"/>
      <c r="M205" s="208" t="s">
        <v>1</v>
      </c>
      <c r="N205" s="209" t="s">
        <v>42</v>
      </c>
      <c r="O205" s="75"/>
      <c r="P205" s="210">
        <f>O205*H205</f>
        <v>0</v>
      </c>
      <c r="Q205" s="210">
        <v>0.0002</v>
      </c>
      <c r="R205" s="210">
        <f>Q205*H205</f>
        <v>0.026112000000000003</v>
      </c>
      <c r="S205" s="210">
        <v>0</v>
      </c>
      <c r="T205" s="211">
        <f>S205*H205</f>
        <v>0</v>
      </c>
      <c r="AR205" s="13" t="s">
        <v>159</v>
      </c>
      <c r="AT205" s="13" t="s">
        <v>126</v>
      </c>
      <c r="AU205" s="13" t="s">
        <v>132</v>
      </c>
      <c r="AY205" s="13" t="s">
        <v>123</v>
      </c>
      <c r="BE205" s="212">
        <f>IF(N205="základní",J205,0)</f>
        <v>0</v>
      </c>
      <c r="BF205" s="212">
        <f>IF(N205="snížená",J205,0)</f>
        <v>0</v>
      </c>
      <c r="BG205" s="212">
        <f>IF(N205="zákl. přenesená",J205,0)</f>
        <v>0</v>
      </c>
      <c r="BH205" s="212">
        <f>IF(N205="sníž. přenesená",J205,0)</f>
        <v>0</v>
      </c>
      <c r="BI205" s="212">
        <f>IF(N205="nulová",J205,0)</f>
        <v>0</v>
      </c>
      <c r="BJ205" s="13" t="s">
        <v>132</v>
      </c>
      <c r="BK205" s="212">
        <f>ROUND(I205*H205,2)</f>
        <v>0</v>
      </c>
      <c r="BL205" s="13" t="s">
        <v>159</v>
      </c>
      <c r="BM205" s="13" t="s">
        <v>385</v>
      </c>
    </row>
    <row r="206" spans="2:65" s="1" customFormat="1" ht="16.5" customHeight="1">
      <c r="B206" s="34"/>
      <c r="C206" s="201" t="s">
        <v>515</v>
      </c>
      <c r="D206" s="201" t="s">
        <v>126</v>
      </c>
      <c r="E206" s="202" t="s">
        <v>387</v>
      </c>
      <c r="F206" s="203" t="s">
        <v>388</v>
      </c>
      <c r="G206" s="204" t="s">
        <v>140</v>
      </c>
      <c r="H206" s="205">
        <v>130.56</v>
      </c>
      <c r="I206" s="206"/>
      <c r="J206" s="207">
        <f>ROUND(I206*H206,2)</f>
        <v>0</v>
      </c>
      <c r="K206" s="203" t="s">
        <v>130</v>
      </c>
      <c r="L206" s="39"/>
      <c r="M206" s="208" t="s">
        <v>1</v>
      </c>
      <c r="N206" s="209" t="s">
        <v>42</v>
      </c>
      <c r="O206" s="75"/>
      <c r="P206" s="210">
        <f>O206*H206</f>
        <v>0</v>
      </c>
      <c r="Q206" s="210">
        <v>0.00041</v>
      </c>
      <c r="R206" s="210">
        <f>Q206*H206</f>
        <v>0.0535296</v>
      </c>
      <c r="S206" s="210">
        <v>0</v>
      </c>
      <c r="T206" s="211">
        <f>S206*H206</f>
        <v>0</v>
      </c>
      <c r="AR206" s="13" t="s">
        <v>159</v>
      </c>
      <c r="AT206" s="13" t="s">
        <v>126</v>
      </c>
      <c r="AU206" s="13" t="s">
        <v>132</v>
      </c>
      <c r="AY206" s="13" t="s">
        <v>123</v>
      </c>
      <c r="BE206" s="212">
        <f>IF(N206="základní",J206,0)</f>
        <v>0</v>
      </c>
      <c r="BF206" s="212">
        <f>IF(N206="snížená",J206,0)</f>
        <v>0</v>
      </c>
      <c r="BG206" s="212">
        <f>IF(N206="zákl. přenesená",J206,0)</f>
        <v>0</v>
      </c>
      <c r="BH206" s="212">
        <f>IF(N206="sníž. přenesená",J206,0)</f>
        <v>0</v>
      </c>
      <c r="BI206" s="212">
        <f>IF(N206="nulová",J206,0)</f>
        <v>0</v>
      </c>
      <c r="BJ206" s="13" t="s">
        <v>132</v>
      </c>
      <c r="BK206" s="212">
        <f>ROUND(I206*H206,2)</f>
        <v>0</v>
      </c>
      <c r="BL206" s="13" t="s">
        <v>159</v>
      </c>
      <c r="BM206" s="13" t="s">
        <v>389</v>
      </c>
    </row>
    <row r="207" spans="2:63" s="10" customFormat="1" ht="22.8" customHeight="1">
      <c r="B207" s="185"/>
      <c r="C207" s="186"/>
      <c r="D207" s="187" t="s">
        <v>69</v>
      </c>
      <c r="E207" s="199" t="s">
        <v>390</v>
      </c>
      <c r="F207" s="199" t="s">
        <v>391</v>
      </c>
      <c r="G207" s="186"/>
      <c r="H207" s="186"/>
      <c r="I207" s="189"/>
      <c r="J207" s="200">
        <f>BK207</f>
        <v>0</v>
      </c>
      <c r="K207" s="186"/>
      <c r="L207" s="191"/>
      <c r="M207" s="192"/>
      <c r="N207" s="193"/>
      <c r="O207" s="193"/>
      <c r="P207" s="194">
        <f>SUM(P208:P229)</f>
        <v>0</v>
      </c>
      <c r="Q207" s="193"/>
      <c r="R207" s="194">
        <f>SUM(R208:R229)</f>
        <v>2.01281591</v>
      </c>
      <c r="S207" s="193"/>
      <c r="T207" s="195">
        <f>SUM(T208:T229)</f>
        <v>0.43208388999999997</v>
      </c>
      <c r="AR207" s="196" t="s">
        <v>132</v>
      </c>
      <c r="AT207" s="197" t="s">
        <v>69</v>
      </c>
      <c r="AU207" s="197" t="s">
        <v>78</v>
      </c>
      <c r="AY207" s="196" t="s">
        <v>123</v>
      </c>
      <c r="BK207" s="198">
        <f>SUM(BK208:BK229)</f>
        <v>0</v>
      </c>
    </row>
    <row r="208" spans="2:65" s="1" customFormat="1" ht="16.5" customHeight="1">
      <c r="B208" s="34"/>
      <c r="C208" s="201" t="s">
        <v>516</v>
      </c>
      <c r="D208" s="201" t="s">
        <v>126</v>
      </c>
      <c r="E208" s="202" t="s">
        <v>393</v>
      </c>
      <c r="F208" s="203" t="s">
        <v>394</v>
      </c>
      <c r="G208" s="204" t="s">
        <v>140</v>
      </c>
      <c r="H208" s="205">
        <v>1393.819</v>
      </c>
      <c r="I208" s="206"/>
      <c r="J208" s="207">
        <f>ROUND(I208*H208,2)</f>
        <v>0</v>
      </c>
      <c r="K208" s="203" t="s">
        <v>130</v>
      </c>
      <c r="L208" s="39"/>
      <c r="M208" s="208" t="s">
        <v>1</v>
      </c>
      <c r="N208" s="209" t="s">
        <v>42</v>
      </c>
      <c r="O208" s="75"/>
      <c r="P208" s="210">
        <f>O208*H208</f>
        <v>0</v>
      </c>
      <c r="Q208" s="210">
        <v>0.001</v>
      </c>
      <c r="R208" s="210">
        <f>Q208*H208</f>
        <v>1.393819</v>
      </c>
      <c r="S208" s="210">
        <v>0.00031</v>
      </c>
      <c r="T208" s="211">
        <f>S208*H208</f>
        <v>0.43208388999999997</v>
      </c>
      <c r="AR208" s="13" t="s">
        <v>159</v>
      </c>
      <c r="AT208" s="13" t="s">
        <v>126</v>
      </c>
      <c r="AU208" s="13" t="s">
        <v>132</v>
      </c>
      <c r="AY208" s="13" t="s">
        <v>123</v>
      </c>
      <c r="BE208" s="212">
        <f>IF(N208="základní",J208,0)</f>
        <v>0</v>
      </c>
      <c r="BF208" s="212">
        <f>IF(N208="snížená",J208,0)</f>
        <v>0</v>
      </c>
      <c r="BG208" s="212">
        <f>IF(N208="zákl. přenesená",J208,0)</f>
        <v>0</v>
      </c>
      <c r="BH208" s="212">
        <f>IF(N208="sníž. přenesená",J208,0)</f>
        <v>0</v>
      </c>
      <c r="BI208" s="212">
        <f>IF(N208="nulová",J208,0)</f>
        <v>0</v>
      </c>
      <c r="BJ208" s="13" t="s">
        <v>132</v>
      </c>
      <c r="BK208" s="212">
        <f>ROUND(I208*H208,2)</f>
        <v>0</v>
      </c>
      <c r="BL208" s="13" t="s">
        <v>159</v>
      </c>
      <c r="BM208" s="13" t="s">
        <v>395</v>
      </c>
    </row>
    <row r="209" spans="2:51" s="11" customFormat="1" ht="12">
      <c r="B209" s="213"/>
      <c r="C209" s="214"/>
      <c r="D209" s="215" t="s">
        <v>134</v>
      </c>
      <c r="E209" s="216" t="s">
        <v>1</v>
      </c>
      <c r="F209" s="217" t="s">
        <v>517</v>
      </c>
      <c r="G209" s="214"/>
      <c r="H209" s="218">
        <v>57.822</v>
      </c>
      <c r="I209" s="219"/>
      <c r="J209" s="214"/>
      <c r="K209" s="214"/>
      <c r="L209" s="220"/>
      <c r="M209" s="221"/>
      <c r="N209" s="222"/>
      <c r="O209" s="222"/>
      <c r="P209" s="222"/>
      <c r="Q209" s="222"/>
      <c r="R209" s="222"/>
      <c r="S209" s="222"/>
      <c r="T209" s="223"/>
      <c r="AT209" s="224" t="s">
        <v>134</v>
      </c>
      <c r="AU209" s="224" t="s">
        <v>132</v>
      </c>
      <c r="AV209" s="11" t="s">
        <v>132</v>
      </c>
      <c r="AW209" s="11" t="s">
        <v>32</v>
      </c>
      <c r="AX209" s="11" t="s">
        <v>70</v>
      </c>
      <c r="AY209" s="224" t="s">
        <v>123</v>
      </c>
    </row>
    <row r="210" spans="2:51" s="11" customFormat="1" ht="12">
      <c r="B210" s="213"/>
      <c r="C210" s="214"/>
      <c r="D210" s="215" t="s">
        <v>134</v>
      </c>
      <c r="E210" s="216" t="s">
        <v>1</v>
      </c>
      <c r="F210" s="217" t="s">
        <v>518</v>
      </c>
      <c r="G210" s="214"/>
      <c r="H210" s="218">
        <v>66.628</v>
      </c>
      <c r="I210" s="219"/>
      <c r="J210" s="214"/>
      <c r="K210" s="214"/>
      <c r="L210" s="220"/>
      <c r="M210" s="221"/>
      <c r="N210" s="222"/>
      <c r="O210" s="222"/>
      <c r="P210" s="222"/>
      <c r="Q210" s="222"/>
      <c r="R210" s="222"/>
      <c r="S210" s="222"/>
      <c r="T210" s="223"/>
      <c r="AT210" s="224" t="s">
        <v>134</v>
      </c>
      <c r="AU210" s="224" t="s">
        <v>132</v>
      </c>
      <c r="AV210" s="11" t="s">
        <v>132</v>
      </c>
      <c r="AW210" s="11" t="s">
        <v>32</v>
      </c>
      <c r="AX210" s="11" t="s">
        <v>70</v>
      </c>
      <c r="AY210" s="224" t="s">
        <v>123</v>
      </c>
    </row>
    <row r="211" spans="2:51" s="11" customFormat="1" ht="12">
      <c r="B211" s="213"/>
      <c r="C211" s="214"/>
      <c r="D211" s="215" t="s">
        <v>134</v>
      </c>
      <c r="E211" s="216" t="s">
        <v>1</v>
      </c>
      <c r="F211" s="217" t="s">
        <v>519</v>
      </c>
      <c r="G211" s="214"/>
      <c r="H211" s="218">
        <v>36.432</v>
      </c>
      <c r="I211" s="219"/>
      <c r="J211" s="214"/>
      <c r="K211" s="214"/>
      <c r="L211" s="220"/>
      <c r="M211" s="221"/>
      <c r="N211" s="222"/>
      <c r="O211" s="222"/>
      <c r="P211" s="222"/>
      <c r="Q211" s="222"/>
      <c r="R211" s="222"/>
      <c r="S211" s="222"/>
      <c r="T211" s="223"/>
      <c r="AT211" s="224" t="s">
        <v>134</v>
      </c>
      <c r="AU211" s="224" t="s">
        <v>132</v>
      </c>
      <c r="AV211" s="11" t="s">
        <v>132</v>
      </c>
      <c r="AW211" s="11" t="s">
        <v>32</v>
      </c>
      <c r="AX211" s="11" t="s">
        <v>70</v>
      </c>
      <c r="AY211" s="224" t="s">
        <v>123</v>
      </c>
    </row>
    <row r="212" spans="2:51" s="11" customFormat="1" ht="12">
      <c r="B212" s="213"/>
      <c r="C212" s="214"/>
      <c r="D212" s="215" t="s">
        <v>134</v>
      </c>
      <c r="E212" s="216" t="s">
        <v>1</v>
      </c>
      <c r="F212" s="217" t="s">
        <v>520</v>
      </c>
      <c r="G212" s="214"/>
      <c r="H212" s="218">
        <v>79.14</v>
      </c>
      <c r="I212" s="219"/>
      <c r="J212" s="214"/>
      <c r="K212" s="214"/>
      <c r="L212" s="220"/>
      <c r="M212" s="221"/>
      <c r="N212" s="222"/>
      <c r="O212" s="222"/>
      <c r="P212" s="222"/>
      <c r="Q212" s="222"/>
      <c r="R212" s="222"/>
      <c r="S212" s="222"/>
      <c r="T212" s="223"/>
      <c r="AT212" s="224" t="s">
        <v>134</v>
      </c>
      <c r="AU212" s="224" t="s">
        <v>132</v>
      </c>
      <c r="AV212" s="11" t="s">
        <v>132</v>
      </c>
      <c r="AW212" s="11" t="s">
        <v>32</v>
      </c>
      <c r="AX212" s="11" t="s">
        <v>70</v>
      </c>
      <c r="AY212" s="224" t="s">
        <v>123</v>
      </c>
    </row>
    <row r="213" spans="2:51" s="11" customFormat="1" ht="12">
      <c r="B213" s="213"/>
      <c r="C213" s="214"/>
      <c r="D213" s="215" t="s">
        <v>134</v>
      </c>
      <c r="E213" s="216" t="s">
        <v>1</v>
      </c>
      <c r="F213" s="217" t="s">
        <v>521</v>
      </c>
      <c r="G213" s="214"/>
      <c r="H213" s="218">
        <v>84.64</v>
      </c>
      <c r="I213" s="219"/>
      <c r="J213" s="214"/>
      <c r="K213" s="214"/>
      <c r="L213" s="220"/>
      <c r="M213" s="221"/>
      <c r="N213" s="222"/>
      <c r="O213" s="222"/>
      <c r="P213" s="222"/>
      <c r="Q213" s="222"/>
      <c r="R213" s="222"/>
      <c r="S213" s="222"/>
      <c r="T213" s="223"/>
      <c r="AT213" s="224" t="s">
        <v>134</v>
      </c>
      <c r="AU213" s="224" t="s">
        <v>132</v>
      </c>
      <c r="AV213" s="11" t="s">
        <v>132</v>
      </c>
      <c r="AW213" s="11" t="s">
        <v>32</v>
      </c>
      <c r="AX213" s="11" t="s">
        <v>70</v>
      </c>
      <c r="AY213" s="224" t="s">
        <v>123</v>
      </c>
    </row>
    <row r="214" spans="2:51" s="11" customFormat="1" ht="12">
      <c r="B214" s="213"/>
      <c r="C214" s="214"/>
      <c r="D214" s="215" t="s">
        <v>134</v>
      </c>
      <c r="E214" s="216" t="s">
        <v>1</v>
      </c>
      <c r="F214" s="217" t="s">
        <v>522</v>
      </c>
      <c r="G214" s="214"/>
      <c r="H214" s="218">
        <v>78.701</v>
      </c>
      <c r="I214" s="219"/>
      <c r="J214" s="214"/>
      <c r="K214" s="214"/>
      <c r="L214" s="220"/>
      <c r="M214" s="221"/>
      <c r="N214" s="222"/>
      <c r="O214" s="222"/>
      <c r="P214" s="222"/>
      <c r="Q214" s="222"/>
      <c r="R214" s="222"/>
      <c r="S214" s="222"/>
      <c r="T214" s="223"/>
      <c r="AT214" s="224" t="s">
        <v>134</v>
      </c>
      <c r="AU214" s="224" t="s">
        <v>132</v>
      </c>
      <c r="AV214" s="11" t="s">
        <v>132</v>
      </c>
      <c r="AW214" s="11" t="s">
        <v>32</v>
      </c>
      <c r="AX214" s="11" t="s">
        <v>70</v>
      </c>
      <c r="AY214" s="224" t="s">
        <v>123</v>
      </c>
    </row>
    <row r="215" spans="2:51" s="11" customFormat="1" ht="12">
      <c r="B215" s="213"/>
      <c r="C215" s="214"/>
      <c r="D215" s="215" t="s">
        <v>134</v>
      </c>
      <c r="E215" s="216" t="s">
        <v>1</v>
      </c>
      <c r="F215" s="217" t="s">
        <v>523</v>
      </c>
      <c r="G215" s="214"/>
      <c r="H215" s="218">
        <v>97.74</v>
      </c>
      <c r="I215" s="219"/>
      <c r="J215" s="214"/>
      <c r="K215" s="214"/>
      <c r="L215" s="220"/>
      <c r="M215" s="221"/>
      <c r="N215" s="222"/>
      <c r="O215" s="222"/>
      <c r="P215" s="222"/>
      <c r="Q215" s="222"/>
      <c r="R215" s="222"/>
      <c r="S215" s="222"/>
      <c r="T215" s="223"/>
      <c r="AT215" s="224" t="s">
        <v>134</v>
      </c>
      <c r="AU215" s="224" t="s">
        <v>132</v>
      </c>
      <c r="AV215" s="11" t="s">
        <v>132</v>
      </c>
      <c r="AW215" s="11" t="s">
        <v>32</v>
      </c>
      <c r="AX215" s="11" t="s">
        <v>70</v>
      </c>
      <c r="AY215" s="224" t="s">
        <v>123</v>
      </c>
    </row>
    <row r="216" spans="2:51" s="11" customFormat="1" ht="12">
      <c r="B216" s="213"/>
      <c r="C216" s="214"/>
      <c r="D216" s="215" t="s">
        <v>134</v>
      </c>
      <c r="E216" s="216" t="s">
        <v>1</v>
      </c>
      <c r="F216" s="217" t="s">
        <v>524</v>
      </c>
      <c r="G216" s="214"/>
      <c r="H216" s="218">
        <v>90.637</v>
      </c>
      <c r="I216" s="219"/>
      <c r="J216" s="214"/>
      <c r="K216" s="214"/>
      <c r="L216" s="220"/>
      <c r="M216" s="221"/>
      <c r="N216" s="222"/>
      <c r="O216" s="222"/>
      <c r="P216" s="222"/>
      <c r="Q216" s="222"/>
      <c r="R216" s="222"/>
      <c r="S216" s="222"/>
      <c r="T216" s="223"/>
      <c r="AT216" s="224" t="s">
        <v>134</v>
      </c>
      <c r="AU216" s="224" t="s">
        <v>132</v>
      </c>
      <c r="AV216" s="11" t="s">
        <v>132</v>
      </c>
      <c r="AW216" s="11" t="s">
        <v>32</v>
      </c>
      <c r="AX216" s="11" t="s">
        <v>70</v>
      </c>
      <c r="AY216" s="224" t="s">
        <v>123</v>
      </c>
    </row>
    <row r="217" spans="2:51" s="11" customFormat="1" ht="12">
      <c r="B217" s="213"/>
      <c r="C217" s="214"/>
      <c r="D217" s="215" t="s">
        <v>134</v>
      </c>
      <c r="E217" s="216" t="s">
        <v>1</v>
      </c>
      <c r="F217" s="217" t="s">
        <v>525</v>
      </c>
      <c r="G217" s="214"/>
      <c r="H217" s="218">
        <v>160.392</v>
      </c>
      <c r="I217" s="219"/>
      <c r="J217" s="214"/>
      <c r="K217" s="214"/>
      <c r="L217" s="220"/>
      <c r="M217" s="221"/>
      <c r="N217" s="222"/>
      <c r="O217" s="222"/>
      <c r="P217" s="222"/>
      <c r="Q217" s="222"/>
      <c r="R217" s="222"/>
      <c r="S217" s="222"/>
      <c r="T217" s="223"/>
      <c r="AT217" s="224" t="s">
        <v>134</v>
      </c>
      <c r="AU217" s="224" t="s">
        <v>132</v>
      </c>
      <c r="AV217" s="11" t="s">
        <v>132</v>
      </c>
      <c r="AW217" s="11" t="s">
        <v>32</v>
      </c>
      <c r="AX217" s="11" t="s">
        <v>70</v>
      </c>
      <c r="AY217" s="224" t="s">
        <v>123</v>
      </c>
    </row>
    <row r="218" spans="2:51" s="11" customFormat="1" ht="12">
      <c r="B218" s="213"/>
      <c r="C218" s="214"/>
      <c r="D218" s="215" t="s">
        <v>134</v>
      </c>
      <c r="E218" s="216" t="s">
        <v>1</v>
      </c>
      <c r="F218" s="217" t="s">
        <v>526</v>
      </c>
      <c r="G218" s="214"/>
      <c r="H218" s="218">
        <v>74.35</v>
      </c>
      <c r="I218" s="219"/>
      <c r="J218" s="214"/>
      <c r="K218" s="214"/>
      <c r="L218" s="220"/>
      <c r="M218" s="221"/>
      <c r="N218" s="222"/>
      <c r="O218" s="222"/>
      <c r="P218" s="222"/>
      <c r="Q218" s="222"/>
      <c r="R218" s="222"/>
      <c r="S218" s="222"/>
      <c r="T218" s="223"/>
      <c r="AT218" s="224" t="s">
        <v>134</v>
      </c>
      <c r="AU218" s="224" t="s">
        <v>132</v>
      </c>
      <c r="AV218" s="11" t="s">
        <v>132</v>
      </c>
      <c r="AW218" s="11" t="s">
        <v>32</v>
      </c>
      <c r="AX218" s="11" t="s">
        <v>70</v>
      </c>
      <c r="AY218" s="224" t="s">
        <v>123</v>
      </c>
    </row>
    <row r="219" spans="2:51" s="11" customFormat="1" ht="12">
      <c r="B219" s="213"/>
      <c r="C219" s="214"/>
      <c r="D219" s="215" t="s">
        <v>134</v>
      </c>
      <c r="E219" s="216" t="s">
        <v>1</v>
      </c>
      <c r="F219" s="217" t="s">
        <v>527</v>
      </c>
      <c r="G219" s="214"/>
      <c r="H219" s="218">
        <v>110.89</v>
      </c>
      <c r="I219" s="219"/>
      <c r="J219" s="214"/>
      <c r="K219" s="214"/>
      <c r="L219" s="220"/>
      <c r="M219" s="221"/>
      <c r="N219" s="222"/>
      <c r="O219" s="222"/>
      <c r="P219" s="222"/>
      <c r="Q219" s="222"/>
      <c r="R219" s="222"/>
      <c r="S219" s="222"/>
      <c r="T219" s="223"/>
      <c r="AT219" s="224" t="s">
        <v>134</v>
      </c>
      <c r="AU219" s="224" t="s">
        <v>132</v>
      </c>
      <c r="AV219" s="11" t="s">
        <v>132</v>
      </c>
      <c r="AW219" s="11" t="s">
        <v>32</v>
      </c>
      <c r="AX219" s="11" t="s">
        <v>70</v>
      </c>
      <c r="AY219" s="224" t="s">
        <v>123</v>
      </c>
    </row>
    <row r="220" spans="2:51" s="11" customFormat="1" ht="12">
      <c r="B220" s="213"/>
      <c r="C220" s="214"/>
      <c r="D220" s="215" t="s">
        <v>134</v>
      </c>
      <c r="E220" s="216" t="s">
        <v>1</v>
      </c>
      <c r="F220" s="217" t="s">
        <v>528</v>
      </c>
      <c r="G220" s="214"/>
      <c r="H220" s="218">
        <v>69.774</v>
      </c>
      <c r="I220" s="219"/>
      <c r="J220" s="214"/>
      <c r="K220" s="214"/>
      <c r="L220" s="220"/>
      <c r="M220" s="221"/>
      <c r="N220" s="222"/>
      <c r="O220" s="222"/>
      <c r="P220" s="222"/>
      <c r="Q220" s="222"/>
      <c r="R220" s="222"/>
      <c r="S220" s="222"/>
      <c r="T220" s="223"/>
      <c r="AT220" s="224" t="s">
        <v>134</v>
      </c>
      <c r="AU220" s="224" t="s">
        <v>132</v>
      </c>
      <c r="AV220" s="11" t="s">
        <v>132</v>
      </c>
      <c r="AW220" s="11" t="s">
        <v>32</v>
      </c>
      <c r="AX220" s="11" t="s">
        <v>70</v>
      </c>
      <c r="AY220" s="224" t="s">
        <v>123</v>
      </c>
    </row>
    <row r="221" spans="2:51" s="11" customFormat="1" ht="12">
      <c r="B221" s="213"/>
      <c r="C221" s="214"/>
      <c r="D221" s="215" t="s">
        <v>134</v>
      </c>
      <c r="E221" s="216" t="s">
        <v>1</v>
      </c>
      <c r="F221" s="217" t="s">
        <v>529</v>
      </c>
      <c r="G221" s="214"/>
      <c r="H221" s="218">
        <v>68.08</v>
      </c>
      <c r="I221" s="219"/>
      <c r="J221" s="214"/>
      <c r="K221" s="214"/>
      <c r="L221" s="220"/>
      <c r="M221" s="221"/>
      <c r="N221" s="222"/>
      <c r="O221" s="222"/>
      <c r="P221" s="222"/>
      <c r="Q221" s="222"/>
      <c r="R221" s="222"/>
      <c r="S221" s="222"/>
      <c r="T221" s="223"/>
      <c r="AT221" s="224" t="s">
        <v>134</v>
      </c>
      <c r="AU221" s="224" t="s">
        <v>132</v>
      </c>
      <c r="AV221" s="11" t="s">
        <v>132</v>
      </c>
      <c r="AW221" s="11" t="s">
        <v>32</v>
      </c>
      <c r="AX221" s="11" t="s">
        <v>70</v>
      </c>
      <c r="AY221" s="224" t="s">
        <v>123</v>
      </c>
    </row>
    <row r="222" spans="2:51" s="11" customFormat="1" ht="12">
      <c r="B222" s="213"/>
      <c r="C222" s="214"/>
      <c r="D222" s="215" t="s">
        <v>134</v>
      </c>
      <c r="E222" s="216" t="s">
        <v>1</v>
      </c>
      <c r="F222" s="217" t="s">
        <v>530</v>
      </c>
      <c r="G222" s="214"/>
      <c r="H222" s="218">
        <v>66.984</v>
      </c>
      <c r="I222" s="219"/>
      <c r="J222" s="214"/>
      <c r="K222" s="214"/>
      <c r="L222" s="220"/>
      <c r="M222" s="221"/>
      <c r="N222" s="222"/>
      <c r="O222" s="222"/>
      <c r="P222" s="222"/>
      <c r="Q222" s="222"/>
      <c r="R222" s="222"/>
      <c r="S222" s="222"/>
      <c r="T222" s="223"/>
      <c r="AT222" s="224" t="s">
        <v>134</v>
      </c>
      <c r="AU222" s="224" t="s">
        <v>132</v>
      </c>
      <c r="AV222" s="11" t="s">
        <v>132</v>
      </c>
      <c r="AW222" s="11" t="s">
        <v>32</v>
      </c>
      <c r="AX222" s="11" t="s">
        <v>70</v>
      </c>
      <c r="AY222" s="224" t="s">
        <v>123</v>
      </c>
    </row>
    <row r="223" spans="2:51" s="11" customFormat="1" ht="12">
      <c r="B223" s="213"/>
      <c r="C223" s="214"/>
      <c r="D223" s="215" t="s">
        <v>134</v>
      </c>
      <c r="E223" s="216" t="s">
        <v>1</v>
      </c>
      <c r="F223" s="217" t="s">
        <v>531</v>
      </c>
      <c r="G223" s="214"/>
      <c r="H223" s="218">
        <v>71.936</v>
      </c>
      <c r="I223" s="219"/>
      <c r="J223" s="214"/>
      <c r="K223" s="214"/>
      <c r="L223" s="220"/>
      <c r="M223" s="221"/>
      <c r="N223" s="222"/>
      <c r="O223" s="222"/>
      <c r="P223" s="222"/>
      <c r="Q223" s="222"/>
      <c r="R223" s="222"/>
      <c r="S223" s="222"/>
      <c r="T223" s="223"/>
      <c r="AT223" s="224" t="s">
        <v>134</v>
      </c>
      <c r="AU223" s="224" t="s">
        <v>132</v>
      </c>
      <c r="AV223" s="11" t="s">
        <v>132</v>
      </c>
      <c r="AW223" s="11" t="s">
        <v>32</v>
      </c>
      <c r="AX223" s="11" t="s">
        <v>70</v>
      </c>
      <c r="AY223" s="224" t="s">
        <v>123</v>
      </c>
    </row>
    <row r="224" spans="2:51" s="11" customFormat="1" ht="12">
      <c r="B224" s="213"/>
      <c r="C224" s="214"/>
      <c r="D224" s="215" t="s">
        <v>134</v>
      </c>
      <c r="E224" s="216" t="s">
        <v>1</v>
      </c>
      <c r="F224" s="217" t="s">
        <v>532</v>
      </c>
      <c r="G224" s="214"/>
      <c r="H224" s="218">
        <v>62.644</v>
      </c>
      <c r="I224" s="219"/>
      <c r="J224" s="214"/>
      <c r="K224" s="214"/>
      <c r="L224" s="220"/>
      <c r="M224" s="221"/>
      <c r="N224" s="222"/>
      <c r="O224" s="222"/>
      <c r="P224" s="222"/>
      <c r="Q224" s="222"/>
      <c r="R224" s="222"/>
      <c r="S224" s="222"/>
      <c r="T224" s="223"/>
      <c r="AT224" s="224" t="s">
        <v>134</v>
      </c>
      <c r="AU224" s="224" t="s">
        <v>132</v>
      </c>
      <c r="AV224" s="11" t="s">
        <v>132</v>
      </c>
      <c r="AW224" s="11" t="s">
        <v>32</v>
      </c>
      <c r="AX224" s="11" t="s">
        <v>70</v>
      </c>
      <c r="AY224" s="224" t="s">
        <v>123</v>
      </c>
    </row>
    <row r="225" spans="2:51" s="11" customFormat="1" ht="12">
      <c r="B225" s="213"/>
      <c r="C225" s="214"/>
      <c r="D225" s="215" t="s">
        <v>134</v>
      </c>
      <c r="E225" s="216" t="s">
        <v>1</v>
      </c>
      <c r="F225" s="217" t="s">
        <v>533</v>
      </c>
      <c r="G225" s="214"/>
      <c r="H225" s="218">
        <v>45.654</v>
      </c>
      <c r="I225" s="219"/>
      <c r="J225" s="214"/>
      <c r="K225" s="214"/>
      <c r="L225" s="220"/>
      <c r="M225" s="221"/>
      <c r="N225" s="222"/>
      <c r="O225" s="222"/>
      <c r="P225" s="222"/>
      <c r="Q225" s="222"/>
      <c r="R225" s="222"/>
      <c r="S225" s="222"/>
      <c r="T225" s="223"/>
      <c r="AT225" s="224" t="s">
        <v>134</v>
      </c>
      <c r="AU225" s="224" t="s">
        <v>132</v>
      </c>
      <c r="AV225" s="11" t="s">
        <v>132</v>
      </c>
      <c r="AW225" s="11" t="s">
        <v>32</v>
      </c>
      <c r="AX225" s="11" t="s">
        <v>70</v>
      </c>
      <c r="AY225" s="224" t="s">
        <v>123</v>
      </c>
    </row>
    <row r="226" spans="2:51" s="11" customFormat="1" ht="12">
      <c r="B226" s="213"/>
      <c r="C226" s="214"/>
      <c r="D226" s="215" t="s">
        <v>134</v>
      </c>
      <c r="E226" s="216" t="s">
        <v>1</v>
      </c>
      <c r="F226" s="217" t="s">
        <v>534</v>
      </c>
      <c r="G226" s="214"/>
      <c r="H226" s="218">
        <v>71.375</v>
      </c>
      <c r="I226" s="219"/>
      <c r="J226" s="214"/>
      <c r="K226" s="214"/>
      <c r="L226" s="220"/>
      <c r="M226" s="221"/>
      <c r="N226" s="222"/>
      <c r="O226" s="222"/>
      <c r="P226" s="222"/>
      <c r="Q226" s="222"/>
      <c r="R226" s="222"/>
      <c r="S226" s="222"/>
      <c r="T226" s="223"/>
      <c r="AT226" s="224" t="s">
        <v>134</v>
      </c>
      <c r="AU226" s="224" t="s">
        <v>132</v>
      </c>
      <c r="AV226" s="11" t="s">
        <v>132</v>
      </c>
      <c r="AW226" s="11" t="s">
        <v>32</v>
      </c>
      <c r="AX226" s="11" t="s">
        <v>70</v>
      </c>
      <c r="AY226" s="224" t="s">
        <v>123</v>
      </c>
    </row>
    <row r="227" spans="2:65" s="1" customFormat="1" ht="16.5" customHeight="1">
      <c r="B227" s="34"/>
      <c r="C227" s="201" t="s">
        <v>535</v>
      </c>
      <c r="D227" s="201" t="s">
        <v>126</v>
      </c>
      <c r="E227" s="202" t="s">
        <v>411</v>
      </c>
      <c r="F227" s="203" t="s">
        <v>412</v>
      </c>
      <c r="G227" s="204" t="s">
        <v>140</v>
      </c>
      <c r="H227" s="205">
        <v>1263.259</v>
      </c>
      <c r="I227" s="206"/>
      <c r="J227" s="207">
        <f>ROUND(I227*H227,2)</f>
        <v>0</v>
      </c>
      <c r="K227" s="203" t="s">
        <v>130</v>
      </c>
      <c r="L227" s="39"/>
      <c r="M227" s="208" t="s">
        <v>1</v>
      </c>
      <c r="N227" s="209" t="s">
        <v>42</v>
      </c>
      <c r="O227" s="75"/>
      <c r="P227" s="210">
        <f>O227*H227</f>
        <v>0</v>
      </c>
      <c r="Q227" s="210">
        <v>0.0002</v>
      </c>
      <c r="R227" s="210">
        <f>Q227*H227</f>
        <v>0.25265180000000004</v>
      </c>
      <c r="S227" s="210">
        <v>0</v>
      </c>
      <c r="T227" s="211">
        <f>S227*H227</f>
        <v>0</v>
      </c>
      <c r="AR227" s="13" t="s">
        <v>159</v>
      </c>
      <c r="AT227" s="13" t="s">
        <v>126</v>
      </c>
      <c r="AU227" s="13" t="s">
        <v>132</v>
      </c>
      <c r="AY227" s="13" t="s">
        <v>123</v>
      </c>
      <c r="BE227" s="212">
        <f>IF(N227="základní",J227,0)</f>
        <v>0</v>
      </c>
      <c r="BF227" s="212">
        <f>IF(N227="snížená",J227,0)</f>
        <v>0</v>
      </c>
      <c r="BG227" s="212">
        <f>IF(N227="zákl. přenesená",J227,0)</f>
        <v>0</v>
      </c>
      <c r="BH227" s="212">
        <f>IF(N227="sníž. přenesená",J227,0)</f>
        <v>0</v>
      </c>
      <c r="BI227" s="212">
        <f>IF(N227="nulová",J227,0)</f>
        <v>0</v>
      </c>
      <c r="BJ227" s="13" t="s">
        <v>132</v>
      </c>
      <c r="BK227" s="212">
        <f>ROUND(I227*H227,2)</f>
        <v>0</v>
      </c>
      <c r="BL227" s="13" t="s">
        <v>159</v>
      </c>
      <c r="BM227" s="13" t="s">
        <v>413</v>
      </c>
    </row>
    <row r="228" spans="2:51" s="11" customFormat="1" ht="12">
      <c r="B228" s="213"/>
      <c r="C228" s="214"/>
      <c r="D228" s="215" t="s">
        <v>134</v>
      </c>
      <c r="E228" s="216" t="s">
        <v>1</v>
      </c>
      <c r="F228" s="217" t="s">
        <v>536</v>
      </c>
      <c r="G228" s="214"/>
      <c r="H228" s="218">
        <v>1263.259</v>
      </c>
      <c r="I228" s="219"/>
      <c r="J228" s="214"/>
      <c r="K228" s="214"/>
      <c r="L228" s="220"/>
      <c r="M228" s="221"/>
      <c r="N228" s="222"/>
      <c r="O228" s="222"/>
      <c r="P228" s="222"/>
      <c r="Q228" s="222"/>
      <c r="R228" s="222"/>
      <c r="S228" s="222"/>
      <c r="T228" s="223"/>
      <c r="AT228" s="224" t="s">
        <v>134</v>
      </c>
      <c r="AU228" s="224" t="s">
        <v>132</v>
      </c>
      <c r="AV228" s="11" t="s">
        <v>132</v>
      </c>
      <c r="AW228" s="11" t="s">
        <v>32</v>
      </c>
      <c r="AX228" s="11" t="s">
        <v>78</v>
      </c>
      <c r="AY228" s="224" t="s">
        <v>123</v>
      </c>
    </row>
    <row r="229" spans="2:65" s="1" customFormat="1" ht="16.5" customHeight="1">
      <c r="B229" s="34"/>
      <c r="C229" s="201" t="s">
        <v>537</v>
      </c>
      <c r="D229" s="201" t="s">
        <v>126</v>
      </c>
      <c r="E229" s="202" t="s">
        <v>416</v>
      </c>
      <c r="F229" s="203" t="s">
        <v>417</v>
      </c>
      <c r="G229" s="204" t="s">
        <v>140</v>
      </c>
      <c r="H229" s="205">
        <v>1263.259</v>
      </c>
      <c r="I229" s="206"/>
      <c r="J229" s="207">
        <f>ROUND(I229*H229,2)</f>
        <v>0</v>
      </c>
      <c r="K229" s="203" t="s">
        <v>130</v>
      </c>
      <c r="L229" s="39"/>
      <c r="M229" s="208" t="s">
        <v>1</v>
      </c>
      <c r="N229" s="209" t="s">
        <v>42</v>
      </c>
      <c r="O229" s="75"/>
      <c r="P229" s="210">
        <f>O229*H229</f>
        <v>0</v>
      </c>
      <c r="Q229" s="210">
        <v>0.00029</v>
      </c>
      <c r="R229" s="210">
        <f>Q229*H229</f>
        <v>0.36634511000000003</v>
      </c>
      <c r="S229" s="210">
        <v>0</v>
      </c>
      <c r="T229" s="211">
        <f>S229*H229</f>
        <v>0</v>
      </c>
      <c r="AR229" s="13" t="s">
        <v>159</v>
      </c>
      <c r="AT229" s="13" t="s">
        <v>126</v>
      </c>
      <c r="AU229" s="13" t="s">
        <v>132</v>
      </c>
      <c r="AY229" s="13" t="s">
        <v>123</v>
      </c>
      <c r="BE229" s="212">
        <f>IF(N229="základní",J229,0)</f>
        <v>0</v>
      </c>
      <c r="BF229" s="212">
        <f>IF(N229="snížená",J229,0)</f>
        <v>0</v>
      </c>
      <c r="BG229" s="212">
        <f>IF(N229="zákl. přenesená",J229,0)</f>
        <v>0</v>
      </c>
      <c r="BH229" s="212">
        <f>IF(N229="sníž. přenesená",J229,0)</f>
        <v>0</v>
      </c>
      <c r="BI229" s="212">
        <f>IF(N229="nulová",J229,0)</f>
        <v>0</v>
      </c>
      <c r="BJ229" s="13" t="s">
        <v>132</v>
      </c>
      <c r="BK229" s="212">
        <f>ROUND(I229*H229,2)</f>
        <v>0</v>
      </c>
      <c r="BL229" s="13" t="s">
        <v>159</v>
      </c>
      <c r="BM229" s="13" t="s">
        <v>418</v>
      </c>
    </row>
    <row r="230" spans="2:63" s="10" customFormat="1" ht="25.9" customHeight="1">
      <c r="B230" s="185"/>
      <c r="C230" s="186"/>
      <c r="D230" s="187" t="s">
        <v>69</v>
      </c>
      <c r="E230" s="188" t="s">
        <v>419</v>
      </c>
      <c r="F230" s="188" t="s">
        <v>420</v>
      </c>
      <c r="G230" s="186"/>
      <c r="H230" s="186"/>
      <c r="I230" s="189"/>
      <c r="J230" s="190">
        <f>BK230</f>
        <v>0</v>
      </c>
      <c r="K230" s="186"/>
      <c r="L230" s="191"/>
      <c r="M230" s="192"/>
      <c r="N230" s="193"/>
      <c r="O230" s="193"/>
      <c r="P230" s="194">
        <f>P231</f>
        <v>0</v>
      </c>
      <c r="Q230" s="193"/>
      <c r="R230" s="194">
        <f>R231</f>
        <v>0</v>
      </c>
      <c r="S230" s="193"/>
      <c r="T230" s="195">
        <f>T231</f>
        <v>0</v>
      </c>
      <c r="AR230" s="196" t="s">
        <v>131</v>
      </c>
      <c r="AT230" s="197" t="s">
        <v>69</v>
      </c>
      <c r="AU230" s="197" t="s">
        <v>70</v>
      </c>
      <c r="AY230" s="196" t="s">
        <v>123</v>
      </c>
      <c r="BK230" s="198">
        <f>BK231</f>
        <v>0</v>
      </c>
    </row>
    <row r="231" spans="2:63" s="10" customFormat="1" ht="22.8" customHeight="1">
      <c r="B231" s="185"/>
      <c r="C231" s="186"/>
      <c r="D231" s="187" t="s">
        <v>69</v>
      </c>
      <c r="E231" s="199" t="s">
        <v>421</v>
      </c>
      <c r="F231" s="199" t="s">
        <v>422</v>
      </c>
      <c r="G231" s="186"/>
      <c r="H231" s="186"/>
      <c r="I231" s="189"/>
      <c r="J231" s="200">
        <f>BK231</f>
        <v>0</v>
      </c>
      <c r="K231" s="186"/>
      <c r="L231" s="191"/>
      <c r="M231" s="192"/>
      <c r="N231" s="193"/>
      <c r="O231" s="193"/>
      <c r="P231" s="194">
        <f>P232</f>
        <v>0</v>
      </c>
      <c r="Q231" s="193"/>
      <c r="R231" s="194">
        <f>R232</f>
        <v>0</v>
      </c>
      <c r="S231" s="193"/>
      <c r="T231" s="195">
        <f>T232</f>
        <v>0</v>
      </c>
      <c r="AR231" s="196" t="s">
        <v>131</v>
      </c>
      <c r="AT231" s="197" t="s">
        <v>69</v>
      </c>
      <c r="AU231" s="197" t="s">
        <v>78</v>
      </c>
      <c r="AY231" s="196" t="s">
        <v>123</v>
      </c>
      <c r="BK231" s="198">
        <f>BK232</f>
        <v>0</v>
      </c>
    </row>
    <row r="232" spans="2:65" s="1" customFormat="1" ht="16.5" customHeight="1">
      <c r="B232" s="34"/>
      <c r="C232" s="201" t="s">
        <v>538</v>
      </c>
      <c r="D232" s="201" t="s">
        <v>126</v>
      </c>
      <c r="E232" s="202" t="s">
        <v>424</v>
      </c>
      <c r="F232" s="203" t="s">
        <v>425</v>
      </c>
      <c r="G232" s="204" t="s">
        <v>270</v>
      </c>
      <c r="H232" s="235"/>
      <c r="I232" s="206"/>
      <c r="J232" s="207">
        <f>ROUND(I232*H232,2)</f>
        <v>0</v>
      </c>
      <c r="K232" s="203" t="s">
        <v>183</v>
      </c>
      <c r="L232" s="39"/>
      <c r="M232" s="236" t="s">
        <v>1</v>
      </c>
      <c r="N232" s="237" t="s">
        <v>42</v>
      </c>
      <c r="O232" s="238"/>
      <c r="P232" s="239">
        <f>O232*H232</f>
        <v>0</v>
      </c>
      <c r="Q232" s="239">
        <v>0</v>
      </c>
      <c r="R232" s="239">
        <f>Q232*H232</f>
        <v>0</v>
      </c>
      <c r="S232" s="239">
        <v>0</v>
      </c>
      <c r="T232" s="240">
        <f>S232*H232</f>
        <v>0</v>
      </c>
      <c r="AR232" s="13" t="s">
        <v>131</v>
      </c>
      <c r="AT232" s="13" t="s">
        <v>126</v>
      </c>
      <c r="AU232" s="13" t="s">
        <v>132</v>
      </c>
      <c r="AY232" s="13" t="s">
        <v>123</v>
      </c>
      <c r="BE232" s="212">
        <f>IF(N232="základní",J232,0)</f>
        <v>0</v>
      </c>
      <c r="BF232" s="212">
        <f>IF(N232="snížená",J232,0)</f>
        <v>0</v>
      </c>
      <c r="BG232" s="212">
        <f>IF(N232="zákl. přenesená",J232,0)</f>
        <v>0</v>
      </c>
      <c r="BH232" s="212">
        <f>IF(N232="sníž. přenesená",J232,0)</f>
        <v>0</v>
      </c>
      <c r="BI232" s="212">
        <f>IF(N232="nulová",J232,0)</f>
        <v>0</v>
      </c>
      <c r="BJ232" s="13" t="s">
        <v>132</v>
      </c>
      <c r="BK232" s="212">
        <f>ROUND(I232*H232,2)</f>
        <v>0</v>
      </c>
      <c r="BL232" s="13" t="s">
        <v>131</v>
      </c>
      <c r="BM232" s="13" t="s">
        <v>426</v>
      </c>
    </row>
    <row r="233" spans="2:12" s="1" customFormat="1" ht="6.95" customHeight="1">
      <c r="B233" s="53"/>
      <c r="C233" s="54"/>
      <c r="D233" s="54"/>
      <c r="E233" s="54"/>
      <c r="F233" s="54"/>
      <c r="G233" s="54"/>
      <c r="H233" s="54"/>
      <c r="I233" s="151"/>
      <c r="J233" s="54"/>
      <c r="K233" s="54"/>
      <c r="L233" s="39"/>
    </row>
  </sheetData>
  <sheetProtection password="CC35" sheet="1" objects="1" scenarios="1" formatColumns="0" formatRows="0" autoFilter="0"/>
  <autoFilter ref="C92:K232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4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85</v>
      </c>
    </row>
    <row r="3" spans="2:46" ht="6.95" customHeight="1">
      <c r="B3" s="121"/>
      <c r="C3" s="122"/>
      <c r="D3" s="122"/>
      <c r="E3" s="122"/>
      <c r="F3" s="122"/>
      <c r="G3" s="122"/>
      <c r="H3" s="122"/>
      <c r="I3" s="123"/>
      <c r="J3" s="122"/>
      <c r="K3" s="122"/>
      <c r="L3" s="16"/>
      <c r="AT3" s="13" t="s">
        <v>78</v>
      </c>
    </row>
    <row r="4" spans="2:46" ht="24.95" customHeight="1">
      <c r="B4" s="16"/>
      <c r="D4" s="124" t="s">
        <v>86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25" t="s">
        <v>16</v>
      </c>
      <c r="L6" s="16"/>
    </row>
    <row r="7" spans="2:12" ht="16.5" customHeight="1">
      <c r="B7" s="16"/>
      <c r="E7" s="126" t="str">
        <f>'Rekapitulace stavby'!K6</f>
        <v>Rekonstrukce pokojů - Domov pro Seniory v Hranicích</v>
      </c>
      <c r="F7" s="125"/>
      <c r="G7" s="125"/>
      <c r="H7" s="125"/>
      <c r="L7" s="16"/>
    </row>
    <row r="8" spans="2:12" s="1" customFormat="1" ht="12" customHeight="1">
      <c r="B8" s="39"/>
      <c r="D8" s="125" t="s">
        <v>87</v>
      </c>
      <c r="I8" s="127"/>
      <c r="L8" s="39"/>
    </row>
    <row r="9" spans="2:12" s="1" customFormat="1" ht="36.95" customHeight="1">
      <c r="B9" s="39"/>
      <c r="E9" s="128" t="s">
        <v>539</v>
      </c>
      <c r="F9" s="1"/>
      <c r="G9" s="1"/>
      <c r="H9" s="1"/>
      <c r="I9" s="127"/>
      <c r="L9" s="39"/>
    </row>
    <row r="10" spans="2:12" s="1" customFormat="1" ht="12">
      <c r="B10" s="39"/>
      <c r="I10" s="127"/>
      <c r="L10" s="39"/>
    </row>
    <row r="11" spans="2:12" s="1" customFormat="1" ht="12" customHeight="1">
      <c r="B11" s="39"/>
      <c r="D11" s="125" t="s">
        <v>18</v>
      </c>
      <c r="F11" s="13" t="s">
        <v>1</v>
      </c>
      <c r="I11" s="129" t="s">
        <v>19</v>
      </c>
      <c r="J11" s="13" t="s">
        <v>1</v>
      </c>
      <c r="L11" s="39"/>
    </row>
    <row r="12" spans="2:12" s="1" customFormat="1" ht="12" customHeight="1">
      <c r="B12" s="39"/>
      <c r="D12" s="125" t="s">
        <v>20</v>
      </c>
      <c r="F12" s="13" t="s">
        <v>21</v>
      </c>
      <c r="I12" s="129" t="s">
        <v>22</v>
      </c>
      <c r="J12" s="130" t="str">
        <f>'Rekapitulace stavby'!AN8</f>
        <v>10. 12. 2018</v>
      </c>
      <c r="L12" s="39"/>
    </row>
    <row r="13" spans="2:12" s="1" customFormat="1" ht="10.8" customHeight="1">
      <c r="B13" s="39"/>
      <c r="I13" s="127"/>
      <c r="L13" s="39"/>
    </row>
    <row r="14" spans="2:12" s="1" customFormat="1" ht="12" customHeight="1">
      <c r="B14" s="39"/>
      <c r="D14" s="125" t="s">
        <v>24</v>
      </c>
      <c r="I14" s="129" t="s">
        <v>25</v>
      </c>
      <c r="J14" s="13" t="s">
        <v>1</v>
      </c>
      <c r="L14" s="39"/>
    </row>
    <row r="15" spans="2:12" s="1" customFormat="1" ht="18" customHeight="1">
      <c r="B15" s="39"/>
      <c r="E15" s="13" t="s">
        <v>26</v>
      </c>
      <c r="I15" s="129" t="s">
        <v>27</v>
      </c>
      <c r="J15" s="13" t="s">
        <v>1</v>
      </c>
      <c r="L15" s="39"/>
    </row>
    <row r="16" spans="2:12" s="1" customFormat="1" ht="6.95" customHeight="1">
      <c r="B16" s="39"/>
      <c r="I16" s="127"/>
      <c r="L16" s="39"/>
    </row>
    <row r="17" spans="2:12" s="1" customFormat="1" ht="12" customHeight="1">
      <c r="B17" s="39"/>
      <c r="D17" s="125" t="s">
        <v>28</v>
      </c>
      <c r="I17" s="129" t="s">
        <v>25</v>
      </c>
      <c r="J17" s="29" t="str">
        <f>'Rekapitulace stavby'!AN13</f>
        <v>Vyplň údaj</v>
      </c>
      <c r="L17" s="39"/>
    </row>
    <row r="18" spans="2:12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29" t="s">
        <v>27</v>
      </c>
      <c r="J18" s="29" t="str">
        <f>'Rekapitulace stavby'!AN14</f>
        <v>Vyplň údaj</v>
      </c>
      <c r="L18" s="39"/>
    </row>
    <row r="19" spans="2:12" s="1" customFormat="1" ht="6.95" customHeight="1">
      <c r="B19" s="39"/>
      <c r="I19" s="127"/>
      <c r="L19" s="39"/>
    </row>
    <row r="20" spans="2:12" s="1" customFormat="1" ht="12" customHeight="1">
      <c r="B20" s="39"/>
      <c r="D20" s="125" t="s">
        <v>30</v>
      </c>
      <c r="I20" s="129" t="s">
        <v>25</v>
      </c>
      <c r="J20" s="13" t="s">
        <v>1</v>
      </c>
      <c r="L20" s="39"/>
    </row>
    <row r="21" spans="2:12" s="1" customFormat="1" ht="18" customHeight="1">
      <c r="B21" s="39"/>
      <c r="E21" s="13" t="s">
        <v>31</v>
      </c>
      <c r="I21" s="129" t="s">
        <v>27</v>
      </c>
      <c r="J21" s="13" t="s">
        <v>1</v>
      </c>
      <c r="L21" s="39"/>
    </row>
    <row r="22" spans="2:12" s="1" customFormat="1" ht="6.95" customHeight="1">
      <c r="B22" s="39"/>
      <c r="I22" s="127"/>
      <c r="L22" s="39"/>
    </row>
    <row r="23" spans="2:12" s="1" customFormat="1" ht="12" customHeight="1">
      <c r="B23" s="39"/>
      <c r="D23" s="125" t="s">
        <v>33</v>
      </c>
      <c r="I23" s="129" t="s">
        <v>25</v>
      </c>
      <c r="J23" s="13" t="s">
        <v>1</v>
      </c>
      <c r="L23" s="39"/>
    </row>
    <row r="24" spans="2:12" s="1" customFormat="1" ht="18" customHeight="1">
      <c r="B24" s="39"/>
      <c r="E24" s="13" t="s">
        <v>34</v>
      </c>
      <c r="I24" s="129" t="s">
        <v>27</v>
      </c>
      <c r="J24" s="13" t="s">
        <v>1</v>
      </c>
      <c r="L24" s="39"/>
    </row>
    <row r="25" spans="2:12" s="1" customFormat="1" ht="6.95" customHeight="1">
      <c r="B25" s="39"/>
      <c r="I25" s="127"/>
      <c r="L25" s="39"/>
    </row>
    <row r="26" spans="2:12" s="1" customFormat="1" ht="12" customHeight="1">
      <c r="B26" s="39"/>
      <c r="D26" s="125" t="s">
        <v>35</v>
      </c>
      <c r="I26" s="127"/>
      <c r="L26" s="39"/>
    </row>
    <row r="27" spans="2:12" s="6" customFormat="1" ht="16.5" customHeight="1">
      <c r="B27" s="131"/>
      <c r="E27" s="132" t="s">
        <v>1</v>
      </c>
      <c r="F27" s="132"/>
      <c r="G27" s="132"/>
      <c r="H27" s="132"/>
      <c r="I27" s="133"/>
      <c r="L27" s="131"/>
    </row>
    <row r="28" spans="2:12" s="1" customFormat="1" ht="6.95" customHeight="1">
      <c r="B28" s="39"/>
      <c r="I28" s="127"/>
      <c r="L28" s="39"/>
    </row>
    <row r="29" spans="2:12" s="1" customFormat="1" ht="6.95" customHeight="1">
      <c r="B29" s="39"/>
      <c r="D29" s="67"/>
      <c r="E29" s="67"/>
      <c r="F29" s="67"/>
      <c r="G29" s="67"/>
      <c r="H29" s="67"/>
      <c r="I29" s="134"/>
      <c r="J29" s="67"/>
      <c r="K29" s="67"/>
      <c r="L29" s="39"/>
    </row>
    <row r="30" spans="2:12" s="1" customFormat="1" ht="25.4" customHeight="1">
      <c r="B30" s="39"/>
      <c r="D30" s="135" t="s">
        <v>36</v>
      </c>
      <c r="I30" s="127"/>
      <c r="J30" s="136">
        <f>ROUND(J91,2)</f>
        <v>0</v>
      </c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34"/>
      <c r="J31" s="67"/>
      <c r="K31" s="67"/>
      <c r="L31" s="39"/>
    </row>
    <row r="32" spans="2:12" s="1" customFormat="1" ht="14.4" customHeight="1">
      <c r="B32" s="39"/>
      <c r="F32" s="137" t="s">
        <v>38</v>
      </c>
      <c r="I32" s="138" t="s">
        <v>37</v>
      </c>
      <c r="J32" s="137" t="s">
        <v>39</v>
      </c>
      <c r="L32" s="39"/>
    </row>
    <row r="33" spans="2:12" s="1" customFormat="1" ht="14.4" customHeight="1">
      <c r="B33" s="39"/>
      <c r="D33" s="125" t="s">
        <v>40</v>
      </c>
      <c r="E33" s="125" t="s">
        <v>41</v>
      </c>
      <c r="F33" s="139">
        <f>ROUND((SUM(BE91:BE242)),2)</f>
        <v>0</v>
      </c>
      <c r="I33" s="140">
        <v>0.21</v>
      </c>
      <c r="J33" s="139">
        <f>ROUND(((SUM(BE91:BE242))*I33),2)</f>
        <v>0</v>
      </c>
      <c r="L33" s="39"/>
    </row>
    <row r="34" spans="2:12" s="1" customFormat="1" ht="14.4" customHeight="1">
      <c r="B34" s="39"/>
      <c r="E34" s="125" t="s">
        <v>42</v>
      </c>
      <c r="F34" s="139">
        <f>ROUND((SUM(BF91:BF242)),2)</f>
        <v>0</v>
      </c>
      <c r="I34" s="140">
        <v>0.15</v>
      </c>
      <c r="J34" s="139">
        <f>ROUND(((SUM(BF91:BF242))*I34),2)</f>
        <v>0</v>
      </c>
      <c r="L34" s="39"/>
    </row>
    <row r="35" spans="2:12" s="1" customFormat="1" ht="14.4" customHeight="1" hidden="1">
      <c r="B35" s="39"/>
      <c r="E35" s="125" t="s">
        <v>43</v>
      </c>
      <c r="F35" s="139">
        <f>ROUND((SUM(BG91:BG242)),2)</f>
        <v>0</v>
      </c>
      <c r="I35" s="140">
        <v>0.21</v>
      </c>
      <c r="J35" s="139">
        <f>0</f>
        <v>0</v>
      </c>
      <c r="L35" s="39"/>
    </row>
    <row r="36" spans="2:12" s="1" customFormat="1" ht="14.4" customHeight="1" hidden="1">
      <c r="B36" s="39"/>
      <c r="E36" s="125" t="s">
        <v>44</v>
      </c>
      <c r="F36" s="139">
        <f>ROUND((SUM(BH91:BH242)),2)</f>
        <v>0</v>
      </c>
      <c r="I36" s="140">
        <v>0.15</v>
      </c>
      <c r="J36" s="139">
        <f>0</f>
        <v>0</v>
      </c>
      <c r="L36" s="39"/>
    </row>
    <row r="37" spans="2:12" s="1" customFormat="1" ht="14.4" customHeight="1" hidden="1">
      <c r="B37" s="39"/>
      <c r="E37" s="125" t="s">
        <v>45</v>
      </c>
      <c r="F37" s="139">
        <f>ROUND((SUM(BI91:BI242)),2)</f>
        <v>0</v>
      </c>
      <c r="I37" s="140">
        <v>0</v>
      </c>
      <c r="J37" s="139">
        <f>0</f>
        <v>0</v>
      </c>
      <c r="L37" s="39"/>
    </row>
    <row r="38" spans="2:12" s="1" customFormat="1" ht="6.95" customHeight="1">
      <c r="B38" s="39"/>
      <c r="I38" s="127"/>
      <c r="L38" s="39"/>
    </row>
    <row r="39" spans="2:12" s="1" customFormat="1" ht="25.4" customHeight="1">
      <c r="B39" s="39"/>
      <c r="C39" s="141"/>
      <c r="D39" s="142" t="s">
        <v>46</v>
      </c>
      <c r="E39" s="143"/>
      <c r="F39" s="143"/>
      <c r="G39" s="144" t="s">
        <v>47</v>
      </c>
      <c r="H39" s="145" t="s">
        <v>48</v>
      </c>
      <c r="I39" s="146"/>
      <c r="J39" s="147">
        <f>SUM(J30:J37)</f>
        <v>0</v>
      </c>
      <c r="K39" s="148"/>
      <c r="L39" s="39"/>
    </row>
    <row r="40" spans="2:12" s="1" customFormat="1" ht="14.4" customHeight="1">
      <c r="B40" s="149"/>
      <c r="C40" s="150"/>
      <c r="D40" s="150"/>
      <c r="E40" s="150"/>
      <c r="F40" s="150"/>
      <c r="G40" s="150"/>
      <c r="H40" s="150"/>
      <c r="I40" s="151"/>
      <c r="J40" s="150"/>
      <c r="K40" s="150"/>
      <c r="L40" s="39"/>
    </row>
    <row r="44" spans="2:12" s="1" customFormat="1" ht="6.95" customHeight="1">
      <c r="B44" s="152"/>
      <c r="C44" s="153"/>
      <c r="D44" s="153"/>
      <c r="E44" s="153"/>
      <c r="F44" s="153"/>
      <c r="G44" s="153"/>
      <c r="H44" s="153"/>
      <c r="I44" s="154"/>
      <c r="J44" s="153"/>
      <c r="K44" s="153"/>
      <c r="L44" s="39"/>
    </row>
    <row r="45" spans="2:12" s="1" customFormat="1" ht="24.95" customHeight="1">
      <c r="B45" s="34"/>
      <c r="C45" s="19" t="s">
        <v>89</v>
      </c>
      <c r="D45" s="35"/>
      <c r="E45" s="35"/>
      <c r="F45" s="35"/>
      <c r="G45" s="35"/>
      <c r="H45" s="35"/>
      <c r="I45" s="127"/>
      <c r="J45" s="35"/>
      <c r="K45" s="35"/>
      <c r="L45" s="39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27"/>
      <c r="J46" s="35"/>
      <c r="K46" s="35"/>
      <c r="L46" s="39"/>
    </row>
    <row r="47" spans="2:12" s="1" customFormat="1" ht="12" customHeight="1">
      <c r="B47" s="34"/>
      <c r="C47" s="28" t="s">
        <v>16</v>
      </c>
      <c r="D47" s="35"/>
      <c r="E47" s="35"/>
      <c r="F47" s="35"/>
      <c r="G47" s="35"/>
      <c r="H47" s="35"/>
      <c r="I47" s="127"/>
      <c r="J47" s="35"/>
      <c r="K47" s="35"/>
      <c r="L47" s="39"/>
    </row>
    <row r="48" spans="2:12" s="1" customFormat="1" ht="16.5" customHeight="1">
      <c r="B48" s="34"/>
      <c r="C48" s="35"/>
      <c r="D48" s="35"/>
      <c r="E48" s="155" t="str">
        <f>E7</f>
        <v>Rekonstrukce pokojů - Domov pro Seniory v Hranicích</v>
      </c>
      <c r="F48" s="28"/>
      <c r="G48" s="28"/>
      <c r="H48" s="28"/>
      <c r="I48" s="127"/>
      <c r="J48" s="35"/>
      <c r="K48" s="35"/>
      <c r="L48" s="39"/>
    </row>
    <row r="49" spans="2:12" s="1" customFormat="1" ht="12" customHeight="1">
      <c r="B49" s="34"/>
      <c r="C49" s="28" t="s">
        <v>87</v>
      </c>
      <c r="D49" s="35"/>
      <c r="E49" s="35"/>
      <c r="F49" s="35"/>
      <c r="G49" s="35"/>
      <c r="H49" s="35"/>
      <c r="I49" s="127"/>
      <c r="J49" s="35"/>
      <c r="K49" s="35"/>
      <c r="L49" s="39"/>
    </row>
    <row r="50" spans="2:12" s="1" customFormat="1" ht="16.5" customHeight="1">
      <c r="B50" s="34"/>
      <c r="C50" s="35"/>
      <c r="D50" s="35"/>
      <c r="E50" s="60" t="str">
        <f>E9</f>
        <v>30 - Elektroinstalace</v>
      </c>
      <c r="F50" s="35"/>
      <c r="G50" s="35"/>
      <c r="H50" s="35"/>
      <c r="I50" s="127"/>
      <c r="J50" s="35"/>
      <c r="K50" s="35"/>
      <c r="L50" s="39"/>
    </row>
    <row r="51" spans="2:12" s="1" customFormat="1" ht="6.95" customHeight="1">
      <c r="B51" s="34"/>
      <c r="C51" s="35"/>
      <c r="D51" s="35"/>
      <c r="E51" s="35"/>
      <c r="F51" s="35"/>
      <c r="G51" s="35"/>
      <c r="H51" s="35"/>
      <c r="I51" s="127"/>
      <c r="J51" s="35"/>
      <c r="K51" s="35"/>
      <c r="L51" s="39"/>
    </row>
    <row r="52" spans="2:12" s="1" customFormat="1" ht="12" customHeight="1">
      <c r="B52" s="34"/>
      <c r="C52" s="28" t="s">
        <v>20</v>
      </c>
      <c r="D52" s="35"/>
      <c r="E52" s="35"/>
      <c r="F52" s="23" t="str">
        <f>F12</f>
        <v>Hranice</v>
      </c>
      <c r="G52" s="35"/>
      <c r="H52" s="35"/>
      <c r="I52" s="129" t="s">
        <v>22</v>
      </c>
      <c r="J52" s="63" t="str">
        <f>IF(J12="","",J12)</f>
        <v>10. 12. 2018</v>
      </c>
      <c r="K52" s="35"/>
      <c r="L52" s="39"/>
    </row>
    <row r="53" spans="2:12" s="1" customFormat="1" ht="6.95" customHeight="1">
      <c r="B53" s="34"/>
      <c r="C53" s="35"/>
      <c r="D53" s="35"/>
      <c r="E53" s="35"/>
      <c r="F53" s="35"/>
      <c r="G53" s="35"/>
      <c r="H53" s="35"/>
      <c r="I53" s="127"/>
      <c r="J53" s="35"/>
      <c r="K53" s="35"/>
      <c r="L53" s="39"/>
    </row>
    <row r="54" spans="2:12" s="1" customFormat="1" ht="13.65" customHeight="1">
      <c r="B54" s="34"/>
      <c r="C54" s="28" t="s">
        <v>24</v>
      </c>
      <c r="D54" s="35"/>
      <c r="E54" s="35"/>
      <c r="F54" s="23" t="str">
        <f>E15</f>
        <v>Domov pro Seniory v Hranicích</v>
      </c>
      <c r="G54" s="35"/>
      <c r="H54" s="35"/>
      <c r="I54" s="129" t="s">
        <v>30</v>
      </c>
      <c r="J54" s="32" t="str">
        <f>E21</f>
        <v>ing.Kostner Petr</v>
      </c>
      <c r="K54" s="35"/>
      <c r="L54" s="39"/>
    </row>
    <row r="55" spans="2:12" s="1" customFormat="1" ht="13.65" customHeight="1">
      <c r="B55" s="34"/>
      <c r="C55" s="28" t="s">
        <v>28</v>
      </c>
      <c r="D55" s="35"/>
      <c r="E55" s="35"/>
      <c r="F55" s="23" t="str">
        <f>IF(E18="","",E18)</f>
        <v>Vyplň údaj</v>
      </c>
      <c r="G55" s="35"/>
      <c r="H55" s="35"/>
      <c r="I55" s="129" t="s">
        <v>33</v>
      </c>
      <c r="J55" s="32" t="str">
        <f>E24</f>
        <v>Milan Hájek</v>
      </c>
      <c r="K55" s="35"/>
      <c r="L55" s="39"/>
    </row>
    <row r="56" spans="2:12" s="1" customFormat="1" ht="10.3" customHeight="1">
      <c r="B56" s="34"/>
      <c r="C56" s="35"/>
      <c r="D56" s="35"/>
      <c r="E56" s="35"/>
      <c r="F56" s="35"/>
      <c r="G56" s="35"/>
      <c r="H56" s="35"/>
      <c r="I56" s="127"/>
      <c r="J56" s="35"/>
      <c r="K56" s="35"/>
      <c r="L56" s="39"/>
    </row>
    <row r="57" spans="2:12" s="1" customFormat="1" ht="29.25" customHeight="1">
      <c r="B57" s="34"/>
      <c r="C57" s="156" t="s">
        <v>90</v>
      </c>
      <c r="D57" s="157"/>
      <c r="E57" s="157"/>
      <c r="F57" s="157"/>
      <c r="G57" s="157"/>
      <c r="H57" s="157"/>
      <c r="I57" s="158"/>
      <c r="J57" s="159" t="s">
        <v>91</v>
      </c>
      <c r="K57" s="157"/>
      <c r="L57" s="39"/>
    </row>
    <row r="58" spans="2:12" s="1" customFormat="1" ht="10.3" customHeight="1">
      <c r="B58" s="34"/>
      <c r="C58" s="35"/>
      <c r="D58" s="35"/>
      <c r="E58" s="35"/>
      <c r="F58" s="35"/>
      <c r="G58" s="35"/>
      <c r="H58" s="35"/>
      <c r="I58" s="127"/>
      <c r="J58" s="35"/>
      <c r="K58" s="35"/>
      <c r="L58" s="39"/>
    </row>
    <row r="59" spans="2:47" s="1" customFormat="1" ht="22.8" customHeight="1">
      <c r="B59" s="34"/>
      <c r="C59" s="160" t="s">
        <v>92</v>
      </c>
      <c r="D59" s="35"/>
      <c r="E59" s="35"/>
      <c r="F59" s="35"/>
      <c r="G59" s="35"/>
      <c r="H59" s="35"/>
      <c r="I59" s="127"/>
      <c r="J59" s="94">
        <f>J91</f>
        <v>0</v>
      </c>
      <c r="K59" s="35"/>
      <c r="L59" s="39"/>
      <c r="AU59" s="13" t="s">
        <v>93</v>
      </c>
    </row>
    <row r="60" spans="2:12" s="7" customFormat="1" ht="24.95" customHeight="1">
      <c r="B60" s="161"/>
      <c r="C60" s="162"/>
      <c r="D60" s="163" t="s">
        <v>540</v>
      </c>
      <c r="E60" s="164"/>
      <c r="F60" s="164"/>
      <c r="G60" s="164"/>
      <c r="H60" s="164"/>
      <c r="I60" s="165"/>
      <c r="J60" s="166">
        <f>J92</f>
        <v>0</v>
      </c>
      <c r="K60" s="162"/>
      <c r="L60" s="167"/>
    </row>
    <row r="61" spans="2:12" s="7" customFormat="1" ht="24.95" customHeight="1">
      <c r="B61" s="161"/>
      <c r="C61" s="162"/>
      <c r="D61" s="163" t="s">
        <v>541</v>
      </c>
      <c r="E61" s="164"/>
      <c r="F61" s="164"/>
      <c r="G61" s="164"/>
      <c r="H61" s="164"/>
      <c r="I61" s="165"/>
      <c r="J61" s="166">
        <f>J175</f>
        <v>0</v>
      </c>
      <c r="K61" s="162"/>
      <c r="L61" s="167"/>
    </row>
    <row r="62" spans="2:12" s="8" customFormat="1" ht="19.9" customHeight="1">
      <c r="B62" s="168"/>
      <c r="C62" s="169"/>
      <c r="D62" s="170" t="s">
        <v>542</v>
      </c>
      <c r="E62" s="171"/>
      <c r="F62" s="171"/>
      <c r="G62" s="171"/>
      <c r="H62" s="171"/>
      <c r="I62" s="172"/>
      <c r="J62" s="173">
        <f>J176</f>
        <v>0</v>
      </c>
      <c r="K62" s="169"/>
      <c r="L62" s="174"/>
    </row>
    <row r="63" spans="2:12" s="8" customFormat="1" ht="19.9" customHeight="1">
      <c r="B63" s="168"/>
      <c r="C63" s="169"/>
      <c r="D63" s="170" t="s">
        <v>543</v>
      </c>
      <c r="E63" s="171"/>
      <c r="F63" s="171"/>
      <c r="G63" s="171"/>
      <c r="H63" s="171"/>
      <c r="I63" s="172"/>
      <c r="J63" s="173">
        <f>J193</f>
        <v>0</v>
      </c>
      <c r="K63" s="169"/>
      <c r="L63" s="174"/>
    </row>
    <row r="64" spans="2:12" s="8" customFormat="1" ht="19.9" customHeight="1">
      <c r="B64" s="168"/>
      <c r="C64" s="169"/>
      <c r="D64" s="170" t="s">
        <v>544</v>
      </c>
      <c r="E64" s="171"/>
      <c r="F64" s="171"/>
      <c r="G64" s="171"/>
      <c r="H64" s="171"/>
      <c r="I64" s="172"/>
      <c r="J64" s="173">
        <f>J205</f>
        <v>0</v>
      </c>
      <c r="K64" s="169"/>
      <c r="L64" s="174"/>
    </row>
    <row r="65" spans="2:12" s="7" customFormat="1" ht="24.95" customHeight="1">
      <c r="B65" s="161"/>
      <c r="C65" s="162"/>
      <c r="D65" s="163" t="s">
        <v>545</v>
      </c>
      <c r="E65" s="164"/>
      <c r="F65" s="164"/>
      <c r="G65" s="164"/>
      <c r="H65" s="164"/>
      <c r="I65" s="165"/>
      <c r="J65" s="166">
        <f>J218</f>
        <v>0</v>
      </c>
      <c r="K65" s="162"/>
      <c r="L65" s="167"/>
    </row>
    <row r="66" spans="2:12" s="7" customFormat="1" ht="24.95" customHeight="1">
      <c r="B66" s="161"/>
      <c r="C66" s="162"/>
      <c r="D66" s="163" t="s">
        <v>546</v>
      </c>
      <c r="E66" s="164"/>
      <c r="F66" s="164"/>
      <c r="G66" s="164"/>
      <c r="H66" s="164"/>
      <c r="I66" s="165"/>
      <c r="J66" s="166">
        <f>J220</f>
        <v>0</v>
      </c>
      <c r="K66" s="162"/>
      <c r="L66" s="167"/>
    </row>
    <row r="67" spans="2:12" s="7" customFormat="1" ht="24.95" customHeight="1">
      <c r="B67" s="161"/>
      <c r="C67" s="162"/>
      <c r="D67" s="163" t="s">
        <v>547</v>
      </c>
      <c r="E67" s="164"/>
      <c r="F67" s="164"/>
      <c r="G67" s="164"/>
      <c r="H67" s="164"/>
      <c r="I67" s="165"/>
      <c r="J67" s="166">
        <f>J222</f>
        <v>0</v>
      </c>
      <c r="K67" s="162"/>
      <c r="L67" s="167"/>
    </row>
    <row r="68" spans="2:12" s="7" customFormat="1" ht="24.95" customHeight="1">
      <c r="B68" s="161"/>
      <c r="C68" s="162"/>
      <c r="D68" s="163" t="s">
        <v>548</v>
      </c>
      <c r="E68" s="164"/>
      <c r="F68" s="164"/>
      <c r="G68" s="164"/>
      <c r="H68" s="164"/>
      <c r="I68" s="165"/>
      <c r="J68" s="166">
        <f>J224</f>
        <v>0</v>
      </c>
      <c r="K68" s="162"/>
      <c r="L68" s="167"/>
    </row>
    <row r="69" spans="2:12" s="7" customFormat="1" ht="24.95" customHeight="1">
      <c r="B69" s="161"/>
      <c r="C69" s="162"/>
      <c r="D69" s="163" t="s">
        <v>549</v>
      </c>
      <c r="E69" s="164"/>
      <c r="F69" s="164"/>
      <c r="G69" s="164"/>
      <c r="H69" s="164"/>
      <c r="I69" s="165"/>
      <c r="J69" s="166">
        <f>J229</f>
        <v>0</v>
      </c>
      <c r="K69" s="162"/>
      <c r="L69" s="167"/>
    </row>
    <row r="70" spans="2:12" s="7" customFormat="1" ht="24.95" customHeight="1">
      <c r="B70" s="161"/>
      <c r="C70" s="162"/>
      <c r="D70" s="163" t="s">
        <v>550</v>
      </c>
      <c r="E70" s="164"/>
      <c r="F70" s="164"/>
      <c r="G70" s="164"/>
      <c r="H70" s="164"/>
      <c r="I70" s="165"/>
      <c r="J70" s="166">
        <f>J236</f>
        <v>0</v>
      </c>
      <c r="K70" s="162"/>
      <c r="L70" s="167"/>
    </row>
    <row r="71" spans="2:12" s="7" customFormat="1" ht="24.95" customHeight="1">
      <c r="B71" s="161"/>
      <c r="C71" s="162"/>
      <c r="D71" s="163" t="s">
        <v>551</v>
      </c>
      <c r="E71" s="164"/>
      <c r="F71" s="164"/>
      <c r="G71" s="164"/>
      <c r="H71" s="164"/>
      <c r="I71" s="165"/>
      <c r="J71" s="166">
        <f>J239</f>
        <v>0</v>
      </c>
      <c r="K71" s="162"/>
      <c r="L71" s="167"/>
    </row>
    <row r="72" spans="2:12" s="1" customFormat="1" ht="21.8" customHeight="1">
      <c r="B72" s="34"/>
      <c r="C72" s="35"/>
      <c r="D72" s="35"/>
      <c r="E72" s="35"/>
      <c r="F72" s="35"/>
      <c r="G72" s="35"/>
      <c r="H72" s="35"/>
      <c r="I72" s="127"/>
      <c r="J72" s="35"/>
      <c r="K72" s="35"/>
      <c r="L72" s="39"/>
    </row>
    <row r="73" spans="2:12" s="1" customFormat="1" ht="6.95" customHeight="1">
      <c r="B73" s="53"/>
      <c r="C73" s="54"/>
      <c r="D73" s="54"/>
      <c r="E73" s="54"/>
      <c r="F73" s="54"/>
      <c r="G73" s="54"/>
      <c r="H73" s="54"/>
      <c r="I73" s="151"/>
      <c r="J73" s="54"/>
      <c r="K73" s="54"/>
      <c r="L73" s="39"/>
    </row>
    <row r="77" spans="2:12" s="1" customFormat="1" ht="6.95" customHeight="1">
      <c r="B77" s="55"/>
      <c r="C77" s="56"/>
      <c r="D77" s="56"/>
      <c r="E77" s="56"/>
      <c r="F77" s="56"/>
      <c r="G77" s="56"/>
      <c r="H77" s="56"/>
      <c r="I77" s="154"/>
      <c r="J77" s="56"/>
      <c r="K77" s="56"/>
      <c r="L77" s="39"/>
    </row>
    <row r="78" spans="2:12" s="1" customFormat="1" ht="24.95" customHeight="1">
      <c r="B78" s="34"/>
      <c r="C78" s="19" t="s">
        <v>108</v>
      </c>
      <c r="D78" s="35"/>
      <c r="E78" s="35"/>
      <c r="F78" s="35"/>
      <c r="G78" s="35"/>
      <c r="H78" s="35"/>
      <c r="I78" s="127"/>
      <c r="J78" s="35"/>
      <c r="K78" s="35"/>
      <c r="L78" s="39"/>
    </row>
    <row r="79" spans="2:12" s="1" customFormat="1" ht="6.95" customHeight="1">
      <c r="B79" s="34"/>
      <c r="C79" s="35"/>
      <c r="D79" s="35"/>
      <c r="E79" s="35"/>
      <c r="F79" s="35"/>
      <c r="G79" s="35"/>
      <c r="H79" s="35"/>
      <c r="I79" s="127"/>
      <c r="J79" s="35"/>
      <c r="K79" s="35"/>
      <c r="L79" s="39"/>
    </row>
    <row r="80" spans="2:12" s="1" customFormat="1" ht="12" customHeight="1">
      <c r="B80" s="34"/>
      <c r="C80" s="28" t="s">
        <v>16</v>
      </c>
      <c r="D80" s="35"/>
      <c r="E80" s="35"/>
      <c r="F80" s="35"/>
      <c r="G80" s="35"/>
      <c r="H80" s="35"/>
      <c r="I80" s="127"/>
      <c r="J80" s="35"/>
      <c r="K80" s="35"/>
      <c r="L80" s="39"/>
    </row>
    <row r="81" spans="2:12" s="1" customFormat="1" ht="16.5" customHeight="1">
      <c r="B81" s="34"/>
      <c r="C81" s="35"/>
      <c r="D81" s="35"/>
      <c r="E81" s="155" t="str">
        <f>E7</f>
        <v>Rekonstrukce pokojů - Domov pro Seniory v Hranicích</v>
      </c>
      <c r="F81" s="28"/>
      <c r="G81" s="28"/>
      <c r="H81" s="28"/>
      <c r="I81" s="127"/>
      <c r="J81" s="35"/>
      <c r="K81" s="35"/>
      <c r="L81" s="39"/>
    </row>
    <row r="82" spans="2:12" s="1" customFormat="1" ht="12" customHeight="1">
      <c r="B82" s="34"/>
      <c r="C82" s="28" t="s">
        <v>87</v>
      </c>
      <c r="D82" s="35"/>
      <c r="E82" s="35"/>
      <c r="F82" s="35"/>
      <c r="G82" s="35"/>
      <c r="H82" s="35"/>
      <c r="I82" s="127"/>
      <c r="J82" s="35"/>
      <c r="K82" s="35"/>
      <c r="L82" s="39"/>
    </row>
    <row r="83" spans="2:12" s="1" customFormat="1" ht="16.5" customHeight="1">
      <c r="B83" s="34"/>
      <c r="C83" s="35"/>
      <c r="D83" s="35"/>
      <c r="E83" s="60" t="str">
        <f>E9</f>
        <v>30 - Elektroinstalace</v>
      </c>
      <c r="F83" s="35"/>
      <c r="G83" s="35"/>
      <c r="H83" s="35"/>
      <c r="I83" s="127"/>
      <c r="J83" s="35"/>
      <c r="K83" s="35"/>
      <c r="L83" s="39"/>
    </row>
    <row r="84" spans="2:12" s="1" customFormat="1" ht="6.95" customHeight="1">
      <c r="B84" s="34"/>
      <c r="C84" s="35"/>
      <c r="D84" s="35"/>
      <c r="E84" s="35"/>
      <c r="F84" s="35"/>
      <c r="G84" s="35"/>
      <c r="H84" s="35"/>
      <c r="I84" s="127"/>
      <c r="J84" s="35"/>
      <c r="K84" s="35"/>
      <c r="L84" s="39"/>
    </row>
    <row r="85" spans="2:12" s="1" customFormat="1" ht="12" customHeight="1">
      <c r="B85" s="34"/>
      <c r="C85" s="28" t="s">
        <v>20</v>
      </c>
      <c r="D85" s="35"/>
      <c r="E85" s="35"/>
      <c r="F85" s="23" t="str">
        <f>F12</f>
        <v>Hranice</v>
      </c>
      <c r="G85" s="35"/>
      <c r="H85" s="35"/>
      <c r="I85" s="129" t="s">
        <v>22</v>
      </c>
      <c r="J85" s="63" t="str">
        <f>IF(J12="","",J12)</f>
        <v>10. 12. 2018</v>
      </c>
      <c r="K85" s="35"/>
      <c r="L85" s="39"/>
    </row>
    <row r="86" spans="2:12" s="1" customFormat="1" ht="6.95" customHeight="1">
      <c r="B86" s="34"/>
      <c r="C86" s="35"/>
      <c r="D86" s="35"/>
      <c r="E86" s="35"/>
      <c r="F86" s="35"/>
      <c r="G86" s="35"/>
      <c r="H86" s="35"/>
      <c r="I86" s="127"/>
      <c r="J86" s="35"/>
      <c r="K86" s="35"/>
      <c r="L86" s="39"/>
    </row>
    <row r="87" spans="2:12" s="1" customFormat="1" ht="13.65" customHeight="1">
      <c r="B87" s="34"/>
      <c r="C87" s="28" t="s">
        <v>24</v>
      </c>
      <c r="D87" s="35"/>
      <c r="E87" s="35"/>
      <c r="F87" s="23" t="str">
        <f>E15</f>
        <v>Domov pro Seniory v Hranicích</v>
      </c>
      <c r="G87" s="35"/>
      <c r="H87" s="35"/>
      <c r="I87" s="129" t="s">
        <v>30</v>
      </c>
      <c r="J87" s="32" t="str">
        <f>E21</f>
        <v>ing.Kostner Petr</v>
      </c>
      <c r="K87" s="35"/>
      <c r="L87" s="39"/>
    </row>
    <row r="88" spans="2:12" s="1" customFormat="1" ht="13.65" customHeight="1">
      <c r="B88" s="34"/>
      <c r="C88" s="28" t="s">
        <v>28</v>
      </c>
      <c r="D88" s="35"/>
      <c r="E88" s="35"/>
      <c r="F88" s="23" t="str">
        <f>IF(E18="","",E18)</f>
        <v>Vyplň údaj</v>
      </c>
      <c r="G88" s="35"/>
      <c r="H88" s="35"/>
      <c r="I88" s="129" t="s">
        <v>33</v>
      </c>
      <c r="J88" s="32" t="str">
        <f>E24</f>
        <v>Milan Hájek</v>
      </c>
      <c r="K88" s="35"/>
      <c r="L88" s="39"/>
    </row>
    <row r="89" spans="2:12" s="1" customFormat="1" ht="10.3" customHeight="1">
      <c r="B89" s="34"/>
      <c r="C89" s="35"/>
      <c r="D89" s="35"/>
      <c r="E89" s="35"/>
      <c r="F89" s="35"/>
      <c r="G89" s="35"/>
      <c r="H89" s="35"/>
      <c r="I89" s="127"/>
      <c r="J89" s="35"/>
      <c r="K89" s="35"/>
      <c r="L89" s="39"/>
    </row>
    <row r="90" spans="2:20" s="9" customFormat="1" ht="29.25" customHeight="1">
      <c r="B90" s="175"/>
      <c r="C90" s="176" t="s">
        <v>109</v>
      </c>
      <c r="D90" s="177" t="s">
        <v>55</v>
      </c>
      <c r="E90" s="177" t="s">
        <v>51</v>
      </c>
      <c r="F90" s="177" t="s">
        <v>52</v>
      </c>
      <c r="G90" s="177" t="s">
        <v>110</v>
      </c>
      <c r="H90" s="177" t="s">
        <v>111</v>
      </c>
      <c r="I90" s="178" t="s">
        <v>112</v>
      </c>
      <c r="J90" s="177" t="s">
        <v>91</v>
      </c>
      <c r="K90" s="179" t="s">
        <v>113</v>
      </c>
      <c r="L90" s="180"/>
      <c r="M90" s="84" t="s">
        <v>1</v>
      </c>
      <c r="N90" s="85" t="s">
        <v>40</v>
      </c>
      <c r="O90" s="85" t="s">
        <v>114</v>
      </c>
      <c r="P90" s="85" t="s">
        <v>115</v>
      </c>
      <c r="Q90" s="85" t="s">
        <v>116</v>
      </c>
      <c r="R90" s="85" t="s">
        <v>117</v>
      </c>
      <c r="S90" s="85" t="s">
        <v>118</v>
      </c>
      <c r="T90" s="86" t="s">
        <v>119</v>
      </c>
    </row>
    <row r="91" spans="2:63" s="1" customFormat="1" ht="22.8" customHeight="1">
      <c r="B91" s="34"/>
      <c r="C91" s="91" t="s">
        <v>120</v>
      </c>
      <c r="D91" s="35"/>
      <c r="E91" s="35"/>
      <c r="F91" s="35"/>
      <c r="G91" s="35"/>
      <c r="H91" s="35"/>
      <c r="I91" s="127"/>
      <c r="J91" s="181">
        <f>BK91</f>
        <v>0</v>
      </c>
      <c r="K91" s="35"/>
      <c r="L91" s="39"/>
      <c r="M91" s="87"/>
      <c r="N91" s="88"/>
      <c r="O91" s="88"/>
      <c r="P91" s="182">
        <f>P92+P175+P218+P220+P222+P224+P229+P236+P239</f>
        <v>0</v>
      </c>
      <c r="Q91" s="88"/>
      <c r="R91" s="182">
        <f>R92+R175+R218+R220+R222+R224+R229+R236+R239</f>
        <v>0</v>
      </c>
      <c r="S91" s="88"/>
      <c r="T91" s="183">
        <f>T92+T175+T218+T220+T222+T224+T229+T236+T239</f>
        <v>0</v>
      </c>
      <c r="AT91" s="13" t="s">
        <v>69</v>
      </c>
      <c r="AU91" s="13" t="s">
        <v>93</v>
      </c>
      <c r="BK91" s="184">
        <f>BK92+BK175+BK218+BK220+BK222+BK224+BK229+BK236+BK239</f>
        <v>0</v>
      </c>
    </row>
    <row r="92" spans="2:63" s="10" customFormat="1" ht="25.9" customHeight="1">
      <c r="B92" s="185"/>
      <c r="C92" s="186"/>
      <c r="D92" s="187" t="s">
        <v>69</v>
      </c>
      <c r="E92" s="188" t="s">
        <v>552</v>
      </c>
      <c r="F92" s="188" t="s">
        <v>553</v>
      </c>
      <c r="G92" s="186"/>
      <c r="H92" s="186"/>
      <c r="I92" s="189"/>
      <c r="J92" s="190">
        <f>BK92</f>
        <v>0</v>
      </c>
      <c r="K92" s="186"/>
      <c r="L92" s="191"/>
      <c r="M92" s="192"/>
      <c r="N92" s="193"/>
      <c r="O92" s="193"/>
      <c r="P92" s="194">
        <f>SUM(P93:P174)</f>
        <v>0</v>
      </c>
      <c r="Q92" s="193"/>
      <c r="R92" s="194">
        <f>SUM(R93:R174)</f>
        <v>0</v>
      </c>
      <c r="S92" s="193"/>
      <c r="T92" s="195">
        <f>SUM(T93:T174)</f>
        <v>0</v>
      </c>
      <c r="AR92" s="196" t="s">
        <v>78</v>
      </c>
      <c r="AT92" s="197" t="s">
        <v>69</v>
      </c>
      <c r="AU92" s="197" t="s">
        <v>70</v>
      </c>
      <c r="AY92" s="196" t="s">
        <v>123</v>
      </c>
      <c r="BK92" s="198">
        <f>SUM(BK93:BK174)</f>
        <v>0</v>
      </c>
    </row>
    <row r="93" spans="2:65" s="1" customFormat="1" ht="16.5" customHeight="1">
      <c r="B93" s="34"/>
      <c r="C93" s="201" t="s">
        <v>70</v>
      </c>
      <c r="D93" s="201" t="s">
        <v>126</v>
      </c>
      <c r="E93" s="202" t="s">
        <v>554</v>
      </c>
      <c r="F93" s="203" t="s">
        <v>555</v>
      </c>
      <c r="G93" s="204" t="s">
        <v>556</v>
      </c>
      <c r="H93" s="205">
        <v>180</v>
      </c>
      <c r="I93" s="206"/>
      <c r="J93" s="207">
        <f>ROUND(I93*H93,2)</f>
        <v>0</v>
      </c>
      <c r="K93" s="203" t="s">
        <v>1</v>
      </c>
      <c r="L93" s="39"/>
      <c r="M93" s="208" t="s">
        <v>1</v>
      </c>
      <c r="N93" s="209" t="s">
        <v>42</v>
      </c>
      <c r="O93" s="75"/>
      <c r="P93" s="210">
        <f>O93*H93</f>
        <v>0</v>
      </c>
      <c r="Q93" s="210">
        <v>0</v>
      </c>
      <c r="R93" s="210">
        <f>Q93*H93</f>
        <v>0</v>
      </c>
      <c r="S93" s="210">
        <v>0</v>
      </c>
      <c r="T93" s="211">
        <f>S93*H93</f>
        <v>0</v>
      </c>
      <c r="AR93" s="13" t="s">
        <v>557</v>
      </c>
      <c r="AT93" s="13" t="s">
        <v>126</v>
      </c>
      <c r="AU93" s="13" t="s">
        <v>78</v>
      </c>
      <c r="AY93" s="13" t="s">
        <v>123</v>
      </c>
      <c r="BE93" s="212">
        <f>IF(N93="základní",J93,0)</f>
        <v>0</v>
      </c>
      <c r="BF93" s="212">
        <f>IF(N93="snížená",J93,0)</f>
        <v>0</v>
      </c>
      <c r="BG93" s="212">
        <f>IF(N93="zákl. přenesená",J93,0)</f>
        <v>0</v>
      </c>
      <c r="BH93" s="212">
        <f>IF(N93="sníž. přenesená",J93,0)</f>
        <v>0</v>
      </c>
      <c r="BI93" s="212">
        <f>IF(N93="nulová",J93,0)</f>
        <v>0</v>
      </c>
      <c r="BJ93" s="13" t="s">
        <v>132</v>
      </c>
      <c r="BK93" s="212">
        <f>ROUND(I93*H93,2)</f>
        <v>0</v>
      </c>
      <c r="BL93" s="13" t="s">
        <v>557</v>
      </c>
      <c r="BM93" s="13" t="s">
        <v>132</v>
      </c>
    </row>
    <row r="94" spans="2:65" s="1" customFormat="1" ht="16.5" customHeight="1">
      <c r="B94" s="34"/>
      <c r="C94" s="225" t="s">
        <v>70</v>
      </c>
      <c r="D94" s="225" t="s">
        <v>169</v>
      </c>
      <c r="E94" s="226" t="s">
        <v>558</v>
      </c>
      <c r="F94" s="227" t="s">
        <v>559</v>
      </c>
      <c r="G94" s="228" t="s">
        <v>560</v>
      </c>
      <c r="H94" s="229">
        <v>180</v>
      </c>
      <c r="I94" s="230"/>
      <c r="J94" s="231">
        <f>ROUND(I94*H94,2)</f>
        <v>0</v>
      </c>
      <c r="K94" s="227" t="s">
        <v>1</v>
      </c>
      <c r="L94" s="232"/>
      <c r="M94" s="233" t="s">
        <v>1</v>
      </c>
      <c r="N94" s="234" t="s">
        <v>42</v>
      </c>
      <c r="O94" s="75"/>
      <c r="P94" s="210">
        <f>O94*H94</f>
        <v>0</v>
      </c>
      <c r="Q94" s="210">
        <v>0</v>
      </c>
      <c r="R94" s="210">
        <f>Q94*H94</f>
        <v>0</v>
      </c>
      <c r="S94" s="210">
        <v>0</v>
      </c>
      <c r="T94" s="211">
        <f>S94*H94</f>
        <v>0</v>
      </c>
      <c r="AR94" s="13" t="s">
        <v>561</v>
      </c>
      <c r="AT94" s="13" t="s">
        <v>169</v>
      </c>
      <c r="AU94" s="13" t="s">
        <v>78</v>
      </c>
      <c r="AY94" s="13" t="s">
        <v>123</v>
      </c>
      <c r="BE94" s="212">
        <f>IF(N94="základní",J94,0)</f>
        <v>0</v>
      </c>
      <c r="BF94" s="212">
        <f>IF(N94="snížená",J94,0)</f>
        <v>0</v>
      </c>
      <c r="BG94" s="212">
        <f>IF(N94="zákl. přenesená",J94,0)</f>
        <v>0</v>
      </c>
      <c r="BH94" s="212">
        <f>IF(N94="sníž. přenesená",J94,0)</f>
        <v>0</v>
      </c>
      <c r="BI94" s="212">
        <f>IF(N94="nulová",J94,0)</f>
        <v>0</v>
      </c>
      <c r="BJ94" s="13" t="s">
        <v>132</v>
      </c>
      <c r="BK94" s="212">
        <f>ROUND(I94*H94,2)</f>
        <v>0</v>
      </c>
      <c r="BL94" s="13" t="s">
        <v>557</v>
      </c>
      <c r="BM94" s="13" t="s">
        <v>131</v>
      </c>
    </row>
    <row r="95" spans="2:65" s="1" customFormat="1" ht="16.5" customHeight="1">
      <c r="B95" s="34"/>
      <c r="C95" s="201" t="s">
        <v>70</v>
      </c>
      <c r="D95" s="201" t="s">
        <v>126</v>
      </c>
      <c r="E95" s="202" t="s">
        <v>562</v>
      </c>
      <c r="F95" s="203" t="s">
        <v>563</v>
      </c>
      <c r="G95" s="204" t="s">
        <v>556</v>
      </c>
      <c r="H95" s="205">
        <v>301</v>
      </c>
      <c r="I95" s="206"/>
      <c r="J95" s="207">
        <f>ROUND(I95*H95,2)</f>
        <v>0</v>
      </c>
      <c r="K95" s="203" t="s">
        <v>1</v>
      </c>
      <c r="L95" s="39"/>
      <c r="M95" s="208" t="s">
        <v>1</v>
      </c>
      <c r="N95" s="209" t="s">
        <v>42</v>
      </c>
      <c r="O95" s="75"/>
      <c r="P95" s="210">
        <f>O95*H95</f>
        <v>0</v>
      </c>
      <c r="Q95" s="210">
        <v>0</v>
      </c>
      <c r="R95" s="210">
        <f>Q95*H95</f>
        <v>0</v>
      </c>
      <c r="S95" s="210">
        <v>0</v>
      </c>
      <c r="T95" s="211">
        <f>S95*H95</f>
        <v>0</v>
      </c>
      <c r="AR95" s="13" t="s">
        <v>557</v>
      </c>
      <c r="AT95" s="13" t="s">
        <v>126</v>
      </c>
      <c r="AU95" s="13" t="s">
        <v>78</v>
      </c>
      <c r="AY95" s="13" t="s">
        <v>123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13" t="s">
        <v>132</v>
      </c>
      <c r="BK95" s="212">
        <f>ROUND(I95*H95,2)</f>
        <v>0</v>
      </c>
      <c r="BL95" s="13" t="s">
        <v>557</v>
      </c>
      <c r="BM95" s="13" t="s">
        <v>143</v>
      </c>
    </row>
    <row r="96" spans="2:65" s="1" customFormat="1" ht="16.5" customHeight="1">
      <c r="B96" s="34"/>
      <c r="C96" s="225" t="s">
        <v>70</v>
      </c>
      <c r="D96" s="225" t="s">
        <v>169</v>
      </c>
      <c r="E96" s="226" t="s">
        <v>564</v>
      </c>
      <c r="F96" s="227" t="s">
        <v>565</v>
      </c>
      <c r="G96" s="228" t="s">
        <v>560</v>
      </c>
      <c r="H96" s="229">
        <v>301</v>
      </c>
      <c r="I96" s="230"/>
      <c r="J96" s="231">
        <f>ROUND(I96*H96,2)</f>
        <v>0</v>
      </c>
      <c r="K96" s="227" t="s">
        <v>1</v>
      </c>
      <c r="L96" s="232"/>
      <c r="M96" s="233" t="s">
        <v>1</v>
      </c>
      <c r="N96" s="234" t="s">
        <v>42</v>
      </c>
      <c r="O96" s="75"/>
      <c r="P96" s="210">
        <f>O96*H96</f>
        <v>0</v>
      </c>
      <c r="Q96" s="210">
        <v>0</v>
      </c>
      <c r="R96" s="210">
        <f>Q96*H96</f>
        <v>0</v>
      </c>
      <c r="S96" s="210">
        <v>0</v>
      </c>
      <c r="T96" s="211">
        <f>S96*H96</f>
        <v>0</v>
      </c>
      <c r="AR96" s="13" t="s">
        <v>561</v>
      </c>
      <c r="AT96" s="13" t="s">
        <v>169</v>
      </c>
      <c r="AU96" s="13" t="s">
        <v>78</v>
      </c>
      <c r="AY96" s="13" t="s">
        <v>123</v>
      </c>
      <c r="BE96" s="212">
        <f>IF(N96="základní",J96,0)</f>
        <v>0</v>
      </c>
      <c r="BF96" s="212">
        <f>IF(N96="snížená",J96,0)</f>
        <v>0</v>
      </c>
      <c r="BG96" s="212">
        <f>IF(N96="zákl. přenesená",J96,0)</f>
        <v>0</v>
      </c>
      <c r="BH96" s="212">
        <f>IF(N96="sníž. přenesená",J96,0)</f>
        <v>0</v>
      </c>
      <c r="BI96" s="212">
        <f>IF(N96="nulová",J96,0)</f>
        <v>0</v>
      </c>
      <c r="BJ96" s="13" t="s">
        <v>132</v>
      </c>
      <c r="BK96" s="212">
        <f>ROUND(I96*H96,2)</f>
        <v>0</v>
      </c>
      <c r="BL96" s="13" t="s">
        <v>557</v>
      </c>
      <c r="BM96" s="13" t="s">
        <v>172</v>
      </c>
    </row>
    <row r="97" spans="2:65" s="1" customFormat="1" ht="16.5" customHeight="1">
      <c r="B97" s="34"/>
      <c r="C97" s="201" t="s">
        <v>70</v>
      </c>
      <c r="D97" s="201" t="s">
        <v>126</v>
      </c>
      <c r="E97" s="202" t="s">
        <v>566</v>
      </c>
      <c r="F97" s="203" t="s">
        <v>567</v>
      </c>
      <c r="G97" s="204" t="s">
        <v>556</v>
      </c>
      <c r="H97" s="205">
        <v>38</v>
      </c>
      <c r="I97" s="206"/>
      <c r="J97" s="207">
        <f>ROUND(I97*H97,2)</f>
        <v>0</v>
      </c>
      <c r="K97" s="203" t="s">
        <v>1</v>
      </c>
      <c r="L97" s="39"/>
      <c r="M97" s="208" t="s">
        <v>1</v>
      </c>
      <c r="N97" s="209" t="s">
        <v>42</v>
      </c>
      <c r="O97" s="75"/>
      <c r="P97" s="210">
        <f>O97*H97</f>
        <v>0</v>
      </c>
      <c r="Q97" s="210">
        <v>0</v>
      </c>
      <c r="R97" s="210">
        <f>Q97*H97</f>
        <v>0</v>
      </c>
      <c r="S97" s="210">
        <v>0</v>
      </c>
      <c r="T97" s="211">
        <f>S97*H97</f>
        <v>0</v>
      </c>
      <c r="AR97" s="13" t="s">
        <v>557</v>
      </c>
      <c r="AT97" s="13" t="s">
        <v>126</v>
      </c>
      <c r="AU97" s="13" t="s">
        <v>78</v>
      </c>
      <c r="AY97" s="13" t="s">
        <v>123</v>
      </c>
      <c r="BE97" s="212">
        <f>IF(N97="základní",J97,0)</f>
        <v>0</v>
      </c>
      <c r="BF97" s="212">
        <f>IF(N97="snížená",J97,0)</f>
        <v>0</v>
      </c>
      <c r="BG97" s="212">
        <f>IF(N97="zákl. přenesená",J97,0)</f>
        <v>0</v>
      </c>
      <c r="BH97" s="212">
        <f>IF(N97="sníž. přenesená",J97,0)</f>
        <v>0</v>
      </c>
      <c r="BI97" s="212">
        <f>IF(N97="nulová",J97,0)</f>
        <v>0</v>
      </c>
      <c r="BJ97" s="13" t="s">
        <v>132</v>
      </c>
      <c r="BK97" s="212">
        <f>ROUND(I97*H97,2)</f>
        <v>0</v>
      </c>
      <c r="BL97" s="13" t="s">
        <v>557</v>
      </c>
      <c r="BM97" s="13" t="s">
        <v>75</v>
      </c>
    </row>
    <row r="98" spans="2:65" s="1" customFormat="1" ht="16.5" customHeight="1">
      <c r="B98" s="34"/>
      <c r="C98" s="225" t="s">
        <v>70</v>
      </c>
      <c r="D98" s="225" t="s">
        <v>169</v>
      </c>
      <c r="E98" s="226" t="s">
        <v>568</v>
      </c>
      <c r="F98" s="227" t="s">
        <v>569</v>
      </c>
      <c r="G98" s="228" t="s">
        <v>560</v>
      </c>
      <c r="H98" s="229">
        <v>38</v>
      </c>
      <c r="I98" s="230"/>
      <c r="J98" s="231">
        <f>ROUND(I98*H98,2)</f>
        <v>0</v>
      </c>
      <c r="K98" s="227" t="s">
        <v>1</v>
      </c>
      <c r="L98" s="232"/>
      <c r="M98" s="233" t="s">
        <v>1</v>
      </c>
      <c r="N98" s="234" t="s">
        <v>42</v>
      </c>
      <c r="O98" s="75"/>
      <c r="P98" s="210">
        <f>O98*H98</f>
        <v>0</v>
      </c>
      <c r="Q98" s="210">
        <v>0</v>
      </c>
      <c r="R98" s="210">
        <f>Q98*H98</f>
        <v>0</v>
      </c>
      <c r="S98" s="210">
        <v>0</v>
      </c>
      <c r="T98" s="211">
        <f>S98*H98</f>
        <v>0</v>
      </c>
      <c r="AR98" s="13" t="s">
        <v>561</v>
      </c>
      <c r="AT98" s="13" t="s">
        <v>169</v>
      </c>
      <c r="AU98" s="13" t="s">
        <v>78</v>
      </c>
      <c r="AY98" s="13" t="s">
        <v>123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13" t="s">
        <v>132</v>
      </c>
      <c r="BK98" s="212">
        <f>ROUND(I98*H98,2)</f>
        <v>0</v>
      </c>
      <c r="BL98" s="13" t="s">
        <v>557</v>
      </c>
      <c r="BM98" s="13" t="s">
        <v>204</v>
      </c>
    </row>
    <row r="99" spans="2:65" s="1" customFormat="1" ht="16.5" customHeight="1">
      <c r="B99" s="34"/>
      <c r="C99" s="201" t="s">
        <v>70</v>
      </c>
      <c r="D99" s="201" t="s">
        <v>126</v>
      </c>
      <c r="E99" s="202" t="s">
        <v>570</v>
      </c>
      <c r="F99" s="203" t="s">
        <v>571</v>
      </c>
      <c r="G99" s="204" t="s">
        <v>158</v>
      </c>
      <c r="H99" s="205">
        <v>428</v>
      </c>
      <c r="I99" s="206"/>
      <c r="J99" s="207">
        <f>ROUND(I99*H99,2)</f>
        <v>0</v>
      </c>
      <c r="K99" s="203" t="s">
        <v>1</v>
      </c>
      <c r="L99" s="39"/>
      <c r="M99" s="208" t="s">
        <v>1</v>
      </c>
      <c r="N99" s="209" t="s">
        <v>42</v>
      </c>
      <c r="O99" s="75"/>
      <c r="P99" s="210">
        <f>O99*H99</f>
        <v>0</v>
      </c>
      <c r="Q99" s="210">
        <v>0</v>
      </c>
      <c r="R99" s="210">
        <f>Q99*H99</f>
        <v>0</v>
      </c>
      <c r="S99" s="210">
        <v>0</v>
      </c>
      <c r="T99" s="211">
        <f>S99*H99</f>
        <v>0</v>
      </c>
      <c r="AR99" s="13" t="s">
        <v>557</v>
      </c>
      <c r="AT99" s="13" t="s">
        <v>126</v>
      </c>
      <c r="AU99" s="13" t="s">
        <v>78</v>
      </c>
      <c r="AY99" s="13" t="s">
        <v>123</v>
      </c>
      <c r="BE99" s="212">
        <f>IF(N99="základní",J99,0)</f>
        <v>0</v>
      </c>
      <c r="BF99" s="212">
        <f>IF(N99="snížená",J99,0)</f>
        <v>0</v>
      </c>
      <c r="BG99" s="212">
        <f>IF(N99="zákl. přenesená",J99,0)</f>
        <v>0</v>
      </c>
      <c r="BH99" s="212">
        <f>IF(N99="sníž. přenesená",J99,0)</f>
        <v>0</v>
      </c>
      <c r="BI99" s="212">
        <f>IF(N99="nulová",J99,0)</f>
        <v>0</v>
      </c>
      <c r="BJ99" s="13" t="s">
        <v>132</v>
      </c>
      <c r="BK99" s="212">
        <f>ROUND(I99*H99,2)</f>
        <v>0</v>
      </c>
      <c r="BL99" s="13" t="s">
        <v>557</v>
      </c>
      <c r="BM99" s="13" t="s">
        <v>217</v>
      </c>
    </row>
    <row r="100" spans="2:65" s="1" customFormat="1" ht="16.5" customHeight="1">
      <c r="B100" s="34"/>
      <c r="C100" s="225" t="s">
        <v>70</v>
      </c>
      <c r="D100" s="225" t="s">
        <v>169</v>
      </c>
      <c r="E100" s="226" t="s">
        <v>572</v>
      </c>
      <c r="F100" s="227" t="s">
        <v>573</v>
      </c>
      <c r="G100" s="228" t="s">
        <v>169</v>
      </c>
      <c r="H100" s="229">
        <v>428</v>
      </c>
      <c r="I100" s="230"/>
      <c r="J100" s="231">
        <f>ROUND(I100*H100,2)</f>
        <v>0</v>
      </c>
      <c r="K100" s="227" t="s">
        <v>1</v>
      </c>
      <c r="L100" s="232"/>
      <c r="M100" s="233" t="s">
        <v>1</v>
      </c>
      <c r="N100" s="234" t="s">
        <v>42</v>
      </c>
      <c r="O100" s="75"/>
      <c r="P100" s="210">
        <f>O100*H100</f>
        <v>0</v>
      </c>
      <c r="Q100" s="210">
        <v>0</v>
      </c>
      <c r="R100" s="210">
        <f>Q100*H100</f>
        <v>0</v>
      </c>
      <c r="S100" s="210">
        <v>0</v>
      </c>
      <c r="T100" s="211">
        <f>S100*H100</f>
        <v>0</v>
      </c>
      <c r="AR100" s="13" t="s">
        <v>561</v>
      </c>
      <c r="AT100" s="13" t="s">
        <v>169</v>
      </c>
      <c r="AU100" s="13" t="s">
        <v>78</v>
      </c>
      <c r="AY100" s="13" t="s">
        <v>123</v>
      </c>
      <c r="BE100" s="212">
        <f>IF(N100="základní",J100,0)</f>
        <v>0</v>
      </c>
      <c r="BF100" s="212">
        <f>IF(N100="snížená",J100,0)</f>
        <v>0</v>
      </c>
      <c r="BG100" s="212">
        <f>IF(N100="zákl. přenesená",J100,0)</f>
        <v>0</v>
      </c>
      <c r="BH100" s="212">
        <f>IF(N100="sníž. přenesená",J100,0)</f>
        <v>0</v>
      </c>
      <c r="BI100" s="212">
        <f>IF(N100="nulová",J100,0)</f>
        <v>0</v>
      </c>
      <c r="BJ100" s="13" t="s">
        <v>132</v>
      </c>
      <c r="BK100" s="212">
        <f>ROUND(I100*H100,2)</f>
        <v>0</v>
      </c>
      <c r="BL100" s="13" t="s">
        <v>557</v>
      </c>
      <c r="BM100" s="13" t="s">
        <v>159</v>
      </c>
    </row>
    <row r="101" spans="2:65" s="1" customFormat="1" ht="16.5" customHeight="1">
      <c r="B101" s="34"/>
      <c r="C101" s="201" t="s">
        <v>70</v>
      </c>
      <c r="D101" s="201" t="s">
        <v>126</v>
      </c>
      <c r="E101" s="202" t="s">
        <v>574</v>
      </c>
      <c r="F101" s="203" t="s">
        <v>575</v>
      </c>
      <c r="G101" s="204" t="s">
        <v>158</v>
      </c>
      <c r="H101" s="205">
        <v>1080</v>
      </c>
      <c r="I101" s="206"/>
      <c r="J101" s="207">
        <f>ROUND(I101*H101,2)</f>
        <v>0</v>
      </c>
      <c r="K101" s="203" t="s">
        <v>1</v>
      </c>
      <c r="L101" s="39"/>
      <c r="M101" s="208" t="s">
        <v>1</v>
      </c>
      <c r="N101" s="209" t="s">
        <v>42</v>
      </c>
      <c r="O101" s="75"/>
      <c r="P101" s="210">
        <f>O101*H101</f>
        <v>0</v>
      </c>
      <c r="Q101" s="210">
        <v>0</v>
      </c>
      <c r="R101" s="210">
        <f>Q101*H101</f>
        <v>0</v>
      </c>
      <c r="S101" s="210">
        <v>0</v>
      </c>
      <c r="T101" s="211">
        <f>S101*H101</f>
        <v>0</v>
      </c>
      <c r="AR101" s="13" t="s">
        <v>557</v>
      </c>
      <c r="AT101" s="13" t="s">
        <v>126</v>
      </c>
      <c r="AU101" s="13" t="s">
        <v>78</v>
      </c>
      <c r="AY101" s="13" t="s">
        <v>123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13" t="s">
        <v>132</v>
      </c>
      <c r="BK101" s="212">
        <f>ROUND(I101*H101,2)</f>
        <v>0</v>
      </c>
      <c r="BL101" s="13" t="s">
        <v>557</v>
      </c>
      <c r="BM101" s="13" t="s">
        <v>241</v>
      </c>
    </row>
    <row r="102" spans="2:65" s="1" customFormat="1" ht="16.5" customHeight="1">
      <c r="B102" s="34"/>
      <c r="C102" s="225" t="s">
        <v>70</v>
      </c>
      <c r="D102" s="225" t="s">
        <v>169</v>
      </c>
      <c r="E102" s="226" t="s">
        <v>576</v>
      </c>
      <c r="F102" s="227" t="s">
        <v>577</v>
      </c>
      <c r="G102" s="228" t="s">
        <v>169</v>
      </c>
      <c r="H102" s="229">
        <v>1080</v>
      </c>
      <c r="I102" s="230"/>
      <c r="J102" s="231">
        <f>ROUND(I102*H102,2)</f>
        <v>0</v>
      </c>
      <c r="K102" s="227" t="s">
        <v>1</v>
      </c>
      <c r="L102" s="232"/>
      <c r="M102" s="233" t="s">
        <v>1</v>
      </c>
      <c r="N102" s="234" t="s">
        <v>42</v>
      </c>
      <c r="O102" s="75"/>
      <c r="P102" s="210">
        <f>O102*H102</f>
        <v>0</v>
      </c>
      <c r="Q102" s="210">
        <v>0</v>
      </c>
      <c r="R102" s="210">
        <f>Q102*H102</f>
        <v>0</v>
      </c>
      <c r="S102" s="210">
        <v>0</v>
      </c>
      <c r="T102" s="211">
        <f>S102*H102</f>
        <v>0</v>
      </c>
      <c r="AR102" s="13" t="s">
        <v>561</v>
      </c>
      <c r="AT102" s="13" t="s">
        <v>169</v>
      </c>
      <c r="AU102" s="13" t="s">
        <v>78</v>
      </c>
      <c r="AY102" s="13" t="s">
        <v>123</v>
      </c>
      <c r="BE102" s="212">
        <f>IF(N102="základní",J102,0)</f>
        <v>0</v>
      </c>
      <c r="BF102" s="212">
        <f>IF(N102="snížená",J102,0)</f>
        <v>0</v>
      </c>
      <c r="BG102" s="212">
        <f>IF(N102="zákl. přenesená",J102,0)</f>
        <v>0</v>
      </c>
      <c r="BH102" s="212">
        <f>IF(N102="sníž. přenesená",J102,0)</f>
        <v>0</v>
      </c>
      <c r="BI102" s="212">
        <f>IF(N102="nulová",J102,0)</f>
        <v>0</v>
      </c>
      <c r="BJ102" s="13" t="s">
        <v>132</v>
      </c>
      <c r="BK102" s="212">
        <f>ROUND(I102*H102,2)</f>
        <v>0</v>
      </c>
      <c r="BL102" s="13" t="s">
        <v>557</v>
      </c>
      <c r="BM102" s="13" t="s">
        <v>80</v>
      </c>
    </row>
    <row r="103" spans="2:65" s="1" customFormat="1" ht="16.5" customHeight="1">
      <c r="B103" s="34"/>
      <c r="C103" s="201" t="s">
        <v>70</v>
      </c>
      <c r="D103" s="201" t="s">
        <v>126</v>
      </c>
      <c r="E103" s="202" t="s">
        <v>578</v>
      </c>
      <c r="F103" s="203" t="s">
        <v>579</v>
      </c>
      <c r="G103" s="204" t="s">
        <v>158</v>
      </c>
      <c r="H103" s="205">
        <v>1445</v>
      </c>
      <c r="I103" s="206"/>
      <c r="J103" s="207">
        <f>ROUND(I103*H103,2)</f>
        <v>0</v>
      </c>
      <c r="K103" s="203" t="s">
        <v>1</v>
      </c>
      <c r="L103" s="39"/>
      <c r="M103" s="208" t="s">
        <v>1</v>
      </c>
      <c r="N103" s="209" t="s">
        <v>42</v>
      </c>
      <c r="O103" s="75"/>
      <c r="P103" s="210">
        <f>O103*H103</f>
        <v>0</v>
      </c>
      <c r="Q103" s="210">
        <v>0</v>
      </c>
      <c r="R103" s="210">
        <f>Q103*H103</f>
        <v>0</v>
      </c>
      <c r="S103" s="210">
        <v>0</v>
      </c>
      <c r="T103" s="211">
        <f>S103*H103</f>
        <v>0</v>
      </c>
      <c r="AR103" s="13" t="s">
        <v>557</v>
      </c>
      <c r="AT103" s="13" t="s">
        <v>126</v>
      </c>
      <c r="AU103" s="13" t="s">
        <v>78</v>
      </c>
      <c r="AY103" s="13" t="s">
        <v>123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13" t="s">
        <v>132</v>
      </c>
      <c r="BK103" s="212">
        <f>ROUND(I103*H103,2)</f>
        <v>0</v>
      </c>
      <c r="BL103" s="13" t="s">
        <v>557</v>
      </c>
      <c r="BM103" s="13" t="s">
        <v>262</v>
      </c>
    </row>
    <row r="104" spans="2:65" s="1" customFormat="1" ht="16.5" customHeight="1">
      <c r="B104" s="34"/>
      <c r="C104" s="225" t="s">
        <v>70</v>
      </c>
      <c r="D104" s="225" t="s">
        <v>169</v>
      </c>
      <c r="E104" s="226" t="s">
        <v>580</v>
      </c>
      <c r="F104" s="227" t="s">
        <v>581</v>
      </c>
      <c r="G104" s="228" t="s">
        <v>169</v>
      </c>
      <c r="H104" s="229">
        <v>1445</v>
      </c>
      <c r="I104" s="230"/>
      <c r="J104" s="231">
        <f>ROUND(I104*H104,2)</f>
        <v>0</v>
      </c>
      <c r="K104" s="227" t="s">
        <v>1</v>
      </c>
      <c r="L104" s="232"/>
      <c r="M104" s="233" t="s">
        <v>1</v>
      </c>
      <c r="N104" s="234" t="s">
        <v>42</v>
      </c>
      <c r="O104" s="75"/>
      <c r="P104" s="210">
        <f>O104*H104</f>
        <v>0</v>
      </c>
      <c r="Q104" s="210">
        <v>0</v>
      </c>
      <c r="R104" s="210">
        <f>Q104*H104</f>
        <v>0</v>
      </c>
      <c r="S104" s="210">
        <v>0</v>
      </c>
      <c r="T104" s="211">
        <f>S104*H104</f>
        <v>0</v>
      </c>
      <c r="AR104" s="13" t="s">
        <v>561</v>
      </c>
      <c r="AT104" s="13" t="s">
        <v>169</v>
      </c>
      <c r="AU104" s="13" t="s">
        <v>78</v>
      </c>
      <c r="AY104" s="13" t="s">
        <v>123</v>
      </c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13" t="s">
        <v>132</v>
      </c>
      <c r="BK104" s="212">
        <f>ROUND(I104*H104,2)</f>
        <v>0</v>
      </c>
      <c r="BL104" s="13" t="s">
        <v>557</v>
      </c>
      <c r="BM104" s="13" t="s">
        <v>274</v>
      </c>
    </row>
    <row r="105" spans="2:65" s="1" customFormat="1" ht="16.5" customHeight="1">
      <c r="B105" s="34"/>
      <c r="C105" s="201" t="s">
        <v>70</v>
      </c>
      <c r="D105" s="201" t="s">
        <v>126</v>
      </c>
      <c r="E105" s="202" t="s">
        <v>582</v>
      </c>
      <c r="F105" s="203" t="s">
        <v>583</v>
      </c>
      <c r="G105" s="204" t="s">
        <v>158</v>
      </c>
      <c r="H105" s="205">
        <v>220</v>
      </c>
      <c r="I105" s="206"/>
      <c r="J105" s="207">
        <f>ROUND(I105*H105,2)</f>
        <v>0</v>
      </c>
      <c r="K105" s="203" t="s">
        <v>1</v>
      </c>
      <c r="L105" s="39"/>
      <c r="M105" s="208" t="s">
        <v>1</v>
      </c>
      <c r="N105" s="209" t="s">
        <v>42</v>
      </c>
      <c r="O105" s="75"/>
      <c r="P105" s="210">
        <f>O105*H105</f>
        <v>0</v>
      </c>
      <c r="Q105" s="210">
        <v>0</v>
      </c>
      <c r="R105" s="210">
        <f>Q105*H105</f>
        <v>0</v>
      </c>
      <c r="S105" s="210">
        <v>0</v>
      </c>
      <c r="T105" s="211">
        <f>S105*H105</f>
        <v>0</v>
      </c>
      <c r="AR105" s="13" t="s">
        <v>557</v>
      </c>
      <c r="AT105" s="13" t="s">
        <v>126</v>
      </c>
      <c r="AU105" s="13" t="s">
        <v>78</v>
      </c>
      <c r="AY105" s="13" t="s">
        <v>123</v>
      </c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13" t="s">
        <v>132</v>
      </c>
      <c r="BK105" s="212">
        <f>ROUND(I105*H105,2)</f>
        <v>0</v>
      </c>
      <c r="BL105" s="13" t="s">
        <v>557</v>
      </c>
      <c r="BM105" s="13" t="s">
        <v>283</v>
      </c>
    </row>
    <row r="106" spans="2:65" s="1" customFormat="1" ht="16.5" customHeight="1">
      <c r="B106" s="34"/>
      <c r="C106" s="225" t="s">
        <v>70</v>
      </c>
      <c r="D106" s="225" t="s">
        <v>169</v>
      </c>
      <c r="E106" s="226" t="s">
        <v>584</v>
      </c>
      <c r="F106" s="227" t="s">
        <v>585</v>
      </c>
      <c r="G106" s="228" t="s">
        <v>169</v>
      </c>
      <c r="H106" s="229">
        <v>220</v>
      </c>
      <c r="I106" s="230"/>
      <c r="J106" s="231">
        <f>ROUND(I106*H106,2)</f>
        <v>0</v>
      </c>
      <c r="K106" s="227" t="s">
        <v>1</v>
      </c>
      <c r="L106" s="232"/>
      <c r="M106" s="233" t="s">
        <v>1</v>
      </c>
      <c r="N106" s="234" t="s">
        <v>42</v>
      </c>
      <c r="O106" s="75"/>
      <c r="P106" s="210">
        <f>O106*H106</f>
        <v>0</v>
      </c>
      <c r="Q106" s="210">
        <v>0</v>
      </c>
      <c r="R106" s="210">
        <f>Q106*H106</f>
        <v>0</v>
      </c>
      <c r="S106" s="210">
        <v>0</v>
      </c>
      <c r="T106" s="211">
        <f>S106*H106</f>
        <v>0</v>
      </c>
      <c r="AR106" s="13" t="s">
        <v>561</v>
      </c>
      <c r="AT106" s="13" t="s">
        <v>169</v>
      </c>
      <c r="AU106" s="13" t="s">
        <v>78</v>
      </c>
      <c r="AY106" s="13" t="s">
        <v>123</v>
      </c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13" t="s">
        <v>132</v>
      </c>
      <c r="BK106" s="212">
        <f>ROUND(I106*H106,2)</f>
        <v>0</v>
      </c>
      <c r="BL106" s="13" t="s">
        <v>557</v>
      </c>
      <c r="BM106" s="13" t="s">
        <v>291</v>
      </c>
    </row>
    <row r="107" spans="2:65" s="1" customFormat="1" ht="16.5" customHeight="1">
      <c r="B107" s="34"/>
      <c r="C107" s="201" t="s">
        <v>70</v>
      </c>
      <c r="D107" s="201" t="s">
        <v>126</v>
      </c>
      <c r="E107" s="202" t="s">
        <v>586</v>
      </c>
      <c r="F107" s="203" t="s">
        <v>587</v>
      </c>
      <c r="G107" s="204" t="s">
        <v>158</v>
      </c>
      <c r="H107" s="205">
        <v>59</v>
      </c>
      <c r="I107" s="206"/>
      <c r="J107" s="207">
        <f>ROUND(I107*H107,2)</f>
        <v>0</v>
      </c>
      <c r="K107" s="203" t="s">
        <v>1</v>
      </c>
      <c r="L107" s="39"/>
      <c r="M107" s="208" t="s">
        <v>1</v>
      </c>
      <c r="N107" s="209" t="s">
        <v>42</v>
      </c>
      <c r="O107" s="75"/>
      <c r="P107" s="210">
        <f>O107*H107</f>
        <v>0</v>
      </c>
      <c r="Q107" s="210">
        <v>0</v>
      </c>
      <c r="R107" s="210">
        <f>Q107*H107</f>
        <v>0</v>
      </c>
      <c r="S107" s="210">
        <v>0</v>
      </c>
      <c r="T107" s="211">
        <f>S107*H107</f>
        <v>0</v>
      </c>
      <c r="AR107" s="13" t="s">
        <v>557</v>
      </c>
      <c r="AT107" s="13" t="s">
        <v>126</v>
      </c>
      <c r="AU107" s="13" t="s">
        <v>78</v>
      </c>
      <c r="AY107" s="13" t="s">
        <v>123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13" t="s">
        <v>132</v>
      </c>
      <c r="BK107" s="212">
        <f>ROUND(I107*H107,2)</f>
        <v>0</v>
      </c>
      <c r="BL107" s="13" t="s">
        <v>557</v>
      </c>
      <c r="BM107" s="13" t="s">
        <v>83</v>
      </c>
    </row>
    <row r="108" spans="2:65" s="1" customFormat="1" ht="16.5" customHeight="1">
      <c r="B108" s="34"/>
      <c r="C108" s="225" t="s">
        <v>70</v>
      </c>
      <c r="D108" s="225" t="s">
        <v>169</v>
      </c>
      <c r="E108" s="226" t="s">
        <v>588</v>
      </c>
      <c r="F108" s="227" t="s">
        <v>589</v>
      </c>
      <c r="G108" s="228" t="s">
        <v>169</v>
      </c>
      <c r="H108" s="229">
        <v>59</v>
      </c>
      <c r="I108" s="230"/>
      <c r="J108" s="231">
        <f>ROUND(I108*H108,2)</f>
        <v>0</v>
      </c>
      <c r="K108" s="227" t="s">
        <v>1</v>
      </c>
      <c r="L108" s="232"/>
      <c r="M108" s="233" t="s">
        <v>1</v>
      </c>
      <c r="N108" s="234" t="s">
        <v>42</v>
      </c>
      <c r="O108" s="75"/>
      <c r="P108" s="210">
        <f>O108*H108</f>
        <v>0</v>
      </c>
      <c r="Q108" s="210">
        <v>0</v>
      </c>
      <c r="R108" s="210">
        <f>Q108*H108</f>
        <v>0</v>
      </c>
      <c r="S108" s="210">
        <v>0</v>
      </c>
      <c r="T108" s="211">
        <f>S108*H108</f>
        <v>0</v>
      </c>
      <c r="AR108" s="13" t="s">
        <v>561</v>
      </c>
      <c r="AT108" s="13" t="s">
        <v>169</v>
      </c>
      <c r="AU108" s="13" t="s">
        <v>78</v>
      </c>
      <c r="AY108" s="13" t="s">
        <v>123</v>
      </c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13" t="s">
        <v>132</v>
      </c>
      <c r="BK108" s="212">
        <f>ROUND(I108*H108,2)</f>
        <v>0</v>
      </c>
      <c r="BL108" s="13" t="s">
        <v>557</v>
      </c>
      <c r="BM108" s="13" t="s">
        <v>281</v>
      </c>
    </row>
    <row r="109" spans="2:65" s="1" customFormat="1" ht="16.5" customHeight="1">
      <c r="B109" s="34"/>
      <c r="C109" s="201" t="s">
        <v>70</v>
      </c>
      <c r="D109" s="201" t="s">
        <v>126</v>
      </c>
      <c r="E109" s="202" t="s">
        <v>590</v>
      </c>
      <c r="F109" s="203" t="s">
        <v>591</v>
      </c>
      <c r="G109" s="204" t="s">
        <v>158</v>
      </c>
      <c r="H109" s="205">
        <v>53</v>
      </c>
      <c r="I109" s="206"/>
      <c r="J109" s="207">
        <f>ROUND(I109*H109,2)</f>
        <v>0</v>
      </c>
      <c r="K109" s="203" t="s">
        <v>1</v>
      </c>
      <c r="L109" s="39"/>
      <c r="M109" s="208" t="s">
        <v>1</v>
      </c>
      <c r="N109" s="209" t="s">
        <v>42</v>
      </c>
      <c r="O109" s="75"/>
      <c r="P109" s="210">
        <f>O109*H109</f>
        <v>0</v>
      </c>
      <c r="Q109" s="210">
        <v>0</v>
      </c>
      <c r="R109" s="210">
        <f>Q109*H109</f>
        <v>0</v>
      </c>
      <c r="S109" s="210">
        <v>0</v>
      </c>
      <c r="T109" s="211">
        <f>S109*H109</f>
        <v>0</v>
      </c>
      <c r="AR109" s="13" t="s">
        <v>557</v>
      </c>
      <c r="AT109" s="13" t="s">
        <v>126</v>
      </c>
      <c r="AU109" s="13" t="s">
        <v>78</v>
      </c>
      <c r="AY109" s="13" t="s">
        <v>123</v>
      </c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13" t="s">
        <v>132</v>
      </c>
      <c r="BK109" s="212">
        <f>ROUND(I109*H109,2)</f>
        <v>0</v>
      </c>
      <c r="BL109" s="13" t="s">
        <v>557</v>
      </c>
      <c r="BM109" s="13" t="s">
        <v>315</v>
      </c>
    </row>
    <row r="110" spans="2:65" s="1" customFormat="1" ht="16.5" customHeight="1">
      <c r="B110" s="34"/>
      <c r="C110" s="225" t="s">
        <v>70</v>
      </c>
      <c r="D110" s="225" t="s">
        <v>169</v>
      </c>
      <c r="E110" s="226" t="s">
        <v>592</v>
      </c>
      <c r="F110" s="227" t="s">
        <v>593</v>
      </c>
      <c r="G110" s="228" t="s">
        <v>169</v>
      </c>
      <c r="H110" s="229">
        <v>53</v>
      </c>
      <c r="I110" s="230"/>
      <c r="J110" s="231">
        <f>ROUND(I110*H110,2)</f>
        <v>0</v>
      </c>
      <c r="K110" s="227" t="s">
        <v>1</v>
      </c>
      <c r="L110" s="232"/>
      <c r="M110" s="233" t="s">
        <v>1</v>
      </c>
      <c r="N110" s="234" t="s">
        <v>42</v>
      </c>
      <c r="O110" s="75"/>
      <c r="P110" s="210">
        <f>O110*H110</f>
        <v>0</v>
      </c>
      <c r="Q110" s="210">
        <v>0</v>
      </c>
      <c r="R110" s="210">
        <f>Q110*H110</f>
        <v>0</v>
      </c>
      <c r="S110" s="210">
        <v>0</v>
      </c>
      <c r="T110" s="211">
        <f>S110*H110</f>
        <v>0</v>
      </c>
      <c r="AR110" s="13" t="s">
        <v>561</v>
      </c>
      <c r="AT110" s="13" t="s">
        <v>169</v>
      </c>
      <c r="AU110" s="13" t="s">
        <v>78</v>
      </c>
      <c r="AY110" s="13" t="s">
        <v>123</v>
      </c>
      <c r="BE110" s="212">
        <f>IF(N110="základní",J110,0)</f>
        <v>0</v>
      </c>
      <c r="BF110" s="212">
        <f>IF(N110="snížená",J110,0)</f>
        <v>0</v>
      </c>
      <c r="BG110" s="212">
        <f>IF(N110="zákl. přenesená",J110,0)</f>
        <v>0</v>
      </c>
      <c r="BH110" s="212">
        <f>IF(N110="sníž. přenesená",J110,0)</f>
        <v>0</v>
      </c>
      <c r="BI110" s="212">
        <f>IF(N110="nulová",J110,0)</f>
        <v>0</v>
      </c>
      <c r="BJ110" s="13" t="s">
        <v>132</v>
      </c>
      <c r="BK110" s="212">
        <f>ROUND(I110*H110,2)</f>
        <v>0</v>
      </c>
      <c r="BL110" s="13" t="s">
        <v>557</v>
      </c>
      <c r="BM110" s="13" t="s">
        <v>323</v>
      </c>
    </row>
    <row r="111" spans="2:65" s="1" customFormat="1" ht="16.5" customHeight="1">
      <c r="B111" s="34"/>
      <c r="C111" s="201" t="s">
        <v>70</v>
      </c>
      <c r="D111" s="201" t="s">
        <v>126</v>
      </c>
      <c r="E111" s="202" t="s">
        <v>594</v>
      </c>
      <c r="F111" s="203" t="s">
        <v>595</v>
      </c>
      <c r="G111" s="204" t="s">
        <v>158</v>
      </c>
      <c r="H111" s="205">
        <v>94</v>
      </c>
      <c r="I111" s="206"/>
      <c r="J111" s="207">
        <f>ROUND(I111*H111,2)</f>
        <v>0</v>
      </c>
      <c r="K111" s="203" t="s">
        <v>1</v>
      </c>
      <c r="L111" s="39"/>
      <c r="M111" s="208" t="s">
        <v>1</v>
      </c>
      <c r="N111" s="209" t="s">
        <v>42</v>
      </c>
      <c r="O111" s="75"/>
      <c r="P111" s="210">
        <f>O111*H111</f>
        <v>0</v>
      </c>
      <c r="Q111" s="210">
        <v>0</v>
      </c>
      <c r="R111" s="210">
        <f>Q111*H111</f>
        <v>0</v>
      </c>
      <c r="S111" s="210">
        <v>0</v>
      </c>
      <c r="T111" s="211">
        <f>S111*H111</f>
        <v>0</v>
      </c>
      <c r="AR111" s="13" t="s">
        <v>557</v>
      </c>
      <c r="AT111" s="13" t="s">
        <v>126</v>
      </c>
      <c r="AU111" s="13" t="s">
        <v>78</v>
      </c>
      <c r="AY111" s="13" t="s">
        <v>123</v>
      </c>
      <c r="BE111" s="212">
        <f>IF(N111="základní",J111,0)</f>
        <v>0</v>
      </c>
      <c r="BF111" s="212">
        <f>IF(N111="snížená",J111,0)</f>
        <v>0</v>
      </c>
      <c r="BG111" s="212">
        <f>IF(N111="zákl. přenesená",J111,0)</f>
        <v>0</v>
      </c>
      <c r="BH111" s="212">
        <f>IF(N111="sníž. přenesená",J111,0)</f>
        <v>0</v>
      </c>
      <c r="BI111" s="212">
        <f>IF(N111="nulová",J111,0)</f>
        <v>0</v>
      </c>
      <c r="BJ111" s="13" t="s">
        <v>132</v>
      </c>
      <c r="BK111" s="212">
        <f>ROUND(I111*H111,2)</f>
        <v>0</v>
      </c>
      <c r="BL111" s="13" t="s">
        <v>557</v>
      </c>
      <c r="BM111" s="13" t="s">
        <v>331</v>
      </c>
    </row>
    <row r="112" spans="2:65" s="1" customFormat="1" ht="16.5" customHeight="1">
      <c r="B112" s="34"/>
      <c r="C112" s="225" t="s">
        <v>70</v>
      </c>
      <c r="D112" s="225" t="s">
        <v>169</v>
      </c>
      <c r="E112" s="226" t="s">
        <v>596</v>
      </c>
      <c r="F112" s="227" t="s">
        <v>597</v>
      </c>
      <c r="G112" s="228" t="s">
        <v>169</v>
      </c>
      <c r="H112" s="229">
        <v>94</v>
      </c>
      <c r="I112" s="230"/>
      <c r="J112" s="231">
        <f>ROUND(I112*H112,2)</f>
        <v>0</v>
      </c>
      <c r="K112" s="227" t="s">
        <v>1</v>
      </c>
      <c r="L112" s="232"/>
      <c r="M112" s="233" t="s">
        <v>1</v>
      </c>
      <c r="N112" s="234" t="s">
        <v>42</v>
      </c>
      <c r="O112" s="75"/>
      <c r="P112" s="210">
        <f>O112*H112</f>
        <v>0</v>
      </c>
      <c r="Q112" s="210">
        <v>0</v>
      </c>
      <c r="R112" s="210">
        <f>Q112*H112</f>
        <v>0</v>
      </c>
      <c r="S112" s="210">
        <v>0</v>
      </c>
      <c r="T112" s="211">
        <f>S112*H112</f>
        <v>0</v>
      </c>
      <c r="AR112" s="13" t="s">
        <v>561</v>
      </c>
      <c r="AT112" s="13" t="s">
        <v>169</v>
      </c>
      <c r="AU112" s="13" t="s">
        <v>78</v>
      </c>
      <c r="AY112" s="13" t="s">
        <v>123</v>
      </c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13" t="s">
        <v>132</v>
      </c>
      <c r="BK112" s="212">
        <f>ROUND(I112*H112,2)</f>
        <v>0</v>
      </c>
      <c r="BL112" s="13" t="s">
        <v>557</v>
      </c>
      <c r="BM112" s="13" t="s">
        <v>343</v>
      </c>
    </row>
    <row r="113" spans="2:65" s="1" customFormat="1" ht="16.5" customHeight="1">
      <c r="B113" s="34"/>
      <c r="C113" s="201" t="s">
        <v>70</v>
      </c>
      <c r="D113" s="201" t="s">
        <v>126</v>
      </c>
      <c r="E113" s="202" t="s">
        <v>598</v>
      </c>
      <c r="F113" s="203" t="s">
        <v>599</v>
      </c>
      <c r="G113" s="204" t="s">
        <v>556</v>
      </c>
      <c r="H113" s="205">
        <v>190</v>
      </c>
      <c r="I113" s="206"/>
      <c r="J113" s="207">
        <f>ROUND(I113*H113,2)</f>
        <v>0</v>
      </c>
      <c r="K113" s="203" t="s">
        <v>1</v>
      </c>
      <c r="L113" s="39"/>
      <c r="M113" s="208" t="s">
        <v>1</v>
      </c>
      <c r="N113" s="209" t="s">
        <v>42</v>
      </c>
      <c r="O113" s="75"/>
      <c r="P113" s="210">
        <f>O113*H113</f>
        <v>0</v>
      </c>
      <c r="Q113" s="210">
        <v>0</v>
      </c>
      <c r="R113" s="210">
        <f>Q113*H113</f>
        <v>0</v>
      </c>
      <c r="S113" s="210">
        <v>0</v>
      </c>
      <c r="T113" s="211">
        <f>S113*H113</f>
        <v>0</v>
      </c>
      <c r="AR113" s="13" t="s">
        <v>557</v>
      </c>
      <c r="AT113" s="13" t="s">
        <v>126</v>
      </c>
      <c r="AU113" s="13" t="s">
        <v>78</v>
      </c>
      <c r="AY113" s="13" t="s">
        <v>123</v>
      </c>
      <c r="BE113" s="212">
        <f>IF(N113="základní",J113,0)</f>
        <v>0</v>
      </c>
      <c r="BF113" s="212">
        <f>IF(N113="snížená",J113,0)</f>
        <v>0</v>
      </c>
      <c r="BG113" s="212">
        <f>IF(N113="zákl. přenesená",J113,0)</f>
        <v>0</v>
      </c>
      <c r="BH113" s="212">
        <f>IF(N113="sníž. přenesená",J113,0)</f>
        <v>0</v>
      </c>
      <c r="BI113" s="212">
        <f>IF(N113="nulová",J113,0)</f>
        <v>0</v>
      </c>
      <c r="BJ113" s="13" t="s">
        <v>132</v>
      </c>
      <c r="BK113" s="212">
        <f>ROUND(I113*H113,2)</f>
        <v>0</v>
      </c>
      <c r="BL113" s="13" t="s">
        <v>557</v>
      </c>
      <c r="BM113" s="13" t="s">
        <v>354</v>
      </c>
    </row>
    <row r="114" spans="2:65" s="1" customFormat="1" ht="16.5" customHeight="1">
      <c r="B114" s="34"/>
      <c r="C114" s="201" t="s">
        <v>70</v>
      </c>
      <c r="D114" s="201" t="s">
        <v>126</v>
      </c>
      <c r="E114" s="202" t="s">
        <v>600</v>
      </c>
      <c r="F114" s="203" t="s">
        <v>601</v>
      </c>
      <c r="G114" s="204" t="s">
        <v>556</v>
      </c>
      <c r="H114" s="205">
        <v>28</v>
      </c>
      <c r="I114" s="206"/>
      <c r="J114" s="207">
        <f>ROUND(I114*H114,2)</f>
        <v>0</v>
      </c>
      <c r="K114" s="203" t="s">
        <v>1</v>
      </c>
      <c r="L114" s="39"/>
      <c r="M114" s="208" t="s">
        <v>1</v>
      </c>
      <c r="N114" s="209" t="s">
        <v>42</v>
      </c>
      <c r="O114" s="75"/>
      <c r="P114" s="210">
        <f>O114*H114</f>
        <v>0</v>
      </c>
      <c r="Q114" s="210">
        <v>0</v>
      </c>
      <c r="R114" s="210">
        <f>Q114*H114</f>
        <v>0</v>
      </c>
      <c r="S114" s="210">
        <v>0</v>
      </c>
      <c r="T114" s="211">
        <f>S114*H114</f>
        <v>0</v>
      </c>
      <c r="AR114" s="13" t="s">
        <v>557</v>
      </c>
      <c r="AT114" s="13" t="s">
        <v>126</v>
      </c>
      <c r="AU114" s="13" t="s">
        <v>78</v>
      </c>
      <c r="AY114" s="13" t="s">
        <v>123</v>
      </c>
      <c r="BE114" s="212">
        <f>IF(N114="základní",J114,0)</f>
        <v>0</v>
      </c>
      <c r="BF114" s="212">
        <f>IF(N114="snížená",J114,0)</f>
        <v>0</v>
      </c>
      <c r="BG114" s="212">
        <f>IF(N114="zákl. přenesená",J114,0)</f>
        <v>0</v>
      </c>
      <c r="BH114" s="212">
        <f>IF(N114="sníž. přenesená",J114,0)</f>
        <v>0</v>
      </c>
      <c r="BI114" s="212">
        <f>IF(N114="nulová",J114,0)</f>
        <v>0</v>
      </c>
      <c r="BJ114" s="13" t="s">
        <v>132</v>
      </c>
      <c r="BK114" s="212">
        <f>ROUND(I114*H114,2)</f>
        <v>0</v>
      </c>
      <c r="BL114" s="13" t="s">
        <v>557</v>
      </c>
      <c r="BM114" s="13" t="s">
        <v>366</v>
      </c>
    </row>
    <row r="115" spans="2:65" s="1" customFormat="1" ht="16.5" customHeight="1">
      <c r="B115" s="34"/>
      <c r="C115" s="201" t="s">
        <v>70</v>
      </c>
      <c r="D115" s="201" t="s">
        <v>126</v>
      </c>
      <c r="E115" s="202" t="s">
        <v>602</v>
      </c>
      <c r="F115" s="203" t="s">
        <v>603</v>
      </c>
      <c r="G115" s="204" t="s">
        <v>556</v>
      </c>
      <c r="H115" s="205">
        <v>12</v>
      </c>
      <c r="I115" s="206"/>
      <c r="J115" s="207">
        <f>ROUND(I115*H115,2)</f>
        <v>0</v>
      </c>
      <c r="K115" s="203" t="s">
        <v>1</v>
      </c>
      <c r="L115" s="39"/>
      <c r="M115" s="208" t="s">
        <v>1</v>
      </c>
      <c r="N115" s="209" t="s">
        <v>42</v>
      </c>
      <c r="O115" s="75"/>
      <c r="P115" s="210">
        <f>O115*H115</f>
        <v>0</v>
      </c>
      <c r="Q115" s="210">
        <v>0</v>
      </c>
      <c r="R115" s="210">
        <f>Q115*H115</f>
        <v>0</v>
      </c>
      <c r="S115" s="210">
        <v>0</v>
      </c>
      <c r="T115" s="211">
        <f>S115*H115</f>
        <v>0</v>
      </c>
      <c r="AR115" s="13" t="s">
        <v>557</v>
      </c>
      <c r="AT115" s="13" t="s">
        <v>126</v>
      </c>
      <c r="AU115" s="13" t="s">
        <v>78</v>
      </c>
      <c r="AY115" s="13" t="s">
        <v>123</v>
      </c>
      <c r="BE115" s="212">
        <f>IF(N115="základní",J115,0)</f>
        <v>0</v>
      </c>
      <c r="BF115" s="212">
        <f>IF(N115="snížená",J115,0)</f>
        <v>0</v>
      </c>
      <c r="BG115" s="212">
        <f>IF(N115="zákl. přenesená",J115,0)</f>
        <v>0</v>
      </c>
      <c r="BH115" s="212">
        <f>IF(N115="sníž. přenesená",J115,0)</f>
        <v>0</v>
      </c>
      <c r="BI115" s="212">
        <f>IF(N115="nulová",J115,0)</f>
        <v>0</v>
      </c>
      <c r="BJ115" s="13" t="s">
        <v>132</v>
      </c>
      <c r="BK115" s="212">
        <f>ROUND(I115*H115,2)</f>
        <v>0</v>
      </c>
      <c r="BL115" s="13" t="s">
        <v>557</v>
      </c>
      <c r="BM115" s="13" t="s">
        <v>374</v>
      </c>
    </row>
    <row r="116" spans="2:65" s="1" customFormat="1" ht="16.5" customHeight="1">
      <c r="B116" s="34"/>
      <c r="C116" s="201" t="s">
        <v>70</v>
      </c>
      <c r="D116" s="201" t="s">
        <v>126</v>
      </c>
      <c r="E116" s="202" t="s">
        <v>604</v>
      </c>
      <c r="F116" s="203" t="s">
        <v>605</v>
      </c>
      <c r="G116" s="204" t="s">
        <v>556</v>
      </c>
      <c r="H116" s="205">
        <v>4</v>
      </c>
      <c r="I116" s="206"/>
      <c r="J116" s="207">
        <f>ROUND(I116*H116,2)</f>
        <v>0</v>
      </c>
      <c r="K116" s="203" t="s">
        <v>1</v>
      </c>
      <c r="L116" s="39"/>
      <c r="M116" s="208" t="s">
        <v>1</v>
      </c>
      <c r="N116" s="209" t="s">
        <v>42</v>
      </c>
      <c r="O116" s="75"/>
      <c r="P116" s="210">
        <f>O116*H116</f>
        <v>0</v>
      </c>
      <c r="Q116" s="210">
        <v>0</v>
      </c>
      <c r="R116" s="210">
        <f>Q116*H116</f>
        <v>0</v>
      </c>
      <c r="S116" s="210">
        <v>0</v>
      </c>
      <c r="T116" s="211">
        <f>S116*H116</f>
        <v>0</v>
      </c>
      <c r="AR116" s="13" t="s">
        <v>557</v>
      </c>
      <c r="AT116" s="13" t="s">
        <v>126</v>
      </c>
      <c r="AU116" s="13" t="s">
        <v>78</v>
      </c>
      <c r="AY116" s="13" t="s">
        <v>123</v>
      </c>
      <c r="BE116" s="212">
        <f>IF(N116="základní",J116,0)</f>
        <v>0</v>
      </c>
      <c r="BF116" s="212">
        <f>IF(N116="snížená",J116,0)</f>
        <v>0</v>
      </c>
      <c r="BG116" s="212">
        <f>IF(N116="zákl. přenesená",J116,0)</f>
        <v>0</v>
      </c>
      <c r="BH116" s="212">
        <f>IF(N116="sníž. přenesená",J116,0)</f>
        <v>0</v>
      </c>
      <c r="BI116" s="212">
        <f>IF(N116="nulová",J116,0)</f>
        <v>0</v>
      </c>
      <c r="BJ116" s="13" t="s">
        <v>132</v>
      </c>
      <c r="BK116" s="212">
        <f>ROUND(I116*H116,2)</f>
        <v>0</v>
      </c>
      <c r="BL116" s="13" t="s">
        <v>557</v>
      </c>
      <c r="BM116" s="13" t="s">
        <v>386</v>
      </c>
    </row>
    <row r="117" spans="2:65" s="1" customFormat="1" ht="16.5" customHeight="1">
      <c r="B117" s="34"/>
      <c r="C117" s="201" t="s">
        <v>70</v>
      </c>
      <c r="D117" s="201" t="s">
        <v>126</v>
      </c>
      <c r="E117" s="202" t="s">
        <v>606</v>
      </c>
      <c r="F117" s="203" t="s">
        <v>607</v>
      </c>
      <c r="G117" s="204" t="s">
        <v>556</v>
      </c>
      <c r="H117" s="205">
        <v>31</v>
      </c>
      <c r="I117" s="206"/>
      <c r="J117" s="207">
        <f>ROUND(I117*H117,2)</f>
        <v>0</v>
      </c>
      <c r="K117" s="203" t="s">
        <v>1</v>
      </c>
      <c r="L117" s="39"/>
      <c r="M117" s="208" t="s">
        <v>1</v>
      </c>
      <c r="N117" s="209" t="s">
        <v>42</v>
      </c>
      <c r="O117" s="75"/>
      <c r="P117" s="210">
        <f>O117*H117</f>
        <v>0</v>
      </c>
      <c r="Q117" s="210">
        <v>0</v>
      </c>
      <c r="R117" s="210">
        <f>Q117*H117</f>
        <v>0</v>
      </c>
      <c r="S117" s="210">
        <v>0</v>
      </c>
      <c r="T117" s="211">
        <f>S117*H117</f>
        <v>0</v>
      </c>
      <c r="AR117" s="13" t="s">
        <v>557</v>
      </c>
      <c r="AT117" s="13" t="s">
        <v>126</v>
      </c>
      <c r="AU117" s="13" t="s">
        <v>78</v>
      </c>
      <c r="AY117" s="13" t="s">
        <v>123</v>
      </c>
      <c r="BE117" s="212">
        <f>IF(N117="základní",J117,0)</f>
        <v>0</v>
      </c>
      <c r="BF117" s="212">
        <f>IF(N117="snížená",J117,0)</f>
        <v>0</v>
      </c>
      <c r="BG117" s="212">
        <f>IF(N117="zákl. přenesená",J117,0)</f>
        <v>0</v>
      </c>
      <c r="BH117" s="212">
        <f>IF(N117="sníž. přenesená",J117,0)</f>
        <v>0</v>
      </c>
      <c r="BI117" s="212">
        <f>IF(N117="nulová",J117,0)</f>
        <v>0</v>
      </c>
      <c r="BJ117" s="13" t="s">
        <v>132</v>
      </c>
      <c r="BK117" s="212">
        <f>ROUND(I117*H117,2)</f>
        <v>0</v>
      </c>
      <c r="BL117" s="13" t="s">
        <v>557</v>
      </c>
      <c r="BM117" s="13" t="s">
        <v>410</v>
      </c>
    </row>
    <row r="118" spans="2:65" s="1" customFormat="1" ht="16.5" customHeight="1">
      <c r="B118" s="34"/>
      <c r="C118" s="225" t="s">
        <v>70</v>
      </c>
      <c r="D118" s="225" t="s">
        <v>169</v>
      </c>
      <c r="E118" s="226" t="s">
        <v>608</v>
      </c>
      <c r="F118" s="227" t="s">
        <v>609</v>
      </c>
      <c r="G118" s="228" t="s">
        <v>560</v>
      </c>
      <c r="H118" s="229">
        <v>31</v>
      </c>
      <c r="I118" s="230"/>
      <c r="J118" s="231">
        <f>ROUND(I118*H118,2)</f>
        <v>0</v>
      </c>
      <c r="K118" s="227" t="s">
        <v>1</v>
      </c>
      <c r="L118" s="232"/>
      <c r="M118" s="233" t="s">
        <v>1</v>
      </c>
      <c r="N118" s="234" t="s">
        <v>42</v>
      </c>
      <c r="O118" s="75"/>
      <c r="P118" s="210">
        <f>O118*H118</f>
        <v>0</v>
      </c>
      <c r="Q118" s="210">
        <v>0</v>
      </c>
      <c r="R118" s="210">
        <f>Q118*H118</f>
        <v>0</v>
      </c>
      <c r="S118" s="210">
        <v>0</v>
      </c>
      <c r="T118" s="211">
        <f>S118*H118</f>
        <v>0</v>
      </c>
      <c r="AR118" s="13" t="s">
        <v>561</v>
      </c>
      <c r="AT118" s="13" t="s">
        <v>169</v>
      </c>
      <c r="AU118" s="13" t="s">
        <v>78</v>
      </c>
      <c r="AY118" s="13" t="s">
        <v>123</v>
      </c>
      <c r="BE118" s="212">
        <f>IF(N118="základní",J118,0)</f>
        <v>0</v>
      </c>
      <c r="BF118" s="212">
        <f>IF(N118="snížená",J118,0)</f>
        <v>0</v>
      </c>
      <c r="BG118" s="212">
        <f>IF(N118="zákl. přenesená",J118,0)</f>
        <v>0</v>
      </c>
      <c r="BH118" s="212">
        <f>IF(N118="sníž. přenesená",J118,0)</f>
        <v>0</v>
      </c>
      <c r="BI118" s="212">
        <f>IF(N118="nulová",J118,0)</f>
        <v>0</v>
      </c>
      <c r="BJ118" s="13" t="s">
        <v>132</v>
      </c>
      <c r="BK118" s="212">
        <f>ROUND(I118*H118,2)</f>
        <v>0</v>
      </c>
      <c r="BL118" s="13" t="s">
        <v>557</v>
      </c>
      <c r="BM118" s="13" t="s">
        <v>423</v>
      </c>
    </row>
    <row r="119" spans="2:65" s="1" customFormat="1" ht="16.5" customHeight="1">
      <c r="B119" s="34"/>
      <c r="C119" s="225" t="s">
        <v>70</v>
      </c>
      <c r="D119" s="225" t="s">
        <v>169</v>
      </c>
      <c r="E119" s="226" t="s">
        <v>610</v>
      </c>
      <c r="F119" s="227" t="s">
        <v>611</v>
      </c>
      <c r="G119" s="228" t="s">
        <v>560</v>
      </c>
      <c r="H119" s="229">
        <v>31</v>
      </c>
      <c r="I119" s="230"/>
      <c r="J119" s="231">
        <f>ROUND(I119*H119,2)</f>
        <v>0</v>
      </c>
      <c r="K119" s="227" t="s">
        <v>1</v>
      </c>
      <c r="L119" s="232"/>
      <c r="M119" s="233" t="s">
        <v>1</v>
      </c>
      <c r="N119" s="234" t="s">
        <v>42</v>
      </c>
      <c r="O119" s="75"/>
      <c r="P119" s="210">
        <f>O119*H119</f>
        <v>0</v>
      </c>
      <c r="Q119" s="210">
        <v>0</v>
      </c>
      <c r="R119" s="210">
        <f>Q119*H119</f>
        <v>0</v>
      </c>
      <c r="S119" s="210">
        <v>0</v>
      </c>
      <c r="T119" s="211">
        <f>S119*H119</f>
        <v>0</v>
      </c>
      <c r="AR119" s="13" t="s">
        <v>561</v>
      </c>
      <c r="AT119" s="13" t="s">
        <v>169</v>
      </c>
      <c r="AU119" s="13" t="s">
        <v>78</v>
      </c>
      <c r="AY119" s="13" t="s">
        <v>123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13" t="s">
        <v>132</v>
      </c>
      <c r="BK119" s="212">
        <f>ROUND(I119*H119,2)</f>
        <v>0</v>
      </c>
      <c r="BL119" s="13" t="s">
        <v>557</v>
      </c>
      <c r="BM119" s="13" t="s">
        <v>516</v>
      </c>
    </row>
    <row r="120" spans="2:65" s="1" customFormat="1" ht="16.5" customHeight="1">
      <c r="B120" s="34"/>
      <c r="C120" s="225" t="s">
        <v>70</v>
      </c>
      <c r="D120" s="225" t="s">
        <v>169</v>
      </c>
      <c r="E120" s="226" t="s">
        <v>612</v>
      </c>
      <c r="F120" s="227" t="s">
        <v>613</v>
      </c>
      <c r="G120" s="228" t="s">
        <v>560</v>
      </c>
      <c r="H120" s="229">
        <v>31</v>
      </c>
      <c r="I120" s="230"/>
      <c r="J120" s="231">
        <f>ROUND(I120*H120,2)</f>
        <v>0</v>
      </c>
      <c r="K120" s="227" t="s">
        <v>1</v>
      </c>
      <c r="L120" s="232"/>
      <c r="M120" s="233" t="s">
        <v>1</v>
      </c>
      <c r="N120" s="234" t="s">
        <v>42</v>
      </c>
      <c r="O120" s="75"/>
      <c r="P120" s="210">
        <f>O120*H120</f>
        <v>0</v>
      </c>
      <c r="Q120" s="210">
        <v>0</v>
      </c>
      <c r="R120" s="210">
        <f>Q120*H120</f>
        <v>0</v>
      </c>
      <c r="S120" s="210">
        <v>0</v>
      </c>
      <c r="T120" s="211">
        <f>S120*H120</f>
        <v>0</v>
      </c>
      <c r="AR120" s="13" t="s">
        <v>561</v>
      </c>
      <c r="AT120" s="13" t="s">
        <v>169</v>
      </c>
      <c r="AU120" s="13" t="s">
        <v>78</v>
      </c>
      <c r="AY120" s="13" t="s">
        <v>123</v>
      </c>
      <c r="BE120" s="212">
        <f>IF(N120="základní",J120,0)</f>
        <v>0</v>
      </c>
      <c r="BF120" s="212">
        <f>IF(N120="snížená",J120,0)</f>
        <v>0</v>
      </c>
      <c r="BG120" s="212">
        <f>IF(N120="zákl. přenesená",J120,0)</f>
        <v>0</v>
      </c>
      <c r="BH120" s="212">
        <f>IF(N120="sníž. přenesená",J120,0)</f>
        <v>0</v>
      </c>
      <c r="BI120" s="212">
        <f>IF(N120="nulová",J120,0)</f>
        <v>0</v>
      </c>
      <c r="BJ120" s="13" t="s">
        <v>132</v>
      </c>
      <c r="BK120" s="212">
        <f>ROUND(I120*H120,2)</f>
        <v>0</v>
      </c>
      <c r="BL120" s="13" t="s">
        <v>557</v>
      </c>
      <c r="BM120" s="13" t="s">
        <v>537</v>
      </c>
    </row>
    <row r="121" spans="2:65" s="1" customFormat="1" ht="16.5" customHeight="1">
      <c r="B121" s="34"/>
      <c r="C121" s="201" t="s">
        <v>70</v>
      </c>
      <c r="D121" s="201" t="s">
        <v>126</v>
      </c>
      <c r="E121" s="202" t="s">
        <v>614</v>
      </c>
      <c r="F121" s="203" t="s">
        <v>615</v>
      </c>
      <c r="G121" s="204" t="s">
        <v>556</v>
      </c>
      <c r="H121" s="205">
        <v>28</v>
      </c>
      <c r="I121" s="206"/>
      <c r="J121" s="207">
        <f>ROUND(I121*H121,2)</f>
        <v>0</v>
      </c>
      <c r="K121" s="203" t="s">
        <v>1</v>
      </c>
      <c r="L121" s="39"/>
      <c r="M121" s="208" t="s">
        <v>1</v>
      </c>
      <c r="N121" s="209" t="s">
        <v>42</v>
      </c>
      <c r="O121" s="75"/>
      <c r="P121" s="210">
        <f>O121*H121</f>
        <v>0</v>
      </c>
      <c r="Q121" s="210">
        <v>0</v>
      </c>
      <c r="R121" s="210">
        <f>Q121*H121</f>
        <v>0</v>
      </c>
      <c r="S121" s="210">
        <v>0</v>
      </c>
      <c r="T121" s="211">
        <f>S121*H121</f>
        <v>0</v>
      </c>
      <c r="AR121" s="13" t="s">
        <v>557</v>
      </c>
      <c r="AT121" s="13" t="s">
        <v>126</v>
      </c>
      <c r="AU121" s="13" t="s">
        <v>78</v>
      </c>
      <c r="AY121" s="13" t="s">
        <v>123</v>
      </c>
      <c r="BE121" s="212">
        <f>IF(N121="základní",J121,0)</f>
        <v>0</v>
      </c>
      <c r="BF121" s="212">
        <f>IF(N121="snížená",J121,0)</f>
        <v>0</v>
      </c>
      <c r="BG121" s="212">
        <f>IF(N121="zákl. přenesená",J121,0)</f>
        <v>0</v>
      </c>
      <c r="BH121" s="212">
        <f>IF(N121="sníž. přenesená",J121,0)</f>
        <v>0</v>
      </c>
      <c r="BI121" s="212">
        <f>IF(N121="nulová",J121,0)</f>
        <v>0</v>
      </c>
      <c r="BJ121" s="13" t="s">
        <v>132</v>
      </c>
      <c r="BK121" s="212">
        <f>ROUND(I121*H121,2)</f>
        <v>0</v>
      </c>
      <c r="BL121" s="13" t="s">
        <v>557</v>
      </c>
      <c r="BM121" s="13" t="s">
        <v>616</v>
      </c>
    </row>
    <row r="122" spans="2:65" s="1" customFormat="1" ht="16.5" customHeight="1">
      <c r="B122" s="34"/>
      <c r="C122" s="225" t="s">
        <v>70</v>
      </c>
      <c r="D122" s="225" t="s">
        <v>169</v>
      </c>
      <c r="E122" s="226" t="s">
        <v>617</v>
      </c>
      <c r="F122" s="227" t="s">
        <v>618</v>
      </c>
      <c r="G122" s="228" t="s">
        <v>560</v>
      </c>
      <c r="H122" s="229">
        <v>28</v>
      </c>
      <c r="I122" s="230"/>
      <c r="J122" s="231">
        <f>ROUND(I122*H122,2)</f>
        <v>0</v>
      </c>
      <c r="K122" s="227" t="s">
        <v>1</v>
      </c>
      <c r="L122" s="232"/>
      <c r="M122" s="233" t="s">
        <v>1</v>
      </c>
      <c r="N122" s="234" t="s">
        <v>42</v>
      </c>
      <c r="O122" s="75"/>
      <c r="P122" s="210">
        <f>O122*H122</f>
        <v>0</v>
      </c>
      <c r="Q122" s="210">
        <v>0</v>
      </c>
      <c r="R122" s="210">
        <f>Q122*H122</f>
        <v>0</v>
      </c>
      <c r="S122" s="210">
        <v>0</v>
      </c>
      <c r="T122" s="211">
        <f>S122*H122</f>
        <v>0</v>
      </c>
      <c r="AR122" s="13" t="s">
        <v>561</v>
      </c>
      <c r="AT122" s="13" t="s">
        <v>169</v>
      </c>
      <c r="AU122" s="13" t="s">
        <v>78</v>
      </c>
      <c r="AY122" s="13" t="s">
        <v>123</v>
      </c>
      <c r="BE122" s="212">
        <f>IF(N122="základní",J122,0)</f>
        <v>0</v>
      </c>
      <c r="BF122" s="212">
        <f>IF(N122="snížená",J122,0)</f>
        <v>0</v>
      </c>
      <c r="BG122" s="212">
        <f>IF(N122="zákl. přenesená",J122,0)</f>
        <v>0</v>
      </c>
      <c r="BH122" s="212">
        <f>IF(N122="sníž. přenesená",J122,0)</f>
        <v>0</v>
      </c>
      <c r="BI122" s="212">
        <f>IF(N122="nulová",J122,0)</f>
        <v>0</v>
      </c>
      <c r="BJ122" s="13" t="s">
        <v>132</v>
      </c>
      <c r="BK122" s="212">
        <f>ROUND(I122*H122,2)</f>
        <v>0</v>
      </c>
      <c r="BL122" s="13" t="s">
        <v>557</v>
      </c>
      <c r="BM122" s="13" t="s">
        <v>619</v>
      </c>
    </row>
    <row r="123" spans="2:65" s="1" customFormat="1" ht="16.5" customHeight="1">
      <c r="B123" s="34"/>
      <c r="C123" s="225" t="s">
        <v>70</v>
      </c>
      <c r="D123" s="225" t="s">
        <v>169</v>
      </c>
      <c r="E123" s="226" t="s">
        <v>620</v>
      </c>
      <c r="F123" s="227" t="s">
        <v>621</v>
      </c>
      <c r="G123" s="228" t="s">
        <v>560</v>
      </c>
      <c r="H123" s="229">
        <v>28</v>
      </c>
      <c r="I123" s="230"/>
      <c r="J123" s="231">
        <f>ROUND(I123*H123,2)</f>
        <v>0</v>
      </c>
      <c r="K123" s="227" t="s">
        <v>1</v>
      </c>
      <c r="L123" s="232"/>
      <c r="M123" s="233" t="s">
        <v>1</v>
      </c>
      <c r="N123" s="234" t="s">
        <v>42</v>
      </c>
      <c r="O123" s="75"/>
      <c r="P123" s="210">
        <f>O123*H123</f>
        <v>0</v>
      </c>
      <c r="Q123" s="210">
        <v>0</v>
      </c>
      <c r="R123" s="210">
        <f>Q123*H123</f>
        <v>0</v>
      </c>
      <c r="S123" s="210">
        <v>0</v>
      </c>
      <c r="T123" s="211">
        <f>S123*H123</f>
        <v>0</v>
      </c>
      <c r="AR123" s="13" t="s">
        <v>561</v>
      </c>
      <c r="AT123" s="13" t="s">
        <v>169</v>
      </c>
      <c r="AU123" s="13" t="s">
        <v>78</v>
      </c>
      <c r="AY123" s="13" t="s">
        <v>123</v>
      </c>
      <c r="BE123" s="212">
        <f>IF(N123="základní",J123,0)</f>
        <v>0</v>
      </c>
      <c r="BF123" s="212">
        <f>IF(N123="snížená",J123,0)</f>
        <v>0</v>
      </c>
      <c r="BG123" s="212">
        <f>IF(N123="zákl. přenesená",J123,0)</f>
        <v>0</v>
      </c>
      <c r="BH123" s="212">
        <f>IF(N123="sníž. přenesená",J123,0)</f>
        <v>0</v>
      </c>
      <c r="BI123" s="212">
        <f>IF(N123="nulová",J123,0)</f>
        <v>0</v>
      </c>
      <c r="BJ123" s="13" t="s">
        <v>132</v>
      </c>
      <c r="BK123" s="212">
        <f>ROUND(I123*H123,2)</f>
        <v>0</v>
      </c>
      <c r="BL123" s="13" t="s">
        <v>557</v>
      </c>
      <c r="BM123" s="13" t="s">
        <v>622</v>
      </c>
    </row>
    <row r="124" spans="2:65" s="1" customFormat="1" ht="16.5" customHeight="1">
      <c r="B124" s="34"/>
      <c r="C124" s="225" t="s">
        <v>70</v>
      </c>
      <c r="D124" s="225" t="s">
        <v>169</v>
      </c>
      <c r="E124" s="226" t="s">
        <v>612</v>
      </c>
      <c r="F124" s="227" t="s">
        <v>613</v>
      </c>
      <c r="G124" s="228" t="s">
        <v>560</v>
      </c>
      <c r="H124" s="229">
        <v>28</v>
      </c>
      <c r="I124" s="230"/>
      <c r="J124" s="231">
        <f>ROUND(I124*H124,2)</f>
        <v>0</v>
      </c>
      <c r="K124" s="227" t="s">
        <v>1</v>
      </c>
      <c r="L124" s="232"/>
      <c r="M124" s="233" t="s">
        <v>1</v>
      </c>
      <c r="N124" s="234" t="s">
        <v>42</v>
      </c>
      <c r="O124" s="75"/>
      <c r="P124" s="210">
        <f>O124*H124</f>
        <v>0</v>
      </c>
      <c r="Q124" s="210">
        <v>0</v>
      </c>
      <c r="R124" s="210">
        <f>Q124*H124</f>
        <v>0</v>
      </c>
      <c r="S124" s="210">
        <v>0</v>
      </c>
      <c r="T124" s="211">
        <f>S124*H124</f>
        <v>0</v>
      </c>
      <c r="AR124" s="13" t="s">
        <v>561</v>
      </c>
      <c r="AT124" s="13" t="s">
        <v>169</v>
      </c>
      <c r="AU124" s="13" t="s">
        <v>78</v>
      </c>
      <c r="AY124" s="13" t="s">
        <v>123</v>
      </c>
      <c r="BE124" s="212">
        <f>IF(N124="základní",J124,0)</f>
        <v>0</v>
      </c>
      <c r="BF124" s="212">
        <f>IF(N124="snížená",J124,0)</f>
        <v>0</v>
      </c>
      <c r="BG124" s="212">
        <f>IF(N124="zákl. přenesená",J124,0)</f>
        <v>0</v>
      </c>
      <c r="BH124" s="212">
        <f>IF(N124="sníž. přenesená",J124,0)</f>
        <v>0</v>
      </c>
      <c r="BI124" s="212">
        <f>IF(N124="nulová",J124,0)</f>
        <v>0</v>
      </c>
      <c r="BJ124" s="13" t="s">
        <v>132</v>
      </c>
      <c r="BK124" s="212">
        <f>ROUND(I124*H124,2)</f>
        <v>0</v>
      </c>
      <c r="BL124" s="13" t="s">
        <v>557</v>
      </c>
      <c r="BM124" s="13" t="s">
        <v>557</v>
      </c>
    </row>
    <row r="125" spans="2:65" s="1" customFormat="1" ht="16.5" customHeight="1">
      <c r="B125" s="34"/>
      <c r="C125" s="201" t="s">
        <v>70</v>
      </c>
      <c r="D125" s="201" t="s">
        <v>126</v>
      </c>
      <c r="E125" s="202" t="s">
        <v>623</v>
      </c>
      <c r="F125" s="203" t="s">
        <v>624</v>
      </c>
      <c r="G125" s="204" t="s">
        <v>556</v>
      </c>
      <c r="H125" s="205">
        <v>34</v>
      </c>
      <c r="I125" s="206"/>
      <c r="J125" s="207">
        <f>ROUND(I125*H125,2)</f>
        <v>0</v>
      </c>
      <c r="K125" s="203" t="s">
        <v>1</v>
      </c>
      <c r="L125" s="39"/>
      <c r="M125" s="208" t="s">
        <v>1</v>
      </c>
      <c r="N125" s="209" t="s">
        <v>42</v>
      </c>
      <c r="O125" s="75"/>
      <c r="P125" s="210">
        <f>O125*H125</f>
        <v>0</v>
      </c>
      <c r="Q125" s="210">
        <v>0</v>
      </c>
      <c r="R125" s="210">
        <f>Q125*H125</f>
        <v>0</v>
      </c>
      <c r="S125" s="210">
        <v>0</v>
      </c>
      <c r="T125" s="211">
        <f>S125*H125</f>
        <v>0</v>
      </c>
      <c r="AR125" s="13" t="s">
        <v>557</v>
      </c>
      <c r="AT125" s="13" t="s">
        <v>126</v>
      </c>
      <c r="AU125" s="13" t="s">
        <v>78</v>
      </c>
      <c r="AY125" s="13" t="s">
        <v>123</v>
      </c>
      <c r="BE125" s="212">
        <f>IF(N125="základní",J125,0)</f>
        <v>0</v>
      </c>
      <c r="BF125" s="212">
        <f>IF(N125="snížená",J125,0)</f>
        <v>0</v>
      </c>
      <c r="BG125" s="212">
        <f>IF(N125="zákl. přenesená",J125,0)</f>
        <v>0</v>
      </c>
      <c r="BH125" s="212">
        <f>IF(N125="sníž. přenesená",J125,0)</f>
        <v>0</v>
      </c>
      <c r="BI125" s="212">
        <f>IF(N125="nulová",J125,0)</f>
        <v>0</v>
      </c>
      <c r="BJ125" s="13" t="s">
        <v>132</v>
      </c>
      <c r="BK125" s="212">
        <f>ROUND(I125*H125,2)</f>
        <v>0</v>
      </c>
      <c r="BL125" s="13" t="s">
        <v>557</v>
      </c>
      <c r="BM125" s="13" t="s">
        <v>625</v>
      </c>
    </row>
    <row r="126" spans="2:65" s="1" customFormat="1" ht="16.5" customHeight="1">
      <c r="B126" s="34"/>
      <c r="C126" s="225" t="s">
        <v>70</v>
      </c>
      <c r="D126" s="225" t="s">
        <v>169</v>
      </c>
      <c r="E126" s="226" t="s">
        <v>626</v>
      </c>
      <c r="F126" s="227" t="s">
        <v>627</v>
      </c>
      <c r="G126" s="228" t="s">
        <v>560</v>
      </c>
      <c r="H126" s="229">
        <v>34</v>
      </c>
      <c r="I126" s="230"/>
      <c r="J126" s="231">
        <f>ROUND(I126*H126,2)</f>
        <v>0</v>
      </c>
      <c r="K126" s="227" t="s">
        <v>1</v>
      </c>
      <c r="L126" s="232"/>
      <c r="M126" s="233" t="s">
        <v>1</v>
      </c>
      <c r="N126" s="234" t="s">
        <v>42</v>
      </c>
      <c r="O126" s="75"/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1">
        <f>S126*H126</f>
        <v>0</v>
      </c>
      <c r="AR126" s="13" t="s">
        <v>561</v>
      </c>
      <c r="AT126" s="13" t="s">
        <v>169</v>
      </c>
      <c r="AU126" s="13" t="s">
        <v>78</v>
      </c>
      <c r="AY126" s="13" t="s">
        <v>123</v>
      </c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13" t="s">
        <v>132</v>
      </c>
      <c r="BK126" s="212">
        <f>ROUND(I126*H126,2)</f>
        <v>0</v>
      </c>
      <c r="BL126" s="13" t="s">
        <v>557</v>
      </c>
      <c r="BM126" s="13" t="s">
        <v>628</v>
      </c>
    </row>
    <row r="127" spans="2:65" s="1" customFormat="1" ht="16.5" customHeight="1">
      <c r="B127" s="34"/>
      <c r="C127" s="225" t="s">
        <v>70</v>
      </c>
      <c r="D127" s="225" t="s">
        <v>169</v>
      </c>
      <c r="E127" s="226" t="s">
        <v>629</v>
      </c>
      <c r="F127" s="227" t="s">
        <v>630</v>
      </c>
      <c r="G127" s="228" t="s">
        <v>560</v>
      </c>
      <c r="H127" s="229">
        <v>34</v>
      </c>
      <c r="I127" s="230"/>
      <c r="J127" s="231">
        <f>ROUND(I127*H127,2)</f>
        <v>0</v>
      </c>
      <c r="K127" s="227" t="s">
        <v>1</v>
      </c>
      <c r="L127" s="232"/>
      <c r="M127" s="233" t="s">
        <v>1</v>
      </c>
      <c r="N127" s="234" t="s">
        <v>42</v>
      </c>
      <c r="O127" s="75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AR127" s="13" t="s">
        <v>561</v>
      </c>
      <c r="AT127" s="13" t="s">
        <v>169</v>
      </c>
      <c r="AU127" s="13" t="s">
        <v>78</v>
      </c>
      <c r="AY127" s="13" t="s">
        <v>123</v>
      </c>
      <c r="BE127" s="212">
        <f>IF(N127="základní",J127,0)</f>
        <v>0</v>
      </c>
      <c r="BF127" s="212">
        <f>IF(N127="snížená",J127,0)</f>
        <v>0</v>
      </c>
      <c r="BG127" s="212">
        <f>IF(N127="zákl. přenesená",J127,0)</f>
        <v>0</v>
      </c>
      <c r="BH127" s="212">
        <f>IF(N127="sníž. přenesená",J127,0)</f>
        <v>0</v>
      </c>
      <c r="BI127" s="212">
        <f>IF(N127="nulová",J127,0)</f>
        <v>0</v>
      </c>
      <c r="BJ127" s="13" t="s">
        <v>132</v>
      </c>
      <c r="BK127" s="212">
        <f>ROUND(I127*H127,2)</f>
        <v>0</v>
      </c>
      <c r="BL127" s="13" t="s">
        <v>557</v>
      </c>
      <c r="BM127" s="13" t="s">
        <v>631</v>
      </c>
    </row>
    <row r="128" spans="2:65" s="1" customFormat="1" ht="16.5" customHeight="1">
      <c r="B128" s="34"/>
      <c r="C128" s="225" t="s">
        <v>70</v>
      </c>
      <c r="D128" s="225" t="s">
        <v>169</v>
      </c>
      <c r="E128" s="226" t="s">
        <v>612</v>
      </c>
      <c r="F128" s="227" t="s">
        <v>613</v>
      </c>
      <c r="G128" s="228" t="s">
        <v>560</v>
      </c>
      <c r="H128" s="229">
        <v>34</v>
      </c>
      <c r="I128" s="230"/>
      <c r="J128" s="231">
        <f>ROUND(I128*H128,2)</f>
        <v>0</v>
      </c>
      <c r="K128" s="227" t="s">
        <v>1</v>
      </c>
      <c r="L128" s="232"/>
      <c r="M128" s="233" t="s">
        <v>1</v>
      </c>
      <c r="N128" s="234" t="s">
        <v>42</v>
      </c>
      <c r="O128" s="75"/>
      <c r="P128" s="210">
        <f>O128*H128</f>
        <v>0</v>
      </c>
      <c r="Q128" s="210">
        <v>0</v>
      </c>
      <c r="R128" s="210">
        <f>Q128*H128</f>
        <v>0</v>
      </c>
      <c r="S128" s="210">
        <v>0</v>
      </c>
      <c r="T128" s="211">
        <f>S128*H128</f>
        <v>0</v>
      </c>
      <c r="AR128" s="13" t="s">
        <v>561</v>
      </c>
      <c r="AT128" s="13" t="s">
        <v>169</v>
      </c>
      <c r="AU128" s="13" t="s">
        <v>78</v>
      </c>
      <c r="AY128" s="13" t="s">
        <v>123</v>
      </c>
      <c r="BE128" s="212">
        <f>IF(N128="základní",J128,0)</f>
        <v>0</v>
      </c>
      <c r="BF128" s="212">
        <f>IF(N128="snížená",J128,0)</f>
        <v>0</v>
      </c>
      <c r="BG128" s="212">
        <f>IF(N128="zákl. přenesená",J128,0)</f>
        <v>0</v>
      </c>
      <c r="BH128" s="212">
        <f>IF(N128="sníž. přenesená",J128,0)</f>
        <v>0</v>
      </c>
      <c r="BI128" s="212">
        <f>IF(N128="nulová",J128,0)</f>
        <v>0</v>
      </c>
      <c r="BJ128" s="13" t="s">
        <v>132</v>
      </c>
      <c r="BK128" s="212">
        <f>ROUND(I128*H128,2)</f>
        <v>0</v>
      </c>
      <c r="BL128" s="13" t="s">
        <v>557</v>
      </c>
      <c r="BM128" s="13" t="s">
        <v>632</v>
      </c>
    </row>
    <row r="129" spans="2:65" s="1" customFormat="1" ht="16.5" customHeight="1">
      <c r="B129" s="34"/>
      <c r="C129" s="225" t="s">
        <v>70</v>
      </c>
      <c r="D129" s="225" t="s">
        <v>169</v>
      </c>
      <c r="E129" s="226" t="s">
        <v>633</v>
      </c>
      <c r="F129" s="227" t="s">
        <v>634</v>
      </c>
      <c r="G129" s="228" t="s">
        <v>560</v>
      </c>
      <c r="H129" s="229">
        <v>34</v>
      </c>
      <c r="I129" s="230"/>
      <c r="J129" s="231">
        <f>ROUND(I129*H129,2)</f>
        <v>0</v>
      </c>
      <c r="K129" s="227" t="s">
        <v>1</v>
      </c>
      <c r="L129" s="232"/>
      <c r="M129" s="233" t="s">
        <v>1</v>
      </c>
      <c r="N129" s="234" t="s">
        <v>42</v>
      </c>
      <c r="O129" s="75"/>
      <c r="P129" s="210">
        <f>O129*H129</f>
        <v>0</v>
      </c>
      <c r="Q129" s="210">
        <v>0</v>
      </c>
      <c r="R129" s="210">
        <f>Q129*H129</f>
        <v>0</v>
      </c>
      <c r="S129" s="210">
        <v>0</v>
      </c>
      <c r="T129" s="211">
        <f>S129*H129</f>
        <v>0</v>
      </c>
      <c r="AR129" s="13" t="s">
        <v>561</v>
      </c>
      <c r="AT129" s="13" t="s">
        <v>169</v>
      </c>
      <c r="AU129" s="13" t="s">
        <v>78</v>
      </c>
      <c r="AY129" s="13" t="s">
        <v>123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13" t="s">
        <v>132</v>
      </c>
      <c r="BK129" s="212">
        <f>ROUND(I129*H129,2)</f>
        <v>0</v>
      </c>
      <c r="BL129" s="13" t="s">
        <v>557</v>
      </c>
      <c r="BM129" s="13" t="s">
        <v>635</v>
      </c>
    </row>
    <row r="130" spans="2:65" s="1" customFormat="1" ht="16.5" customHeight="1">
      <c r="B130" s="34"/>
      <c r="C130" s="201" t="s">
        <v>70</v>
      </c>
      <c r="D130" s="201" t="s">
        <v>126</v>
      </c>
      <c r="E130" s="202" t="s">
        <v>636</v>
      </c>
      <c r="F130" s="203" t="s">
        <v>637</v>
      </c>
      <c r="G130" s="204" t="s">
        <v>556</v>
      </c>
      <c r="H130" s="205">
        <v>2</v>
      </c>
      <c r="I130" s="206"/>
      <c r="J130" s="207">
        <f>ROUND(I130*H130,2)</f>
        <v>0</v>
      </c>
      <c r="K130" s="203" t="s">
        <v>1</v>
      </c>
      <c r="L130" s="39"/>
      <c r="M130" s="208" t="s">
        <v>1</v>
      </c>
      <c r="N130" s="209" t="s">
        <v>42</v>
      </c>
      <c r="O130" s="75"/>
      <c r="P130" s="210">
        <f>O130*H130</f>
        <v>0</v>
      </c>
      <c r="Q130" s="210">
        <v>0</v>
      </c>
      <c r="R130" s="210">
        <f>Q130*H130</f>
        <v>0</v>
      </c>
      <c r="S130" s="210">
        <v>0</v>
      </c>
      <c r="T130" s="211">
        <f>S130*H130</f>
        <v>0</v>
      </c>
      <c r="AR130" s="13" t="s">
        <v>557</v>
      </c>
      <c r="AT130" s="13" t="s">
        <v>126</v>
      </c>
      <c r="AU130" s="13" t="s">
        <v>78</v>
      </c>
      <c r="AY130" s="13" t="s">
        <v>123</v>
      </c>
      <c r="BE130" s="212">
        <f>IF(N130="základní",J130,0)</f>
        <v>0</v>
      </c>
      <c r="BF130" s="212">
        <f>IF(N130="snížená",J130,0)</f>
        <v>0</v>
      </c>
      <c r="BG130" s="212">
        <f>IF(N130="zákl. přenesená",J130,0)</f>
        <v>0</v>
      </c>
      <c r="BH130" s="212">
        <f>IF(N130="sníž. přenesená",J130,0)</f>
        <v>0</v>
      </c>
      <c r="BI130" s="212">
        <f>IF(N130="nulová",J130,0)</f>
        <v>0</v>
      </c>
      <c r="BJ130" s="13" t="s">
        <v>132</v>
      </c>
      <c r="BK130" s="212">
        <f>ROUND(I130*H130,2)</f>
        <v>0</v>
      </c>
      <c r="BL130" s="13" t="s">
        <v>557</v>
      </c>
      <c r="BM130" s="13" t="s">
        <v>638</v>
      </c>
    </row>
    <row r="131" spans="2:65" s="1" customFormat="1" ht="16.5" customHeight="1">
      <c r="B131" s="34"/>
      <c r="C131" s="225" t="s">
        <v>70</v>
      </c>
      <c r="D131" s="225" t="s">
        <v>169</v>
      </c>
      <c r="E131" s="226" t="s">
        <v>639</v>
      </c>
      <c r="F131" s="227" t="s">
        <v>640</v>
      </c>
      <c r="G131" s="228" t="s">
        <v>560</v>
      </c>
      <c r="H131" s="229">
        <v>2</v>
      </c>
      <c r="I131" s="230"/>
      <c r="J131" s="231">
        <f>ROUND(I131*H131,2)</f>
        <v>0</v>
      </c>
      <c r="K131" s="227" t="s">
        <v>1</v>
      </c>
      <c r="L131" s="232"/>
      <c r="M131" s="233" t="s">
        <v>1</v>
      </c>
      <c r="N131" s="234" t="s">
        <v>42</v>
      </c>
      <c r="O131" s="75"/>
      <c r="P131" s="210">
        <f>O131*H131</f>
        <v>0</v>
      </c>
      <c r="Q131" s="210">
        <v>0</v>
      </c>
      <c r="R131" s="210">
        <f>Q131*H131</f>
        <v>0</v>
      </c>
      <c r="S131" s="210">
        <v>0</v>
      </c>
      <c r="T131" s="211">
        <f>S131*H131</f>
        <v>0</v>
      </c>
      <c r="AR131" s="13" t="s">
        <v>561</v>
      </c>
      <c r="AT131" s="13" t="s">
        <v>169</v>
      </c>
      <c r="AU131" s="13" t="s">
        <v>78</v>
      </c>
      <c r="AY131" s="13" t="s">
        <v>123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13" t="s">
        <v>132</v>
      </c>
      <c r="BK131" s="212">
        <f>ROUND(I131*H131,2)</f>
        <v>0</v>
      </c>
      <c r="BL131" s="13" t="s">
        <v>557</v>
      </c>
      <c r="BM131" s="13" t="s">
        <v>641</v>
      </c>
    </row>
    <row r="132" spans="2:65" s="1" customFormat="1" ht="16.5" customHeight="1">
      <c r="B132" s="34"/>
      <c r="C132" s="201" t="s">
        <v>70</v>
      </c>
      <c r="D132" s="201" t="s">
        <v>126</v>
      </c>
      <c r="E132" s="202" t="s">
        <v>642</v>
      </c>
      <c r="F132" s="203" t="s">
        <v>643</v>
      </c>
      <c r="G132" s="204" t="s">
        <v>556</v>
      </c>
      <c r="H132" s="205">
        <v>40</v>
      </c>
      <c r="I132" s="206"/>
      <c r="J132" s="207">
        <f>ROUND(I132*H132,2)</f>
        <v>0</v>
      </c>
      <c r="K132" s="203" t="s">
        <v>1</v>
      </c>
      <c r="L132" s="39"/>
      <c r="M132" s="208" t="s">
        <v>1</v>
      </c>
      <c r="N132" s="209" t="s">
        <v>42</v>
      </c>
      <c r="O132" s="75"/>
      <c r="P132" s="210">
        <f>O132*H132</f>
        <v>0</v>
      </c>
      <c r="Q132" s="210">
        <v>0</v>
      </c>
      <c r="R132" s="210">
        <f>Q132*H132</f>
        <v>0</v>
      </c>
      <c r="S132" s="210">
        <v>0</v>
      </c>
      <c r="T132" s="211">
        <f>S132*H132</f>
        <v>0</v>
      </c>
      <c r="AR132" s="13" t="s">
        <v>557</v>
      </c>
      <c r="AT132" s="13" t="s">
        <v>126</v>
      </c>
      <c r="AU132" s="13" t="s">
        <v>78</v>
      </c>
      <c r="AY132" s="13" t="s">
        <v>123</v>
      </c>
      <c r="BE132" s="212">
        <f>IF(N132="základní",J132,0)</f>
        <v>0</v>
      </c>
      <c r="BF132" s="212">
        <f>IF(N132="snížená",J132,0)</f>
        <v>0</v>
      </c>
      <c r="BG132" s="212">
        <f>IF(N132="zákl. přenesená",J132,0)</f>
        <v>0</v>
      </c>
      <c r="BH132" s="212">
        <f>IF(N132="sníž. přenesená",J132,0)</f>
        <v>0</v>
      </c>
      <c r="BI132" s="212">
        <f>IF(N132="nulová",J132,0)</f>
        <v>0</v>
      </c>
      <c r="BJ132" s="13" t="s">
        <v>132</v>
      </c>
      <c r="BK132" s="212">
        <f>ROUND(I132*H132,2)</f>
        <v>0</v>
      </c>
      <c r="BL132" s="13" t="s">
        <v>557</v>
      </c>
      <c r="BM132" s="13" t="s">
        <v>644</v>
      </c>
    </row>
    <row r="133" spans="2:65" s="1" customFormat="1" ht="16.5" customHeight="1">
      <c r="B133" s="34"/>
      <c r="C133" s="225" t="s">
        <v>70</v>
      </c>
      <c r="D133" s="225" t="s">
        <v>169</v>
      </c>
      <c r="E133" s="226" t="s">
        <v>612</v>
      </c>
      <c r="F133" s="227" t="s">
        <v>613</v>
      </c>
      <c r="G133" s="228" t="s">
        <v>560</v>
      </c>
      <c r="H133" s="229">
        <v>40</v>
      </c>
      <c r="I133" s="230"/>
      <c r="J133" s="231">
        <f>ROUND(I133*H133,2)</f>
        <v>0</v>
      </c>
      <c r="K133" s="227" t="s">
        <v>1</v>
      </c>
      <c r="L133" s="232"/>
      <c r="M133" s="233" t="s">
        <v>1</v>
      </c>
      <c r="N133" s="234" t="s">
        <v>42</v>
      </c>
      <c r="O133" s="75"/>
      <c r="P133" s="210">
        <f>O133*H133</f>
        <v>0</v>
      </c>
      <c r="Q133" s="210">
        <v>0</v>
      </c>
      <c r="R133" s="210">
        <f>Q133*H133</f>
        <v>0</v>
      </c>
      <c r="S133" s="210">
        <v>0</v>
      </c>
      <c r="T133" s="211">
        <f>S133*H133</f>
        <v>0</v>
      </c>
      <c r="AR133" s="13" t="s">
        <v>561</v>
      </c>
      <c r="AT133" s="13" t="s">
        <v>169</v>
      </c>
      <c r="AU133" s="13" t="s">
        <v>78</v>
      </c>
      <c r="AY133" s="13" t="s">
        <v>123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13" t="s">
        <v>132</v>
      </c>
      <c r="BK133" s="212">
        <f>ROUND(I133*H133,2)</f>
        <v>0</v>
      </c>
      <c r="BL133" s="13" t="s">
        <v>557</v>
      </c>
      <c r="BM133" s="13" t="s">
        <v>645</v>
      </c>
    </row>
    <row r="134" spans="2:65" s="1" customFormat="1" ht="16.5" customHeight="1">
      <c r="B134" s="34"/>
      <c r="C134" s="225" t="s">
        <v>70</v>
      </c>
      <c r="D134" s="225" t="s">
        <v>169</v>
      </c>
      <c r="E134" s="226" t="s">
        <v>646</v>
      </c>
      <c r="F134" s="227" t="s">
        <v>647</v>
      </c>
      <c r="G134" s="228" t="s">
        <v>560</v>
      </c>
      <c r="H134" s="229">
        <v>40</v>
      </c>
      <c r="I134" s="230"/>
      <c r="J134" s="231">
        <f>ROUND(I134*H134,2)</f>
        <v>0</v>
      </c>
      <c r="K134" s="227" t="s">
        <v>1</v>
      </c>
      <c r="L134" s="232"/>
      <c r="M134" s="233" t="s">
        <v>1</v>
      </c>
      <c r="N134" s="234" t="s">
        <v>42</v>
      </c>
      <c r="O134" s="75"/>
      <c r="P134" s="210">
        <f>O134*H134</f>
        <v>0</v>
      </c>
      <c r="Q134" s="210">
        <v>0</v>
      </c>
      <c r="R134" s="210">
        <f>Q134*H134</f>
        <v>0</v>
      </c>
      <c r="S134" s="210">
        <v>0</v>
      </c>
      <c r="T134" s="211">
        <f>S134*H134</f>
        <v>0</v>
      </c>
      <c r="AR134" s="13" t="s">
        <v>561</v>
      </c>
      <c r="AT134" s="13" t="s">
        <v>169</v>
      </c>
      <c r="AU134" s="13" t="s">
        <v>78</v>
      </c>
      <c r="AY134" s="13" t="s">
        <v>123</v>
      </c>
      <c r="BE134" s="212">
        <f>IF(N134="základní",J134,0)</f>
        <v>0</v>
      </c>
      <c r="BF134" s="212">
        <f>IF(N134="snížená",J134,0)</f>
        <v>0</v>
      </c>
      <c r="BG134" s="212">
        <f>IF(N134="zákl. přenesená",J134,0)</f>
        <v>0</v>
      </c>
      <c r="BH134" s="212">
        <f>IF(N134="sníž. přenesená",J134,0)</f>
        <v>0</v>
      </c>
      <c r="BI134" s="212">
        <f>IF(N134="nulová",J134,0)</f>
        <v>0</v>
      </c>
      <c r="BJ134" s="13" t="s">
        <v>132</v>
      </c>
      <c r="BK134" s="212">
        <f>ROUND(I134*H134,2)</f>
        <v>0</v>
      </c>
      <c r="BL134" s="13" t="s">
        <v>557</v>
      </c>
      <c r="BM134" s="13" t="s">
        <v>648</v>
      </c>
    </row>
    <row r="135" spans="2:65" s="1" customFormat="1" ht="16.5" customHeight="1">
      <c r="B135" s="34"/>
      <c r="C135" s="201" t="s">
        <v>70</v>
      </c>
      <c r="D135" s="201" t="s">
        <v>126</v>
      </c>
      <c r="E135" s="202" t="s">
        <v>642</v>
      </c>
      <c r="F135" s="203" t="s">
        <v>643</v>
      </c>
      <c r="G135" s="204" t="s">
        <v>556</v>
      </c>
      <c r="H135" s="205">
        <v>1</v>
      </c>
      <c r="I135" s="206"/>
      <c r="J135" s="207">
        <f>ROUND(I135*H135,2)</f>
        <v>0</v>
      </c>
      <c r="K135" s="203" t="s">
        <v>1</v>
      </c>
      <c r="L135" s="39"/>
      <c r="M135" s="208" t="s">
        <v>1</v>
      </c>
      <c r="N135" s="209" t="s">
        <v>42</v>
      </c>
      <c r="O135" s="75"/>
      <c r="P135" s="210">
        <f>O135*H135</f>
        <v>0</v>
      </c>
      <c r="Q135" s="210">
        <v>0</v>
      </c>
      <c r="R135" s="210">
        <f>Q135*H135</f>
        <v>0</v>
      </c>
      <c r="S135" s="210">
        <v>0</v>
      </c>
      <c r="T135" s="211">
        <f>S135*H135</f>
        <v>0</v>
      </c>
      <c r="AR135" s="13" t="s">
        <v>557</v>
      </c>
      <c r="AT135" s="13" t="s">
        <v>126</v>
      </c>
      <c r="AU135" s="13" t="s">
        <v>78</v>
      </c>
      <c r="AY135" s="13" t="s">
        <v>123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13" t="s">
        <v>132</v>
      </c>
      <c r="BK135" s="212">
        <f>ROUND(I135*H135,2)</f>
        <v>0</v>
      </c>
      <c r="BL135" s="13" t="s">
        <v>557</v>
      </c>
      <c r="BM135" s="13" t="s">
        <v>649</v>
      </c>
    </row>
    <row r="136" spans="2:65" s="1" customFormat="1" ht="16.5" customHeight="1">
      <c r="B136" s="34"/>
      <c r="C136" s="225" t="s">
        <v>70</v>
      </c>
      <c r="D136" s="225" t="s">
        <v>169</v>
      </c>
      <c r="E136" s="226" t="s">
        <v>650</v>
      </c>
      <c r="F136" s="227" t="s">
        <v>651</v>
      </c>
      <c r="G136" s="228" t="s">
        <v>560</v>
      </c>
      <c r="H136" s="229">
        <v>1</v>
      </c>
      <c r="I136" s="230"/>
      <c r="J136" s="231">
        <f>ROUND(I136*H136,2)</f>
        <v>0</v>
      </c>
      <c r="K136" s="227" t="s">
        <v>1</v>
      </c>
      <c r="L136" s="232"/>
      <c r="M136" s="233" t="s">
        <v>1</v>
      </c>
      <c r="N136" s="234" t="s">
        <v>42</v>
      </c>
      <c r="O136" s="75"/>
      <c r="P136" s="210">
        <f>O136*H136</f>
        <v>0</v>
      </c>
      <c r="Q136" s="210">
        <v>0</v>
      </c>
      <c r="R136" s="210">
        <f>Q136*H136</f>
        <v>0</v>
      </c>
      <c r="S136" s="210">
        <v>0</v>
      </c>
      <c r="T136" s="211">
        <f>S136*H136</f>
        <v>0</v>
      </c>
      <c r="AR136" s="13" t="s">
        <v>561</v>
      </c>
      <c r="AT136" s="13" t="s">
        <v>169</v>
      </c>
      <c r="AU136" s="13" t="s">
        <v>78</v>
      </c>
      <c r="AY136" s="13" t="s">
        <v>123</v>
      </c>
      <c r="BE136" s="212">
        <f>IF(N136="základní",J136,0)</f>
        <v>0</v>
      </c>
      <c r="BF136" s="212">
        <f>IF(N136="snížená",J136,0)</f>
        <v>0</v>
      </c>
      <c r="BG136" s="212">
        <f>IF(N136="zákl. přenesená",J136,0)</f>
        <v>0</v>
      </c>
      <c r="BH136" s="212">
        <f>IF(N136="sníž. přenesená",J136,0)</f>
        <v>0</v>
      </c>
      <c r="BI136" s="212">
        <f>IF(N136="nulová",J136,0)</f>
        <v>0</v>
      </c>
      <c r="BJ136" s="13" t="s">
        <v>132</v>
      </c>
      <c r="BK136" s="212">
        <f>ROUND(I136*H136,2)</f>
        <v>0</v>
      </c>
      <c r="BL136" s="13" t="s">
        <v>557</v>
      </c>
      <c r="BM136" s="13" t="s">
        <v>652</v>
      </c>
    </row>
    <row r="137" spans="2:65" s="1" customFormat="1" ht="16.5" customHeight="1">
      <c r="B137" s="34"/>
      <c r="C137" s="201" t="s">
        <v>70</v>
      </c>
      <c r="D137" s="201" t="s">
        <v>126</v>
      </c>
      <c r="E137" s="202" t="s">
        <v>653</v>
      </c>
      <c r="F137" s="203" t="s">
        <v>654</v>
      </c>
      <c r="G137" s="204" t="s">
        <v>556</v>
      </c>
      <c r="H137" s="205">
        <v>130</v>
      </c>
      <c r="I137" s="206"/>
      <c r="J137" s="207">
        <f>ROUND(I137*H137,2)</f>
        <v>0</v>
      </c>
      <c r="K137" s="203" t="s">
        <v>1</v>
      </c>
      <c r="L137" s="39"/>
      <c r="M137" s="208" t="s">
        <v>1</v>
      </c>
      <c r="N137" s="209" t="s">
        <v>42</v>
      </c>
      <c r="O137" s="75"/>
      <c r="P137" s="210">
        <f>O137*H137</f>
        <v>0</v>
      </c>
      <c r="Q137" s="210">
        <v>0</v>
      </c>
      <c r="R137" s="210">
        <f>Q137*H137</f>
        <v>0</v>
      </c>
      <c r="S137" s="210">
        <v>0</v>
      </c>
      <c r="T137" s="211">
        <f>S137*H137</f>
        <v>0</v>
      </c>
      <c r="AR137" s="13" t="s">
        <v>557</v>
      </c>
      <c r="AT137" s="13" t="s">
        <v>126</v>
      </c>
      <c r="AU137" s="13" t="s">
        <v>78</v>
      </c>
      <c r="AY137" s="13" t="s">
        <v>123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13" t="s">
        <v>132</v>
      </c>
      <c r="BK137" s="212">
        <f>ROUND(I137*H137,2)</f>
        <v>0</v>
      </c>
      <c r="BL137" s="13" t="s">
        <v>557</v>
      </c>
      <c r="BM137" s="13" t="s">
        <v>655</v>
      </c>
    </row>
    <row r="138" spans="2:65" s="1" customFormat="1" ht="16.5" customHeight="1">
      <c r="B138" s="34"/>
      <c r="C138" s="225" t="s">
        <v>70</v>
      </c>
      <c r="D138" s="225" t="s">
        <v>169</v>
      </c>
      <c r="E138" s="226" t="s">
        <v>656</v>
      </c>
      <c r="F138" s="227" t="s">
        <v>657</v>
      </c>
      <c r="G138" s="228" t="s">
        <v>560</v>
      </c>
      <c r="H138" s="229">
        <v>130</v>
      </c>
      <c r="I138" s="230"/>
      <c r="J138" s="231">
        <f>ROUND(I138*H138,2)</f>
        <v>0</v>
      </c>
      <c r="K138" s="227" t="s">
        <v>1</v>
      </c>
      <c r="L138" s="232"/>
      <c r="M138" s="233" t="s">
        <v>1</v>
      </c>
      <c r="N138" s="234" t="s">
        <v>42</v>
      </c>
      <c r="O138" s="75"/>
      <c r="P138" s="210">
        <f>O138*H138</f>
        <v>0</v>
      </c>
      <c r="Q138" s="210">
        <v>0</v>
      </c>
      <c r="R138" s="210">
        <f>Q138*H138</f>
        <v>0</v>
      </c>
      <c r="S138" s="210">
        <v>0</v>
      </c>
      <c r="T138" s="211">
        <f>S138*H138</f>
        <v>0</v>
      </c>
      <c r="AR138" s="13" t="s">
        <v>561</v>
      </c>
      <c r="AT138" s="13" t="s">
        <v>169</v>
      </c>
      <c r="AU138" s="13" t="s">
        <v>78</v>
      </c>
      <c r="AY138" s="13" t="s">
        <v>123</v>
      </c>
      <c r="BE138" s="212">
        <f>IF(N138="základní",J138,0)</f>
        <v>0</v>
      </c>
      <c r="BF138" s="212">
        <f>IF(N138="snížená",J138,0)</f>
        <v>0</v>
      </c>
      <c r="BG138" s="212">
        <f>IF(N138="zákl. přenesená",J138,0)</f>
        <v>0</v>
      </c>
      <c r="BH138" s="212">
        <f>IF(N138="sníž. přenesená",J138,0)</f>
        <v>0</v>
      </c>
      <c r="BI138" s="212">
        <f>IF(N138="nulová",J138,0)</f>
        <v>0</v>
      </c>
      <c r="BJ138" s="13" t="s">
        <v>132</v>
      </c>
      <c r="BK138" s="212">
        <f>ROUND(I138*H138,2)</f>
        <v>0</v>
      </c>
      <c r="BL138" s="13" t="s">
        <v>557</v>
      </c>
      <c r="BM138" s="13" t="s">
        <v>658</v>
      </c>
    </row>
    <row r="139" spans="2:65" s="1" customFormat="1" ht="16.5" customHeight="1">
      <c r="B139" s="34"/>
      <c r="C139" s="201" t="s">
        <v>70</v>
      </c>
      <c r="D139" s="201" t="s">
        <v>126</v>
      </c>
      <c r="E139" s="202" t="s">
        <v>659</v>
      </c>
      <c r="F139" s="203" t="s">
        <v>660</v>
      </c>
      <c r="G139" s="204" t="s">
        <v>556</v>
      </c>
      <c r="H139" s="205">
        <v>5</v>
      </c>
      <c r="I139" s="206"/>
      <c r="J139" s="207">
        <f>ROUND(I139*H139,2)</f>
        <v>0</v>
      </c>
      <c r="K139" s="203" t="s">
        <v>1</v>
      </c>
      <c r="L139" s="39"/>
      <c r="M139" s="208" t="s">
        <v>1</v>
      </c>
      <c r="N139" s="209" t="s">
        <v>42</v>
      </c>
      <c r="O139" s="75"/>
      <c r="P139" s="210">
        <f>O139*H139</f>
        <v>0</v>
      </c>
      <c r="Q139" s="210">
        <v>0</v>
      </c>
      <c r="R139" s="210">
        <f>Q139*H139</f>
        <v>0</v>
      </c>
      <c r="S139" s="210">
        <v>0</v>
      </c>
      <c r="T139" s="211">
        <f>S139*H139</f>
        <v>0</v>
      </c>
      <c r="AR139" s="13" t="s">
        <v>557</v>
      </c>
      <c r="AT139" s="13" t="s">
        <v>126</v>
      </c>
      <c r="AU139" s="13" t="s">
        <v>78</v>
      </c>
      <c r="AY139" s="13" t="s">
        <v>123</v>
      </c>
      <c r="BE139" s="212">
        <f>IF(N139="základní",J139,0)</f>
        <v>0</v>
      </c>
      <c r="BF139" s="212">
        <f>IF(N139="snížená",J139,0)</f>
        <v>0</v>
      </c>
      <c r="BG139" s="212">
        <f>IF(N139="zákl. přenesená",J139,0)</f>
        <v>0</v>
      </c>
      <c r="BH139" s="212">
        <f>IF(N139="sníž. přenesená",J139,0)</f>
        <v>0</v>
      </c>
      <c r="BI139" s="212">
        <f>IF(N139="nulová",J139,0)</f>
        <v>0</v>
      </c>
      <c r="BJ139" s="13" t="s">
        <v>132</v>
      </c>
      <c r="BK139" s="212">
        <f>ROUND(I139*H139,2)</f>
        <v>0</v>
      </c>
      <c r="BL139" s="13" t="s">
        <v>557</v>
      </c>
      <c r="BM139" s="13" t="s">
        <v>661</v>
      </c>
    </row>
    <row r="140" spans="2:65" s="1" customFormat="1" ht="16.5" customHeight="1">
      <c r="B140" s="34"/>
      <c r="C140" s="201" t="s">
        <v>70</v>
      </c>
      <c r="D140" s="201" t="s">
        <v>126</v>
      </c>
      <c r="E140" s="202" t="s">
        <v>662</v>
      </c>
      <c r="F140" s="203" t="s">
        <v>663</v>
      </c>
      <c r="G140" s="204" t="s">
        <v>556</v>
      </c>
      <c r="H140" s="205">
        <v>1</v>
      </c>
      <c r="I140" s="206"/>
      <c r="J140" s="207">
        <f>ROUND(I140*H140,2)</f>
        <v>0</v>
      </c>
      <c r="K140" s="203" t="s">
        <v>1</v>
      </c>
      <c r="L140" s="39"/>
      <c r="M140" s="208" t="s">
        <v>1</v>
      </c>
      <c r="N140" s="209" t="s">
        <v>42</v>
      </c>
      <c r="O140" s="75"/>
      <c r="P140" s="210">
        <f>O140*H140</f>
        <v>0</v>
      </c>
      <c r="Q140" s="210">
        <v>0</v>
      </c>
      <c r="R140" s="210">
        <f>Q140*H140</f>
        <v>0</v>
      </c>
      <c r="S140" s="210">
        <v>0</v>
      </c>
      <c r="T140" s="211">
        <f>S140*H140</f>
        <v>0</v>
      </c>
      <c r="AR140" s="13" t="s">
        <v>557</v>
      </c>
      <c r="AT140" s="13" t="s">
        <v>126</v>
      </c>
      <c r="AU140" s="13" t="s">
        <v>78</v>
      </c>
      <c r="AY140" s="13" t="s">
        <v>123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13" t="s">
        <v>132</v>
      </c>
      <c r="BK140" s="212">
        <f>ROUND(I140*H140,2)</f>
        <v>0</v>
      </c>
      <c r="BL140" s="13" t="s">
        <v>557</v>
      </c>
      <c r="BM140" s="13" t="s">
        <v>664</v>
      </c>
    </row>
    <row r="141" spans="2:65" s="1" customFormat="1" ht="16.5" customHeight="1">
      <c r="B141" s="34"/>
      <c r="C141" s="201" t="s">
        <v>70</v>
      </c>
      <c r="D141" s="201" t="s">
        <v>126</v>
      </c>
      <c r="E141" s="202" t="s">
        <v>665</v>
      </c>
      <c r="F141" s="203" t="s">
        <v>666</v>
      </c>
      <c r="G141" s="204" t="s">
        <v>556</v>
      </c>
      <c r="H141" s="205">
        <v>16</v>
      </c>
      <c r="I141" s="206"/>
      <c r="J141" s="207">
        <f>ROUND(I141*H141,2)</f>
        <v>0</v>
      </c>
      <c r="K141" s="203" t="s">
        <v>1</v>
      </c>
      <c r="L141" s="39"/>
      <c r="M141" s="208" t="s">
        <v>1</v>
      </c>
      <c r="N141" s="209" t="s">
        <v>42</v>
      </c>
      <c r="O141" s="75"/>
      <c r="P141" s="210">
        <f>O141*H141</f>
        <v>0</v>
      </c>
      <c r="Q141" s="210">
        <v>0</v>
      </c>
      <c r="R141" s="210">
        <f>Q141*H141</f>
        <v>0</v>
      </c>
      <c r="S141" s="210">
        <v>0</v>
      </c>
      <c r="T141" s="211">
        <f>S141*H141</f>
        <v>0</v>
      </c>
      <c r="AR141" s="13" t="s">
        <v>557</v>
      </c>
      <c r="AT141" s="13" t="s">
        <v>126</v>
      </c>
      <c r="AU141" s="13" t="s">
        <v>78</v>
      </c>
      <c r="AY141" s="13" t="s">
        <v>123</v>
      </c>
      <c r="BE141" s="212">
        <f>IF(N141="základní",J141,0)</f>
        <v>0</v>
      </c>
      <c r="BF141" s="212">
        <f>IF(N141="snížená",J141,0)</f>
        <v>0</v>
      </c>
      <c r="BG141" s="212">
        <f>IF(N141="zákl. přenesená",J141,0)</f>
        <v>0</v>
      </c>
      <c r="BH141" s="212">
        <f>IF(N141="sníž. přenesená",J141,0)</f>
        <v>0</v>
      </c>
      <c r="BI141" s="212">
        <f>IF(N141="nulová",J141,0)</f>
        <v>0</v>
      </c>
      <c r="BJ141" s="13" t="s">
        <v>132</v>
      </c>
      <c r="BK141" s="212">
        <f>ROUND(I141*H141,2)</f>
        <v>0</v>
      </c>
      <c r="BL141" s="13" t="s">
        <v>557</v>
      </c>
      <c r="BM141" s="13" t="s">
        <v>667</v>
      </c>
    </row>
    <row r="142" spans="2:65" s="1" customFormat="1" ht="16.5" customHeight="1">
      <c r="B142" s="34"/>
      <c r="C142" s="225" t="s">
        <v>70</v>
      </c>
      <c r="D142" s="225" t="s">
        <v>169</v>
      </c>
      <c r="E142" s="226" t="s">
        <v>668</v>
      </c>
      <c r="F142" s="227" t="s">
        <v>669</v>
      </c>
      <c r="G142" s="228" t="s">
        <v>560</v>
      </c>
      <c r="H142" s="229">
        <v>32</v>
      </c>
      <c r="I142" s="230"/>
      <c r="J142" s="231">
        <f>ROUND(I142*H142,2)</f>
        <v>0</v>
      </c>
      <c r="K142" s="227" t="s">
        <v>1</v>
      </c>
      <c r="L142" s="232"/>
      <c r="M142" s="233" t="s">
        <v>1</v>
      </c>
      <c r="N142" s="234" t="s">
        <v>42</v>
      </c>
      <c r="O142" s="75"/>
      <c r="P142" s="210">
        <f>O142*H142</f>
        <v>0</v>
      </c>
      <c r="Q142" s="210">
        <v>0</v>
      </c>
      <c r="R142" s="210">
        <f>Q142*H142</f>
        <v>0</v>
      </c>
      <c r="S142" s="210">
        <v>0</v>
      </c>
      <c r="T142" s="211">
        <f>S142*H142</f>
        <v>0</v>
      </c>
      <c r="AR142" s="13" t="s">
        <v>561</v>
      </c>
      <c r="AT142" s="13" t="s">
        <v>169</v>
      </c>
      <c r="AU142" s="13" t="s">
        <v>78</v>
      </c>
      <c r="AY142" s="13" t="s">
        <v>123</v>
      </c>
      <c r="BE142" s="212">
        <f>IF(N142="základní",J142,0)</f>
        <v>0</v>
      </c>
      <c r="BF142" s="212">
        <f>IF(N142="snížená",J142,0)</f>
        <v>0</v>
      </c>
      <c r="BG142" s="212">
        <f>IF(N142="zákl. přenesená",J142,0)</f>
        <v>0</v>
      </c>
      <c r="BH142" s="212">
        <f>IF(N142="sníž. přenesená",J142,0)</f>
        <v>0</v>
      </c>
      <c r="BI142" s="212">
        <f>IF(N142="nulová",J142,0)</f>
        <v>0</v>
      </c>
      <c r="BJ142" s="13" t="s">
        <v>132</v>
      </c>
      <c r="BK142" s="212">
        <f>ROUND(I142*H142,2)</f>
        <v>0</v>
      </c>
      <c r="BL142" s="13" t="s">
        <v>557</v>
      </c>
      <c r="BM142" s="13" t="s">
        <v>670</v>
      </c>
    </row>
    <row r="143" spans="2:65" s="1" customFormat="1" ht="16.5" customHeight="1">
      <c r="B143" s="34"/>
      <c r="C143" s="225" t="s">
        <v>70</v>
      </c>
      <c r="D143" s="225" t="s">
        <v>169</v>
      </c>
      <c r="E143" s="226" t="s">
        <v>671</v>
      </c>
      <c r="F143" s="227" t="s">
        <v>672</v>
      </c>
      <c r="G143" s="228" t="s">
        <v>560</v>
      </c>
      <c r="H143" s="229">
        <v>16</v>
      </c>
      <c r="I143" s="230"/>
      <c r="J143" s="231">
        <f>ROUND(I143*H143,2)</f>
        <v>0</v>
      </c>
      <c r="K143" s="227" t="s">
        <v>1</v>
      </c>
      <c r="L143" s="232"/>
      <c r="M143" s="233" t="s">
        <v>1</v>
      </c>
      <c r="N143" s="234" t="s">
        <v>42</v>
      </c>
      <c r="O143" s="75"/>
      <c r="P143" s="210">
        <f>O143*H143</f>
        <v>0</v>
      </c>
      <c r="Q143" s="210">
        <v>0</v>
      </c>
      <c r="R143" s="210">
        <f>Q143*H143</f>
        <v>0</v>
      </c>
      <c r="S143" s="210">
        <v>0</v>
      </c>
      <c r="T143" s="211">
        <f>S143*H143</f>
        <v>0</v>
      </c>
      <c r="AR143" s="13" t="s">
        <v>561</v>
      </c>
      <c r="AT143" s="13" t="s">
        <v>169</v>
      </c>
      <c r="AU143" s="13" t="s">
        <v>78</v>
      </c>
      <c r="AY143" s="13" t="s">
        <v>123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13" t="s">
        <v>132</v>
      </c>
      <c r="BK143" s="212">
        <f>ROUND(I143*H143,2)</f>
        <v>0</v>
      </c>
      <c r="BL143" s="13" t="s">
        <v>557</v>
      </c>
      <c r="BM143" s="13" t="s">
        <v>673</v>
      </c>
    </row>
    <row r="144" spans="2:65" s="1" customFormat="1" ht="16.5" customHeight="1">
      <c r="B144" s="34"/>
      <c r="C144" s="225" t="s">
        <v>70</v>
      </c>
      <c r="D144" s="225" t="s">
        <v>169</v>
      </c>
      <c r="E144" s="226" t="s">
        <v>674</v>
      </c>
      <c r="F144" s="227" t="s">
        <v>675</v>
      </c>
      <c r="G144" s="228" t="s">
        <v>556</v>
      </c>
      <c r="H144" s="229">
        <v>16</v>
      </c>
      <c r="I144" s="230"/>
      <c r="J144" s="231">
        <f>ROUND(I144*H144,2)</f>
        <v>0</v>
      </c>
      <c r="K144" s="227" t="s">
        <v>1</v>
      </c>
      <c r="L144" s="232"/>
      <c r="M144" s="233" t="s">
        <v>1</v>
      </c>
      <c r="N144" s="234" t="s">
        <v>42</v>
      </c>
      <c r="O144" s="75"/>
      <c r="P144" s="210">
        <f>O144*H144</f>
        <v>0</v>
      </c>
      <c r="Q144" s="210">
        <v>0</v>
      </c>
      <c r="R144" s="210">
        <f>Q144*H144</f>
        <v>0</v>
      </c>
      <c r="S144" s="210">
        <v>0</v>
      </c>
      <c r="T144" s="211">
        <f>S144*H144</f>
        <v>0</v>
      </c>
      <c r="AR144" s="13" t="s">
        <v>561</v>
      </c>
      <c r="AT144" s="13" t="s">
        <v>169</v>
      </c>
      <c r="AU144" s="13" t="s">
        <v>78</v>
      </c>
      <c r="AY144" s="13" t="s">
        <v>123</v>
      </c>
      <c r="BE144" s="212">
        <f>IF(N144="základní",J144,0)</f>
        <v>0</v>
      </c>
      <c r="BF144" s="212">
        <f>IF(N144="snížená",J144,0)</f>
        <v>0</v>
      </c>
      <c r="BG144" s="212">
        <f>IF(N144="zákl. přenesená",J144,0)</f>
        <v>0</v>
      </c>
      <c r="BH144" s="212">
        <f>IF(N144="sníž. přenesená",J144,0)</f>
        <v>0</v>
      </c>
      <c r="BI144" s="212">
        <f>IF(N144="nulová",J144,0)</f>
        <v>0</v>
      </c>
      <c r="BJ144" s="13" t="s">
        <v>132</v>
      </c>
      <c r="BK144" s="212">
        <f>ROUND(I144*H144,2)</f>
        <v>0</v>
      </c>
      <c r="BL144" s="13" t="s">
        <v>557</v>
      </c>
      <c r="BM144" s="13" t="s">
        <v>676</v>
      </c>
    </row>
    <row r="145" spans="2:65" s="1" customFormat="1" ht="16.5" customHeight="1">
      <c r="B145" s="34"/>
      <c r="C145" s="225" t="s">
        <v>70</v>
      </c>
      <c r="D145" s="225" t="s">
        <v>169</v>
      </c>
      <c r="E145" s="226" t="s">
        <v>677</v>
      </c>
      <c r="F145" s="227" t="s">
        <v>678</v>
      </c>
      <c r="G145" s="228" t="s">
        <v>556</v>
      </c>
      <c r="H145" s="229">
        <v>32</v>
      </c>
      <c r="I145" s="230"/>
      <c r="J145" s="231">
        <f>ROUND(I145*H145,2)</f>
        <v>0</v>
      </c>
      <c r="K145" s="227" t="s">
        <v>1</v>
      </c>
      <c r="L145" s="232"/>
      <c r="M145" s="233" t="s">
        <v>1</v>
      </c>
      <c r="N145" s="234" t="s">
        <v>42</v>
      </c>
      <c r="O145" s="75"/>
      <c r="P145" s="210">
        <f>O145*H145</f>
        <v>0</v>
      </c>
      <c r="Q145" s="210">
        <v>0</v>
      </c>
      <c r="R145" s="210">
        <f>Q145*H145</f>
        <v>0</v>
      </c>
      <c r="S145" s="210">
        <v>0</v>
      </c>
      <c r="T145" s="211">
        <f>S145*H145</f>
        <v>0</v>
      </c>
      <c r="AR145" s="13" t="s">
        <v>561</v>
      </c>
      <c r="AT145" s="13" t="s">
        <v>169</v>
      </c>
      <c r="AU145" s="13" t="s">
        <v>78</v>
      </c>
      <c r="AY145" s="13" t="s">
        <v>123</v>
      </c>
      <c r="BE145" s="212">
        <f>IF(N145="základní",J145,0)</f>
        <v>0</v>
      </c>
      <c r="BF145" s="212">
        <f>IF(N145="snížená",J145,0)</f>
        <v>0</v>
      </c>
      <c r="BG145" s="212">
        <f>IF(N145="zákl. přenesená",J145,0)</f>
        <v>0</v>
      </c>
      <c r="BH145" s="212">
        <f>IF(N145="sníž. přenesená",J145,0)</f>
        <v>0</v>
      </c>
      <c r="BI145" s="212">
        <f>IF(N145="nulová",J145,0)</f>
        <v>0</v>
      </c>
      <c r="BJ145" s="13" t="s">
        <v>132</v>
      </c>
      <c r="BK145" s="212">
        <f>ROUND(I145*H145,2)</f>
        <v>0</v>
      </c>
      <c r="BL145" s="13" t="s">
        <v>557</v>
      </c>
      <c r="BM145" s="13" t="s">
        <v>679</v>
      </c>
    </row>
    <row r="146" spans="2:65" s="1" customFormat="1" ht="16.5" customHeight="1">
      <c r="B146" s="34"/>
      <c r="C146" s="201" t="s">
        <v>70</v>
      </c>
      <c r="D146" s="201" t="s">
        <v>126</v>
      </c>
      <c r="E146" s="202" t="s">
        <v>665</v>
      </c>
      <c r="F146" s="203" t="s">
        <v>666</v>
      </c>
      <c r="G146" s="204" t="s">
        <v>556</v>
      </c>
      <c r="H146" s="205">
        <v>2</v>
      </c>
      <c r="I146" s="206"/>
      <c r="J146" s="207">
        <f>ROUND(I146*H146,2)</f>
        <v>0</v>
      </c>
      <c r="K146" s="203" t="s">
        <v>1</v>
      </c>
      <c r="L146" s="39"/>
      <c r="M146" s="208" t="s">
        <v>1</v>
      </c>
      <c r="N146" s="209" t="s">
        <v>42</v>
      </c>
      <c r="O146" s="75"/>
      <c r="P146" s="210">
        <f>O146*H146</f>
        <v>0</v>
      </c>
      <c r="Q146" s="210">
        <v>0</v>
      </c>
      <c r="R146" s="210">
        <f>Q146*H146</f>
        <v>0</v>
      </c>
      <c r="S146" s="210">
        <v>0</v>
      </c>
      <c r="T146" s="211">
        <f>S146*H146</f>
        <v>0</v>
      </c>
      <c r="AR146" s="13" t="s">
        <v>557</v>
      </c>
      <c r="AT146" s="13" t="s">
        <v>126</v>
      </c>
      <c r="AU146" s="13" t="s">
        <v>78</v>
      </c>
      <c r="AY146" s="13" t="s">
        <v>123</v>
      </c>
      <c r="BE146" s="212">
        <f>IF(N146="základní",J146,0)</f>
        <v>0</v>
      </c>
      <c r="BF146" s="212">
        <f>IF(N146="snížená",J146,0)</f>
        <v>0</v>
      </c>
      <c r="BG146" s="212">
        <f>IF(N146="zákl. přenesená",J146,0)</f>
        <v>0</v>
      </c>
      <c r="BH146" s="212">
        <f>IF(N146="sníž. přenesená",J146,0)</f>
        <v>0</v>
      </c>
      <c r="BI146" s="212">
        <f>IF(N146="nulová",J146,0)</f>
        <v>0</v>
      </c>
      <c r="BJ146" s="13" t="s">
        <v>132</v>
      </c>
      <c r="BK146" s="212">
        <f>ROUND(I146*H146,2)</f>
        <v>0</v>
      </c>
      <c r="BL146" s="13" t="s">
        <v>557</v>
      </c>
      <c r="BM146" s="13" t="s">
        <v>680</v>
      </c>
    </row>
    <row r="147" spans="2:65" s="1" customFormat="1" ht="16.5" customHeight="1">
      <c r="B147" s="34"/>
      <c r="C147" s="225" t="s">
        <v>70</v>
      </c>
      <c r="D147" s="225" t="s">
        <v>169</v>
      </c>
      <c r="E147" s="226" t="s">
        <v>668</v>
      </c>
      <c r="F147" s="227" t="s">
        <v>669</v>
      </c>
      <c r="G147" s="228" t="s">
        <v>560</v>
      </c>
      <c r="H147" s="229">
        <v>4</v>
      </c>
      <c r="I147" s="230"/>
      <c r="J147" s="231">
        <f>ROUND(I147*H147,2)</f>
        <v>0</v>
      </c>
      <c r="K147" s="227" t="s">
        <v>1</v>
      </c>
      <c r="L147" s="232"/>
      <c r="M147" s="233" t="s">
        <v>1</v>
      </c>
      <c r="N147" s="234" t="s">
        <v>42</v>
      </c>
      <c r="O147" s="75"/>
      <c r="P147" s="210">
        <f>O147*H147</f>
        <v>0</v>
      </c>
      <c r="Q147" s="210">
        <v>0</v>
      </c>
      <c r="R147" s="210">
        <f>Q147*H147</f>
        <v>0</v>
      </c>
      <c r="S147" s="210">
        <v>0</v>
      </c>
      <c r="T147" s="211">
        <f>S147*H147</f>
        <v>0</v>
      </c>
      <c r="AR147" s="13" t="s">
        <v>561</v>
      </c>
      <c r="AT147" s="13" t="s">
        <v>169</v>
      </c>
      <c r="AU147" s="13" t="s">
        <v>78</v>
      </c>
      <c r="AY147" s="13" t="s">
        <v>123</v>
      </c>
      <c r="BE147" s="212">
        <f>IF(N147="základní",J147,0)</f>
        <v>0</v>
      </c>
      <c r="BF147" s="212">
        <f>IF(N147="snížená",J147,0)</f>
        <v>0</v>
      </c>
      <c r="BG147" s="212">
        <f>IF(N147="zákl. přenesená",J147,0)</f>
        <v>0</v>
      </c>
      <c r="BH147" s="212">
        <f>IF(N147="sníž. přenesená",J147,0)</f>
        <v>0</v>
      </c>
      <c r="BI147" s="212">
        <f>IF(N147="nulová",J147,0)</f>
        <v>0</v>
      </c>
      <c r="BJ147" s="13" t="s">
        <v>132</v>
      </c>
      <c r="BK147" s="212">
        <f>ROUND(I147*H147,2)</f>
        <v>0</v>
      </c>
      <c r="BL147" s="13" t="s">
        <v>557</v>
      </c>
      <c r="BM147" s="13" t="s">
        <v>681</v>
      </c>
    </row>
    <row r="148" spans="2:65" s="1" customFormat="1" ht="16.5" customHeight="1">
      <c r="B148" s="34"/>
      <c r="C148" s="225" t="s">
        <v>70</v>
      </c>
      <c r="D148" s="225" t="s">
        <v>169</v>
      </c>
      <c r="E148" s="226" t="s">
        <v>682</v>
      </c>
      <c r="F148" s="227" t="s">
        <v>683</v>
      </c>
      <c r="G148" s="228" t="s">
        <v>560</v>
      </c>
      <c r="H148" s="229">
        <v>2</v>
      </c>
      <c r="I148" s="230"/>
      <c r="J148" s="231">
        <f>ROUND(I148*H148,2)</f>
        <v>0</v>
      </c>
      <c r="K148" s="227" t="s">
        <v>1</v>
      </c>
      <c r="L148" s="232"/>
      <c r="M148" s="233" t="s">
        <v>1</v>
      </c>
      <c r="N148" s="234" t="s">
        <v>42</v>
      </c>
      <c r="O148" s="75"/>
      <c r="P148" s="210">
        <f>O148*H148</f>
        <v>0</v>
      </c>
      <c r="Q148" s="210">
        <v>0</v>
      </c>
      <c r="R148" s="210">
        <f>Q148*H148</f>
        <v>0</v>
      </c>
      <c r="S148" s="210">
        <v>0</v>
      </c>
      <c r="T148" s="211">
        <f>S148*H148</f>
        <v>0</v>
      </c>
      <c r="AR148" s="13" t="s">
        <v>561</v>
      </c>
      <c r="AT148" s="13" t="s">
        <v>169</v>
      </c>
      <c r="AU148" s="13" t="s">
        <v>78</v>
      </c>
      <c r="AY148" s="13" t="s">
        <v>123</v>
      </c>
      <c r="BE148" s="212">
        <f>IF(N148="základní",J148,0)</f>
        <v>0</v>
      </c>
      <c r="BF148" s="212">
        <f>IF(N148="snížená",J148,0)</f>
        <v>0</v>
      </c>
      <c r="BG148" s="212">
        <f>IF(N148="zákl. přenesená",J148,0)</f>
        <v>0</v>
      </c>
      <c r="BH148" s="212">
        <f>IF(N148="sníž. přenesená",J148,0)</f>
        <v>0</v>
      </c>
      <c r="BI148" s="212">
        <f>IF(N148="nulová",J148,0)</f>
        <v>0</v>
      </c>
      <c r="BJ148" s="13" t="s">
        <v>132</v>
      </c>
      <c r="BK148" s="212">
        <f>ROUND(I148*H148,2)</f>
        <v>0</v>
      </c>
      <c r="BL148" s="13" t="s">
        <v>557</v>
      </c>
      <c r="BM148" s="13" t="s">
        <v>684</v>
      </c>
    </row>
    <row r="149" spans="2:65" s="1" customFormat="1" ht="16.5" customHeight="1">
      <c r="B149" s="34"/>
      <c r="C149" s="225" t="s">
        <v>70</v>
      </c>
      <c r="D149" s="225" t="s">
        <v>169</v>
      </c>
      <c r="E149" s="226" t="s">
        <v>674</v>
      </c>
      <c r="F149" s="227" t="s">
        <v>675</v>
      </c>
      <c r="G149" s="228" t="s">
        <v>556</v>
      </c>
      <c r="H149" s="229">
        <v>2</v>
      </c>
      <c r="I149" s="230"/>
      <c r="J149" s="231">
        <f>ROUND(I149*H149,2)</f>
        <v>0</v>
      </c>
      <c r="K149" s="227" t="s">
        <v>1</v>
      </c>
      <c r="L149" s="232"/>
      <c r="M149" s="233" t="s">
        <v>1</v>
      </c>
      <c r="N149" s="234" t="s">
        <v>42</v>
      </c>
      <c r="O149" s="75"/>
      <c r="P149" s="210">
        <f>O149*H149</f>
        <v>0</v>
      </c>
      <c r="Q149" s="210">
        <v>0</v>
      </c>
      <c r="R149" s="210">
        <f>Q149*H149</f>
        <v>0</v>
      </c>
      <c r="S149" s="210">
        <v>0</v>
      </c>
      <c r="T149" s="211">
        <f>S149*H149</f>
        <v>0</v>
      </c>
      <c r="AR149" s="13" t="s">
        <v>561</v>
      </c>
      <c r="AT149" s="13" t="s">
        <v>169</v>
      </c>
      <c r="AU149" s="13" t="s">
        <v>78</v>
      </c>
      <c r="AY149" s="13" t="s">
        <v>123</v>
      </c>
      <c r="BE149" s="212">
        <f>IF(N149="základní",J149,0)</f>
        <v>0</v>
      </c>
      <c r="BF149" s="212">
        <f>IF(N149="snížená",J149,0)</f>
        <v>0</v>
      </c>
      <c r="BG149" s="212">
        <f>IF(N149="zákl. přenesená",J149,0)</f>
        <v>0</v>
      </c>
      <c r="BH149" s="212">
        <f>IF(N149="sníž. přenesená",J149,0)</f>
        <v>0</v>
      </c>
      <c r="BI149" s="212">
        <f>IF(N149="nulová",J149,0)</f>
        <v>0</v>
      </c>
      <c r="BJ149" s="13" t="s">
        <v>132</v>
      </c>
      <c r="BK149" s="212">
        <f>ROUND(I149*H149,2)</f>
        <v>0</v>
      </c>
      <c r="BL149" s="13" t="s">
        <v>557</v>
      </c>
      <c r="BM149" s="13" t="s">
        <v>685</v>
      </c>
    </row>
    <row r="150" spans="2:65" s="1" customFormat="1" ht="16.5" customHeight="1">
      <c r="B150" s="34"/>
      <c r="C150" s="225" t="s">
        <v>70</v>
      </c>
      <c r="D150" s="225" t="s">
        <v>169</v>
      </c>
      <c r="E150" s="226" t="s">
        <v>677</v>
      </c>
      <c r="F150" s="227" t="s">
        <v>678</v>
      </c>
      <c r="G150" s="228" t="s">
        <v>556</v>
      </c>
      <c r="H150" s="229">
        <v>4</v>
      </c>
      <c r="I150" s="230"/>
      <c r="J150" s="231">
        <f>ROUND(I150*H150,2)</f>
        <v>0</v>
      </c>
      <c r="K150" s="227" t="s">
        <v>1</v>
      </c>
      <c r="L150" s="232"/>
      <c r="M150" s="233" t="s">
        <v>1</v>
      </c>
      <c r="N150" s="234" t="s">
        <v>42</v>
      </c>
      <c r="O150" s="75"/>
      <c r="P150" s="210">
        <f>O150*H150</f>
        <v>0</v>
      </c>
      <c r="Q150" s="210">
        <v>0</v>
      </c>
      <c r="R150" s="210">
        <f>Q150*H150</f>
        <v>0</v>
      </c>
      <c r="S150" s="210">
        <v>0</v>
      </c>
      <c r="T150" s="211">
        <f>S150*H150</f>
        <v>0</v>
      </c>
      <c r="AR150" s="13" t="s">
        <v>561</v>
      </c>
      <c r="AT150" s="13" t="s">
        <v>169</v>
      </c>
      <c r="AU150" s="13" t="s">
        <v>78</v>
      </c>
      <c r="AY150" s="13" t="s">
        <v>123</v>
      </c>
      <c r="BE150" s="212">
        <f>IF(N150="základní",J150,0)</f>
        <v>0</v>
      </c>
      <c r="BF150" s="212">
        <f>IF(N150="snížená",J150,0)</f>
        <v>0</v>
      </c>
      <c r="BG150" s="212">
        <f>IF(N150="zákl. přenesená",J150,0)</f>
        <v>0</v>
      </c>
      <c r="BH150" s="212">
        <f>IF(N150="sníž. přenesená",J150,0)</f>
        <v>0</v>
      </c>
      <c r="BI150" s="212">
        <f>IF(N150="nulová",J150,0)</f>
        <v>0</v>
      </c>
      <c r="BJ150" s="13" t="s">
        <v>132</v>
      </c>
      <c r="BK150" s="212">
        <f>ROUND(I150*H150,2)</f>
        <v>0</v>
      </c>
      <c r="BL150" s="13" t="s">
        <v>557</v>
      </c>
      <c r="BM150" s="13" t="s">
        <v>686</v>
      </c>
    </row>
    <row r="151" spans="2:65" s="1" customFormat="1" ht="16.5" customHeight="1">
      <c r="B151" s="34"/>
      <c r="C151" s="201" t="s">
        <v>70</v>
      </c>
      <c r="D151" s="201" t="s">
        <v>126</v>
      </c>
      <c r="E151" s="202" t="s">
        <v>687</v>
      </c>
      <c r="F151" s="203" t="s">
        <v>688</v>
      </c>
      <c r="G151" s="204" t="s">
        <v>556</v>
      </c>
      <c r="H151" s="205">
        <v>22</v>
      </c>
      <c r="I151" s="206"/>
      <c r="J151" s="207">
        <f>ROUND(I151*H151,2)</f>
        <v>0</v>
      </c>
      <c r="K151" s="203" t="s">
        <v>1</v>
      </c>
      <c r="L151" s="39"/>
      <c r="M151" s="208" t="s">
        <v>1</v>
      </c>
      <c r="N151" s="209" t="s">
        <v>42</v>
      </c>
      <c r="O151" s="75"/>
      <c r="P151" s="210">
        <f>O151*H151</f>
        <v>0</v>
      </c>
      <c r="Q151" s="210">
        <v>0</v>
      </c>
      <c r="R151" s="210">
        <f>Q151*H151</f>
        <v>0</v>
      </c>
      <c r="S151" s="210">
        <v>0</v>
      </c>
      <c r="T151" s="211">
        <f>S151*H151</f>
        <v>0</v>
      </c>
      <c r="AR151" s="13" t="s">
        <v>557</v>
      </c>
      <c r="AT151" s="13" t="s">
        <v>126</v>
      </c>
      <c r="AU151" s="13" t="s">
        <v>78</v>
      </c>
      <c r="AY151" s="13" t="s">
        <v>123</v>
      </c>
      <c r="BE151" s="212">
        <f>IF(N151="základní",J151,0)</f>
        <v>0</v>
      </c>
      <c r="BF151" s="212">
        <f>IF(N151="snížená",J151,0)</f>
        <v>0</v>
      </c>
      <c r="BG151" s="212">
        <f>IF(N151="zákl. přenesená",J151,0)</f>
        <v>0</v>
      </c>
      <c r="BH151" s="212">
        <f>IF(N151="sníž. přenesená",J151,0)</f>
        <v>0</v>
      </c>
      <c r="BI151" s="212">
        <f>IF(N151="nulová",J151,0)</f>
        <v>0</v>
      </c>
      <c r="BJ151" s="13" t="s">
        <v>132</v>
      </c>
      <c r="BK151" s="212">
        <f>ROUND(I151*H151,2)</f>
        <v>0</v>
      </c>
      <c r="BL151" s="13" t="s">
        <v>557</v>
      </c>
      <c r="BM151" s="13" t="s">
        <v>689</v>
      </c>
    </row>
    <row r="152" spans="2:65" s="1" customFormat="1" ht="16.5" customHeight="1">
      <c r="B152" s="34"/>
      <c r="C152" s="225" t="s">
        <v>70</v>
      </c>
      <c r="D152" s="225" t="s">
        <v>169</v>
      </c>
      <c r="E152" s="226" t="s">
        <v>690</v>
      </c>
      <c r="F152" s="227" t="s">
        <v>691</v>
      </c>
      <c r="G152" s="228" t="s">
        <v>556</v>
      </c>
      <c r="H152" s="229">
        <v>22</v>
      </c>
      <c r="I152" s="230"/>
      <c r="J152" s="231">
        <f>ROUND(I152*H152,2)</f>
        <v>0</v>
      </c>
      <c r="K152" s="227" t="s">
        <v>1</v>
      </c>
      <c r="L152" s="232"/>
      <c r="M152" s="233" t="s">
        <v>1</v>
      </c>
      <c r="N152" s="234" t="s">
        <v>42</v>
      </c>
      <c r="O152" s="75"/>
      <c r="P152" s="210">
        <f>O152*H152</f>
        <v>0</v>
      </c>
      <c r="Q152" s="210">
        <v>0</v>
      </c>
      <c r="R152" s="210">
        <f>Q152*H152</f>
        <v>0</v>
      </c>
      <c r="S152" s="210">
        <v>0</v>
      </c>
      <c r="T152" s="211">
        <f>S152*H152</f>
        <v>0</v>
      </c>
      <c r="AR152" s="13" t="s">
        <v>561</v>
      </c>
      <c r="AT152" s="13" t="s">
        <v>169</v>
      </c>
      <c r="AU152" s="13" t="s">
        <v>78</v>
      </c>
      <c r="AY152" s="13" t="s">
        <v>123</v>
      </c>
      <c r="BE152" s="212">
        <f>IF(N152="základní",J152,0)</f>
        <v>0</v>
      </c>
      <c r="BF152" s="212">
        <f>IF(N152="snížená",J152,0)</f>
        <v>0</v>
      </c>
      <c r="BG152" s="212">
        <f>IF(N152="zákl. přenesená",J152,0)</f>
        <v>0</v>
      </c>
      <c r="BH152" s="212">
        <f>IF(N152="sníž. přenesená",J152,0)</f>
        <v>0</v>
      </c>
      <c r="BI152" s="212">
        <f>IF(N152="nulová",J152,0)</f>
        <v>0</v>
      </c>
      <c r="BJ152" s="13" t="s">
        <v>132</v>
      </c>
      <c r="BK152" s="212">
        <f>ROUND(I152*H152,2)</f>
        <v>0</v>
      </c>
      <c r="BL152" s="13" t="s">
        <v>557</v>
      </c>
      <c r="BM152" s="13" t="s">
        <v>692</v>
      </c>
    </row>
    <row r="153" spans="2:65" s="1" customFormat="1" ht="16.5" customHeight="1">
      <c r="B153" s="34"/>
      <c r="C153" s="225" t="s">
        <v>70</v>
      </c>
      <c r="D153" s="225" t="s">
        <v>169</v>
      </c>
      <c r="E153" s="226" t="s">
        <v>674</v>
      </c>
      <c r="F153" s="227" t="s">
        <v>675</v>
      </c>
      <c r="G153" s="228" t="s">
        <v>556</v>
      </c>
      <c r="H153" s="229">
        <v>22</v>
      </c>
      <c r="I153" s="230"/>
      <c r="J153" s="231">
        <f>ROUND(I153*H153,2)</f>
        <v>0</v>
      </c>
      <c r="K153" s="227" t="s">
        <v>1</v>
      </c>
      <c r="L153" s="232"/>
      <c r="M153" s="233" t="s">
        <v>1</v>
      </c>
      <c r="N153" s="234" t="s">
        <v>42</v>
      </c>
      <c r="O153" s="75"/>
      <c r="P153" s="210">
        <f>O153*H153</f>
        <v>0</v>
      </c>
      <c r="Q153" s="210">
        <v>0</v>
      </c>
      <c r="R153" s="210">
        <f>Q153*H153</f>
        <v>0</v>
      </c>
      <c r="S153" s="210">
        <v>0</v>
      </c>
      <c r="T153" s="211">
        <f>S153*H153</f>
        <v>0</v>
      </c>
      <c r="AR153" s="13" t="s">
        <v>561</v>
      </c>
      <c r="AT153" s="13" t="s">
        <v>169</v>
      </c>
      <c r="AU153" s="13" t="s">
        <v>78</v>
      </c>
      <c r="AY153" s="13" t="s">
        <v>123</v>
      </c>
      <c r="BE153" s="212">
        <f>IF(N153="základní",J153,0)</f>
        <v>0</v>
      </c>
      <c r="BF153" s="212">
        <f>IF(N153="snížená",J153,0)</f>
        <v>0</v>
      </c>
      <c r="BG153" s="212">
        <f>IF(N153="zákl. přenesená",J153,0)</f>
        <v>0</v>
      </c>
      <c r="BH153" s="212">
        <f>IF(N153="sníž. přenesená",J153,0)</f>
        <v>0</v>
      </c>
      <c r="BI153" s="212">
        <f>IF(N153="nulová",J153,0)</f>
        <v>0</v>
      </c>
      <c r="BJ153" s="13" t="s">
        <v>132</v>
      </c>
      <c r="BK153" s="212">
        <f>ROUND(I153*H153,2)</f>
        <v>0</v>
      </c>
      <c r="BL153" s="13" t="s">
        <v>557</v>
      </c>
      <c r="BM153" s="13" t="s">
        <v>693</v>
      </c>
    </row>
    <row r="154" spans="2:65" s="1" customFormat="1" ht="16.5" customHeight="1">
      <c r="B154" s="34"/>
      <c r="C154" s="201" t="s">
        <v>70</v>
      </c>
      <c r="D154" s="201" t="s">
        <v>126</v>
      </c>
      <c r="E154" s="202" t="s">
        <v>687</v>
      </c>
      <c r="F154" s="203" t="s">
        <v>688</v>
      </c>
      <c r="G154" s="204" t="s">
        <v>556</v>
      </c>
      <c r="H154" s="205">
        <v>75</v>
      </c>
      <c r="I154" s="206"/>
      <c r="J154" s="207">
        <f>ROUND(I154*H154,2)</f>
        <v>0</v>
      </c>
      <c r="K154" s="203" t="s">
        <v>1</v>
      </c>
      <c r="L154" s="39"/>
      <c r="M154" s="208" t="s">
        <v>1</v>
      </c>
      <c r="N154" s="209" t="s">
        <v>42</v>
      </c>
      <c r="O154" s="75"/>
      <c r="P154" s="210">
        <f>O154*H154</f>
        <v>0</v>
      </c>
      <c r="Q154" s="210">
        <v>0</v>
      </c>
      <c r="R154" s="210">
        <f>Q154*H154</f>
        <v>0</v>
      </c>
      <c r="S154" s="210">
        <v>0</v>
      </c>
      <c r="T154" s="211">
        <f>S154*H154</f>
        <v>0</v>
      </c>
      <c r="AR154" s="13" t="s">
        <v>557</v>
      </c>
      <c r="AT154" s="13" t="s">
        <v>126</v>
      </c>
      <c r="AU154" s="13" t="s">
        <v>78</v>
      </c>
      <c r="AY154" s="13" t="s">
        <v>123</v>
      </c>
      <c r="BE154" s="212">
        <f>IF(N154="základní",J154,0)</f>
        <v>0</v>
      </c>
      <c r="BF154" s="212">
        <f>IF(N154="snížená",J154,0)</f>
        <v>0</v>
      </c>
      <c r="BG154" s="212">
        <f>IF(N154="zákl. přenesená",J154,0)</f>
        <v>0</v>
      </c>
      <c r="BH154" s="212">
        <f>IF(N154="sníž. přenesená",J154,0)</f>
        <v>0</v>
      </c>
      <c r="BI154" s="212">
        <f>IF(N154="nulová",J154,0)</f>
        <v>0</v>
      </c>
      <c r="BJ154" s="13" t="s">
        <v>132</v>
      </c>
      <c r="BK154" s="212">
        <f>ROUND(I154*H154,2)</f>
        <v>0</v>
      </c>
      <c r="BL154" s="13" t="s">
        <v>557</v>
      </c>
      <c r="BM154" s="13" t="s">
        <v>694</v>
      </c>
    </row>
    <row r="155" spans="2:65" s="1" customFormat="1" ht="16.5" customHeight="1">
      <c r="B155" s="34"/>
      <c r="C155" s="225" t="s">
        <v>70</v>
      </c>
      <c r="D155" s="225" t="s">
        <v>169</v>
      </c>
      <c r="E155" s="226" t="s">
        <v>695</v>
      </c>
      <c r="F155" s="227" t="s">
        <v>696</v>
      </c>
      <c r="G155" s="228" t="s">
        <v>556</v>
      </c>
      <c r="H155" s="229">
        <v>75</v>
      </c>
      <c r="I155" s="230"/>
      <c r="J155" s="231">
        <f>ROUND(I155*H155,2)</f>
        <v>0</v>
      </c>
      <c r="K155" s="227" t="s">
        <v>1</v>
      </c>
      <c r="L155" s="232"/>
      <c r="M155" s="233" t="s">
        <v>1</v>
      </c>
      <c r="N155" s="234" t="s">
        <v>42</v>
      </c>
      <c r="O155" s="75"/>
      <c r="P155" s="210">
        <f>O155*H155</f>
        <v>0</v>
      </c>
      <c r="Q155" s="210">
        <v>0</v>
      </c>
      <c r="R155" s="210">
        <f>Q155*H155</f>
        <v>0</v>
      </c>
      <c r="S155" s="210">
        <v>0</v>
      </c>
      <c r="T155" s="211">
        <f>S155*H155</f>
        <v>0</v>
      </c>
      <c r="AR155" s="13" t="s">
        <v>561</v>
      </c>
      <c r="AT155" s="13" t="s">
        <v>169</v>
      </c>
      <c r="AU155" s="13" t="s">
        <v>78</v>
      </c>
      <c r="AY155" s="13" t="s">
        <v>123</v>
      </c>
      <c r="BE155" s="212">
        <f>IF(N155="základní",J155,0)</f>
        <v>0</v>
      </c>
      <c r="BF155" s="212">
        <f>IF(N155="snížená",J155,0)</f>
        <v>0</v>
      </c>
      <c r="BG155" s="212">
        <f>IF(N155="zákl. přenesená",J155,0)</f>
        <v>0</v>
      </c>
      <c r="BH155" s="212">
        <f>IF(N155="sníž. přenesená",J155,0)</f>
        <v>0</v>
      </c>
      <c r="BI155" s="212">
        <f>IF(N155="nulová",J155,0)</f>
        <v>0</v>
      </c>
      <c r="BJ155" s="13" t="s">
        <v>132</v>
      </c>
      <c r="BK155" s="212">
        <f>ROUND(I155*H155,2)</f>
        <v>0</v>
      </c>
      <c r="BL155" s="13" t="s">
        <v>557</v>
      </c>
      <c r="BM155" s="13" t="s">
        <v>697</v>
      </c>
    </row>
    <row r="156" spans="2:65" s="1" customFormat="1" ht="16.5" customHeight="1">
      <c r="B156" s="34"/>
      <c r="C156" s="225" t="s">
        <v>70</v>
      </c>
      <c r="D156" s="225" t="s">
        <v>169</v>
      </c>
      <c r="E156" s="226" t="s">
        <v>674</v>
      </c>
      <c r="F156" s="227" t="s">
        <v>675</v>
      </c>
      <c r="G156" s="228" t="s">
        <v>556</v>
      </c>
      <c r="H156" s="229">
        <v>75</v>
      </c>
      <c r="I156" s="230"/>
      <c r="J156" s="231">
        <f>ROUND(I156*H156,2)</f>
        <v>0</v>
      </c>
      <c r="K156" s="227" t="s">
        <v>1</v>
      </c>
      <c r="L156" s="232"/>
      <c r="M156" s="233" t="s">
        <v>1</v>
      </c>
      <c r="N156" s="234" t="s">
        <v>42</v>
      </c>
      <c r="O156" s="75"/>
      <c r="P156" s="210">
        <f>O156*H156</f>
        <v>0</v>
      </c>
      <c r="Q156" s="210">
        <v>0</v>
      </c>
      <c r="R156" s="210">
        <f>Q156*H156</f>
        <v>0</v>
      </c>
      <c r="S156" s="210">
        <v>0</v>
      </c>
      <c r="T156" s="211">
        <f>S156*H156</f>
        <v>0</v>
      </c>
      <c r="AR156" s="13" t="s">
        <v>561</v>
      </c>
      <c r="AT156" s="13" t="s">
        <v>169</v>
      </c>
      <c r="AU156" s="13" t="s">
        <v>78</v>
      </c>
      <c r="AY156" s="13" t="s">
        <v>123</v>
      </c>
      <c r="BE156" s="212">
        <f>IF(N156="základní",J156,0)</f>
        <v>0</v>
      </c>
      <c r="BF156" s="212">
        <f>IF(N156="snížená",J156,0)</f>
        <v>0</v>
      </c>
      <c r="BG156" s="212">
        <f>IF(N156="zákl. přenesená",J156,0)</f>
        <v>0</v>
      </c>
      <c r="BH156" s="212">
        <f>IF(N156="sníž. přenesená",J156,0)</f>
        <v>0</v>
      </c>
      <c r="BI156" s="212">
        <f>IF(N156="nulová",J156,0)</f>
        <v>0</v>
      </c>
      <c r="BJ156" s="13" t="s">
        <v>132</v>
      </c>
      <c r="BK156" s="212">
        <f>ROUND(I156*H156,2)</f>
        <v>0</v>
      </c>
      <c r="BL156" s="13" t="s">
        <v>557</v>
      </c>
      <c r="BM156" s="13" t="s">
        <v>698</v>
      </c>
    </row>
    <row r="157" spans="2:65" s="1" customFormat="1" ht="16.5" customHeight="1">
      <c r="B157" s="34"/>
      <c r="C157" s="201" t="s">
        <v>70</v>
      </c>
      <c r="D157" s="201" t="s">
        <v>126</v>
      </c>
      <c r="E157" s="202" t="s">
        <v>699</v>
      </c>
      <c r="F157" s="203" t="s">
        <v>688</v>
      </c>
      <c r="G157" s="204" t="s">
        <v>556</v>
      </c>
      <c r="H157" s="205">
        <v>2</v>
      </c>
      <c r="I157" s="206"/>
      <c r="J157" s="207">
        <f>ROUND(I157*H157,2)</f>
        <v>0</v>
      </c>
      <c r="K157" s="203" t="s">
        <v>1</v>
      </c>
      <c r="L157" s="39"/>
      <c r="M157" s="208" t="s">
        <v>1</v>
      </c>
      <c r="N157" s="209" t="s">
        <v>42</v>
      </c>
      <c r="O157" s="75"/>
      <c r="P157" s="210">
        <f>O157*H157</f>
        <v>0</v>
      </c>
      <c r="Q157" s="210">
        <v>0</v>
      </c>
      <c r="R157" s="210">
        <f>Q157*H157</f>
        <v>0</v>
      </c>
      <c r="S157" s="210">
        <v>0</v>
      </c>
      <c r="T157" s="211">
        <f>S157*H157</f>
        <v>0</v>
      </c>
      <c r="AR157" s="13" t="s">
        <v>557</v>
      </c>
      <c r="AT157" s="13" t="s">
        <v>126</v>
      </c>
      <c r="AU157" s="13" t="s">
        <v>78</v>
      </c>
      <c r="AY157" s="13" t="s">
        <v>123</v>
      </c>
      <c r="BE157" s="212">
        <f>IF(N157="základní",J157,0)</f>
        <v>0</v>
      </c>
      <c r="BF157" s="212">
        <f>IF(N157="snížená",J157,0)</f>
        <v>0</v>
      </c>
      <c r="BG157" s="212">
        <f>IF(N157="zákl. přenesená",J157,0)</f>
        <v>0</v>
      </c>
      <c r="BH157" s="212">
        <f>IF(N157="sníž. přenesená",J157,0)</f>
        <v>0</v>
      </c>
      <c r="BI157" s="212">
        <f>IF(N157="nulová",J157,0)</f>
        <v>0</v>
      </c>
      <c r="BJ157" s="13" t="s">
        <v>132</v>
      </c>
      <c r="BK157" s="212">
        <f>ROUND(I157*H157,2)</f>
        <v>0</v>
      </c>
      <c r="BL157" s="13" t="s">
        <v>557</v>
      </c>
      <c r="BM157" s="13" t="s">
        <v>700</v>
      </c>
    </row>
    <row r="158" spans="2:65" s="1" customFormat="1" ht="16.5" customHeight="1">
      <c r="B158" s="34"/>
      <c r="C158" s="225" t="s">
        <v>70</v>
      </c>
      <c r="D158" s="225" t="s">
        <v>169</v>
      </c>
      <c r="E158" s="226" t="s">
        <v>701</v>
      </c>
      <c r="F158" s="227" t="s">
        <v>702</v>
      </c>
      <c r="G158" s="228" t="s">
        <v>556</v>
      </c>
      <c r="H158" s="229">
        <v>2</v>
      </c>
      <c r="I158" s="230"/>
      <c r="J158" s="231">
        <f>ROUND(I158*H158,2)</f>
        <v>0</v>
      </c>
      <c r="K158" s="227" t="s">
        <v>1</v>
      </c>
      <c r="L158" s="232"/>
      <c r="M158" s="233" t="s">
        <v>1</v>
      </c>
      <c r="N158" s="234" t="s">
        <v>42</v>
      </c>
      <c r="O158" s="75"/>
      <c r="P158" s="210">
        <f>O158*H158</f>
        <v>0</v>
      </c>
      <c r="Q158" s="210">
        <v>0</v>
      </c>
      <c r="R158" s="210">
        <f>Q158*H158</f>
        <v>0</v>
      </c>
      <c r="S158" s="210">
        <v>0</v>
      </c>
      <c r="T158" s="211">
        <f>S158*H158</f>
        <v>0</v>
      </c>
      <c r="AR158" s="13" t="s">
        <v>561</v>
      </c>
      <c r="AT158" s="13" t="s">
        <v>169</v>
      </c>
      <c r="AU158" s="13" t="s">
        <v>78</v>
      </c>
      <c r="AY158" s="13" t="s">
        <v>123</v>
      </c>
      <c r="BE158" s="212">
        <f>IF(N158="základní",J158,0)</f>
        <v>0</v>
      </c>
      <c r="BF158" s="212">
        <f>IF(N158="snížená",J158,0)</f>
        <v>0</v>
      </c>
      <c r="BG158" s="212">
        <f>IF(N158="zákl. přenesená",J158,0)</f>
        <v>0</v>
      </c>
      <c r="BH158" s="212">
        <f>IF(N158="sníž. přenesená",J158,0)</f>
        <v>0</v>
      </c>
      <c r="BI158" s="212">
        <f>IF(N158="nulová",J158,0)</f>
        <v>0</v>
      </c>
      <c r="BJ158" s="13" t="s">
        <v>132</v>
      </c>
      <c r="BK158" s="212">
        <f>ROUND(I158*H158,2)</f>
        <v>0</v>
      </c>
      <c r="BL158" s="13" t="s">
        <v>557</v>
      </c>
      <c r="BM158" s="13" t="s">
        <v>703</v>
      </c>
    </row>
    <row r="159" spans="2:65" s="1" customFormat="1" ht="16.5" customHeight="1">
      <c r="B159" s="34"/>
      <c r="C159" s="201" t="s">
        <v>70</v>
      </c>
      <c r="D159" s="201" t="s">
        <v>126</v>
      </c>
      <c r="E159" s="202" t="s">
        <v>704</v>
      </c>
      <c r="F159" s="203" t="s">
        <v>705</v>
      </c>
      <c r="G159" s="204" t="s">
        <v>556</v>
      </c>
      <c r="H159" s="205">
        <v>1</v>
      </c>
      <c r="I159" s="206"/>
      <c r="J159" s="207">
        <f>ROUND(I159*H159,2)</f>
        <v>0</v>
      </c>
      <c r="K159" s="203" t="s">
        <v>1</v>
      </c>
      <c r="L159" s="39"/>
      <c r="M159" s="208" t="s">
        <v>1</v>
      </c>
      <c r="N159" s="209" t="s">
        <v>42</v>
      </c>
      <c r="O159" s="75"/>
      <c r="P159" s="210">
        <f>O159*H159</f>
        <v>0</v>
      </c>
      <c r="Q159" s="210">
        <v>0</v>
      </c>
      <c r="R159" s="210">
        <f>Q159*H159</f>
        <v>0</v>
      </c>
      <c r="S159" s="210">
        <v>0</v>
      </c>
      <c r="T159" s="211">
        <f>S159*H159</f>
        <v>0</v>
      </c>
      <c r="AR159" s="13" t="s">
        <v>557</v>
      </c>
      <c r="AT159" s="13" t="s">
        <v>126</v>
      </c>
      <c r="AU159" s="13" t="s">
        <v>78</v>
      </c>
      <c r="AY159" s="13" t="s">
        <v>123</v>
      </c>
      <c r="BE159" s="212">
        <f>IF(N159="základní",J159,0)</f>
        <v>0</v>
      </c>
      <c r="BF159" s="212">
        <f>IF(N159="snížená",J159,0)</f>
        <v>0</v>
      </c>
      <c r="BG159" s="212">
        <f>IF(N159="zákl. přenesená",J159,0)</f>
        <v>0</v>
      </c>
      <c r="BH159" s="212">
        <f>IF(N159="sníž. přenesená",J159,0)</f>
        <v>0</v>
      </c>
      <c r="BI159" s="212">
        <f>IF(N159="nulová",J159,0)</f>
        <v>0</v>
      </c>
      <c r="BJ159" s="13" t="s">
        <v>132</v>
      </c>
      <c r="BK159" s="212">
        <f>ROUND(I159*H159,2)</f>
        <v>0</v>
      </c>
      <c r="BL159" s="13" t="s">
        <v>557</v>
      </c>
      <c r="BM159" s="13" t="s">
        <v>706</v>
      </c>
    </row>
    <row r="160" spans="2:65" s="1" customFormat="1" ht="16.5" customHeight="1">
      <c r="B160" s="34"/>
      <c r="C160" s="225" t="s">
        <v>70</v>
      </c>
      <c r="D160" s="225" t="s">
        <v>169</v>
      </c>
      <c r="E160" s="226" t="s">
        <v>707</v>
      </c>
      <c r="F160" s="227" t="s">
        <v>708</v>
      </c>
      <c r="G160" s="228" t="s">
        <v>560</v>
      </c>
      <c r="H160" s="229">
        <v>1</v>
      </c>
      <c r="I160" s="230"/>
      <c r="J160" s="231">
        <f>ROUND(I160*H160,2)</f>
        <v>0</v>
      </c>
      <c r="K160" s="227" t="s">
        <v>1</v>
      </c>
      <c r="L160" s="232"/>
      <c r="M160" s="233" t="s">
        <v>1</v>
      </c>
      <c r="N160" s="234" t="s">
        <v>42</v>
      </c>
      <c r="O160" s="75"/>
      <c r="P160" s="210">
        <f>O160*H160</f>
        <v>0</v>
      </c>
      <c r="Q160" s="210">
        <v>0</v>
      </c>
      <c r="R160" s="210">
        <f>Q160*H160</f>
        <v>0</v>
      </c>
      <c r="S160" s="210">
        <v>0</v>
      </c>
      <c r="T160" s="211">
        <f>S160*H160</f>
        <v>0</v>
      </c>
      <c r="AR160" s="13" t="s">
        <v>561</v>
      </c>
      <c r="AT160" s="13" t="s">
        <v>169</v>
      </c>
      <c r="AU160" s="13" t="s">
        <v>78</v>
      </c>
      <c r="AY160" s="13" t="s">
        <v>123</v>
      </c>
      <c r="BE160" s="212">
        <f>IF(N160="základní",J160,0)</f>
        <v>0</v>
      </c>
      <c r="BF160" s="212">
        <f>IF(N160="snížená",J160,0)</f>
        <v>0</v>
      </c>
      <c r="BG160" s="212">
        <f>IF(N160="zákl. přenesená",J160,0)</f>
        <v>0</v>
      </c>
      <c r="BH160" s="212">
        <f>IF(N160="sníž. přenesená",J160,0)</f>
        <v>0</v>
      </c>
      <c r="BI160" s="212">
        <f>IF(N160="nulová",J160,0)</f>
        <v>0</v>
      </c>
      <c r="BJ160" s="13" t="s">
        <v>132</v>
      </c>
      <c r="BK160" s="212">
        <f>ROUND(I160*H160,2)</f>
        <v>0</v>
      </c>
      <c r="BL160" s="13" t="s">
        <v>557</v>
      </c>
      <c r="BM160" s="13" t="s">
        <v>709</v>
      </c>
    </row>
    <row r="161" spans="2:65" s="1" customFormat="1" ht="16.5" customHeight="1">
      <c r="B161" s="34"/>
      <c r="C161" s="225" t="s">
        <v>70</v>
      </c>
      <c r="D161" s="225" t="s">
        <v>169</v>
      </c>
      <c r="E161" s="226" t="s">
        <v>710</v>
      </c>
      <c r="F161" s="227" t="s">
        <v>711</v>
      </c>
      <c r="G161" s="228" t="s">
        <v>560</v>
      </c>
      <c r="H161" s="229">
        <v>1</v>
      </c>
      <c r="I161" s="230"/>
      <c r="J161" s="231">
        <f>ROUND(I161*H161,2)</f>
        <v>0</v>
      </c>
      <c r="K161" s="227" t="s">
        <v>1</v>
      </c>
      <c r="L161" s="232"/>
      <c r="M161" s="233" t="s">
        <v>1</v>
      </c>
      <c r="N161" s="234" t="s">
        <v>42</v>
      </c>
      <c r="O161" s="75"/>
      <c r="P161" s="210">
        <f>O161*H161</f>
        <v>0</v>
      </c>
      <c r="Q161" s="210">
        <v>0</v>
      </c>
      <c r="R161" s="210">
        <f>Q161*H161</f>
        <v>0</v>
      </c>
      <c r="S161" s="210">
        <v>0</v>
      </c>
      <c r="T161" s="211">
        <f>S161*H161</f>
        <v>0</v>
      </c>
      <c r="AR161" s="13" t="s">
        <v>561</v>
      </c>
      <c r="AT161" s="13" t="s">
        <v>169</v>
      </c>
      <c r="AU161" s="13" t="s">
        <v>78</v>
      </c>
      <c r="AY161" s="13" t="s">
        <v>123</v>
      </c>
      <c r="BE161" s="212">
        <f>IF(N161="základní",J161,0)</f>
        <v>0</v>
      </c>
      <c r="BF161" s="212">
        <f>IF(N161="snížená",J161,0)</f>
        <v>0</v>
      </c>
      <c r="BG161" s="212">
        <f>IF(N161="zákl. přenesená",J161,0)</f>
        <v>0</v>
      </c>
      <c r="BH161" s="212">
        <f>IF(N161="sníž. přenesená",J161,0)</f>
        <v>0</v>
      </c>
      <c r="BI161" s="212">
        <f>IF(N161="nulová",J161,0)</f>
        <v>0</v>
      </c>
      <c r="BJ161" s="13" t="s">
        <v>132</v>
      </c>
      <c r="BK161" s="212">
        <f>ROUND(I161*H161,2)</f>
        <v>0</v>
      </c>
      <c r="BL161" s="13" t="s">
        <v>557</v>
      </c>
      <c r="BM161" s="13" t="s">
        <v>712</v>
      </c>
    </row>
    <row r="162" spans="2:65" s="1" customFormat="1" ht="16.5" customHeight="1">
      <c r="B162" s="34"/>
      <c r="C162" s="201" t="s">
        <v>70</v>
      </c>
      <c r="D162" s="201" t="s">
        <v>126</v>
      </c>
      <c r="E162" s="202" t="s">
        <v>713</v>
      </c>
      <c r="F162" s="203" t="s">
        <v>714</v>
      </c>
      <c r="G162" s="204" t="s">
        <v>556</v>
      </c>
      <c r="H162" s="205">
        <v>2</v>
      </c>
      <c r="I162" s="206"/>
      <c r="J162" s="207">
        <f>ROUND(I162*H162,2)</f>
        <v>0</v>
      </c>
      <c r="K162" s="203" t="s">
        <v>1</v>
      </c>
      <c r="L162" s="39"/>
      <c r="M162" s="208" t="s">
        <v>1</v>
      </c>
      <c r="N162" s="209" t="s">
        <v>42</v>
      </c>
      <c r="O162" s="75"/>
      <c r="P162" s="210">
        <f>O162*H162</f>
        <v>0</v>
      </c>
      <c r="Q162" s="210">
        <v>0</v>
      </c>
      <c r="R162" s="210">
        <f>Q162*H162</f>
        <v>0</v>
      </c>
      <c r="S162" s="210">
        <v>0</v>
      </c>
      <c r="T162" s="211">
        <f>S162*H162</f>
        <v>0</v>
      </c>
      <c r="AR162" s="13" t="s">
        <v>557</v>
      </c>
      <c r="AT162" s="13" t="s">
        <v>126</v>
      </c>
      <c r="AU162" s="13" t="s">
        <v>78</v>
      </c>
      <c r="AY162" s="13" t="s">
        <v>123</v>
      </c>
      <c r="BE162" s="212">
        <f>IF(N162="základní",J162,0)</f>
        <v>0</v>
      </c>
      <c r="BF162" s="212">
        <f>IF(N162="snížená",J162,0)</f>
        <v>0</v>
      </c>
      <c r="BG162" s="212">
        <f>IF(N162="zákl. přenesená",J162,0)</f>
        <v>0</v>
      </c>
      <c r="BH162" s="212">
        <f>IF(N162="sníž. přenesená",J162,0)</f>
        <v>0</v>
      </c>
      <c r="BI162" s="212">
        <f>IF(N162="nulová",J162,0)</f>
        <v>0</v>
      </c>
      <c r="BJ162" s="13" t="s">
        <v>132</v>
      </c>
      <c r="BK162" s="212">
        <f>ROUND(I162*H162,2)</f>
        <v>0</v>
      </c>
      <c r="BL162" s="13" t="s">
        <v>557</v>
      </c>
      <c r="BM162" s="13" t="s">
        <v>715</v>
      </c>
    </row>
    <row r="163" spans="2:65" s="1" customFormat="1" ht="16.5" customHeight="1">
      <c r="B163" s="34"/>
      <c r="C163" s="225" t="s">
        <v>70</v>
      </c>
      <c r="D163" s="225" t="s">
        <v>169</v>
      </c>
      <c r="E163" s="226" t="s">
        <v>710</v>
      </c>
      <c r="F163" s="227" t="s">
        <v>711</v>
      </c>
      <c r="G163" s="228" t="s">
        <v>560</v>
      </c>
      <c r="H163" s="229">
        <v>2</v>
      </c>
      <c r="I163" s="230"/>
      <c r="J163" s="231">
        <f>ROUND(I163*H163,2)</f>
        <v>0</v>
      </c>
      <c r="K163" s="227" t="s">
        <v>1</v>
      </c>
      <c r="L163" s="232"/>
      <c r="M163" s="233" t="s">
        <v>1</v>
      </c>
      <c r="N163" s="234" t="s">
        <v>42</v>
      </c>
      <c r="O163" s="75"/>
      <c r="P163" s="210">
        <f>O163*H163</f>
        <v>0</v>
      </c>
      <c r="Q163" s="210">
        <v>0</v>
      </c>
      <c r="R163" s="210">
        <f>Q163*H163</f>
        <v>0</v>
      </c>
      <c r="S163" s="210">
        <v>0</v>
      </c>
      <c r="T163" s="211">
        <f>S163*H163</f>
        <v>0</v>
      </c>
      <c r="AR163" s="13" t="s">
        <v>561</v>
      </c>
      <c r="AT163" s="13" t="s">
        <v>169</v>
      </c>
      <c r="AU163" s="13" t="s">
        <v>78</v>
      </c>
      <c r="AY163" s="13" t="s">
        <v>123</v>
      </c>
      <c r="BE163" s="212">
        <f>IF(N163="základní",J163,0)</f>
        <v>0</v>
      </c>
      <c r="BF163" s="212">
        <f>IF(N163="snížená",J163,0)</f>
        <v>0</v>
      </c>
      <c r="BG163" s="212">
        <f>IF(N163="zákl. přenesená",J163,0)</f>
        <v>0</v>
      </c>
      <c r="BH163" s="212">
        <f>IF(N163="sníž. přenesená",J163,0)</f>
        <v>0</v>
      </c>
      <c r="BI163" s="212">
        <f>IF(N163="nulová",J163,0)</f>
        <v>0</v>
      </c>
      <c r="BJ163" s="13" t="s">
        <v>132</v>
      </c>
      <c r="BK163" s="212">
        <f>ROUND(I163*H163,2)</f>
        <v>0</v>
      </c>
      <c r="BL163" s="13" t="s">
        <v>557</v>
      </c>
      <c r="BM163" s="13" t="s">
        <v>716</v>
      </c>
    </row>
    <row r="164" spans="2:65" s="1" customFormat="1" ht="16.5" customHeight="1">
      <c r="B164" s="34"/>
      <c r="C164" s="225" t="s">
        <v>70</v>
      </c>
      <c r="D164" s="225" t="s">
        <v>169</v>
      </c>
      <c r="E164" s="226" t="s">
        <v>717</v>
      </c>
      <c r="F164" s="227" t="s">
        <v>718</v>
      </c>
      <c r="G164" s="228" t="s">
        <v>556</v>
      </c>
      <c r="H164" s="229">
        <v>2</v>
      </c>
      <c r="I164" s="230"/>
      <c r="J164" s="231">
        <f>ROUND(I164*H164,2)</f>
        <v>0</v>
      </c>
      <c r="K164" s="227" t="s">
        <v>1</v>
      </c>
      <c r="L164" s="232"/>
      <c r="M164" s="233" t="s">
        <v>1</v>
      </c>
      <c r="N164" s="234" t="s">
        <v>42</v>
      </c>
      <c r="O164" s="75"/>
      <c r="P164" s="210">
        <f>O164*H164</f>
        <v>0</v>
      </c>
      <c r="Q164" s="210">
        <v>0</v>
      </c>
      <c r="R164" s="210">
        <f>Q164*H164</f>
        <v>0</v>
      </c>
      <c r="S164" s="210">
        <v>0</v>
      </c>
      <c r="T164" s="211">
        <f>S164*H164</f>
        <v>0</v>
      </c>
      <c r="AR164" s="13" t="s">
        <v>561</v>
      </c>
      <c r="AT164" s="13" t="s">
        <v>169</v>
      </c>
      <c r="AU164" s="13" t="s">
        <v>78</v>
      </c>
      <c r="AY164" s="13" t="s">
        <v>123</v>
      </c>
      <c r="BE164" s="212">
        <f>IF(N164="základní",J164,0)</f>
        <v>0</v>
      </c>
      <c r="BF164" s="212">
        <f>IF(N164="snížená",J164,0)</f>
        <v>0</v>
      </c>
      <c r="BG164" s="212">
        <f>IF(N164="zákl. přenesená",J164,0)</f>
        <v>0</v>
      </c>
      <c r="BH164" s="212">
        <f>IF(N164="sníž. přenesená",J164,0)</f>
        <v>0</v>
      </c>
      <c r="BI164" s="212">
        <f>IF(N164="nulová",J164,0)</f>
        <v>0</v>
      </c>
      <c r="BJ164" s="13" t="s">
        <v>132</v>
      </c>
      <c r="BK164" s="212">
        <f>ROUND(I164*H164,2)</f>
        <v>0</v>
      </c>
      <c r="BL164" s="13" t="s">
        <v>557</v>
      </c>
      <c r="BM164" s="13" t="s">
        <v>719</v>
      </c>
    </row>
    <row r="165" spans="2:65" s="1" customFormat="1" ht="16.5" customHeight="1">
      <c r="B165" s="34"/>
      <c r="C165" s="201" t="s">
        <v>70</v>
      </c>
      <c r="D165" s="201" t="s">
        <v>126</v>
      </c>
      <c r="E165" s="202" t="s">
        <v>720</v>
      </c>
      <c r="F165" s="203" t="s">
        <v>721</v>
      </c>
      <c r="G165" s="204" t="s">
        <v>556</v>
      </c>
      <c r="H165" s="205">
        <v>22</v>
      </c>
      <c r="I165" s="206"/>
      <c r="J165" s="207">
        <f>ROUND(I165*H165,2)</f>
        <v>0</v>
      </c>
      <c r="K165" s="203" t="s">
        <v>1</v>
      </c>
      <c r="L165" s="39"/>
      <c r="M165" s="208" t="s">
        <v>1</v>
      </c>
      <c r="N165" s="209" t="s">
        <v>42</v>
      </c>
      <c r="O165" s="75"/>
      <c r="P165" s="210">
        <f>O165*H165</f>
        <v>0</v>
      </c>
      <c r="Q165" s="210">
        <v>0</v>
      </c>
      <c r="R165" s="210">
        <f>Q165*H165</f>
        <v>0</v>
      </c>
      <c r="S165" s="210">
        <v>0</v>
      </c>
      <c r="T165" s="211">
        <f>S165*H165</f>
        <v>0</v>
      </c>
      <c r="AR165" s="13" t="s">
        <v>557</v>
      </c>
      <c r="AT165" s="13" t="s">
        <v>126</v>
      </c>
      <c r="AU165" s="13" t="s">
        <v>78</v>
      </c>
      <c r="AY165" s="13" t="s">
        <v>123</v>
      </c>
      <c r="BE165" s="212">
        <f>IF(N165="základní",J165,0)</f>
        <v>0</v>
      </c>
      <c r="BF165" s="212">
        <f>IF(N165="snížená",J165,0)</f>
        <v>0</v>
      </c>
      <c r="BG165" s="212">
        <f>IF(N165="zákl. přenesená",J165,0)</f>
        <v>0</v>
      </c>
      <c r="BH165" s="212">
        <f>IF(N165="sníž. přenesená",J165,0)</f>
        <v>0</v>
      </c>
      <c r="BI165" s="212">
        <f>IF(N165="nulová",J165,0)</f>
        <v>0</v>
      </c>
      <c r="BJ165" s="13" t="s">
        <v>132</v>
      </c>
      <c r="BK165" s="212">
        <f>ROUND(I165*H165,2)</f>
        <v>0</v>
      </c>
      <c r="BL165" s="13" t="s">
        <v>557</v>
      </c>
      <c r="BM165" s="13" t="s">
        <v>722</v>
      </c>
    </row>
    <row r="166" spans="2:65" s="1" customFormat="1" ht="16.5" customHeight="1">
      <c r="B166" s="34"/>
      <c r="C166" s="225" t="s">
        <v>70</v>
      </c>
      <c r="D166" s="225" t="s">
        <v>169</v>
      </c>
      <c r="E166" s="226" t="s">
        <v>723</v>
      </c>
      <c r="F166" s="227" t="s">
        <v>724</v>
      </c>
      <c r="G166" s="228" t="s">
        <v>560</v>
      </c>
      <c r="H166" s="229">
        <v>22</v>
      </c>
      <c r="I166" s="230"/>
      <c r="J166" s="231">
        <f>ROUND(I166*H166,2)</f>
        <v>0</v>
      </c>
      <c r="K166" s="227" t="s">
        <v>1</v>
      </c>
      <c r="L166" s="232"/>
      <c r="M166" s="233" t="s">
        <v>1</v>
      </c>
      <c r="N166" s="234" t="s">
        <v>42</v>
      </c>
      <c r="O166" s="75"/>
      <c r="P166" s="210">
        <f>O166*H166</f>
        <v>0</v>
      </c>
      <c r="Q166" s="210">
        <v>0</v>
      </c>
      <c r="R166" s="210">
        <f>Q166*H166</f>
        <v>0</v>
      </c>
      <c r="S166" s="210">
        <v>0</v>
      </c>
      <c r="T166" s="211">
        <f>S166*H166</f>
        <v>0</v>
      </c>
      <c r="AR166" s="13" t="s">
        <v>561</v>
      </c>
      <c r="AT166" s="13" t="s">
        <v>169</v>
      </c>
      <c r="AU166" s="13" t="s">
        <v>78</v>
      </c>
      <c r="AY166" s="13" t="s">
        <v>123</v>
      </c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13" t="s">
        <v>132</v>
      </c>
      <c r="BK166" s="212">
        <f>ROUND(I166*H166,2)</f>
        <v>0</v>
      </c>
      <c r="BL166" s="13" t="s">
        <v>557</v>
      </c>
      <c r="BM166" s="13" t="s">
        <v>725</v>
      </c>
    </row>
    <row r="167" spans="2:65" s="1" customFormat="1" ht="16.5" customHeight="1">
      <c r="B167" s="34"/>
      <c r="C167" s="201" t="s">
        <v>70</v>
      </c>
      <c r="D167" s="201" t="s">
        <v>126</v>
      </c>
      <c r="E167" s="202" t="s">
        <v>720</v>
      </c>
      <c r="F167" s="203" t="s">
        <v>721</v>
      </c>
      <c r="G167" s="204" t="s">
        <v>556</v>
      </c>
      <c r="H167" s="205">
        <v>12</v>
      </c>
      <c r="I167" s="206"/>
      <c r="J167" s="207">
        <f>ROUND(I167*H167,2)</f>
        <v>0</v>
      </c>
      <c r="K167" s="203" t="s">
        <v>1</v>
      </c>
      <c r="L167" s="39"/>
      <c r="M167" s="208" t="s">
        <v>1</v>
      </c>
      <c r="N167" s="209" t="s">
        <v>42</v>
      </c>
      <c r="O167" s="75"/>
      <c r="P167" s="210">
        <f>O167*H167</f>
        <v>0</v>
      </c>
      <c r="Q167" s="210">
        <v>0</v>
      </c>
      <c r="R167" s="210">
        <f>Q167*H167</f>
        <v>0</v>
      </c>
      <c r="S167" s="210">
        <v>0</v>
      </c>
      <c r="T167" s="211">
        <f>S167*H167</f>
        <v>0</v>
      </c>
      <c r="AR167" s="13" t="s">
        <v>557</v>
      </c>
      <c r="AT167" s="13" t="s">
        <v>126</v>
      </c>
      <c r="AU167" s="13" t="s">
        <v>78</v>
      </c>
      <c r="AY167" s="13" t="s">
        <v>123</v>
      </c>
      <c r="BE167" s="212">
        <f>IF(N167="základní",J167,0)</f>
        <v>0</v>
      </c>
      <c r="BF167" s="212">
        <f>IF(N167="snížená",J167,0)</f>
        <v>0</v>
      </c>
      <c r="BG167" s="212">
        <f>IF(N167="zákl. přenesená",J167,0)</f>
        <v>0</v>
      </c>
      <c r="BH167" s="212">
        <f>IF(N167="sníž. přenesená",J167,0)</f>
        <v>0</v>
      </c>
      <c r="BI167" s="212">
        <f>IF(N167="nulová",J167,0)</f>
        <v>0</v>
      </c>
      <c r="BJ167" s="13" t="s">
        <v>132</v>
      </c>
      <c r="BK167" s="212">
        <f>ROUND(I167*H167,2)</f>
        <v>0</v>
      </c>
      <c r="BL167" s="13" t="s">
        <v>557</v>
      </c>
      <c r="BM167" s="13" t="s">
        <v>726</v>
      </c>
    </row>
    <row r="168" spans="2:65" s="1" customFormat="1" ht="16.5" customHeight="1">
      <c r="B168" s="34"/>
      <c r="C168" s="225" t="s">
        <v>70</v>
      </c>
      <c r="D168" s="225" t="s">
        <v>169</v>
      </c>
      <c r="E168" s="226" t="s">
        <v>727</v>
      </c>
      <c r="F168" s="227" t="s">
        <v>728</v>
      </c>
      <c r="G168" s="228" t="s">
        <v>560</v>
      </c>
      <c r="H168" s="229">
        <v>2</v>
      </c>
      <c r="I168" s="230"/>
      <c r="J168" s="231">
        <f>ROUND(I168*H168,2)</f>
        <v>0</v>
      </c>
      <c r="K168" s="227" t="s">
        <v>1</v>
      </c>
      <c r="L168" s="232"/>
      <c r="M168" s="233" t="s">
        <v>1</v>
      </c>
      <c r="N168" s="234" t="s">
        <v>42</v>
      </c>
      <c r="O168" s="75"/>
      <c r="P168" s="210">
        <f>O168*H168</f>
        <v>0</v>
      </c>
      <c r="Q168" s="210">
        <v>0</v>
      </c>
      <c r="R168" s="210">
        <f>Q168*H168</f>
        <v>0</v>
      </c>
      <c r="S168" s="210">
        <v>0</v>
      </c>
      <c r="T168" s="211">
        <f>S168*H168</f>
        <v>0</v>
      </c>
      <c r="AR168" s="13" t="s">
        <v>561</v>
      </c>
      <c r="AT168" s="13" t="s">
        <v>169</v>
      </c>
      <c r="AU168" s="13" t="s">
        <v>78</v>
      </c>
      <c r="AY168" s="13" t="s">
        <v>123</v>
      </c>
      <c r="BE168" s="212">
        <f>IF(N168="základní",J168,0)</f>
        <v>0</v>
      </c>
      <c r="BF168" s="212">
        <f>IF(N168="snížená",J168,0)</f>
        <v>0</v>
      </c>
      <c r="BG168" s="212">
        <f>IF(N168="zákl. přenesená",J168,0)</f>
        <v>0</v>
      </c>
      <c r="BH168" s="212">
        <f>IF(N168="sníž. přenesená",J168,0)</f>
        <v>0</v>
      </c>
      <c r="BI168" s="212">
        <f>IF(N168="nulová",J168,0)</f>
        <v>0</v>
      </c>
      <c r="BJ168" s="13" t="s">
        <v>132</v>
      </c>
      <c r="BK168" s="212">
        <f>ROUND(I168*H168,2)</f>
        <v>0</v>
      </c>
      <c r="BL168" s="13" t="s">
        <v>557</v>
      </c>
      <c r="BM168" s="13" t="s">
        <v>729</v>
      </c>
    </row>
    <row r="169" spans="2:65" s="1" customFormat="1" ht="16.5" customHeight="1">
      <c r="B169" s="34"/>
      <c r="C169" s="201" t="s">
        <v>70</v>
      </c>
      <c r="D169" s="201" t="s">
        <v>126</v>
      </c>
      <c r="E169" s="202" t="s">
        <v>720</v>
      </c>
      <c r="F169" s="203" t="s">
        <v>721</v>
      </c>
      <c r="G169" s="204" t="s">
        <v>556</v>
      </c>
      <c r="H169" s="205">
        <v>12</v>
      </c>
      <c r="I169" s="206"/>
      <c r="J169" s="207">
        <f>ROUND(I169*H169,2)</f>
        <v>0</v>
      </c>
      <c r="K169" s="203" t="s">
        <v>1</v>
      </c>
      <c r="L169" s="39"/>
      <c r="M169" s="208" t="s">
        <v>1</v>
      </c>
      <c r="N169" s="209" t="s">
        <v>42</v>
      </c>
      <c r="O169" s="75"/>
      <c r="P169" s="210">
        <f>O169*H169</f>
        <v>0</v>
      </c>
      <c r="Q169" s="210">
        <v>0</v>
      </c>
      <c r="R169" s="210">
        <f>Q169*H169</f>
        <v>0</v>
      </c>
      <c r="S169" s="210">
        <v>0</v>
      </c>
      <c r="T169" s="211">
        <f>S169*H169</f>
        <v>0</v>
      </c>
      <c r="AR169" s="13" t="s">
        <v>557</v>
      </c>
      <c r="AT169" s="13" t="s">
        <v>126</v>
      </c>
      <c r="AU169" s="13" t="s">
        <v>78</v>
      </c>
      <c r="AY169" s="13" t="s">
        <v>123</v>
      </c>
      <c r="BE169" s="212">
        <f>IF(N169="základní",J169,0)</f>
        <v>0</v>
      </c>
      <c r="BF169" s="212">
        <f>IF(N169="snížená",J169,0)</f>
        <v>0</v>
      </c>
      <c r="BG169" s="212">
        <f>IF(N169="zákl. přenesená",J169,0)</f>
        <v>0</v>
      </c>
      <c r="BH169" s="212">
        <f>IF(N169="sníž. přenesená",J169,0)</f>
        <v>0</v>
      </c>
      <c r="BI169" s="212">
        <f>IF(N169="nulová",J169,0)</f>
        <v>0</v>
      </c>
      <c r="BJ169" s="13" t="s">
        <v>132</v>
      </c>
      <c r="BK169" s="212">
        <f>ROUND(I169*H169,2)</f>
        <v>0</v>
      </c>
      <c r="BL169" s="13" t="s">
        <v>557</v>
      </c>
      <c r="BM169" s="13" t="s">
        <v>730</v>
      </c>
    </row>
    <row r="170" spans="2:65" s="1" customFormat="1" ht="16.5" customHeight="1">
      <c r="B170" s="34"/>
      <c r="C170" s="225" t="s">
        <v>70</v>
      </c>
      <c r="D170" s="225" t="s">
        <v>169</v>
      </c>
      <c r="E170" s="226" t="s">
        <v>731</v>
      </c>
      <c r="F170" s="227" t="s">
        <v>732</v>
      </c>
      <c r="G170" s="228" t="s">
        <v>560</v>
      </c>
      <c r="H170" s="229">
        <v>12</v>
      </c>
      <c r="I170" s="230"/>
      <c r="J170" s="231">
        <f>ROUND(I170*H170,2)</f>
        <v>0</v>
      </c>
      <c r="K170" s="227" t="s">
        <v>1</v>
      </c>
      <c r="L170" s="232"/>
      <c r="M170" s="233" t="s">
        <v>1</v>
      </c>
      <c r="N170" s="234" t="s">
        <v>42</v>
      </c>
      <c r="O170" s="75"/>
      <c r="P170" s="210">
        <f>O170*H170</f>
        <v>0</v>
      </c>
      <c r="Q170" s="210">
        <v>0</v>
      </c>
      <c r="R170" s="210">
        <f>Q170*H170</f>
        <v>0</v>
      </c>
      <c r="S170" s="210">
        <v>0</v>
      </c>
      <c r="T170" s="211">
        <f>S170*H170</f>
        <v>0</v>
      </c>
      <c r="AR170" s="13" t="s">
        <v>561</v>
      </c>
      <c r="AT170" s="13" t="s">
        <v>169</v>
      </c>
      <c r="AU170" s="13" t="s">
        <v>78</v>
      </c>
      <c r="AY170" s="13" t="s">
        <v>123</v>
      </c>
      <c r="BE170" s="212">
        <f>IF(N170="základní",J170,0)</f>
        <v>0</v>
      </c>
      <c r="BF170" s="212">
        <f>IF(N170="snížená",J170,0)</f>
        <v>0</v>
      </c>
      <c r="BG170" s="212">
        <f>IF(N170="zákl. přenesená",J170,0)</f>
        <v>0</v>
      </c>
      <c r="BH170" s="212">
        <f>IF(N170="sníž. přenesená",J170,0)</f>
        <v>0</v>
      </c>
      <c r="BI170" s="212">
        <f>IF(N170="nulová",J170,0)</f>
        <v>0</v>
      </c>
      <c r="BJ170" s="13" t="s">
        <v>132</v>
      </c>
      <c r="BK170" s="212">
        <f>ROUND(I170*H170,2)</f>
        <v>0</v>
      </c>
      <c r="BL170" s="13" t="s">
        <v>557</v>
      </c>
      <c r="BM170" s="13" t="s">
        <v>733</v>
      </c>
    </row>
    <row r="171" spans="2:65" s="1" customFormat="1" ht="16.5" customHeight="1">
      <c r="B171" s="34"/>
      <c r="C171" s="225" t="s">
        <v>70</v>
      </c>
      <c r="D171" s="225" t="s">
        <v>169</v>
      </c>
      <c r="E171" s="226" t="s">
        <v>734</v>
      </c>
      <c r="F171" s="227" t="s">
        <v>735</v>
      </c>
      <c r="G171" s="228" t="s">
        <v>1</v>
      </c>
      <c r="H171" s="229">
        <v>377675.3</v>
      </c>
      <c r="I171" s="230"/>
      <c r="J171" s="231">
        <f>ROUND(I171*H171,2)</f>
        <v>0</v>
      </c>
      <c r="K171" s="227" t="s">
        <v>1</v>
      </c>
      <c r="L171" s="232"/>
      <c r="M171" s="233" t="s">
        <v>1</v>
      </c>
      <c r="N171" s="234" t="s">
        <v>42</v>
      </c>
      <c r="O171" s="75"/>
      <c r="P171" s="210">
        <f>O171*H171</f>
        <v>0</v>
      </c>
      <c r="Q171" s="210">
        <v>0</v>
      </c>
      <c r="R171" s="210">
        <f>Q171*H171</f>
        <v>0</v>
      </c>
      <c r="S171" s="210">
        <v>0</v>
      </c>
      <c r="T171" s="211">
        <f>S171*H171</f>
        <v>0</v>
      </c>
      <c r="AR171" s="13" t="s">
        <v>561</v>
      </c>
      <c r="AT171" s="13" t="s">
        <v>169</v>
      </c>
      <c r="AU171" s="13" t="s">
        <v>78</v>
      </c>
      <c r="AY171" s="13" t="s">
        <v>123</v>
      </c>
      <c r="BE171" s="212">
        <f>IF(N171="základní",J171,0)</f>
        <v>0</v>
      </c>
      <c r="BF171" s="212">
        <f>IF(N171="snížená",J171,0)</f>
        <v>0</v>
      </c>
      <c r="BG171" s="212">
        <f>IF(N171="zákl. přenesená",J171,0)</f>
        <v>0</v>
      </c>
      <c r="BH171" s="212">
        <f>IF(N171="sníž. přenesená",J171,0)</f>
        <v>0</v>
      </c>
      <c r="BI171" s="212">
        <f>IF(N171="nulová",J171,0)</f>
        <v>0</v>
      </c>
      <c r="BJ171" s="13" t="s">
        <v>132</v>
      </c>
      <c r="BK171" s="212">
        <f>ROUND(I171*H171,2)</f>
        <v>0</v>
      </c>
      <c r="BL171" s="13" t="s">
        <v>557</v>
      </c>
      <c r="BM171" s="13" t="s">
        <v>736</v>
      </c>
    </row>
    <row r="172" spans="2:65" s="1" customFormat="1" ht="16.5" customHeight="1">
      <c r="B172" s="34"/>
      <c r="C172" s="225" t="s">
        <v>70</v>
      </c>
      <c r="D172" s="225" t="s">
        <v>169</v>
      </c>
      <c r="E172" s="226" t="s">
        <v>737</v>
      </c>
      <c r="F172" s="227" t="s">
        <v>738</v>
      </c>
      <c r="G172" s="228" t="s">
        <v>1</v>
      </c>
      <c r="H172" s="229">
        <v>377675.3</v>
      </c>
      <c r="I172" s="230"/>
      <c r="J172" s="231">
        <f>ROUND(I172*H172,2)</f>
        <v>0</v>
      </c>
      <c r="K172" s="227" t="s">
        <v>1</v>
      </c>
      <c r="L172" s="232"/>
      <c r="M172" s="233" t="s">
        <v>1</v>
      </c>
      <c r="N172" s="234" t="s">
        <v>42</v>
      </c>
      <c r="O172" s="75"/>
      <c r="P172" s="210">
        <f>O172*H172</f>
        <v>0</v>
      </c>
      <c r="Q172" s="210">
        <v>0</v>
      </c>
      <c r="R172" s="210">
        <f>Q172*H172</f>
        <v>0</v>
      </c>
      <c r="S172" s="210">
        <v>0</v>
      </c>
      <c r="T172" s="211">
        <f>S172*H172</f>
        <v>0</v>
      </c>
      <c r="AR172" s="13" t="s">
        <v>561</v>
      </c>
      <c r="AT172" s="13" t="s">
        <v>169</v>
      </c>
      <c r="AU172" s="13" t="s">
        <v>78</v>
      </c>
      <c r="AY172" s="13" t="s">
        <v>123</v>
      </c>
      <c r="BE172" s="212">
        <f>IF(N172="základní",J172,0)</f>
        <v>0</v>
      </c>
      <c r="BF172" s="212">
        <f>IF(N172="snížená",J172,0)</f>
        <v>0</v>
      </c>
      <c r="BG172" s="212">
        <f>IF(N172="zákl. přenesená",J172,0)</f>
        <v>0</v>
      </c>
      <c r="BH172" s="212">
        <f>IF(N172="sníž. přenesená",J172,0)</f>
        <v>0</v>
      </c>
      <c r="BI172" s="212">
        <f>IF(N172="nulová",J172,0)</f>
        <v>0</v>
      </c>
      <c r="BJ172" s="13" t="s">
        <v>132</v>
      </c>
      <c r="BK172" s="212">
        <f>ROUND(I172*H172,2)</f>
        <v>0</v>
      </c>
      <c r="BL172" s="13" t="s">
        <v>557</v>
      </c>
      <c r="BM172" s="13" t="s">
        <v>739</v>
      </c>
    </row>
    <row r="173" spans="2:65" s="1" customFormat="1" ht="16.5" customHeight="1">
      <c r="B173" s="34"/>
      <c r="C173" s="201" t="s">
        <v>70</v>
      </c>
      <c r="D173" s="201" t="s">
        <v>126</v>
      </c>
      <c r="E173" s="202" t="s">
        <v>740</v>
      </c>
      <c r="F173" s="203" t="s">
        <v>741</v>
      </c>
      <c r="G173" s="204" t="s">
        <v>1</v>
      </c>
      <c r="H173" s="205">
        <v>42500</v>
      </c>
      <c r="I173" s="206"/>
      <c r="J173" s="207">
        <f>ROUND(I173*H173,2)</f>
        <v>0</v>
      </c>
      <c r="K173" s="203" t="s">
        <v>1</v>
      </c>
      <c r="L173" s="39"/>
      <c r="M173" s="208" t="s">
        <v>1</v>
      </c>
      <c r="N173" s="209" t="s">
        <v>42</v>
      </c>
      <c r="O173" s="75"/>
      <c r="P173" s="210">
        <f>O173*H173</f>
        <v>0</v>
      </c>
      <c r="Q173" s="210">
        <v>0</v>
      </c>
      <c r="R173" s="210">
        <f>Q173*H173</f>
        <v>0</v>
      </c>
      <c r="S173" s="210">
        <v>0</v>
      </c>
      <c r="T173" s="211">
        <f>S173*H173</f>
        <v>0</v>
      </c>
      <c r="AR173" s="13" t="s">
        <v>557</v>
      </c>
      <c r="AT173" s="13" t="s">
        <v>126</v>
      </c>
      <c r="AU173" s="13" t="s">
        <v>78</v>
      </c>
      <c r="AY173" s="13" t="s">
        <v>123</v>
      </c>
      <c r="BE173" s="212">
        <f>IF(N173="základní",J173,0)</f>
        <v>0</v>
      </c>
      <c r="BF173" s="212">
        <f>IF(N173="snížená",J173,0)</f>
        <v>0</v>
      </c>
      <c r="BG173" s="212">
        <f>IF(N173="zákl. přenesená",J173,0)</f>
        <v>0</v>
      </c>
      <c r="BH173" s="212">
        <f>IF(N173="sníž. přenesená",J173,0)</f>
        <v>0</v>
      </c>
      <c r="BI173" s="212">
        <f>IF(N173="nulová",J173,0)</f>
        <v>0</v>
      </c>
      <c r="BJ173" s="13" t="s">
        <v>132</v>
      </c>
      <c r="BK173" s="212">
        <f>ROUND(I173*H173,2)</f>
        <v>0</v>
      </c>
      <c r="BL173" s="13" t="s">
        <v>557</v>
      </c>
      <c r="BM173" s="13" t="s">
        <v>742</v>
      </c>
    </row>
    <row r="174" spans="2:65" s="1" customFormat="1" ht="16.5" customHeight="1">
      <c r="B174" s="34"/>
      <c r="C174" s="201" t="s">
        <v>70</v>
      </c>
      <c r="D174" s="201" t="s">
        <v>126</v>
      </c>
      <c r="E174" s="202" t="s">
        <v>743</v>
      </c>
      <c r="F174" s="203" t="s">
        <v>744</v>
      </c>
      <c r="G174" s="204" t="s">
        <v>745</v>
      </c>
      <c r="H174" s="205">
        <v>200</v>
      </c>
      <c r="I174" s="206"/>
      <c r="J174" s="207">
        <f>ROUND(I174*H174,2)</f>
        <v>0</v>
      </c>
      <c r="K174" s="203" t="s">
        <v>1</v>
      </c>
      <c r="L174" s="39"/>
      <c r="M174" s="208" t="s">
        <v>1</v>
      </c>
      <c r="N174" s="209" t="s">
        <v>42</v>
      </c>
      <c r="O174" s="75"/>
      <c r="P174" s="210">
        <f>O174*H174</f>
        <v>0</v>
      </c>
      <c r="Q174" s="210">
        <v>0</v>
      </c>
      <c r="R174" s="210">
        <f>Q174*H174</f>
        <v>0</v>
      </c>
      <c r="S174" s="210">
        <v>0</v>
      </c>
      <c r="T174" s="211">
        <f>S174*H174</f>
        <v>0</v>
      </c>
      <c r="AR174" s="13" t="s">
        <v>557</v>
      </c>
      <c r="AT174" s="13" t="s">
        <v>126</v>
      </c>
      <c r="AU174" s="13" t="s">
        <v>78</v>
      </c>
      <c r="AY174" s="13" t="s">
        <v>123</v>
      </c>
      <c r="BE174" s="212">
        <f>IF(N174="základní",J174,0)</f>
        <v>0</v>
      </c>
      <c r="BF174" s="212">
        <f>IF(N174="snížená",J174,0)</f>
        <v>0</v>
      </c>
      <c r="BG174" s="212">
        <f>IF(N174="zákl. přenesená",J174,0)</f>
        <v>0</v>
      </c>
      <c r="BH174" s="212">
        <f>IF(N174="sníž. přenesená",J174,0)</f>
        <v>0</v>
      </c>
      <c r="BI174" s="212">
        <f>IF(N174="nulová",J174,0)</f>
        <v>0</v>
      </c>
      <c r="BJ174" s="13" t="s">
        <v>132</v>
      </c>
      <c r="BK174" s="212">
        <f>ROUND(I174*H174,2)</f>
        <v>0</v>
      </c>
      <c r="BL174" s="13" t="s">
        <v>557</v>
      </c>
      <c r="BM174" s="13" t="s">
        <v>746</v>
      </c>
    </row>
    <row r="175" spans="2:63" s="10" customFormat="1" ht="25.9" customHeight="1">
      <c r="B175" s="185"/>
      <c r="C175" s="186"/>
      <c r="D175" s="187" t="s">
        <v>69</v>
      </c>
      <c r="E175" s="188" t="s">
        <v>747</v>
      </c>
      <c r="F175" s="188" t="s">
        <v>748</v>
      </c>
      <c r="G175" s="186"/>
      <c r="H175" s="186"/>
      <c r="I175" s="189"/>
      <c r="J175" s="190">
        <f>BK175</f>
        <v>0</v>
      </c>
      <c r="K175" s="186"/>
      <c r="L175" s="191"/>
      <c r="M175" s="192"/>
      <c r="N175" s="193"/>
      <c r="O175" s="193"/>
      <c r="P175" s="194">
        <f>P176+P193+P205</f>
        <v>0</v>
      </c>
      <c r="Q175" s="193"/>
      <c r="R175" s="194">
        <f>R176+R193+R205</f>
        <v>0</v>
      </c>
      <c r="S175" s="193"/>
      <c r="T175" s="195">
        <f>T176+T193+T205</f>
        <v>0</v>
      </c>
      <c r="AR175" s="196" t="s">
        <v>78</v>
      </c>
      <c r="AT175" s="197" t="s">
        <v>69</v>
      </c>
      <c r="AU175" s="197" t="s">
        <v>70</v>
      </c>
      <c r="AY175" s="196" t="s">
        <v>123</v>
      </c>
      <c r="BK175" s="198">
        <f>BK176+BK193+BK205</f>
        <v>0</v>
      </c>
    </row>
    <row r="176" spans="2:63" s="10" customFormat="1" ht="22.8" customHeight="1">
      <c r="B176" s="185"/>
      <c r="C176" s="186"/>
      <c r="D176" s="187" t="s">
        <v>69</v>
      </c>
      <c r="E176" s="199" t="s">
        <v>749</v>
      </c>
      <c r="F176" s="199" t="s">
        <v>750</v>
      </c>
      <c r="G176" s="186"/>
      <c r="H176" s="186"/>
      <c r="I176" s="189"/>
      <c r="J176" s="200">
        <f>BK176</f>
        <v>0</v>
      </c>
      <c r="K176" s="186"/>
      <c r="L176" s="191"/>
      <c r="M176" s="192"/>
      <c r="N176" s="193"/>
      <c r="O176" s="193"/>
      <c r="P176" s="194">
        <f>SUM(P177:P192)</f>
        <v>0</v>
      </c>
      <c r="Q176" s="193"/>
      <c r="R176" s="194">
        <f>SUM(R177:R192)</f>
        <v>0</v>
      </c>
      <c r="S176" s="193"/>
      <c r="T176" s="195">
        <f>SUM(T177:T192)</f>
        <v>0</v>
      </c>
      <c r="AR176" s="196" t="s">
        <v>78</v>
      </c>
      <c r="AT176" s="197" t="s">
        <v>69</v>
      </c>
      <c r="AU176" s="197" t="s">
        <v>78</v>
      </c>
      <c r="AY176" s="196" t="s">
        <v>123</v>
      </c>
      <c r="BK176" s="198">
        <f>SUM(BK177:BK192)</f>
        <v>0</v>
      </c>
    </row>
    <row r="177" spans="2:65" s="1" customFormat="1" ht="16.5" customHeight="1">
      <c r="B177" s="34"/>
      <c r="C177" s="201" t="s">
        <v>70</v>
      </c>
      <c r="D177" s="201" t="s">
        <v>126</v>
      </c>
      <c r="E177" s="202" t="s">
        <v>751</v>
      </c>
      <c r="F177" s="203" t="s">
        <v>752</v>
      </c>
      <c r="G177" s="204" t="s">
        <v>158</v>
      </c>
      <c r="H177" s="205">
        <v>16</v>
      </c>
      <c r="I177" s="206"/>
      <c r="J177" s="207">
        <f>ROUND(I177*H177,2)</f>
        <v>0</v>
      </c>
      <c r="K177" s="203" t="s">
        <v>1</v>
      </c>
      <c r="L177" s="39"/>
      <c r="M177" s="208" t="s">
        <v>1</v>
      </c>
      <c r="N177" s="209" t="s">
        <v>42</v>
      </c>
      <c r="O177" s="75"/>
      <c r="P177" s="210">
        <f>O177*H177</f>
        <v>0</v>
      </c>
      <c r="Q177" s="210">
        <v>0</v>
      </c>
      <c r="R177" s="210">
        <f>Q177*H177</f>
        <v>0</v>
      </c>
      <c r="S177" s="210">
        <v>0</v>
      </c>
      <c r="T177" s="211">
        <f>S177*H177</f>
        <v>0</v>
      </c>
      <c r="AR177" s="13" t="s">
        <v>557</v>
      </c>
      <c r="AT177" s="13" t="s">
        <v>126</v>
      </c>
      <c r="AU177" s="13" t="s">
        <v>132</v>
      </c>
      <c r="AY177" s="13" t="s">
        <v>123</v>
      </c>
      <c r="BE177" s="212">
        <f>IF(N177="základní",J177,0)</f>
        <v>0</v>
      </c>
      <c r="BF177" s="212">
        <f>IF(N177="snížená",J177,0)</f>
        <v>0</v>
      </c>
      <c r="BG177" s="212">
        <f>IF(N177="zákl. přenesená",J177,0)</f>
        <v>0</v>
      </c>
      <c r="BH177" s="212">
        <f>IF(N177="sníž. přenesená",J177,0)</f>
        <v>0</v>
      </c>
      <c r="BI177" s="212">
        <f>IF(N177="nulová",J177,0)</f>
        <v>0</v>
      </c>
      <c r="BJ177" s="13" t="s">
        <v>132</v>
      </c>
      <c r="BK177" s="212">
        <f>ROUND(I177*H177,2)</f>
        <v>0</v>
      </c>
      <c r="BL177" s="13" t="s">
        <v>557</v>
      </c>
      <c r="BM177" s="13" t="s">
        <v>753</v>
      </c>
    </row>
    <row r="178" spans="2:65" s="1" customFormat="1" ht="16.5" customHeight="1">
      <c r="B178" s="34"/>
      <c r="C178" s="225" t="s">
        <v>70</v>
      </c>
      <c r="D178" s="225" t="s">
        <v>169</v>
      </c>
      <c r="E178" s="226" t="s">
        <v>754</v>
      </c>
      <c r="F178" s="227" t="s">
        <v>755</v>
      </c>
      <c r="G178" s="228" t="s">
        <v>169</v>
      </c>
      <c r="H178" s="229">
        <v>16</v>
      </c>
      <c r="I178" s="230"/>
      <c r="J178" s="231">
        <f>ROUND(I178*H178,2)</f>
        <v>0</v>
      </c>
      <c r="K178" s="227" t="s">
        <v>1</v>
      </c>
      <c r="L178" s="232"/>
      <c r="M178" s="233" t="s">
        <v>1</v>
      </c>
      <c r="N178" s="234" t="s">
        <v>42</v>
      </c>
      <c r="O178" s="75"/>
      <c r="P178" s="210">
        <f>O178*H178</f>
        <v>0</v>
      </c>
      <c r="Q178" s="210">
        <v>0</v>
      </c>
      <c r="R178" s="210">
        <f>Q178*H178</f>
        <v>0</v>
      </c>
      <c r="S178" s="210">
        <v>0</v>
      </c>
      <c r="T178" s="211">
        <f>S178*H178</f>
        <v>0</v>
      </c>
      <c r="AR178" s="13" t="s">
        <v>561</v>
      </c>
      <c r="AT178" s="13" t="s">
        <v>169</v>
      </c>
      <c r="AU178" s="13" t="s">
        <v>132</v>
      </c>
      <c r="AY178" s="13" t="s">
        <v>123</v>
      </c>
      <c r="BE178" s="212">
        <f>IF(N178="základní",J178,0)</f>
        <v>0</v>
      </c>
      <c r="BF178" s="212">
        <f>IF(N178="snížená",J178,0)</f>
        <v>0</v>
      </c>
      <c r="BG178" s="212">
        <f>IF(N178="zákl. přenesená",J178,0)</f>
        <v>0</v>
      </c>
      <c r="BH178" s="212">
        <f>IF(N178="sníž. přenesená",J178,0)</f>
        <v>0</v>
      </c>
      <c r="BI178" s="212">
        <f>IF(N178="nulová",J178,0)</f>
        <v>0</v>
      </c>
      <c r="BJ178" s="13" t="s">
        <v>132</v>
      </c>
      <c r="BK178" s="212">
        <f>ROUND(I178*H178,2)</f>
        <v>0</v>
      </c>
      <c r="BL178" s="13" t="s">
        <v>557</v>
      </c>
      <c r="BM178" s="13" t="s">
        <v>756</v>
      </c>
    </row>
    <row r="179" spans="2:65" s="1" customFormat="1" ht="16.5" customHeight="1">
      <c r="B179" s="34"/>
      <c r="C179" s="201" t="s">
        <v>70</v>
      </c>
      <c r="D179" s="201" t="s">
        <v>126</v>
      </c>
      <c r="E179" s="202" t="s">
        <v>757</v>
      </c>
      <c r="F179" s="203" t="s">
        <v>758</v>
      </c>
      <c r="G179" s="204" t="s">
        <v>158</v>
      </c>
      <c r="H179" s="205">
        <v>21</v>
      </c>
      <c r="I179" s="206"/>
      <c r="J179" s="207">
        <f>ROUND(I179*H179,2)</f>
        <v>0</v>
      </c>
      <c r="K179" s="203" t="s">
        <v>1</v>
      </c>
      <c r="L179" s="39"/>
      <c r="M179" s="208" t="s">
        <v>1</v>
      </c>
      <c r="N179" s="209" t="s">
        <v>42</v>
      </c>
      <c r="O179" s="75"/>
      <c r="P179" s="210">
        <f>O179*H179</f>
        <v>0</v>
      </c>
      <c r="Q179" s="210">
        <v>0</v>
      </c>
      <c r="R179" s="210">
        <f>Q179*H179</f>
        <v>0</v>
      </c>
      <c r="S179" s="210">
        <v>0</v>
      </c>
      <c r="T179" s="211">
        <f>S179*H179</f>
        <v>0</v>
      </c>
      <c r="AR179" s="13" t="s">
        <v>557</v>
      </c>
      <c r="AT179" s="13" t="s">
        <v>126</v>
      </c>
      <c r="AU179" s="13" t="s">
        <v>132</v>
      </c>
      <c r="AY179" s="13" t="s">
        <v>123</v>
      </c>
      <c r="BE179" s="212">
        <f>IF(N179="základní",J179,0)</f>
        <v>0</v>
      </c>
      <c r="BF179" s="212">
        <f>IF(N179="snížená",J179,0)</f>
        <v>0</v>
      </c>
      <c r="BG179" s="212">
        <f>IF(N179="zákl. přenesená",J179,0)</f>
        <v>0</v>
      </c>
      <c r="BH179" s="212">
        <f>IF(N179="sníž. přenesená",J179,0)</f>
        <v>0</v>
      </c>
      <c r="BI179" s="212">
        <f>IF(N179="nulová",J179,0)</f>
        <v>0</v>
      </c>
      <c r="BJ179" s="13" t="s">
        <v>132</v>
      </c>
      <c r="BK179" s="212">
        <f>ROUND(I179*H179,2)</f>
        <v>0</v>
      </c>
      <c r="BL179" s="13" t="s">
        <v>557</v>
      </c>
      <c r="BM179" s="13" t="s">
        <v>759</v>
      </c>
    </row>
    <row r="180" spans="2:65" s="1" customFormat="1" ht="16.5" customHeight="1">
      <c r="B180" s="34"/>
      <c r="C180" s="225" t="s">
        <v>70</v>
      </c>
      <c r="D180" s="225" t="s">
        <v>169</v>
      </c>
      <c r="E180" s="226" t="s">
        <v>760</v>
      </c>
      <c r="F180" s="227" t="s">
        <v>761</v>
      </c>
      <c r="G180" s="228" t="s">
        <v>169</v>
      </c>
      <c r="H180" s="229">
        <v>21</v>
      </c>
      <c r="I180" s="230"/>
      <c r="J180" s="231">
        <f>ROUND(I180*H180,2)</f>
        <v>0</v>
      </c>
      <c r="K180" s="227" t="s">
        <v>1</v>
      </c>
      <c r="L180" s="232"/>
      <c r="M180" s="233" t="s">
        <v>1</v>
      </c>
      <c r="N180" s="234" t="s">
        <v>42</v>
      </c>
      <c r="O180" s="75"/>
      <c r="P180" s="210">
        <f>O180*H180</f>
        <v>0</v>
      </c>
      <c r="Q180" s="210">
        <v>0</v>
      </c>
      <c r="R180" s="210">
        <f>Q180*H180</f>
        <v>0</v>
      </c>
      <c r="S180" s="210">
        <v>0</v>
      </c>
      <c r="T180" s="211">
        <f>S180*H180</f>
        <v>0</v>
      </c>
      <c r="AR180" s="13" t="s">
        <v>561</v>
      </c>
      <c r="AT180" s="13" t="s">
        <v>169</v>
      </c>
      <c r="AU180" s="13" t="s">
        <v>132</v>
      </c>
      <c r="AY180" s="13" t="s">
        <v>123</v>
      </c>
      <c r="BE180" s="212">
        <f>IF(N180="základní",J180,0)</f>
        <v>0</v>
      </c>
      <c r="BF180" s="212">
        <f>IF(N180="snížená",J180,0)</f>
        <v>0</v>
      </c>
      <c r="BG180" s="212">
        <f>IF(N180="zákl. přenesená",J180,0)</f>
        <v>0</v>
      </c>
      <c r="BH180" s="212">
        <f>IF(N180="sníž. přenesená",J180,0)</f>
        <v>0</v>
      </c>
      <c r="BI180" s="212">
        <f>IF(N180="nulová",J180,0)</f>
        <v>0</v>
      </c>
      <c r="BJ180" s="13" t="s">
        <v>132</v>
      </c>
      <c r="BK180" s="212">
        <f>ROUND(I180*H180,2)</f>
        <v>0</v>
      </c>
      <c r="BL180" s="13" t="s">
        <v>557</v>
      </c>
      <c r="BM180" s="13" t="s">
        <v>762</v>
      </c>
    </row>
    <row r="181" spans="2:65" s="1" customFormat="1" ht="16.5" customHeight="1">
      <c r="B181" s="34"/>
      <c r="C181" s="201" t="s">
        <v>70</v>
      </c>
      <c r="D181" s="201" t="s">
        <v>126</v>
      </c>
      <c r="E181" s="202" t="s">
        <v>763</v>
      </c>
      <c r="F181" s="203" t="s">
        <v>764</v>
      </c>
      <c r="G181" s="204" t="s">
        <v>556</v>
      </c>
      <c r="H181" s="205">
        <v>24</v>
      </c>
      <c r="I181" s="206"/>
      <c r="J181" s="207">
        <f>ROUND(I181*H181,2)</f>
        <v>0</v>
      </c>
      <c r="K181" s="203" t="s">
        <v>1</v>
      </c>
      <c r="L181" s="39"/>
      <c r="M181" s="208" t="s">
        <v>1</v>
      </c>
      <c r="N181" s="209" t="s">
        <v>42</v>
      </c>
      <c r="O181" s="75"/>
      <c r="P181" s="210">
        <f>O181*H181</f>
        <v>0</v>
      </c>
      <c r="Q181" s="210">
        <v>0</v>
      </c>
      <c r="R181" s="210">
        <f>Q181*H181</f>
        <v>0</v>
      </c>
      <c r="S181" s="210">
        <v>0</v>
      </c>
      <c r="T181" s="211">
        <f>S181*H181</f>
        <v>0</v>
      </c>
      <c r="AR181" s="13" t="s">
        <v>557</v>
      </c>
      <c r="AT181" s="13" t="s">
        <v>126</v>
      </c>
      <c r="AU181" s="13" t="s">
        <v>132</v>
      </c>
      <c r="AY181" s="13" t="s">
        <v>123</v>
      </c>
      <c r="BE181" s="212">
        <f>IF(N181="základní",J181,0)</f>
        <v>0</v>
      </c>
      <c r="BF181" s="212">
        <f>IF(N181="snížená",J181,0)</f>
        <v>0</v>
      </c>
      <c r="BG181" s="212">
        <f>IF(N181="zákl. přenesená",J181,0)</f>
        <v>0</v>
      </c>
      <c r="BH181" s="212">
        <f>IF(N181="sníž. přenesená",J181,0)</f>
        <v>0</v>
      </c>
      <c r="BI181" s="212">
        <f>IF(N181="nulová",J181,0)</f>
        <v>0</v>
      </c>
      <c r="BJ181" s="13" t="s">
        <v>132</v>
      </c>
      <c r="BK181" s="212">
        <f>ROUND(I181*H181,2)</f>
        <v>0</v>
      </c>
      <c r="BL181" s="13" t="s">
        <v>557</v>
      </c>
      <c r="BM181" s="13" t="s">
        <v>765</v>
      </c>
    </row>
    <row r="182" spans="2:65" s="1" customFormat="1" ht="16.5" customHeight="1">
      <c r="B182" s="34"/>
      <c r="C182" s="225" t="s">
        <v>70</v>
      </c>
      <c r="D182" s="225" t="s">
        <v>169</v>
      </c>
      <c r="E182" s="226" t="s">
        <v>766</v>
      </c>
      <c r="F182" s="227" t="s">
        <v>767</v>
      </c>
      <c r="G182" s="228" t="s">
        <v>560</v>
      </c>
      <c r="H182" s="229">
        <v>24</v>
      </c>
      <c r="I182" s="230"/>
      <c r="J182" s="231">
        <f>ROUND(I182*H182,2)</f>
        <v>0</v>
      </c>
      <c r="K182" s="227" t="s">
        <v>1</v>
      </c>
      <c r="L182" s="232"/>
      <c r="M182" s="233" t="s">
        <v>1</v>
      </c>
      <c r="N182" s="234" t="s">
        <v>42</v>
      </c>
      <c r="O182" s="75"/>
      <c r="P182" s="210">
        <f>O182*H182</f>
        <v>0</v>
      </c>
      <c r="Q182" s="210">
        <v>0</v>
      </c>
      <c r="R182" s="210">
        <f>Q182*H182</f>
        <v>0</v>
      </c>
      <c r="S182" s="210">
        <v>0</v>
      </c>
      <c r="T182" s="211">
        <f>S182*H182</f>
        <v>0</v>
      </c>
      <c r="AR182" s="13" t="s">
        <v>561</v>
      </c>
      <c r="AT182" s="13" t="s">
        <v>169</v>
      </c>
      <c r="AU182" s="13" t="s">
        <v>132</v>
      </c>
      <c r="AY182" s="13" t="s">
        <v>123</v>
      </c>
      <c r="BE182" s="212">
        <f>IF(N182="základní",J182,0)</f>
        <v>0</v>
      </c>
      <c r="BF182" s="212">
        <f>IF(N182="snížená",J182,0)</f>
        <v>0</v>
      </c>
      <c r="BG182" s="212">
        <f>IF(N182="zákl. přenesená",J182,0)</f>
        <v>0</v>
      </c>
      <c r="BH182" s="212">
        <f>IF(N182="sníž. přenesená",J182,0)</f>
        <v>0</v>
      </c>
      <c r="BI182" s="212">
        <f>IF(N182="nulová",J182,0)</f>
        <v>0</v>
      </c>
      <c r="BJ182" s="13" t="s">
        <v>132</v>
      </c>
      <c r="BK182" s="212">
        <f>ROUND(I182*H182,2)</f>
        <v>0</v>
      </c>
      <c r="BL182" s="13" t="s">
        <v>557</v>
      </c>
      <c r="BM182" s="13" t="s">
        <v>768</v>
      </c>
    </row>
    <row r="183" spans="2:65" s="1" customFormat="1" ht="16.5" customHeight="1">
      <c r="B183" s="34"/>
      <c r="C183" s="225" t="s">
        <v>70</v>
      </c>
      <c r="D183" s="225" t="s">
        <v>169</v>
      </c>
      <c r="E183" s="226" t="s">
        <v>769</v>
      </c>
      <c r="F183" s="227" t="s">
        <v>770</v>
      </c>
      <c r="G183" s="228" t="s">
        <v>560</v>
      </c>
      <c r="H183" s="229">
        <v>24</v>
      </c>
      <c r="I183" s="230"/>
      <c r="J183" s="231">
        <f>ROUND(I183*H183,2)</f>
        <v>0</v>
      </c>
      <c r="K183" s="227" t="s">
        <v>1</v>
      </c>
      <c r="L183" s="232"/>
      <c r="M183" s="233" t="s">
        <v>1</v>
      </c>
      <c r="N183" s="234" t="s">
        <v>42</v>
      </c>
      <c r="O183" s="75"/>
      <c r="P183" s="210">
        <f>O183*H183</f>
        <v>0</v>
      </c>
      <c r="Q183" s="210">
        <v>0</v>
      </c>
      <c r="R183" s="210">
        <f>Q183*H183</f>
        <v>0</v>
      </c>
      <c r="S183" s="210">
        <v>0</v>
      </c>
      <c r="T183" s="211">
        <f>S183*H183</f>
        <v>0</v>
      </c>
      <c r="AR183" s="13" t="s">
        <v>561</v>
      </c>
      <c r="AT183" s="13" t="s">
        <v>169</v>
      </c>
      <c r="AU183" s="13" t="s">
        <v>132</v>
      </c>
      <c r="AY183" s="13" t="s">
        <v>123</v>
      </c>
      <c r="BE183" s="212">
        <f>IF(N183="základní",J183,0)</f>
        <v>0</v>
      </c>
      <c r="BF183" s="212">
        <f>IF(N183="snížená",J183,0)</f>
        <v>0</v>
      </c>
      <c r="BG183" s="212">
        <f>IF(N183="zákl. přenesená",J183,0)</f>
        <v>0</v>
      </c>
      <c r="BH183" s="212">
        <f>IF(N183="sníž. přenesená",J183,0)</f>
        <v>0</v>
      </c>
      <c r="BI183" s="212">
        <f>IF(N183="nulová",J183,0)</f>
        <v>0</v>
      </c>
      <c r="BJ183" s="13" t="s">
        <v>132</v>
      </c>
      <c r="BK183" s="212">
        <f>ROUND(I183*H183,2)</f>
        <v>0</v>
      </c>
      <c r="BL183" s="13" t="s">
        <v>557</v>
      </c>
      <c r="BM183" s="13" t="s">
        <v>771</v>
      </c>
    </row>
    <row r="184" spans="2:65" s="1" customFormat="1" ht="16.5" customHeight="1">
      <c r="B184" s="34"/>
      <c r="C184" s="225" t="s">
        <v>70</v>
      </c>
      <c r="D184" s="225" t="s">
        <v>169</v>
      </c>
      <c r="E184" s="226" t="s">
        <v>612</v>
      </c>
      <c r="F184" s="227" t="s">
        <v>613</v>
      </c>
      <c r="G184" s="228" t="s">
        <v>560</v>
      </c>
      <c r="H184" s="229">
        <v>24</v>
      </c>
      <c r="I184" s="230"/>
      <c r="J184" s="231">
        <f>ROUND(I184*H184,2)</f>
        <v>0</v>
      </c>
      <c r="K184" s="227" t="s">
        <v>1</v>
      </c>
      <c r="L184" s="232"/>
      <c r="M184" s="233" t="s">
        <v>1</v>
      </c>
      <c r="N184" s="234" t="s">
        <v>42</v>
      </c>
      <c r="O184" s="75"/>
      <c r="P184" s="210">
        <f>O184*H184</f>
        <v>0</v>
      </c>
      <c r="Q184" s="210">
        <v>0</v>
      </c>
      <c r="R184" s="210">
        <f>Q184*H184</f>
        <v>0</v>
      </c>
      <c r="S184" s="210">
        <v>0</v>
      </c>
      <c r="T184" s="211">
        <f>S184*H184</f>
        <v>0</v>
      </c>
      <c r="AR184" s="13" t="s">
        <v>561</v>
      </c>
      <c r="AT184" s="13" t="s">
        <v>169</v>
      </c>
      <c r="AU184" s="13" t="s">
        <v>132</v>
      </c>
      <c r="AY184" s="13" t="s">
        <v>123</v>
      </c>
      <c r="BE184" s="212">
        <f>IF(N184="základní",J184,0)</f>
        <v>0</v>
      </c>
      <c r="BF184" s="212">
        <f>IF(N184="snížená",J184,0)</f>
        <v>0</v>
      </c>
      <c r="BG184" s="212">
        <f>IF(N184="zákl. přenesená",J184,0)</f>
        <v>0</v>
      </c>
      <c r="BH184" s="212">
        <f>IF(N184="sníž. přenesená",J184,0)</f>
        <v>0</v>
      </c>
      <c r="BI184" s="212">
        <f>IF(N184="nulová",J184,0)</f>
        <v>0</v>
      </c>
      <c r="BJ184" s="13" t="s">
        <v>132</v>
      </c>
      <c r="BK184" s="212">
        <f>ROUND(I184*H184,2)</f>
        <v>0</v>
      </c>
      <c r="BL184" s="13" t="s">
        <v>557</v>
      </c>
      <c r="BM184" s="13" t="s">
        <v>772</v>
      </c>
    </row>
    <row r="185" spans="2:65" s="1" customFormat="1" ht="16.5" customHeight="1">
      <c r="B185" s="34"/>
      <c r="C185" s="225" t="s">
        <v>70</v>
      </c>
      <c r="D185" s="225" t="s">
        <v>169</v>
      </c>
      <c r="E185" s="226" t="s">
        <v>773</v>
      </c>
      <c r="F185" s="227" t="s">
        <v>774</v>
      </c>
      <c r="G185" s="228" t="s">
        <v>560</v>
      </c>
      <c r="H185" s="229">
        <v>24</v>
      </c>
      <c r="I185" s="230"/>
      <c r="J185" s="231">
        <f>ROUND(I185*H185,2)</f>
        <v>0</v>
      </c>
      <c r="K185" s="227" t="s">
        <v>1</v>
      </c>
      <c r="L185" s="232"/>
      <c r="M185" s="233" t="s">
        <v>1</v>
      </c>
      <c r="N185" s="234" t="s">
        <v>42</v>
      </c>
      <c r="O185" s="75"/>
      <c r="P185" s="210">
        <f>O185*H185</f>
        <v>0</v>
      </c>
      <c r="Q185" s="210">
        <v>0</v>
      </c>
      <c r="R185" s="210">
        <f>Q185*H185</f>
        <v>0</v>
      </c>
      <c r="S185" s="210">
        <v>0</v>
      </c>
      <c r="T185" s="211">
        <f>S185*H185</f>
        <v>0</v>
      </c>
      <c r="AR185" s="13" t="s">
        <v>561</v>
      </c>
      <c r="AT185" s="13" t="s">
        <v>169</v>
      </c>
      <c r="AU185" s="13" t="s">
        <v>132</v>
      </c>
      <c r="AY185" s="13" t="s">
        <v>123</v>
      </c>
      <c r="BE185" s="212">
        <f>IF(N185="základní",J185,0)</f>
        <v>0</v>
      </c>
      <c r="BF185" s="212">
        <f>IF(N185="snížená",J185,0)</f>
        <v>0</v>
      </c>
      <c r="BG185" s="212">
        <f>IF(N185="zákl. přenesená",J185,0)</f>
        <v>0</v>
      </c>
      <c r="BH185" s="212">
        <f>IF(N185="sníž. přenesená",J185,0)</f>
        <v>0</v>
      </c>
      <c r="BI185" s="212">
        <f>IF(N185="nulová",J185,0)</f>
        <v>0</v>
      </c>
      <c r="BJ185" s="13" t="s">
        <v>132</v>
      </c>
      <c r="BK185" s="212">
        <f>ROUND(I185*H185,2)</f>
        <v>0</v>
      </c>
      <c r="BL185" s="13" t="s">
        <v>557</v>
      </c>
      <c r="BM185" s="13" t="s">
        <v>775</v>
      </c>
    </row>
    <row r="186" spans="2:65" s="1" customFormat="1" ht="16.5" customHeight="1">
      <c r="B186" s="34"/>
      <c r="C186" s="201" t="s">
        <v>70</v>
      </c>
      <c r="D186" s="201" t="s">
        <v>126</v>
      </c>
      <c r="E186" s="202" t="s">
        <v>776</v>
      </c>
      <c r="F186" s="203" t="s">
        <v>777</v>
      </c>
      <c r="G186" s="204" t="s">
        <v>556</v>
      </c>
      <c r="H186" s="205">
        <v>11</v>
      </c>
      <c r="I186" s="206"/>
      <c r="J186" s="207">
        <f>ROUND(I186*H186,2)</f>
        <v>0</v>
      </c>
      <c r="K186" s="203" t="s">
        <v>1</v>
      </c>
      <c r="L186" s="39"/>
      <c r="M186" s="208" t="s">
        <v>1</v>
      </c>
      <c r="N186" s="209" t="s">
        <v>42</v>
      </c>
      <c r="O186" s="75"/>
      <c r="P186" s="210">
        <f>O186*H186</f>
        <v>0</v>
      </c>
      <c r="Q186" s="210">
        <v>0</v>
      </c>
      <c r="R186" s="210">
        <f>Q186*H186</f>
        <v>0</v>
      </c>
      <c r="S186" s="210">
        <v>0</v>
      </c>
      <c r="T186" s="211">
        <f>S186*H186</f>
        <v>0</v>
      </c>
      <c r="AR186" s="13" t="s">
        <v>557</v>
      </c>
      <c r="AT186" s="13" t="s">
        <v>126</v>
      </c>
      <c r="AU186" s="13" t="s">
        <v>132</v>
      </c>
      <c r="AY186" s="13" t="s">
        <v>123</v>
      </c>
      <c r="BE186" s="212">
        <f>IF(N186="základní",J186,0)</f>
        <v>0</v>
      </c>
      <c r="BF186" s="212">
        <f>IF(N186="snížená",J186,0)</f>
        <v>0</v>
      </c>
      <c r="BG186" s="212">
        <f>IF(N186="zákl. přenesená",J186,0)</f>
        <v>0</v>
      </c>
      <c r="BH186" s="212">
        <f>IF(N186="sníž. přenesená",J186,0)</f>
        <v>0</v>
      </c>
      <c r="BI186" s="212">
        <f>IF(N186="nulová",J186,0)</f>
        <v>0</v>
      </c>
      <c r="BJ186" s="13" t="s">
        <v>132</v>
      </c>
      <c r="BK186" s="212">
        <f>ROUND(I186*H186,2)</f>
        <v>0</v>
      </c>
      <c r="BL186" s="13" t="s">
        <v>557</v>
      </c>
      <c r="BM186" s="13" t="s">
        <v>778</v>
      </c>
    </row>
    <row r="187" spans="2:65" s="1" customFormat="1" ht="16.5" customHeight="1">
      <c r="B187" s="34"/>
      <c r="C187" s="225" t="s">
        <v>70</v>
      </c>
      <c r="D187" s="225" t="s">
        <v>169</v>
      </c>
      <c r="E187" s="226" t="s">
        <v>779</v>
      </c>
      <c r="F187" s="227" t="s">
        <v>780</v>
      </c>
      <c r="G187" s="228" t="s">
        <v>560</v>
      </c>
      <c r="H187" s="229">
        <v>11</v>
      </c>
      <c r="I187" s="230"/>
      <c r="J187" s="231">
        <f>ROUND(I187*H187,2)</f>
        <v>0</v>
      </c>
      <c r="K187" s="227" t="s">
        <v>1</v>
      </c>
      <c r="L187" s="232"/>
      <c r="M187" s="233" t="s">
        <v>1</v>
      </c>
      <c r="N187" s="234" t="s">
        <v>42</v>
      </c>
      <c r="O187" s="75"/>
      <c r="P187" s="210">
        <f>O187*H187</f>
        <v>0</v>
      </c>
      <c r="Q187" s="210">
        <v>0</v>
      </c>
      <c r="R187" s="210">
        <f>Q187*H187</f>
        <v>0</v>
      </c>
      <c r="S187" s="210">
        <v>0</v>
      </c>
      <c r="T187" s="211">
        <f>S187*H187</f>
        <v>0</v>
      </c>
      <c r="AR187" s="13" t="s">
        <v>561</v>
      </c>
      <c r="AT187" s="13" t="s">
        <v>169</v>
      </c>
      <c r="AU187" s="13" t="s">
        <v>132</v>
      </c>
      <c r="AY187" s="13" t="s">
        <v>123</v>
      </c>
      <c r="BE187" s="212">
        <f>IF(N187="základní",J187,0)</f>
        <v>0</v>
      </c>
      <c r="BF187" s="212">
        <f>IF(N187="snížená",J187,0)</f>
        <v>0</v>
      </c>
      <c r="BG187" s="212">
        <f>IF(N187="zákl. přenesená",J187,0)</f>
        <v>0</v>
      </c>
      <c r="BH187" s="212">
        <f>IF(N187="sníž. přenesená",J187,0)</f>
        <v>0</v>
      </c>
      <c r="BI187" s="212">
        <f>IF(N187="nulová",J187,0)</f>
        <v>0</v>
      </c>
      <c r="BJ187" s="13" t="s">
        <v>132</v>
      </c>
      <c r="BK187" s="212">
        <f>ROUND(I187*H187,2)</f>
        <v>0</v>
      </c>
      <c r="BL187" s="13" t="s">
        <v>557</v>
      </c>
      <c r="BM187" s="13" t="s">
        <v>781</v>
      </c>
    </row>
    <row r="188" spans="2:65" s="1" customFormat="1" ht="16.5" customHeight="1">
      <c r="B188" s="34"/>
      <c r="C188" s="225" t="s">
        <v>70</v>
      </c>
      <c r="D188" s="225" t="s">
        <v>169</v>
      </c>
      <c r="E188" s="226" t="s">
        <v>769</v>
      </c>
      <c r="F188" s="227" t="s">
        <v>770</v>
      </c>
      <c r="G188" s="228" t="s">
        <v>560</v>
      </c>
      <c r="H188" s="229">
        <v>11</v>
      </c>
      <c r="I188" s="230"/>
      <c r="J188" s="231">
        <f>ROUND(I188*H188,2)</f>
        <v>0</v>
      </c>
      <c r="K188" s="227" t="s">
        <v>1</v>
      </c>
      <c r="L188" s="232"/>
      <c r="M188" s="233" t="s">
        <v>1</v>
      </c>
      <c r="N188" s="234" t="s">
        <v>42</v>
      </c>
      <c r="O188" s="75"/>
      <c r="P188" s="210">
        <f>O188*H188</f>
        <v>0</v>
      </c>
      <c r="Q188" s="210">
        <v>0</v>
      </c>
      <c r="R188" s="210">
        <f>Q188*H188</f>
        <v>0</v>
      </c>
      <c r="S188" s="210">
        <v>0</v>
      </c>
      <c r="T188" s="211">
        <f>S188*H188</f>
        <v>0</v>
      </c>
      <c r="AR188" s="13" t="s">
        <v>561</v>
      </c>
      <c r="AT188" s="13" t="s">
        <v>169</v>
      </c>
      <c r="AU188" s="13" t="s">
        <v>132</v>
      </c>
      <c r="AY188" s="13" t="s">
        <v>123</v>
      </c>
      <c r="BE188" s="212">
        <f>IF(N188="základní",J188,0)</f>
        <v>0</v>
      </c>
      <c r="BF188" s="212">
        <f>IF(N188="snížená",J188,0)</f>
        <v>0</v>
      </c>
      <c r="BG188" s="212">
        <f>IF(N188="zákl. přenesená",J188,0)</f>
        <v>0</v>
      </c>
      <c r="BH188" s="212">
        <f>IF(N188="sníž. přenesená",J188,0)</f>
        <v>0</v>
      </c>
      <c r="BI188" s="212">
        <f>IF(N188="nulová",J188,0)</f>
        <v>0</v>
      </c>
      <c r="BJ188" s="13" t="s">
        <v>132</v>
      </c>
      <c r="BK188" s="212">
        <f>ROUND(I188*H188,2)</f>
        <v>0</v>
      </c>
      <c r="BL188" s="13" t="s">
        <v>557</v>
      </c>
      <c r="BM188" s="13" t="s">
        <v>782</v>
      </c>
    </row>
    <row r="189" spans="2:65" s="1" customFormat="1" ht="16.5" customHeight="1">
      <c r="B189" s="34"/>
      <c r="C189" s="225" t="s">
        <v>70</v>
      </c>
      <c r="D189" s="225" t="s">
        <v>169</v>
      </c>
      <c r="E189" s="226" t="s">
        <v>612</v>
      </c>
      <c r="F189" s="227" t="s">
        <v>613</v>
      </c>
      <c r="G189" s="228" t="s">
        <v>560</v>
      </c>
      <c r="H189" s="229">
        <v>11</v>
      </c>
      <c r="I189" s="230"/>
      <c r="J189" s="231">
        <f>ROUND(I189*H189,2)</f>
        <v>0</v>
      </c>
      <c r="K189" s="227" t="s">
        <v>1</v>
      </c>
      <c r="L189" s="232"/>
      <c r="M189" s="233" t="s">
        <v>1</v>
      </c>
      <c r="N189" s="234" t="s">
        <v>42</v>
      </c>
      <c r="O189" s="75"/>
      <c r="P189" s="210">
        <f>O189*H189</f>
        <v>0</v>
      </c>
      <c r="Q189" s="210">
        <v>0</v>
      </c>
      <c r="R189" s="210">
        <f>Q189*H189</f>
        <v>0</v>
      </c>
      <c r="S189" s="210">
        <v>0</v>
      </c>
      <c r="T189" s="211">
        <f>S189*H189</f>
        <v>0</v>
      </c>
      <c r="AR189" s="13" t="s">
        <v>561</v>
      </c>
      <c r="AT189" s="13" t="s">
        <v>169</v>
      </c>
      <c r="AU189" s="13" t="s">
        <v>132</v>
      </c>
      <c r="AY189" s="13" t="s">
        <v>123</v>
      </c>
      <c r="BE189" s="212">
        <f>IF(N189="základní",J189,0)</f>
        <v>0</v>
      </c>
      <c r="BF189" s="212">
        <f>IF(N189="snížená",J189,0)</f>
        <v>0</v>
      </c>
      <c r="BG189" s="212">
        <f>IF(N189="zákl. přenesená",J189,0)</f>
        <v>0</v>
      </c>
      <c r="BH189" s="212">
        <f>IF(N189="sníž. přenesená",J189,0)</f>
        <v>0</v>
      </c>
      <c r="BI189" s="212">
        <f>IF(N189="nulová",J189,0)</f>
        <v>0</v>
      </c>
      <c r="BJ189" s="13" t="s">
        <v>132</v>
      </c>
      <c r="BK189" s="212">
        <f>ROUND(I189*H189,2)</f>
        <v>0</v>
      </c>
      <c r="BL189" s="13" t="s">
        <v>557</v>
      </c>
      <c r="BM189" s="13" t="s">
        <v>783</v>
      </c>
    </row>
    <row r="190" spans="2:65" s="1" customFormat="1" ht="16.5" customHeight="1">
      <c r="B190" s="34"/>
      <c r="C190" s="225" t="s">
        <v>70</v>
      </c>
      <c r="D190" s="225" t="s">
        <v>169</v>
      </c>
      <c r="E190" s="226" t="s">
        <v>784</v>
      </c>
      <c r="F190" s="227" t="s">
        <v>785</v>
      </c>
      <c r="G190" s="228" t="s">
        <v>560</v>
      </c>
      <c r="H190" s="229">
        <v>11</v>
      </c>
      <c r="I190" s="230"/>
      <c r="J190" s="231">
        <f>ROUND(I190*H190,2)</f>
        <v>0</v>
      </c>
      <c r="K190" s="227" t="s">
        <v>1</v>
      </c>
      <c r="L190" s="232"/>
      <c r="M190" s="233" t="s">
        <v>1</v>
      </c>
      <c r="N190" s="234" t="s">
        <v>42</v>
      </c>
      <c r="O190" s="75"/>
      <c r="P190" s="210">
        <f>O190*H190</f>
        <v>0</v>
      </c>
      <c r="Q190" s="210">
        <v>0</v>
      </c>
      <c r="R190" s="210">
        <f>Q190*H190</f>
        <v>0</v>
      </c>
      <c r="S190" s="210">
        <v>0</v>
      </c>
      <c r="T190" s="211">
        <f>S190*H190</f>
        <v>0</v>
      </c>
      <c r="AR190" s="13" t="s">
        <v>561</v>
      </c>
      <c r="AT190" s="13" t="s">
        <v>169</v>
      </c>
      <c r="AU190" s="13" t="s">
        <v>132</v>
      </c>
      <c r="AY190" s="13" t="s">
        <v>123</v>
      </c>
      <c r="BE190" s="212">
        <f>IF(N190="základní",J190,0)</f>
        <v>0</v>
      </c>
      <c r="BF190" s="212">
        <f>IF(N190="snížená",J190,0)</f>
        <v>0</v>
      </c>
      <c r="BG190" s="212">
        <f>IF(N190="zákl. přenesená",J190,0)</f>
        <v>0</v>
      </c>
      <c r="BH190" s="212">
        <f>IF(N190="sníž. přenesená",J190,0)</f>
        <v>0</v>
      </c>
      <c r="BI190" s="212">
        <f>IF(N190="nulová",J190,0)</f>
        <v>0</v>
      </c>
      <c r="BJ190" s="13" t="s">
        <v>132</v>
      </c>
      <c r="BK190" s="212">
        <f>ROUND(I190*H190,2)</f>
        <v>0</v>
      </c>
      <c r="BL190" s="13" t="s">
        <v>557</v>
      </c>
      <c r="BM190" s="13" t="s">
        <v>786</v>
      </c>
    </row>
    <row r="191" spans="2:65" s="1" customFormat="1" ht="16.5" customHeight="1">
      <c r="B191" s="34"/>
      <c r="C191" s="201" t="s">
        <v>70</v>
      </c>
      <c r="D191" s="201" t="s">
        <v>126</v>
      </c>
      <c r="E191" s="202" t="s">
        <v>787</v>
      </c>
      <c r="F191" s="203" t="s">
        <v>788</v>
      </c>
      <c r="G191" s="204" t="s">
        <v>158</v>
      </c>
      <c r="H191" s="205">
        <v>1500</v>
      </c>
      <c r="I191" s="206"/>
      <c r="J191" s="207">
        <f>ROUND(I191*H191,2)</f>
        <v>0</v>
      </c>
      <c r="K191" s="203" t="s">
        <v>1</v>
      </c>
      <c r="L191" s="39"/>
      <c r="M191" s="208" t="s">
        <v>1</v>
      </c>
      <c r="N191" s="209" t="s">
        <v>42</v>
      </c>
      <c r="O191" s="75"/>
      <c r="P191" s="210">
        <f>O191*H191</f>
        <v>0</v>
      </c>
      <c r="Q191" s="210">
        <v>0</v>
      </c>
      <c r="R191" s="210">
        <f>Q191*H191</f>
        <v>0</v>
      </c>
      <c r="S191" s="210">
        <v>0</v>
      </c>
      <c r="T191" s="211">
        <f>S191*H191</f>
        <v>0</v>
      </c>
      <c r="AR191" s="13" t="s">
        <v>557</v>
      </c>
      <c r="AT191" s="13" t="s">
        <v>126</v>
      </c>
      <c r="AU191" s="13" t="s">
        <v>132</v>
      </c>
      <c r="AY191" s="13" t="s">
        <v>123</v>
      </c>
      <c r="BE191" s="212">
        <f>IF(N191="základní",J191,0)</f>
        <v>0</v>
      </c>
      <c r="BF191" s="212">
        <f>IF(N191="snížená",J191,0)</f>
        <v>0</v>
      </c>
      <c r="BG191" s="212">
        <f>IF(N191="zákl. přenesená",J191,0)</f>
        <v>0</v>
      </c>
      <c r="BH191" s="212">
        <f>IF(N191="sníž. přenesená",J191,0)</f>
        <v>0</v>
      </c>
      <c r="BI191" s="212">
        <f>IF(N191="nulová",J191,0)</f>
        <v>0</v>
      </c>
      <c r="BJ191" s="13" t="s">
        <v>132</v>
      </c>
      <c r="BK191" s="212">
        <f>ROUND(I191*H191,2)</f>
        <v>0</v>
      </c>
      <c r="BL191" s="13" t="s">
        <v>557</v>
      </c>
      <c r="BM191" s="13" t="s">
        <v>789</v>
      </c>
    </row>
    <row r="192" spans="2:65" s="1" customFormat="1" ht="16.5" customHeight="1">
      <c r="B192" s="34"/>
      <c r="C192" s="225" t="s">
        <v>70</v>
      </c>
      <c r="D192" s="225" t="s">
        <v>169</v>
      </c>
      <c r="E192" s="226" t="s">
        <v>790</v>
      </c>
      <c r="F192" s="227" t="s">
        <v>791</v>
      </c>
      <c r="G192" s="228" t="s">
        <v>169</v>
      </c>
      <c r="H192" s="229">
        <v>1500</v>
      </c>
      <c r="I192" s="230"/>
      <c r="J192" s="231">
        <f>ROUND(I192*H192,2)</f>
        <v>0</v>
      </c>
      <c r="K192" s="227" t="s">
        <v>1</v>
      </c>
      <c r="L192" s="232"/>
      <c r="M192" s="233" t="s">
        <v>1</v>
      </c>
      <c r="N192" s="234" t="s">
        <v>42</v>
      </c>
      <c r="O192" s="75"/>
      <c r="P192" s="210">
        <f>O192*H192</f>
        <v>0</v>
      </c>
      <c r="Q192" s="210">
        <v>0</v>
      </c>
      <c r="R192" s="210">
        <f>Q192*H192</f>
        <v>0</v>
      </c>
      <c r="S192" s="210">
        <v>0</v>
      </c>
      <c r="T192" s="211">
        <f>S192*H192</f>
        <v>0</v>
      </c>
      <c r="AR192" s="13" t="s">
        <v>561</v>
      </c>
      <c r="AT192" s="13" t="s">
        <v>169</v>
      </c>
      <c r="AU192" s="13" t="s">
        <v>132</v>
      </c>
      <c r="AY192" s="13" t="s">
        <v>123</v>
      </c>
      <c r="BE192" s="212">
        <f>IF(N192="základní",J192,0)</f>
        <v>0</v>
      </c>
      <c r="BF192" s="212">
        <f>IF(N192="snížená",J192,0)</f>
        <v>0</v>
      </c>
      <c r="BG192" s="212">
        <f>IF(N192="zákl. přenesená",J192,0)</f>
        <v>0</v>
      </c>
      <c r="BH192" s="212">
        <f>IF(N192="sníž. přenesená",J192,0)</f>
        <v>0</v>
      </c>
      <c r="BI192" s="212">
        <f>IF(N192="nulová",J192,0)</f>
        <v>0</v>
      </c>
      <c r="BJ192" s="13" t="s">
        <v>132</v>
      </c>
      <c r="BK192" s="212">
        <f>ROUND(I192*H192,2)</f>
        <v>0</v>
      </c>
      <c r="BL192" s="13" t="s">
        <v>557</v>
      </c>
      <c r="BM192" s="13" t="s">
        <v>792</v>
      </c>
    </row>
    <row r="193" spans="2:63" s="10" customFormat="1" ht="22.8" customHeight="1">
      <c r="B193" s="185"/>
      <c r="C193" s="186"/>
      <c r="D193" s="187" t="s">
        <v>69</v>
      </c>
      <c r="E193" s="199" t="s">
        <v>793</v>
      </c>
      <c r="F193" s="199" t="s">
        <v>794</v>
      </c>
      <c r="G193" s="186"/>
      <c r="H193" s="186"/>
      <c r="I193" s="189"/>
      <c r="J193" s="200">
        <f>BK193</f>
        <v>0</v>
      </c>
      <c r="K193" s="186"/>
      <c r="L193" s="191"/>
      <c r="M193" s="192"/>
      <c r="N193" s="193"/>
      <c r="O193" s="193"/>
      <c r="P193" s="194">
        <f>SUM(P194:P204)</f>
        <v>0</v>
      </c>
      <c r="Q193" s="193"/>
      <c r="R193" s="194">
        <f>SUM(R194:R204)</f>
        <v>0</v>
      </c>
      <c r="S193" s="193"/>
      <c r="T193" s="195">
        <f>SUM(T194:T204)</f>
        <v>0</v>
      </c>
      <c r="AR193" s="196" t="s">
        <v>78</v>
      </c>
      <c r="AT193" s="197" t="s">
        <v>69</v>
      </c>
      <c r="AU193" s="197" t="s">
        <v>78</v>
      </c>
      <c r="AY193" s="196" t="s">
        <v>123</v>
      </c>
      <c r="BK193" s="198">
        <f>SUM(BK194:BK204)</f>
        <v>0</v>
      </c>
    </row>
    <row r="194" spans="2:65" s="1" customFormat="1" ht="16.5" customHeight="1">
      <c r="B194" s="34"/>
      <c r="C194" s="201" t="s">
        <v>70</v>
      </c>
      <c r="D194" s="201" t="s">
        <v>126</v>
      </c>
      <c r="E194" s="202" t="s">
        <v>795</v>
      </c>
      <c r="F194" s="203" t="s">
        <v>796</v>
      </c>
      <c r="G194" s="204" t="s">
        <v>556</v>
      </c>
      <c r="H194" s="205">
        <v>1</v>
      </c>
      <c r="I194" s="206"/>
      <c r="J194" s="207">
        <f>ROUND(I194*H194,2)</f>
        <v>0</v>
      </c>
      <c r="K194" s="203" t="s">
        <v>1</v>
      </c>
      <c r="L194" s="39"/>
      <c r="M194" s="208" t="s">
        <v>1</v>
      </c>
      <c r="N194" s="209" t="s">
        <v>42</v>
      </c>
      <c r="O194" s="75"/>
      <c r="P194" s="210">
        <f>O194*H194</f>
        <v>0</v>
      </c>
      <c r="Q194" s="210">
        <v>0</v>
      </c>
      <c r="R194" s="210">
        <f>Q194*H194</f>
        <v>0</v>
      </c>
      <c r="S194" s="210">
        <v>0</v>
      </c>
      <c r="T194" s="211">
        <f>S194*H194</f>
        <v>0</v>
      </c>
      <c r="AR194" s="13" t="s">
        <v>557</v>
      </c>
      <c r="AT194" s="13" t="s">
        <v>126</v>
      </c>
      <c r="AU194" s="13" t="s">
        <v>132</v>
      </c>
      <c r="AY194" s="13" t="s">
        <v>123</v>
      </c>
      <c r="BE194" s="212">
        <f>IF(N194="základní",J194,0)</f>
        <v>0</v>
      </c>
      <c r="BF194" s="212">
        <f>IF(N194="snížená",J194,0)</f>
        <v>0</v>
      </c>
      <c r="BG194" s="212">
        <f>IF(N194="zákl. přenesená",J194,0)</f>
        <v>0</v>
      </c>
      <c r="BH194" s="212">
        <f>IF(N194="sníž. přenesená",J194,0)</f>
        <v>0</v>
      </c>
      <c r="BI194" s="212">
        <f>IF(N194="nulová",J194,0)</f>
        <v>0</v>
      </c>
      <c r="BJ194" s="13" t="s">
        <v>132</v>
      </c>
      <c r="BK194" s="212">
        <f>ROUND(I194*H194,2)</f>
        <v>0</v>
      </c>
      <c r="BL194" s="13" t="s">
        <v>557</v>
      </c>
      <c r="BM194" s="13" t="s">
        <v>797</v>
      </c>
    </row>
    <row r="195" spans="2:65" s="1" customFormat="1" ht="16.5" customHeight="1">
      <c r="B195" s="34"/>
      <c r="C195" s="225" t="s">
        <v>70</v>
      </c>
      <c r="D195" s="225" t="s">
        <v>169</v>
      </c>
      <c r="E195" s="226" t="s">
        <v>798</v>
      </c>
      <c r="F195" s="227" t="s">
        <v>799</v>
      </c>
      <c r="G195" s="228" t="s">
        <v>556</v>
      </c>
      <c r="H195" s="229">
        <v>1</v>
      </c>
      <c r="I195" s="230"/>
      <c r="J195" s="231">
        <f>ROUND(I195*H195,2)</f>
        <v>0</v>
      </c>
      <c r="K195" s="227" t="s">
        <v>1</v>
      </c>
      <c r="L195" s="232"/>
      <c r="M195" s="233" t="s">
        <v>1</v>
      </c>
      <c r="N195" s="234" t="s">
        <v>42</v>
      </c>
      <c r="O195" s="75"/>
      <c r="P195" s="210">
        <f>O195*H195</f>
        <v>0</v>
      </c>
      <c r="Q195" s="210">
        <v>0</v>
      </c>
      <c r="R195" s="210">
        <f>Q195*H195</f>
        <v>0</v>
      </c>
      <c r="S195" s="210">
        <v>0</v>
      </c>
      <c r="T195" s="211">
        <f>S195*H195</f>
        <v>0</v>
      </c>
      <c r="AR195" s="13" t="s">
        <v>561</v>
      </c>
      <c r="AT195" s="13" t="s">
        <v>169</v>
      </c>
      <c r="AU195" s="13" t="s">
        <v>132</v>
      </c>
      <c r="AY195" s="13" t="s">
        <v>123</v>
      </c>
      <c r="BE195" s="212">
        <f>IF(N195="základní",J195,0)</f>
        <v>0</v>
      </c>
      <c r="BF195" s="212">
        <f>IF(N195="snížená",J195,0)</f>
        <v>0</v>
      </c>
      <c r="BG195" s="212">
        <f>IF(N195="zákl. přenesená",J195,0)</f>
        <v>0</v>
      </c>
      <c r="BH195" s="212">
        <f>IF(N195="sníž. přenesená",J195,0)</f>
        <v>0</v>
      </c>
      <c r="BI195" s="212">
        <f>IF(N195="nulová",J195,0)</f>
        <v>0</v>
      </c>
      <c r="BJ195" s="13" t="s">
        <v>132</v>
      </c>
      <c r="BK195" s="212">
        <f>ROUND(I195*H195,2)</f>
        <v>0</v>
      </c>
      <c r="BL195" s="13" t="s">
        <v>557</v>
      </c>
      <c r="BM195" s="13" t="s">
        <v>800</v>
      </c>
    </row>
    <row r="196" spans="2:65" s="1" customFormat="1" ht="16.5" customHeight="1">
      <c r="B196" s="34"/>
      <c r="C196" s="225" t="s">
        <v>70</v>
      </c>
      <c r="D196" s="225" t="s">
        <v>169</v>
      </c>
      <c r="E196" s="226" t="s">
        <v>801</v>
      </c>
      <c r="F196" s="227" t="s">
        <v>802</v>
      </c>
      <c r="G196" s="228" t="s">
        <v>556</v>
      </c>
      <c r="H196" s="229">
        <v>1</v>
      </c>
      <c r="I196" s="230"/>
      <c r="J196" s="231">
        <f>ROUND(I196*H196,2)</f>
        <v>0</v>
      </c>
      <c r="K196" s="227" t="s">
        <v>1</v>
      </c>
      <c r="L196" s="232"/>
      <c r="M196" s="233" t="s">
        <v>1</v>
      </c>
      <c r="N196" s="234" t="s">
        <v>42</v>
      </c>
      <c r="O196" s="75"/>
      <c r="P196" s="210">
        <f>O196*H196</f>
        <v>0</v>
      </c>
      <c r="Q196" s="210">
        <v>0</v>
      </c>
      <c r="R196" s="210">
        <f>Q196*H196</f>
        <v>0</v>
      </c>
      <c r="S196" s="210">
        <v>0</v>
      </c>
      <c r="T196" s="211">
        <f>S196*H196</f>
        <v>0</v>
      </c>
      <c r="AR196" s="13" t="s">
        <v>561</v>
      </c>
      <c r="AT196" s="13" t="s">
        <v>169</v>
      </c>
      <c r="AU196" s="13" t="s">
        <v>132</v>
      </c>
      <c r="AY196" s="13" t="s">
        <v>123</v>
      </c>
      <c r="BE196" s="212">
        <f>IF(N196="základní",J196,0)</f>
        <v>0</v>
      </c>
      <c r="BF196" s="212">
        <f>IF(N196="snížená",J196,0)</f>
        <v>0</v>
      </c>
      <c r="BG196" s="212">
        <f>IF(N196="zákl. přenesená",J196,0)</f>
        <v>0</v>
      </c>
      <c r="BH196" s="212">
        <f>IF(N196="sníž. přenesená",J196,0)</f>
        <v>0</v>
      </c>
      <c r="BI196" s="212">
        <f>IF(N196="nulová",J196,0)</f>
        <v>0</v>
      </c>
      <c r="BJ196" s="13" t="s">
        <v>132</v>
      </c>
      <c r="BK196" s="212">
        <f>ROUND(I196*H196,2)</f>
        <v>0</v>
      </c>
      <c r="BL196" s="13" t="s">
        <v>557</v>
      </c>
      <c r="BM196" s="13" t="s">
        <v>803</v>
      </c>
    </row>
    <row r="197" spans="2:65" s="1" customFormat="1" ht="16.5" customHeight="1">
      <c r="B197" s="34"/>
      <c r="C197" s="201" t="s">
        <v>70</v>
      </c>
      <c r="D197" s="201" t="s">
        <v>126</v>
      </c>
      <c r="E197" s="202" t="s">
        <v>804</v>
      </c>
      <c r="F197" s="203" t="s">
        <v>805</v>
      </c>
      <c r="G197" s="204" t="s">
        <v>556</v>
      </c>
      <c r="H197" s="205">
        <v>1</v>
      </c>
      <c r="I197" s="206"/>
      <c r="J197" s="207">
        <f>ROUND(I197*H197,2)</f>
        <v>0</v>
      </c>
      <c r="K197" s="203" t="s">
        <v>1</v>
      </c>
      <c r="L197" s="39"/>
      <c r="M197" s="208" t="s">
        <v>1</v>
      </c>
      <c r="N197" s="209" t="s">
        <v>42</v>
      </c>
      <c r="O197" s="75"/>
      <c r="P197" s="210">
        <f>O197*H197</f>
        <v>0</v>
      </c>
      <c r="Q197" s="210">
        <v>0</v>
      </c>
      <c r="R197" s="210">
        <f>Q197*H197</f>
        <v>0</v>
      </c>
      <c r="S197" s="210">
        <v>0</v>
      </c>
      <c r="T197" s="211">
        <f>S197*H197</f>
        <v>0</v>
      </c>
      <c r="AR197" s="13" t="s">
        <v>557</v>
      </c>
      <c r="AT197" s="13" t="s">
        <v>126</v>
      </c>
      <c r="AU197" s="13" t="s">
        <v>132</v>
      </c>
      <c r="AY197" s="13" t="s">
        <v>123</v>
      </c>
      <c r="BE197" s="212">
        <f>IF(N197="základní",J197,0)</f>
        <v>0</v>
      </c>
      <c r="BF197" s="212">
        <f>IF(N197="snížená",J197,0)</f>
        <v>0</v>
      </c>
      <c r="BG197" s="212">
        <f>IF(N197="zákl. přenesená",J197,0)</f>
        <v>0</v>
      </c>
      <c r="BH197" s="212">
        <f>IF(N197="sníž. přenesená",J197,0)</f>
        <v>0</v>
      </c>
      <c r="BI197" s="212">
        <f>IF(N197="nulová",J197,0)</f>
        <v>0</v>
      </c>
      <c r="BJ197" s="13" t="s">
        <v>132</v>
      </c>
      <c r="BK197" s="212">
        <f>ROUND(I197*H197,2)</f>
        <v>0</v>
      </c>
      <c r="BL197" s="13" t="s">
        <v>557</v>
      </c>
      <c r="BM197" s="13" t="s">
        <v>806</v>
      </c>
    </row>
    <row r="198" spans="2:65" s="1" customFormat="1" ht="16.5" customHeight="1">
      <c r="B198" s="34"/>
      <c r="C198" s="225" t="s">
        <v>70</v>
      </c>
      <c r="D198" s="225" t="s">
        <v>169</v>
      </c>
      <c r="E198" s="226" t="s">
        <v>807</v>
      </c>
      <c r="F198" s="227" t="s">
        <v>808</v>
      </c>
      <c r="G198" s="228" t="s">
        <v>560</v>
      </c>
      <c r="H198" s="229">
        <v>1</v>
      </c>
      <c r="I198" s="230"/>
      <c r="J198" s="231">
        <f>ROUND(I198*H198,2)</f>
        <v>0</v>
      </c>
      <c r="K198" s="227" t="s">
        <v>1</v>
      </c>
      <c r="L198" s="232"/>
      <c r="M198" s="233" t="s">
        <v>1</v>
      </c>
      <c r="N198" s="234" t="s">
        <v>42</v>
      </c>
      <c r="O198" s="75"/>
      <c r="P198" s="210">
        <f>O198*H198</f>
        <v>0</v>
      </c>
      <c r="Q198" s="210">
        <v>0</v>
      </c>
      <c r="R198" s="210">
        <f>Q198*H198</f>
        <v>0</v>
      </c>
      <c r="S198" s="210">
        <v>0</v>
      </c>
      <c r="T198" s="211">
        <f>S198*H198</f>
        <v>0</v>
      </c>
      <c r="AR198" s="13" t="s">
        <v>561</v>
      </c>
      <c r="AT198" s="13" t="s">
        <v>169</v>
      </c>
      <c r="AU198" s="13" t="s">
        <v>132</v>
      </c>
      <c r="AY198" s="13" t="s">
        <v>123</v>
      </c>
      <c r="BE198" s="212">
        <f>IF(N198="základní",J198,0)</f>
        <v>0</v>
      </c>
      <c r="BF198" s="212">
        <f>IF(N198="snížená",J198,0)</f>
        <v>0</v>
      </c>
      <c r="BG198" s="212">
        <f>IF(N198="zákl. přenesená",J198,0)</f>
        <v>0</v>
      </c>
      <c r="BH198" s="212">
        <f>IF(N198="sníž. přenesená",J198,0)</f>
        <v>0</v>
      </c>
      <c r="BI198" s="212">
        <f>IF(N198="nulová",J198,0)</f>
        <v>0</v>
      </c>
      <c r="BJ198" s="13" t="s">
        <v>132</v>
      </c>
      <c r="BK198" s="212">
        <f>ROUND(I198*H198,2)</f>
        <v>0</v>
      </c>
      <c r="BL198" s="13" t="s">
        <v>557</v>
      </c>
      <c r="BM198" s="13" t="s">
        <v>809</v>
      </c>
    </row>
    <row r="199" spans="2:65" s="1" customFormat="1" ht="16.5" customHeight="1">
      <c r="B199" s="34"/>
      <c r="C199" s="201" t="s">
        <v>70</v>
      </c>
      <c r="D199" s="201" t="s">
        <v>126</v>
      </c>
      <c r="E199" s="202" t="s">
        <v>810</v>
      </c>
      <c r="F199" s="203" t="s">
        <v>811</v>
      </c>
      <c r="G199" s="204" t="s">
        <v>556</v>
      </c>
      <c r="H199" s="205">
        <v>1</v>
      </c>
      <c r="I199" s="206"/>
      <c r="J199" s="207">
        <f>ROUND(I199*H199,2)</f>
        <v>0</v>
      </c>
      <c r="K199" s="203" t="s">
        <v>1</v>
      </c>
      <c r="L199" s="39"/>
      <c r="M199" s="208" t="s">
        <v>1</v>
      </c>
      <c r="N199" s="209" t="s">
        <v>42</v>
      </c>
      <c r="O199" s="75"/>
      <c r="P199" s="210">
        <f>O199*H199</f>
        <v>0</v>
      </c>
      <c r="Q199" s="210">
        <v>0</v>
      </c>
      <c r="R199" s="210">
        <f>Q199*H199</f>
        <v>0</v>
      </c>
      <c r="S199" s="210">
        <v>0</v>
      </c>
      <c r="T199" s="211">
        <f>S199*H199</f>
        <v>0</v>
      </c>
      <c r="AR199" s="13" t="s">
        <v>557</v>
      </c>
      <c r="AT199" s="13" t="s">
        <v>126</v>
      </c>
      <c r="AU199" s="13" t="s">
        <v>132</v>
      </c>
      <c r="AY199" s="13" t="s">
        <v>123</v>
      </c>
      <c r="BE199" s="212">
        <f>IF(N199="základní",J199,0)</f>
        <v>0</v>
      </c>
      <c r="BF199" s="212">
        <f>IF(N199="snížená",J199,0)</f>
        <v>0</v>
      </c>
      <c r="BG199" s="212">
        <f>IF(N199="zákl. přenesená",J199,0)</f>
        <v>0</v>
      </c>
      <c r="BH199" s="212">
        <f>IF(N199="sníž. přenesená",J199,0)</f>
        <v>0</v>
      </c>
      <c r="BI199" s="212">
        <f>IF(N199="nulová",J199,0)</f>
        <v>0</v>
      </c>
      <c r="BJ199" s="13" t="s">
        <v>132</v>
      </c>
      <c r="BK199" s="212">
        <f>ROUND(I199*H199,2)</f>
        <v>0</v>
      </c>
      <c r="BL199" s="13" t="s">
        <v>557</v>
      </c>
      <c r="BM199" s="13" t="s">
        <v>812</v>
      </c>
    </row>
    <row r="200" spans="2:65" s="1" customFormat="1" ht="16.5" customHeight="1">
      <c r="B200" s="34"/>
      <c r="C200" s="225" t="s">
        <v>70</v>
      </c>
      <c r="D200" s="225" t="s">
        <v>169</v>
      </c>
      <c r="E200" s="226" t="s">
        <v>813</v>
      </c>
      <c r="F200" s="227" t="s">
        <v>814</v>
      </c>
      <c r="G200" s="228" t="s">
        <v>560</v>
      </c>
      <c r="H200" s="229">
        <v>1</v>
      </c>
      <c r="I200" s="230"/>
      <c r="J200" s="231">
        <f>ROUND(I200*H200,2)</f>
        <v>0</v>
      </c>
      <c r="K200" s="227" t="s">
        <v>1</v>
      </c>
      <c r="L200" s="232"/>
      <c r="M200" s="233" t="s">
        <v>1</v>
      </c>
      <c r="N200" s="234" t="s">
        <v>42</v>
      </c>
      <c r="O200" s="75"/>
      <c r="P200" s="210">
        <f>O200*H200</f>
        <v>0</v>
      </c>
      <c r="Q200" s="210">
        <v>0</v>
      </c>
      <c r="R200" s="210">
        <f>Q200*H200</f>
        <v>0</v>
      </c>
      <c r="S200" s="210">
        <v>0</v>
      </c>
      <c r="T200" s="211">
        <f>S200*H200</f>
        <v>0</v>
      </c>
      <c r="AR200" s="13" t="s">
        <v>561</v>
      </c>
      <c r="AT200" s="13" t="s">
        <v>169</v>
      </c>
      <c r="AU200" s="13" t="s">
        <v>132</v>
      </c>
      <c r="AY200" s="13" t="s">
        <v>123</v>
      </c>
      <c r="BE200" s="212">
        <f>IF(N200="základní",J200,0)</f>
        <v>0</v>
      </c>
      <c r="BF200" s="212">
        <f>IF(N200="snížená",J200,0)</f>
        <v>0</v>
      </c>
      <c r="BG200" s="212">
        <f>IF(N200="zákl. přenesená",J200,0)</f>
        <v>0</v>
      </c>
      <c r="BH200" s="212">
        <f>IF(N200="sníž. přenesená",J200,0)</f>
        <v>0</v>
      </c>
      <c r="BI200" s="212">
        <f>IF(N200="nulová",J200,0)</f>
        <v>0</v>
      </c>
      <c r="BJ200" s="13" t="s">
        <v>132</v>
      </c>
      <c r="BK200" s="212">
        <f>ROUND(I200*H200,2)</f>
        <v>0</v>
      </c>
      <c r="BL200" s="13" t="s">
        <v>557</v>
      </c>
      <c r="BM200" s="13" t="s">
        <v>815</v>
      </c>
    </row>
    <row r="201" spans="2:65" s="1" customFormat="1" ht="16.5" customHeight="1">
      <c r="B201" s="34"/>
      <c r="C201" s="201" t="s">
        <v>70</v>
      </c>
      <c r="D201" s="201" t="s">
        <v>126</v>
      </c>
      <c r="E201" s="202" t="s">
        <v>816</v>
      </c>
      <c r="F201" s="203" t="s">
        <v>817</v>
      </c>
      <c r="G201" s="204" t="s">
        <v>556</v>
      </c>
      <c r="H201" s="205">
        <v>1</v>
      </c>
      <c r="I201" s="206"/>
      <c r="J201" s="207">
        <f>ROUND(I201*H201,2)</f>
        <v>0</v>
      </c>
      <c r="K201" s="203" t="s">
        <v>1</v>
      </c>
      <c r="L201" s="39"/>
      <c r="M201" s="208" t="s">
        <v>1</v>
      </c>
      <c r="N201" s="209" t="s">
        <v>42</v>
      </c>
      <c r="O201" s="75"/>
      <c r="P201" s="210">
        <f>O201*H201</f>
        <v>0</v>
      </c>
      <c r="Q201" s="210">
        <v>0</v>
      </c>
      <c r="R201" s="210">
        <f>Q201*H201</f>
        <v>0</v>
      </c>
      <c r="S201" s="210">
        <v>0</v>
      </c>
      <c r="T201" s="211">
        <f>S201*H201</f>
        <v>0</v>
      </c>
      <c r="AR201" s="13" t="s">
        <v>557</v>
      </c>
      <c r="AT201" s="13" t="s">
        <v>126</v>
      </c>
      <c r="AU201" s="13" t="s">
        <v>132</v>
      </c>
      <c r="AY201" s="13" t="s">
        <v>123</v>
      </c>
      <c r="BE201" s="212">
        <f>IF(N201="základní",J201,0)</f>
        <v>0</v>
      </c>
      <c r="BF201" s="212">
        <f>IF(N201="snížená",J201,0)</f>
        <v>0</v>
      </c>
      <c r="BG201" s="212">
        <f>IF(N201="zákl. přenesená",J201,0)</f>
        <v>0</v>
      </c>
      <c r="BH201" s="212">
        <f>IF(N201="sníž. přenesená",J201,0)</f>
        <v>0</v>
      </c>
      <c r="BI201" s="212">
        <f>IF(N201="nulová",J201,0)</f>
        <v>0</v>
      </c>
      <c r="BJ201" s="13" t="s">
        <v>132</v>
      </c>
      <c r="BK201" s="212">
        <f>ROUND(I201*H201,2)</f>
        <v>0</v>
      </c>
      <c r="BL201" s="13" t="s">
        <v>557</v>
      </c>
      <c r="BM201" s="13" t="s">
        <v>818</v>
      </c>
    </row>
    <row r="202" spans="2:65" s="1" customFormat="1" ht="16.5" customHeight="1">
      <c r="B202" s="34"/>
      <c r="C202" s="225" t="s">
        <v>70</v>
      </c>
      <c r="D202" s="225" t="s">
        <v>169</v>
      </c>
      <c r="E202" s="226" t="s">
        <v>819</v>
      </c>
      <c r="F202" s="227" t="s">
        <v>820</v>
      </c>
      <c r="G202" s="228" t="s">
        <v>556</v>
      </c>
      <c r="H202" s="229">
        <v>1</v>
      </c>
      <c r="I202" s="230"/>
      <c r="J202" s="231">
        <f>ROUND(I202*H202,2)</f>
        <v>0</v>
      </c>
      <c r="K202" s="227" t="s">
        <v>1</v>
      </c>
      <c r="L202" s="232"/>
      <c r="M202" s="233" t="s">
        <v>1</v>
      </c>
      <c r="N202" s="234" t="s">
        <v>42</v>
      </c>
      <c r="O202" s="75"/>
      <c r="P202" s="210">
        <f>O202*H202</f>
        <v>0</v>
      </c>
      <c r="Q202" s="210">
        <v>0</v>
      </c>
      <c r="R202" s="210">
        <f>Q202*H202</f>
        <v>0</v>
      </c>
      <c r="S202" s="210">
        <v>0</v>
      </c>
      <c r="T202" s="211">
        <f>S202*H202</f>
        <v>0</v>
      </c>
      <c r="AR202" s="13" t="s">
        <v>561</v>
      </c>
      <c r="AT202" s="13" t="s">
        <v>169</v>
      </c>
      <c r="AU202" s="13" t="s">
        <v>132</v>
      </c>
      <c r="AY202" s="13" t="s">
        <v>123</v>
      </c>
      <c r="BE202" s="212">
        <f>IF(N202="základní",J202,0)</f>
        <v>0</v>
      </c>
      <c r="BF202" s="212">
        <f>IF(N202="snížená",J202,0)</f>
        <v>0</v>
      </c>
      <c r="BG202" s="212">
        <f>IF(N202="zákl. přenesená",J202,0)</f>
        <v>0</v>
      </c>
      <c r="BH202" s="212">
        <f>IF(N202="sníž. přenesená",J202,0)</f>
        <v>0</v>
      </c>
      <c r="BI202" s="212">
        <f>IF(N202="nulová",J202,0)</f>
        <v>0</v>
      </c>
      <c r="BJ202" s="13" t="s">
        <v>132</v>
      </c>
      <c r="BK202" s="212">
        <f>ROUND(I202*H202,2)</f>
        <v>0</v>
      </c>
      <c r="BL202" s="13" t="s">
        <v>557</v>
      </c>
      <c r="BM202" s="13" t="s">
        <v>821</v>
      </c>
    </row>
    <row r="203" spans="2:65" s="1" customFormat="1" ht="16.5" customHeight="1">
      <c r="B203" s="34"/>
      <c r="C203" s="201" t="s">
        <v>70</v>
      </c>
      <c r="D203" s="201" t="s">
        <v>126</v>
      </c>
      <c r="E203" s="202" t="s">
        <v>822</v>
      </c>
      <c r="F203" s="203" t="s">
        <v>823</v>
      </c>
      <c r="G203" s="204" t="s">
        <v>158</v>
      </c>
      <c r="H203" s="205">
        <v>21</v>
      </c>
      <c r="I203" s="206"/>
      <c r="J203" s="207">
        <f>ROUND(I203*H203,2)</f>
        <v>0</v>
      </c>
      <c r="K203" s="203" t="s">
        <v>1</v>
      </c>
      <c r="L203" s="39"/>
      <c r="M203" s="208" t="s">
        <v>1</v>
      </c>
      <c r="N203" s="209" t="s">
        <v>42</v>
      </c>
      <c r="O203" s="75"/>
      <c r="P203" s="210">
        <f>O203*H203</f>
        <v>0</v>
      </c>
      <c r="Q203" s="210">
        <v>0</v>
      </c>
      <c r="R203" s="210">
        <f>Q203*H203</f>
        <v>0</v>
      </c>
      <c r="S203" s="210">
        <v>0</v>
      </c>
      <c r="T203" s="211">
        <f>S203*H203</f>
        <v>0</v>
      </c>
      <c r="AR203" s="13" t="s">
        <v>557</v>
      </c>
      <c r="AT203" s="13" t="s">
        <v>126</v>
      </c>
      <c r="AU203" s="13" t="s">
        <v>132</v>
      </c>
      <c r="AY203" s="13" t="s">
        <v>123</v>
      </c>
      <c r="BE203" s="212">
        <f>IF(N203="základní",J203,0)</f>
        <v>0</v>
      </c>
      <c r="BF203" s="212">
        <f>IF(N203="snížená",J203,0)</f>
        <v>0</v>
      </c>
      <c r="BG203" s="212">
        <f>IF(N203="zákl. přenesená",J203,0)</f>
        <v>0</v>
      </c>
      <c r="BH203" s="212">
        <f>IF(N203="sníž. přenesená",J203,0)</f>
        <v>0</v>
      </c>
      <c r="BI203" s="212">
        <f>IF(N203="nulová",J203,0)</f>
        <v>0</v>
      </c>
      <c r="BJ203" s="13" t="s">
        <v>132</v>
      </c>
      <c r="BK203" s="212">
        <f>ROUND(I203*H203,2)</f>
        <v>0</v>
      </c>
      <c r="BL203" s="13" t="s">
        <v>557</v>
      </c>
      <c r="BM203" s="13" t="s">
        <v>824</v>
      </c>
    </row>
    <row r="204" spans="2:65" s="1" customFormat="1" ht="16.5" customHeight="1">
      <c r="B204" s="34"/>
      <c r="C204" s="225" t="s">
        <v>70</v>
      </c>
      <c r="D204" s="225" t="s">
        <v>169</v>
      </c>
      <c r="E204" s="226" t="s">
        <v>825</v>
      </c>
      <c r="F204" s="227" t="s">
        <v>826</v>
      </c>
      <c r="G204" s="228" t="s">
        <v>169</v>
      </c>
      <c r="H204" s="229">
        <v>21</v>
      </c>
      <c r="I204" s="230"/>
      <c r="J204" s="231">
        <f>ROUND(I204*H204,2)</f>
        <v>0</v>
      </c>
      <c r="K204" s="227" t="s">
        <v>1</v>
      </c>
      <c r="L204" s="232"/>
      <c r="M204" s="233" t="s">
        <v>1</v>
      </c>
      <c r="N204" s="234" t="s">
        <v>42</v>
      </c>
      <c r="O204" s="75"/>
      <c r="P204" s="210">
        <f>O204*H204</f>
        <v>0</v>
      </c>
      <c r="Q204" s="210">
        <v>0</v>
      </c>
      <c r="R204" s="210">
        <f>Q204*H204</f>
        <v>0</v>
      </c>
      <c r="S204" s="210">
        <v>0</v>
      </c>
      <c r="T204" s="211">
        <f>S204*H204</f>
        <v>0</v>
      </c>
      <c r="AR204" s="13" t="s">
        <v>561</v>
      </c>
      <c r="AT204" s="13" t="s">
        <v>169</v>
      </c>
      <c r="AU204" s="13" t="s">
        <v>132</v>
      </c>
      <c r="AY204" s="13" t="s">
        <v>123</v>
      </c>
      <c r="BE204" s="212">
        <f>IF(N204="základní",J204,0)</f>
        <v>0</v>
      </c>
      <c r="BF204" s="212">
        <f>IF(N204="snížená",J204,0)</f>
        <v>0</v>
      </c>
      <c r="BG204" s="212">
        <f>IF(N204="zákl. přenesená",J204,0)</f>
        <v>0</v>
      </c>
      <c r="BH204" s="212">
        <f>IF(N204="sníž. přenesená",J204,0)</f>
        <v>0</v>
      </c>
      <c r="BI204" s="212">
        <f>IF(N204="nulová",J204,0)</f>
        <v>0</v>
      </c>
      <c r="BJ204" s="13" t="s">
        <v>132</v>
      </c>
      <c r="BK204" s="212">
        <f>ROUND(I204*H204,2)</f>
        <v>0</v>
      </c>
      <c r="BL204" s="13" t="s">
        <v>557</v>
      </c>
      <c r="BM204" s="13" t="s">
        <v>827</v>
      </c>
    </row>
    <row r="205" spans="2:63" s="10" customFormat="1" ht="22.8" customHeight="1">
      <c r="B205" s="185"/>
      <c r="C205" s="186"/>
      <c r="D205" s="187" t="s">
        <v>69</v>
      </c>
      <c r="E205" s="199" t="s">
        <v>828</v>
      </c>
      <c r="F205" s="199" t="s">
        <v>829</v>
      </c>
      <c r="G205" s="186"/>
      <c r="H205" s="186"/>
      <c r="I205" s="189"/>
      <c r="J205" s="200">
        <f>BK205</f>
        <v>0</v>
      </c>
      <c r="K205" s="186"/>
      <c r="L205" s="191"/>
      <c r="M205" s="192"/>
      <c r="N205" s="193"/>
      <c r="O205" s="193"/>
      <c r="P205" s="194">
        <f>SUM(P206:P217)</f>
        <v>0</v>
      </c>
      <c r="Q205" s="193"/>
      <c r="R205" s="194">
        <f>SUM(R206:R217)</f>
        <v>0</v>
      </c>
      <c r="S205" s="193"/>
      <c r="T205" s="195">
        <f>SUM(T206:T217)</f>
        <v>0</v>
      </c>
      <c r="AR205" s="196" t="s">
        <v>78</v>
      </c>
      <c r="AT205" s="197" t="s">
        <v>69</v>
      </c>
      <c r="AU205" s="197" t="s">
        <v>78</v>
      </c>
      <c r="AY205" s="196" t="s">
        <v>123</v>
      </c>
      <c r="BK205" s="198">
        <f>SUM(BK206:BK217)</f>
        <v>0</v>
      </c>
    </row>
    <row r="206" spans="2:65" s="1" customFormat="1" ht="16.5" customHeight="1">
      <c r="B206" s="34"/>
      <c r="C206" s="201" t="s">
        <v>70</v>
      </c>
      <c r="D206" s="201" t="s">
        <v>126</v>
      </c>
      <c r="E206" s="202" t="s">
        <v>830</v>
      </c>
      <c r="F206" s="203" t="s">
        <v>831</v>
      </c>
      <c r="G206" s="204" t="s">
        <v>556</v>
      </c>
      <c r="H206" s="205">
        <v>36</v>
      </c>
      <c r="I206" s="206"/>
      <c r="J206" s="207">
        <f>ROUND(I206*H206,2)</f>
        <v>0</v>
      </c>
      <c r="K206" s="203" t="s">
        <v>1</v>
      </c>
      <c r="L206" s="39"/>
      <c r="M206" s="208" t="s">
        <v>1</v>
      </c>
      <c r="N206" s="209" t="s">
        <v>42</v>
      </c>
      <c r="O206" s="75"/>
      <c r="P206" s="210">
        <f>O206*H206</f>
        <v>0</v>
      </c>
      <c r="Q206" s="210">
        <v>0</v>
      </c>
      <c r="R206" s="210">
        <f>Q206*H206</f>
        <v>0</v>
      </c>
      <c r="S206" s="210">
        <v>0</v>
      </c>
      <c r="T206" s="211">
        <f>S206*H206</f>
        <v>0</v>
      </c>
      <c r="AR206" s="13" t="s">
        <v>557</v>
      </c>
      <c r="AT206" s="13" t="s">
        <v>126</v>
      </c>
      <c r="AU206" s="13" t="s">
        <v>132</v>
      </c>
      <c r="AY206" s="13" t="s">
        <v>123</v>
      </c>
      <c r="BE206" s="212">
        <f>IF(N206="základní",J206,0)</f>
        <v>0</v>
      </c>
      <c r="BF206" s="212">
        <f>IF(N206="snížená",J206,0)</f>
        <v>0</v>
      </c>
      <c r="BG206" s="212">
        <f>IF(N206="zákl. přenesená",J206,0)</f>
        <v>0</v>
      </c>
      <c r="BH206" s="212">
        <f>IF(N206="sníž. přenesená",J206,0)</f>
        <v>0</v>
      </c>
      <c r="BI206" s="212">
        <f>IF(N206="nulová",J206,0)</f>
        <v>0</v>
      </c>
      <c r="BJ206" s="13" t="s">
        <v>132</v>
      </c>
      <c r="BK206" s="212">
        <f>ROUND(I206*H206,2)</f>
        <v>0</v>
      </c>
      <c r="BL206" s="13" t="s">
        <v>557</v>
      </c>
      <c r="BM206" s="13" t="s">
        <v>832</v>
      </c>
    </row>
    <row r="207" spans="2:65" s="1" customFormat="1" ht="16.5" customHeight="1">
      <c r="B207" s="34"/>
      <c r="C207" s="225" t="s">
        <v>70</v>
      </c>
      <c r="D207" s="225" t="s">
        <v>169</v>
      </c>
      <c r="E207" s="226" t="s">
        <v>833</v>
      </c>
      <c r="F207" s="227" t="s">
        <v>834</v>
      </c>
      <c r="G207" s="228" t="s">
        <v>556</v>
      </c>
      <c r="H207" s="229">
        <v>36</v>
      </c>
      <c r="I207" s="230"/>
      <c r="J207" s="231">
        <f>ROUND(I207*H207,2)</f>
        <v>0</v>
      </c>
      <c r="K207" s="227" t="s">
        <v>1</v>
      </c>
      <c r="L207" s="232"/>
      <c r="M207" s="233" t="s">
        <v>1</v>
      </c>
      <c r="N207" s="234" t="s">
        <v>42</v>
      </c>
      <c r="O207" s="75"/>
      <c r="P207" s="210">
        <f>O207*H207</f>
        <v>0</v>
      </c>
      <c r="Q207" s="210">
        <v>0</v>
      </c>
      <c r="R207" s="210">
        <f>Q207*H207</f>
        <v>0</v>
      </c>
      <c r="S207" s="210">
        <v>0</v>
      </c>
      <c r="T207" s="211">
        <f>S207*H207</f>
        <v>0</v>
      </c>
      <c r="AR207" s="13" t="s">
        <v>561</v>
      </c>
      <c r="AT207" s="13" t="s">
        <v>169</v>
      </c>
      <c r="AU207" s="13" t="s">
        <v>132</v>
      </c>
      <c r="AY207" s="13" t="s">
        <v>123</v>
      </c>
      <c r="BE207" s="212">
        <f>IF(N207="základní",J207,0)</f>
        <v>0</v>
      </c>
      <c r="BF207" s="212">
        <f>IF(N207="snížená",J207,0)</f>
        <v>0</v>
      </c>
      <c r="BG207" s="212">
        <f>IF(N207="zákl. přenesená",J207,0)</f>
        <v>0</v>
      </c>
      <c r="BH207" s="212">
        <f>IF(N207="sníž. přenesená",J207,0)</f>
        <v>0</v>
      </c>
      <c r="BI207" s="212">
        <f>IF(N207="nulová",J207,0)</f>
        <v>0</v>
      </c>
      <c r="BJ207" s="13" t="s">
        <v>132</v>
      </c>
      <c r="BK207" s="212">
        <f>ROUND(I207*H207,2)</f>
        <v>0</v>
      </c>
      <c r="BL207" s="13" t="s">
        <v>557</v>
      </c>
      <c r="BM207" s="13" t="s">
        <v>835</v>
      </c>
    </row>
    <row r="208" spans="2:65" s="1" customFormat="1" ht="16.5" customHeight="1">
      <c r="B208" s="34"/>
      <c r="C208" s="225" t="s">
        <v>70</v>
      </c>
      <c r="D208" s="225" t="s">
        <v>169</v>
      </c>
      <c r="E208" s="226" t="s">
        <v>836</v>
      </c>
      <c r="F208" s="227" t="s">
        <v>837</v>
      </c>
      <c r="G208" s="228" t="s">
        <v>556</v>
      </c>
      <c r="H208" s="229">
        <v>36</v>
      </c>
      <c r="I208" s="230"/>
      <c r="J208" s="231">
        <f>ROUND(I208*H208,2)</f>
        <v>0</v>
      </c>
      <c r="K208" s="227" t="s">
        <v>1</v>
      </c>
      <c r="L208" s="232"/>
      <c r="M208" s="233" t="s">
        <v>1</v>
      </c>
      <c r="N208" s="234" t="s">
        <v>42</v>
      </c>
      <c r="O208" s="75"/>
      <c r="P208" s="210">
        <f>O208*H208</f>
        <v>0</v>
      </c>
      <c r="Q208" s="210">
        <v>0</v>
      </c>
      <c r="R208" s="210">
        <f>Q208*H208</f>
        <v>0</v>
      </c>
      <c r="S208" s="210">
        <v>0</v>
      </c>
      <c r="T208" s="211">
        <f>S208*H208</f>
        <v>0</v>
      </c>
      <c r="AR208" s="13" t="s">
        <v>561</v>
      </c>
      <c r="AT208" s="13" t="s">
        <v>169</v>
      </c>
      <c r="AU208" s="13" t="s">
        <v>132</v>
      </c>
      <c r="AY208" s="13" t="s">
        <v>123</v>
      </c>
      <c r="BE208" s="212">
        <f>IF(N208="základní",J208,0)</f>
        <v>0</v>
      </c>
      <c r="BF208" s="212">
        <f>IF(N208="snížená",J208,0)</f>
        <v>0</v>
      </c>
      <c r="BG208" s="212">
        <f>IF(N208="zákl. přenesená",J208,0)</f>
        <v>0</v>
      </c>
      <c r="BH208" s="212">
        <f>IF(N208="sníž. přenesená",J208,0)</f>
        <v>0</v>
      </c>
      <c r="BI208" s="212">
        <f>IF(N208="nulová",J208,0)</f>
        <v>0</v>
      </c>
      <c r="BJ208" s="13" t="s">
        <v>132</v>
      </c>
      <c r="BK208" s="212">
        <f>ROUND(I208*H208,2)</f>
        <v>0</v>
      </c>
      <c r="BL208" s="13" t="s">
        <v>557</v>
      </c>
      <c r="BM208" s="13" t="s">
        <v>838</v>
      </c>
    </row>
    <row r="209" spans="2:65" s="1" customFormat="1" ht="16.5" customHeight="1">
      <c r="B209" s="34"/>
      <c r="C209" s="201" t="s">
        <v>70</v>
      </c>
      <c r="D209" s="201" t="s">
        <v>126</v>
      </c>
      <c r="E209" s="202" t="s">
        <v>839</v>
      </c>
      <c r="F209" s="203" t="s">
        <v>840</v>
      </c>
      <c r="G209" s="204" t="s">
        <v>158</v>
      </c>
      <c r="H209" s="205">
        <v>267</v>
      </c>
      <c r="I209" s="206"/>
      <c r="J209" s="207">
        <f>ROUND(I209*H209,2)</f>
        <v>0</v>
      </c>
      <c r="K209" s="203" t="s">
        <v>1</v>
      </c>
      <c r="L209" s="39"/>
      <c r="M209" s="208" t="s">
        <v>1</v>
      </c>
      <c r="N209" s="209" t="s">
        <v>42</v>
      </c>
      <c r="O209" s="75"/>
      <c r="P209" s="210">
        <f>O209*H209</f>
        <v>0</v>
      </c>
      <c r="Q209" s="210">
        <v>0</v>
      </c>
      <c r="R209" s="210">
        <f>Q209*H209</f>
        <v>0</v>
      </c>
      <c r="S209" s="210">
        <v>0</v>
      </c>
      <c r="T209" s="211">
        <f>S209*H209</f>
        <v>0</v>
      </c>
      <c r="AR209" s="13" t="s">
        <v>557</v>
      </c>
      <c r="AT209" s="13" t="s">
        <v>126</v>
      </c>
      <c r="AU209" s="13" t="s">
        <v>132</v>
      </c>
      <c r="AY209" s="13" t="s">
        <v>123</v>
      </c>
      <c r="BE209" s="212">
        <f>IF(N209="základní",J209,0)</f>
        <v>0</v>
      </c>
      <c r="BF209" s="212">
        <f>IF(N209="snížená",J209,0)</f>
        <v>0</v>
      </c>
      <c r="BG209" s="212">
        <f>IF(N209="zákl. přenesená",J209,0)</f>
        <v>0</v>
      </c>
      <c r="BH209" s="212">
        <f>IF(N209="sníž. přenesená",J209,0)</f>
        <v>0</v>
      </c>
      <c r="BI209" s="212">
        <f>IF(N209="nulová",J209,0)</f>
        <v>0</v>
      </c>
      <c r="BJ209" s="13" t="s">
        <v>132</v>
      </c>
      <c r="BK209" s="212">
        <f>ROUND(I209*H209,2)</f>
        <v>0</v>
      </c>
      <c r="BL209" s="13" t="s">
        <v>557</v>
      </c>
      <c r="BM209" s="13" t="s">
        <v>841</v>
      </c>
    </row>
    <row r="210" spans="2:65" s="1" customFormat="1" ht="16.5" customHeight="1">
      <c r="B210" s="34"/>
      <c r="C210" s="225" t="s">
        <v>70</v>
      </c>
      <c r="D210" s="225" t="s">
        <v>169</v>
      </c>
      <c r="E210" s="226" t="s">
        <v>842</v>
      </c>
      <c r="F210" s="227" t="s">
        <v>843</v>
      </c>
      <c r="G210" s="228" t="s">
        <v>169</v>
      </c>
      <c r="H210" s="229">
        <v>267</v>
      </c>
      <c r="I210" s="230"/>
      <c r="J210" s="231">
        <f>ROUND(I210*H210,2)</f>
        <v>0</v>
      </c>
      <c r="K210" s="227" t="s">
        <v>1</v>
      </c>
      <c r="L210" s="232"/>
      <c r="M210" s="233" t="s">
        <v>1</v>
      </c>
      <c r="N210" s="234" t="s">
        <v>42</v>
      </c>
      <c r="O210" s="75"/>
      <c r="P210" s="210">
        <f>O210*H210</f>
        <v>0</v>
      </c>
      <c r="Q210" s="210">
        <v>0</v>
      </c>
      <c r="R210" s="210">
        <f>Q210*H210</f>
        <v>0</v>
      </c>
      <c r="S210" s="210">
        <v>0</v>
      </c>
      <c r="T210" s="211">
        <f>S210*H210</f>
        <v>0</v>
      </c>
      <c r="AR210" s="13" t="s">
        <v>561</v>
      </c>
      <c r="AT210" s="13" t="s">
        <v>169</v>
      </c>
      <c r="AU210" s="13" t="s">
        <v>132</v>
      </c>
      <c r="AY210" s="13" t="s">
        <v>123</v>
      </c>
      <c r="BE210" s="212">
        <f>IF(N210="základní",J210,0)</f>
        <v>0</v>
      </c>
      <c r="BF210" s="212">
        <f>IF(N210="snížená",J210,0)</f>
        <v>0</v>
      </c>
      <c r="BG210" s="212">
        <f>IF(N210="zákl. přenesená",J210,0)</f>
        <v>0</v>
      </c>
      <c r="BH210" s="212">
        <f>IF(N210="sníž. přenesená",J210,0)</f>
        <v>0</v>
      </c>
      <c r="BI210" s="212">
        <f>IF(N210="nulová",J210,0)</f>
        <v>0</v>
      </c>
      <c r="BJ210" s="13" t="s">
        <v>132</v>
      </c>
      <c r="BK210" s="212">
        <f>ROUND(I210*H210,2)</f>
        <v>0</v>
      </c>
      <c r="BL210" s="13" t="s">
        <v>557</v>
      </c>
      <c r="BM210" s="13" t="s">
        <v>844</v>
      </c>
    </row>
    <row r="211" spans="2:65" s="1" customFormat="1" ht="16.5" customHeight="1">
      <c r="B211" s="34"/>
      <c r="C211" s="201" t="s">
        <v>70</v>
      </c>
      <c r="D211" s="201" t="s">
        <v>126</v>
      </c>
      <c r="E211" s="202" t="s">
        <v>845</v>
      </c>
      <c r="F211" s="203" t="s">
        <v>846</v>
      </c>
      <c r="G211" s="204" t="s">
        <v>158</v>
      </c>
      <c r="H211" s="205">
        <v>63</v>
      </c>
      <c r="I211" s="206"/>
      <c r="J211" s="207">
        <f>ROUND(I211*H211,2)</f>
        <v>0</v>
      </c>
      <c r="K211" s="203" t="s">
        <v>1</v>
      </c>
      <c r="L211" s="39"/>
      <c r="M211" s="208" t="s">
        <v>1</v>
      </c>
      <c r="N211" s="209" t="s">
        <v>42</v>
      </c>
      <c r="O211" s="75"/>
      <c r="P211" s="210">
        <f>O211*H211</f>
        <v>0</v>
      </c>
      <c r="Q211" s="210">
        <v>0</v>
      </c>
      <c r="R211" s="210">
        <f>Q211*H211</f>
        <v>0</v>
      </c>
      <c r="S211" s="210">
        <v>0</v>
      </c>
      <c r="T211" s="211">
        <f>S211*H211</f>
        <v>0</v>
      </c>
      <c r="AR211" s="13" t="s">
        <v>557</v>
      </c>
      <c r="AT211" s="13" t="s">
        <v>126</v>
      </c>
      <c r="AU211" s="13" t="s">
        <v>132</v>
      </c>
      <c r="AY211" s="13" t="s">
        <v>123</v>
      </c>
      <c r="BE211" s="212">
        <f>IF(N211="základní",J211,0)</f>
        <v>0</v>
      </c>
      <c r="BF211" s="212">
        <f>IF(N211="snížená",J211,0)</f>
        <v>0</v>
      </c>
      <c r="BG211" s="212">
        <f>IF(N211="zákl. přenesená",J211,0)</f>
        <v>0</v>
      </c>
      <c r="BH211" s="212">
        <f>IF(N211="sníž. přenesená",J211,0)</f>
        <v>0</v>
      </c>
      <c r="BI211" s="212">
        <f>IF(N211="nulová",J211,0)</f>
        <v>0</v>
      </c>
      <c r="BJ211" s="13" t="s">
        <v>132</v>
      </c>
      <c r="BK211" s="212">
        <f>ROUND(I211*H211,2)</f>
        <v>0</v>
      </c>
      <c r="BL211" s="13" t="s">
        <v>557</v>
      </c>
      <c r="BM211" s="13" t="s">
        <v>847</v>
      </c>
    </row>
    <row r="212" spans="2:65" s="1" customFormat="1" ht="16.5" customHeight="1">
      <c r="B212" s="34"/>
      <c r="C212" s="225" t="s">
        <v>70</v>
      </c>
      <c r="D212" s="225" t="s">
        <v>169</v>
      </c>
      <c r="E212" s="226" t="s">
        <v>848</v>
      </c>
      <c r="F212" s="227" t="s">
        <v>849</v>
      </c>
      <c r="G212" s="228" t="s">
        <v>158</v>
      </c>
      <c r="H212" s="229">
        <v>63</v>
      </c>
      <c r="I212" s="230"/>
      <c r="J212" s="231">
        <f>ROUND(I212*H212,2)</f>
        <v>0</v>
      </c>
      <c r="K212" s="227" t="s">
        <v>1</v>
      </c>
      <c r="L212" s="232"/>
      <c r="M212" s="233" t="s">
        <v>1</v>
      </c>
      <c r="N212" s="234" t="s">
        <v>42</v>
      </c>
      <c r="O212" s="75"/>
      <c r="P212" s="210">
        <f>O212*H212</f>
        <v>0</v>
      </c>
      <c r="Q212" s="210">
        <v>0</v>
      </c>
      <c r="R212" s="210">
        <f>Q212*H212</f>
        <v>0</v>
      </c>
      <c r="S212" s="210">
        <v>0</v>
      </c>
      <c r="T212" s="211">
        <f>S212*H212</f>
        <v>0</v>
      </c>
      <c r="AR212" s="13" t="s">
        <v>561</v>
      </c>
      <c r="AT212" s="13" t="s">
        <v>169</v>
      </c>
      <c r="AU212" s="13" t="s">
        <v>132</v>
      </c>
      <c r="AY212" s="13" t="s">
        <v>123</v>
      </c>
      <c r="BE212" s="212">
        <f>IF(N212="základní",J212,0)</f>
        <v>0</v>
      </c>
      <c r="BF212" s="212">
        <f>IF(N212="snížená",J212,0)</f>
        <v>0</v>
      </c>
      <c r="BG212" s="212">
        <f>IF(N212="zákl. přenesená",J212,0)</f>
        <v>0</v>
      </c>
      <c r="BH212" s="212">
        <f>IF(N212="sníž. přenesená",J212,0)</f>
        <v>0</v>
      </c>
      <c r="BI212" s="212">
        <f>IF(N212="nulová",J212,0)</f>
        <v>0</v>
      </c>
      <c r="BJ212" s="13" t="s">
        <v>132</v>
      </c>
      <c r="BK212" s="212">
        <f>ROUND(I212*H212,2)</f>
        <v>0</v>
      </c>
      <c r="BL212" s="13" t="s">
        <v>557</v>
      </c>
      <c r="BM212" s="13" t="s">
        <v>850</v>
      </c>
    </row>
    <row r="213" spans="2:65" s="1" customFormat="1" ht="16.5" customHeight="1">
      <c r="B213" s="34"/>
      <c r="C213" s="201" t="s">
        <v>70</v>
      </c>
      <c r="D213" s="201" t="s">
        <v>126</v>
      </c>
      <c r="E213" s="202" t="s">
        <v>851</v>
      </c>
      <c r="F213" s="203" t="s">
        <v>852</v>
      </c>
      <c r="G213" s="204" t="s">
        <v>556</v>
      </c>
      <c r="H213" s="205">
        <v>2</v>
      </c>
      <c r="I213" s="206"/>
      <c r="J213" s="207">
        <f>ROUND(I213*H213,2)</f>
        <v>0</v>
      </c>
      <c r="K213" s="203" t="s">
        <v>1</v>
      </c>
      <c r="L213" s="39"/>
      <c r="M213" s="208" t="s">
        <v>1</v>
      </c>
      <c r="N213" s="209" t="s">
        <v>42</v>
      </c>
      <c r="O213" s="75"/>
      <c r="P213" s="210">
        <f>O213*H213</f>
        <v>0</v>
      </c>
      <c r="Q213" s="210">
        <v>0</v>
      </c>
      <c r="R213" s="210">
        <f>Q213*H213</f>
        <v>0</v>
      </c>
      <c r="S213" s="210">
        <v>0</v>
      </c>
      <c r="T213" s="211">
        <f>S213*H213</f>
        <v>0</v>
      </c>
      <c r="AR213" s="13" t="s">
        <v>557</v>
      </c>
      <c r="AT213" s="13" t="s">
        <v>126</v>
      </c>
      <c r="AU213" s="13" t="s">
        <v>132</v>
      </c>
      <c r="AY213" s="13" t="s">
        <v>123</v>
      </c>
      <c r="BE213" s="212">
        <f>IF(N213="základní",J213,0)</f>
        <v>0</v>
      </c>
      <c r="BF213" s="212">
        <f>IF(N213="snížená",J213,0)</f>
        <v>0</v>
      </c>
      <c r="BG213" s="212">
        <f>IF(N213="zákl. přenesená",J213,0)</f>
        <v>0</v>
      </c>
      <c r="BH213" s="212">
        <f>IF(N213="sníž. přenesená",J213,0)</f>
        <v>0</v>
      </c>
      <c r="BI213" s="212">
        <f>IF(N213="nulová",J213,0)</f>
        <v>0</v>
      </c>
      <c r="BJ213" s="13" t="s">
        <v>132</v>
      </c>
      <c r="BK213" s="212">
        <f>ROUND(I213*H213,2)</f>
        <v>0</v>
      </c>
      <c r="BL213" s="13" t="s">
        <v>557</v>
      </c>
      <c r="BM213" s="13" t="s">
        <v>853</v>
      </c>
    </row>
    <row r="214" spans="2:65" s="1" customFormat="1" ht="16.5" customHeight="1">
      <c r="B214" s="34"/>
      <c r="C214" s="201" t="s">
        <v>70</v>
      </c>
      <c r="D214" s="201" t="s">
        <v>126</v>
      </c>
      <c r="E214" s="202" t="s">
        <v>854</v>
      </c>
      <c r="F214" s="203" t="s">
        <v>855</v>
      </c>
      <c r="G214" s="204" t="s">
        <v>556</v>
      </c>
      <c r="H214" s="205">
        <v>2</v>
      </c>
      <c r="I214" s="206"/>
      <c r="J214" s="207">
        <f>ROUND(I214*H214,2)</f>
        <v>0</v>
      </c>
      <c r="K214" s="203" t="s">
        <v>1</v>
      </c>
      <c r="L214" s="39"/>
      <c r="M214" s="208" t="s">
        <v>1</v>
      </c>
      <c r="N214" s="209" t="s">
        <v>42</v>
      </c>
      <c r="O214" s="75"/>
      <c r="P214" s="210">
        <f>O214*H214</f>
        <v>0</v>
      </c>
      <c r="Q214" s="210">
        <v>0</v>
      </c>
      <c r="R214" s="210">
        <f>Q214*H214</f>
        <v>0</v>
      </c>
      <c r="S214" s="210">
        <v>0</v>
      </c>
      <c r="T214" s="211">
        <f>S214*H214</f>
        <v>0</v>
      </c>
      <c r="AR214" s="13" t="s">
        <v>557</v>
      </c>
      <c r="AT214" s="13" t="s">
        <v>126</v>
      </c>
      <c r="AU214" s="13" t="s">
        <v>132</v>
      </c>
      <c r="AY214" s="13" t="s">
        <v>123</v>
      </c>
      <c r="BE214" s="212">
        <f>IF(N214="základní",J214,0)</f>
        <v>0</v>
      </c>
      <c r="BF214" s="212">
        <f>IF(N214="snížená",J214,0)</f>
        <v>0</v>
      </c>
      <c r="BG214" s="212">
        <f>IF(N214="zákl. přenesená",J214,0)</f>
        <v>0</v>
      </c>
      <c r="BH214" s="212">
        <f>IF(N214="sníž. přenesená",J214,0)</f>
        <v>0</v>
      </c>
      <c r="BI214" s="212">
        <f>IF(N214="nulová",J214,0)</f>
        <v>0</v>
      </c>
      <c r="BJ214" s="13" t="s">
        <v>132</v>
      </c>
      <c r="BK214" s="212">
        <f>ROUND(I214*H214,2)</f>
        <v>0</v>
      </c>
      <c r="BL214" s="13" t="s">
        <v>557</v>
      </c>
      <c r="BM214" s="13" t="s">
        <v>856</v>
      </c>
    </row>
    <row r="215" spans="2:65" s="1" customFormat="1" ht="16.5" customHeight="1">
      <c r="B215" s="34"/>
      <c r="C215" s="225" t="s">
        <v>70</v>
      </c>
      <c r="D215" s="225" t="s">
        <v>169</v>
      </c>
      <c r="E215" s="226" t="s">
        <v>857</v>
      </c>
      <c r="F215" s="227" t="s">
        <v>858</v>
      </c>
      <c r="G215" s="228" t="s">
        <v>556</v>
      </c>
      <c r="H215" s="229">
        <v>2</v>
      </c>
      <c r="I215" s="230"/>
      <c r="J215" s="231">
        <f>ROUND(I215*H215,2)</f>
        <v>0</v>
      </c>
      <c r="K215" s="227" t="s">
        <v>1</v>
      </c>
      <c r="L215" s="232"/>
      <c r="M215" s="233" t="s">
        <v>1</v>
      </c>
      <c r="N215" s="234" t="s">
        <v>42</v>
      </c>
      <c r="O215" s="75"/>
      <c r="P215" s="210">
        <f>O215*H215</f>
        <v>0</v>
      </c>
      <c r="Q215" s="210">
        <v>0</v>
      </c>
      <c r="R215" s="210">
        <f>Q215*H215</f>
        <v>0</v>
      </c>
      <c r="S215" s="210">
        <v>0</v>
      </c>
      <c r="T215" s="211">
        <f>S215*H215</f>
        <v>0</v>
      </c>
      <c r="AR215" s="13" t="s">
        <v>561</v>
      </c>
      <c r="AT215" s="13" t="s">
        <v>169</v>
      </c>
      <c r="AU215" s="13" t="s">
        <v>132</v>
      </c>
      <c r="AY215" s="13" t="s">
        <v>123</v>
      </c>
      <c r="BE215" s="212">
        <f>IF(N215="základní",J215,0)</f>
        <v>0</v>
      </c>
      <c r="BF215" s="212">
        <f>IF(N215="snížená",J215,0)</f>
        <v>0</v>
      </c>
      <c r="BG215" s="212">
        <f>IF(N215="zákl. přenesená",J215,0)</f>
        <v>0</v>
      </c>
      <c r="BH215" s="212">
        <f>IF(N215="sníž. přenesená",J215,0)</f>
        <v>0</v>
      </c>
      <c r="BI215" s="212">
        <f>IF(N215="nulová",J215,0)</f>
        <v>0</v>
      </c>
      <c r="BJ215" s="13" t="s">
        <v>132</v>
      </c>
      <c r="BK215" s="212">
        <f>ROUND(I215*H215,2)</f>
        <v>0</v>
      </c>
      <c r="BL215" s="13" t="s">
        <v>557</v>
      </c>
      <c r="BM215" s="13" t="s">
        <v>859</v>
      </c>
    </row>
    <row r="216" spans="2:65" s="1" customFormat="1" ht="16.5" customHeight="1">
      <c r="B216" s="34"/>
      <c r="C216" s="225" t="s">
        <v>70</v>
      </c>
      <c r="D216" s="225" t="s">
        <v>169</v>
      </c>
      <c r="E216" s="226" t="s">
        <v>734</v>
      </c>
      <c r="F216" s="227" t="s">
        <v>735</v>
      </c>
      <c r="G216" s="228" t="s">
        <v>1</v>
      </c>
      <c r="H216" s="229">
        <v>70395.57</v>
      </c>
      <c r="I216" s="230"/>
      <c r="J216" s="231">
        <f>ROUND(I216*H216,2)</f>
        <v>0</v>
      </c>
      <c r="K216" s="227" t="s">
        <v>1</v>
      </c>
      <c r="L216" s="232"/>
      <c r="M216" s="233" t="s">
        <v>1</v>
      </c>
      <c r="N216" s="234" t="s">
        <v>42</v>
      </c>
      <c r="O216" s="75"/>
      <c r="P216" s="210">
        <f>O216*H216</f>
        <v>0</v>
      </c>
      <c r="Q216" s="210">
        <v>0</v>
      </c>
      <c r="R216" s="210">
        <f>Q216*H216</f>
        <v>0</v>
      </c>
      <c r="S216" s="210">
        <v>0</v>
      </c>
      <c r="T216" s="211">
        <f>S216*H216</f>
        <v>0</v>
      </c>
      <c r="AR216" s="13" t="s">
        <v>561</v>
      </c>
      <c r="AT216" s="13" t="s">
        <v>169</v>
      </c>
      <c r="AU216" s="13" t="s">
        <v>132</v>
      </c>
      <c r="AY216" s="13" t="s">
        <v>123</v>
      </c>
      <c r="BE216" s="212">
        <f>IF(N216="základní",J216,0)</f>
        <v>0</v>
      </c>
      <c r="BF216" s="212">
        <f>IF(N216="snížená",J216,0)</f>
        <v>0</v>
      </c>
      <c r="BG216" s="212">
        <f>IF(N216="zákl. přenesená",J216,0)</f>
        <v>0</v>
      </c>
      <c r="BH216" s="212">
        <f>IF(N216="sníž. přenesená",J216,0)</f>
        <v>0</v>
      </c>
      <c r="BI216" s="212">
        <f>IF(N216="nulová",J216,0)</f>
        <v>0</v>
      </c>
      <c r="BJ216" s="13" t="s">
        <v>132</v>
      </c>
      <c r="BK216" s="212">
        <f>ROUND(I216*H216,2)</f>
        <v>0</v>
      </c>
      <c r="BL216" s="13" t="s">
        <v>557</v>
      </c>
      <c r="BM216" s="13" t="s">
        <v>860</v>
      </c>
    </row>
    <row r="217" spans="2:65" s="1" customFormat="1" ht="16.5" customHeight="1">
      <c r="B217" s="34"/>
      <c r="C217" s="225" t="s">
        <v>70</v>
      </c>
      <c r="D217" s="225" t="s">
        <v>169</v>
      </c>
      <c r="E217" s="226" t="s">
        <v>737</v>
      </c>
      <c r="F217" s="227" t="s">
        <v>738</v>
      </c>
      <c r="G217" s="228" t="s">
        <v>1</v>
      </c>
      <c r="H217" s="229">
        <v>70395.57</v>
      </c>
      <c r="I217" s="230"/>
      <c r="J217" s="231">
        <f>ROUND(I217*H217,2)</f>
        <v>0</v>
      </c>
      <c r="K217" s="227" t="s">
        <v>1</v>
      </c>
      <c r="L217" s="232"/>
      <c r="M217" s="233" t="s">
        <v>1</v>
      </c>
      <c r="N217" s="234" t="s">
        <v>42</v>
      </c>
      <c r="O217" s="75"/>
      <c r="P217" s="210">
        <f>O217*H217</f>
        <v>0</v>
      </c>
      <c r="Q217" s="210">
        <v>0</v>
      </c>
      <c r="R217" s="210">
        <f>Q217*H217</f>
        <v>0</v>
      </c>
      <c r="S217" s="210">
        <v>0</v>
      </c>
      <c r="T217" s="211">
        <f>S217*H217</f>
        <v>0</v>
      </c>
      <c r="AR217" s="13" t="s">
        <v>561</v>
      </c>
      <c r="AT217" s="13" t="s">
        <v>169</v>
      </c>
      <c r="AU217" s="13" t="s">
        <v>132</v>
      </c>
      <c r="AY217" s="13" t="s">
        <v>123</v>
      </c>
      <c r="BE217" s="212">
        <f>IF(N217="základní",J217,0)</f>
        <v>0</v>
      </c>
      <c r="BF217" s="212">
        <f>IF(N217="snížená",J217,0)</f>
        <v>0</v>
      </c>
      <c r="BG217" s="212">
        <f>IF(N217="zákl. přenesená",J217,0)</f>
        <v>0</v>
      </c>
      <c r="BH217" s="212">
        <f>IF(N217="sníž. přenesená",J217,0)</f>
        <v>0</v>
      </c>
      <c r="BI217" s="212">
        <f>IF(N217="nulová",J217,0)</f>
        <v>0</v>
      </c>
      <c r="BJ217" s="13" t="s">
        <v>132</v>
      </c>
      <c r="BK217" s="212">
        <f>ROUND(I217*H217,2)</f>
        <v>0</v>
      </c>
      <c r="BL217" s="13" t="s">
        <v>557</v>
      </c>
      <c r="BM217" s="13" t="s">
        <v>861</v>
      </c>
    </row>
    <row r="218" spans="2:63" s="10" customFormat="1" ht="25.9" customHeight="1">
      <c r="B218" s="185"/>
      <c r="C218" s="186"/>
      <c r="D218" s="187" t="s">
        <v>69</v>
      </c>
      <c r="E218" s="188" t="s">
        <v>862</v>
      </c>
      <c r="F218" s="188" t="s">
        <v>863</v>
      </c>
      <c r="G218" s="186"/>
      <c r="H218" s="186"/>
      <c r="I218" s="189"/>
      <c r="J218" s="190">
        <f>BK218</f>
        <v>0</v>
      </c>
      <c r="K218" s="186"/>
      <c r="L218" s="191"/>
      <c r="M218" s="192"/>
      <c r="N218" s="193"/>
      <c r="O218" s="193"/>
      <c r="P218" s="194">
        <f>P219</f>
        <v>0</v>
      </c>
      <c r="Q218" s="193"/>
      <c r="R218" s="194">
        <f>R219</f>
        <v>0</v>
      </c>
      <c r="S218" s="193"/>
      <c r="T218" s="195">
        <f>T219</f>
        <v>0</v>
      </c>
      <c r="AR218" s="196" t="s">
        <v>78</v>
      </c>
      <c r="AT218" s="197" t="s">
        <v>69</v>
      </c>
      <c r="AU218" s="197" t="s">
        <v>70</v>
      </c>
      <c r="AY218" s="196" t="s">
        <v>123</v>
      </c>
      <c r="BK218" s="198">
        <f>BK219</f>
        <v>0</v>
      </c>
    </row>
    <row r="219" spans="2:65" s="1" customFormat="1" ht="16.5" customHeight="1">
      <c r="B219" s="34"/>
      <c r="C219" s="201" t="s">
        <v>70</v>
      </c>
      <c r="D219" s="201" t="s">
        <v>126</v>
      </c>
      <c r="E219" s="202" t="s">
        <v>864</v>
      </c>
      <c r="F219" s="203" t="s">
        <v>865</v>
      </c>
      <c r="G219" s="204" t="s">
        <v>270</v>
      </c>
      <c r="H219" s="235"/>
      <c r="I219" s="206"/>
      <c r="J219" s="207">
        <f>ROUND(I219*H219,2)</f>
        <v>0</v>
      </c>
      <c r="K219" s="203" t="s">
        <v>1</v>
      </c>
      <c r="L219" s="39"/>
      <c r="M219" s="208" t="s">
        <v>1</v>
      </c>
      <c r="N219" s="209" t="s">
        <v>42</v>
      </c>
      <c r="O219" s="75"/>
      <c r="P219" s="210">
        <f>O219*H219</f>
        <v>0</v>
      </c>
      <c r="Q219" s="210">
        <v>0</v>
      </c>
      <c r="R219" s="210">
        <f>Q219*H219</f>
        <v>0</v>
      </c>
      <c r="S219" s="210">
        <v>0</v>
      </c>
      <c r="T219" s="211">
        <f>S219*H219</f>
        <v>0</v>
      </c>
      <c r="AR219" s="13" t="s">
        <v>557</v>
      </c>
      <c r="AT219" s="13" t="s">
        <v>126</v>
      </c>
      <c r="AU219" s="13" t="s">
        <v>78</v>
      </c>
      <c r="AY219" s="13" t="s">
        <v>123</v>
      </c>
      <c r="BE219" s="212">
        <f>IF(N219="základní",J219,0)</f>
        <v>0</v>
      </c>
      <c r="BF219" s="212">
        <f>IF(N219="snížená",J219,0)</f>
        <v>0</v>
      </c>
      <c r="BG219" s="212">
        <f>IF(N219="zákl. přenesená",J219,0)</f>
        <v>0</v>
      </c>
      <c r="BH219" s="212">
        <f>IF(N219="sníž. přenesená",J219,0)</f>
        <v>0</v>
      </c>
      <c r="BI219" s="212">
        <f>IF(N219="nulová",J219,0)</f>
        <v>0</v>
      </c>
      <c r="BJ219" s="13" t="s">
        <v>132</v>
      </c>
      <c r="BK219" s="212">
        <f>ROUND(I219*H219,2)</f>
        <v>0</v>
      </c>
      <c r="BL219" s="13" t="s">
        <v>557</v>
      </c>
      <c r="BM219" s="13" t="s">
        <v>866</v>
      </c>
    </row>
    <row r="220" spans="2:63" s="10" customFormat="1" ht="25.9" customHeight="1">
      <c r="B220" s="185"/>
      <c r="C220" s="186"/>
      <c r="D220" s="187" t="s">
        <v>69</v>
      </c>
      <c r="E220" s="188" t="s">
        <v>867</v>
      </c>
      <c r="F220" s="188" t="s">
        <v>868</v>
      </c>
      <c r="G220" s="186"/>
      <c r="H220" s="186"/>
      <c r="I220" s="189"/>
      <c r="J220" s="190">
        <f>BK220</f>
        <v>0</v>
      </c>
      <c r="K220" s="186"/>
      <c r="L220" s="191"/>
      <c r="M220" s="192"/>
      <c r="N220" s="193"/>
      <c r="O220" s="193"/>
      <c r="P220" s="194">
        <f>P221</f>
        <v>0</v>
      </c>
      <c r="Q220" s="193"/>
      <c r="R220" s="194">
        <f>R221</f>
        <v>0</v>
      </c>
      <c r="S220" s="193"/>
      <c r="T220" s="195">
        <f>T221</f>
        <v>0</v>
      </c>
      <c r="AR220" s="196" t="s">
        <v>78</v>
      </c>
      <c r="AT220" s="197" t="s">
        <v>69</v>
      </c>
      <c r="AU220" s="197" t="s">
        <v>70</v>
      </c>
      <c r="AY220" s="196" t="s">
        <v>123</v>
      </c>
      <c r="BK220" s="198">
        <f>BK221</f>
        <v>0</v>
      </c>
    </row>
    <row r="221" spans="2:65" s="1" customFormat="1" ht="16.5" customHeight="1">
      <c r="B221" s="34"/>
      <c r="C221" s="201" t="s">
        <v>70</v>
      </c>
      <c r="D221" s="201" t="s">
        <v>126</v>
      </c>
      <c r="E221" s="202" t="s">
        <v>869</v>
      </c>
      <c r="F221" s="203" t="s">
        <v>870</v>
      </c>
      <c r="G221" s="204" t="s">
        <v>270</v>
      </c>
      <c r="H221" s="235"/>
      <c r="I221" s="206"/>
      <c r="J221" s="207">
        <f>ROUND(I221*H221,2)</f>
        <v>0</v>
      </c>
      <c r="K221" s="203" t="s">
        <v>1</v>
      </c>
      <c r="L221" s="39"/>
      <c r="M221" s="208" t="s">
        <v>1</v>
      </c>
      <c r="N221" s="209" t="s">
        <v>42</v>
      </c>
      <c r="O221" s="75"/>
      <c r="P221" s="210">
        <f>O221*H221</f>
        <v>0</v>
      </c>
      <c r="Q221" s="210">
        <v>0</v>
      </c>
      <c r="R221" s="210">
        <f>Q221*H221</f>
        <v>0</v>
      </c>
      <c r="S221" s="210">
        <v>0</v>
      </c>
      <c r="T221" s="211">
        <f>S221*H221</f>
        <v>0</v>
      </c>
      <c r="AR221" s="13" t="s">
        <v>557</v>
      </c>
      <c r="AT221" s="13" t="s">
        <v>126</v>
      </c>
      <c r="AU221" s="13" t="s">
        <v>78</v>
      </c>
      <c r="AY221" s="13" t="s">
        <v>123</v>
      </c>
      <c r="BE221" s="212">
        <f>IF(N221="základní",J221,0)</f>
        <v>0</v>
      </c>
      <c r="BF221" s="212">
        <f>IF(N221="snížená",J221,0)</f>
        <v>0</v>
      </c>
      <c r="BG221" s="212">
        <f>IF(N221="zákl. přenesená",J221,0)</f>
        <v>0</v>
      </c>
      <c r="BH221" s="212">
        <f>IF(N221="sníž. přenesená",J221,0)</f>
        <v>0</v>
      </c>
      <c r="BI221" s="212">
        <f>IF(N221="nulová",J221,0)</f>
        <v>0</v>
      </c>
      <c r="BJ221" s="13" t="s">
        <v>132</v>
      </c>
      <c r="BK221" s="212">
        <f>ROUND(I221*H221,2)</f>
        <v>0</v>
      </c>
      <c r="BL221" s="13" t="s">
        <v>557</v>
      </c>
      <c r="BM221" s="13" t="s">
        <v>871</v>
      </c>
    </row>
    <row r="222" spans="2:63" s="10" customFormat="1" ht="25.9" customHeight="1">
      <c r="B222" s="185"/>
      <c r="C222" s="186"/>
      <c r="D222" s="187" t="s">
        <v>69</v>
      </c>
      <c r="E222" s="188" t="s">
        <v>872</v>
      </c>
      <c r="F222" s="188" t="s">
        <v>873</v>
      </c>
      <c r="G222" s="186"/>
      <c r="H222" s="186"/>
      <c r="I222" s="189"/>
      <c r="J222" s="190">
        <f>BK222</f>
        <v>0</v>
      </c>
      <c r="K222" s="186"/>
      <c r="L222" s="191"/>
      <c r="M222" s="192"/>
      <c r="N222" s="193"/>
      <c r="O222" s="193"/>
      <c r="P222" s="194">
        <f>P223</f>
        <v>0</v>
      </c>
      <c r="Q222" s="193"/>
      <c r="R222" s="194">
        <f>R223</f>
        <v>0</v>
      </c>
      <c r="S222" s="193"/>
      <c r="T222" s="195">
        <f>T223</f>
        <v>0</v>
      </c>
      <c r="AR222" s="196" t="s">
        <v>78</v>
      </c>
      <c r="AT222" s="197" t="s">
        <v>69</v>
      </c>
      <c r="AU222" s="197" t="s">
        <v>70</v>
      </c>
      <c r="AY222" s="196" t="s">
        <v>123</v>
      </c>
      <c r="BK222" s="198">
        <f>BK223</f>
        <v>0</v>
      </c>
    </row>
    <row r="223" spans="2:65" s="1" customFormat="1" ht="16.5" customHeight="1">
      <c r="B223" s="34"/>
      <c r="C223" s="201" t="s">
        <v>70</v>
      </c>
      <c r="D223" s="201" t="s">
        <v>126</v>
      </c>
      <c r="E223" s="202" t="s">
        <v>874</v>
      </c>
      <c r="F223" s="203" t="s">
        <v>875</v>
      </c>
      <c r="G223" s="204" t="s">
        <v>876</v>
      </c>
      <c r="H223" s="205">
        <v>2</v>
      </c>
      <c r="I223" s="206"/>
      <c r="J223" s="207">
        <f>ROUND(I223*H223,2)</f>
        <v>0</v>
      </c>
      <c r="K223" s="203" t="s">
        <v>1</v>
      </c>
      <c r="L223" s="39"/>
      <c r="M223" s="208" t="s">
        <v>1</v>
      </c>
      <c r="N223" s="209" t="s">
        <v>42</v>
      </c>
      <c r="O223" s="75"/>
      <c r="P223" s="210">
        <f>O223*H223</f>
        <v>0</v>
      </c>
      <c r="Q223" s="210">
        <v>0</v>
      </c>
      <c r="R223" s="210">
        <f>Q223*H223</f>
        <v>0</v>
      </c>
      <c r="S223" s="210">
        <v>0</v>
      </c>
      <c r="T223" s="211">
        <f>S223*H223</f>
        <v>0</v>
      </c>
      <c r="AR223" s="13" t="s">
        <v>557</v>
      </c>
      <c r="AT223" s="13" t="s">
        <v>126</v>
      </c>
      <c r="AU223" s="13" t="s">
        <v>78</v>
      </c>
      <c r="AY223" s="13" t="s">
        <v>123</v>
      </c>
      <c r="BE223" s="212">
        <f>IF(N223="základní",J223,0)</f>
        <v>0</v>
      </c>
      <c r="BF223" s="212">
        <f>IF(N223="snížená",J223,0)</f>
        <v>0</v>
      </c>
      <c r="BG223" s="212">
        <f>IF(N223="zákl. přenesená",J223,0)</f>
        <v>0</v>
      </c>
      <c r="BH223" s="212">
        <f>IF(N223="sníž. přenesená",J223,0)</f>
        <v>0</v>
      </c>
      <c r="BI223" s="212">
        <f>IF(N223="nulová",J223,0)</f>
        <v>0</v>
      </c>
      <c r="BJ223" s="13" t="s">
        <v>132</v>
      </c>
      <c r="BK223" s="212">
        <f>ROUND(I223*H223,2)</f>
        <v>0</v>
      </c>
      <c r="BL223" s="13" t="s">
        <v>557</v>
      </c>
      <c r="BM223" s="13" t="s">
        <v>877</v>
      </c>
    </row>
    <row r="224" spans="2:63" s="10" customFormat="1" ht="25.9" customHeight="1">
      <c r="B224" s="185"/>
      <c r="C224" s="186"/>
      <c r="D224" s="187" t="s">
        <v>69</v>
      </c>
      <c r="E224" s="188" t="s">
        <v>878</v>
      </c>
      <c r="F224" s="188" t="s">
        <v>879</v>
      </c>
      <c r="G224" s="186"/>
      <c r="H224" s="186"/>
      <c r="I224" s="189"/>
      <c r="J224" s="190">
        <f>BK224</f>
        <v>0</v>
      </c>
      <c r="K224" s="186"/>
      <c r="L224" s="191"/>
      <c r="M224" s="192"/>
      <c r="N224" s="193"/>
      <c r="O224" s="193"/>
      <c r="P224" s="194">
        <f>SUM(P225:P228)</f>
        <v>0</v>
      </c>
      <c r="Q224" s="193"/>
      <c r="R224" s="194">
        <f>SUM(R225:R228)</f>
        <v>0</v>
      </c>
      <c r="S224" s="193"/>
      <c r="T224" s="195">
        <f>SUM(T225:T228)</f>
        <v>0</v>
      </c>
      <c r="AR224" s="196" t="s">
        <v>78</v>
      </c>
      <c r="AT224" s="197" t="s">
        <v>69</v>
      </c>
      <c r="AU224" s="197" t="s">
        <v>70</v>
      </c>
      <c r="AY224" s="196" t="s">
        <v>123</v>
      </c>
      <c r="BK224" s="198">
        <f>SUM(BK225:BK228)</f>
        <v>0</v>
      </c>
    </row>
    <row r="225" spans="2:65" s="1" customFormat="1" ht="16.5" customHeight="1">
      <c r="B225" s="34"/>
      <c r="C225" s="201" t="s">
        <v>70</v>
      </c>
      <c r="D225" s="201" t="s">
        <v>126</v>
      </c>
      <c r="E225" s="202" t="s">
        <v>880</v>
      </c>
      <c r="F225" s="203" t="s">
        <v>881</v>
      </c>
      <c r="G225" s="204" t="s">
        <v>882</v>
      </c>
      <c r="H225" s="205">
        <v>10</v>
      </c>
      <c r="I225" s="206"/>
      <c r="J225" s="207">
        <f>ROUND(I225*H225,2)</f>
        <v>0</v>
      </c>
      <c r="K225" s="203" t="s">
        <v>1</v>
      </c>
      <c r="L225" s="39"/>
      <c r="M225" s="208" t="s">
        <v>1</v>
      </c>
      <c r="N225" s="209" t="s">
        <v>42</v>
      </c>
      <c r="O225" s="75"/>
      <c r="P225" s="210">
        <f>O225*H225</f>
        <v>0</v>
      </c>
      <c r="Q225" s="210">
        <v>0</v>
      </c>
      <c r="R225" s="210">
        <f>Q225*H225</f>
        <v>0</v>
      </c>
      <c r="S225" s="210">
        <v>0</v>
      </c>
      <c r="T225" s="211">
        <f>S225*H225</f>
        <v>0</v>
      </c>
      <c r="AR225" s="13" t="s">
        <v>557</v>
      </c>
      <c r="AT225" s="13" t="s">
        <v>126</v>
      </c>
      <c r="AU225" s="13" t="s">
        <v>78</v>
      </c>
      <c r="AY225" s="13" t="s">
        <v>123</v>
      </c>
      <c r="BE225" s="212">
        <f>IF(N225="základní",J225,0)</f>
        <v>0</v>
      </c>
      <c r="BF225" s="212">
        <f>IF(N225="snížená",J225,0)</f>
        <v>0</v>
      </c>
      <c r="BG225" s="212">
        <f>IF(N225="zákl. přenesená",J225,0)</f>
        <v>0</v>
      </c>
      <c r="BH225" s="212">
        <f>IF(N225="sníž. přenesená",J225,0)</f>
        <v>0</v>
      </c>
      <c r="BI225" s="212">
        <f>IF(N225="nulová",J225,0)</f>
        <v>0</v>
      </c>
      <c r="BJ225" s="13" t="s">
        <v>132</v>
      </c>
      <c r="BK225" s="212">
        <f>ROUND(I225*H225,2)</f>
        <v>0</v>
      </c>
      <c r="BL225" s="13" t="s">
        <v>557</v>
      </c>
      <c r="BM225" s="13" t="s">
        <v>883</v>
      </c>
    </row>
    <row r="226" spans="2:65" s="1" customFormat="1" ht="16.5" customHeight="1">
      <c r="B226" s="34"/>
      <c r="C226" s="201" t="s">
        <v>70</v>
      </c>
      <c r="D226" s="201" t="s">
        <v>126</v>
      </c>
      <c r="E226" s="202" t="s">
        <v>884</v>
      </c>
      <c r="F226" s="203" t="s">
        <v>885</v>
      </c>
      <c r="G226" s="204" t="s">
        <v>882</v>
      </c>
      <c r="H226" s="205">
        <v>12</v>
      </c>
      <c r="I226" s="206"/>
      <c r="J226" s="207">
        <f>ROUND(I226*H226,2)</f>
        <v>0</v>
      </c>
      <c r="K226" s="203" t="s">
        <v>1</v>
      </c>
      <c r="L226" s="39"/>
      <c r="M226" s="208" t="s">
        <v>1</v>
      </c>
      <c r="N226" s="209" t="s">
        <v>42</v>
      </c>
      <c r="O226" s="75"/>
      <c r="P226" s="210">
        <f>O226*H226</f>
        <v>0</v>
      </c>
      <c r="Q226" s="210">
        <v>0</v>
      </c>
      <c r="R226" s="210">
        <f>Q226*H226</f>
        <v>0</v>
      </c>
      <c r="S226" s="210">
        <v>0</v>
      </c>
      <c r="T226" s="211">
        <f>S226*H226</f>
        <v>0</v>
      </c>
      <c r="AR226" s="13" t="s">
        <v>557</v>
      </c>
      <c r="AT226" s="13" t="s">
        <v>126</v>
      </c>
      <c r="AU226" s="13" t="s">
        <v>78</v>
      </c>
      <c r="AY226" s="13" t="s">
        <v>123</v>
      </c>
      <c r="BE226" s="212">
        <f>IF(N226="základní",J226,0)</f>
        <v>0</v>
      </c>
      <c r="BF226" s="212">
        <f>IF(N226="snížená",J226,0)</f>
        <v>0</v>
      </c>
      <c r="BG226" s="212">
        <f>IF(N226="zákl. přenesená",J226,0)</f>
        <v>0</v>
      </c>
      <c r="BH226" s="212">
        <f>IF(N226="sníž. přenesená",J226,0)</f>
        <v>0</v>
      </c>
      <c r="BI226" s="212">
        <f>IF(N226="nulová",J226,0)</f>
        <v>0</v>
      </c>
      <c r="BJ226" s="13" t="s">
        <v>132</v>
      </c>
      <c r="BK226" s="212">
        <f>ROUND(I226*H226,2)</f>
        <v>0</v>
      </c>
      <c r="BL226" s="13" t="s">
        <v>557</v>
      </c>
      <c r="BM226" s="13" t="s">
        <v>886</v>
      </c>
    </row>
    <row r="227" spans="2:65" s="1" customFormat="1" ht="16.5" customHeight="1">
      <c r="B227" s="34"/>
      <c r="C227" s="201" t="s">
        <v>70</v>
      </c>
      <c r="D227" s="201" t="s">
        <v>126</v>
      </c>
      <c r="E227" s="202" t="s">
        <v>887</v>
      </c>
      <c r="F227" s="203" t="s">
        <v>888</v>
      </c>
      <c r="G227" s="204" t="s">
        <v>882</v>
      </c>
      <c r="H227" s="205">
        <v>8</v>
      </c>
      <c r="I227" s="206"/>
      <c r="J227" s="207">
        <f>ROUND(I227*H227,2)</f>
        <v>0</v>
      </c>
      <c r="K227" s="203" t="s">
        <v>1</v>
      </c>
      <c r="L227" s="39"/>
      <c r="M227" s="208" t="s">
        <v>1</v>
      </c>
      <c r="N227" s="209" t="s">
        <v>42</v>
      </c>
      <c r="O227" s="75"/>
      <c r="P227" s="210">
        <f>O227*H227</f>
        <v>0</v>
      </c>
      <c r="Q227" s="210">
        <v>0</v>
      </c>
      <c r="R227" s="210">
        <f>Q227*H227</f>
        <v>0</v>
      </c>
      <c r="S227" s="210">
        <v>0</v>
      </c>
      <c r="T227" s="211">
        <f>S227*H227</f>
        <v>0</v>
      </c>
      <c r="AR227" s="13" t="s">
        <v>557</v>
      </c>
      <c r="AT227" s="13" t="s">
        <v>126</v>
      </c>
      <c r="AU227" s="13" t="s">
        <v>78</v>
      </c>
      <c r="AY227" s="13" t="s">
        <v>123</v>
      </c>
      <c r="BE227" s="212">
        <f>IF(N227="základní",J227,0)</f>
        <v>0</v>
      </c>
      <c r="BF227" s="212">
        <f>IF(N227="snížená",J227,0)</f>
        <v>0</v>
      </c>
      <c r="BG227" s="212">
        <f>IF(N227="zákl. přenesená",J227,0)</f>
        <v>0</v>
      </c>
      <c r="BH227" s="212">
        <f>IF(N227="sníž. přenesená",J227,0)</f>
        <v>0</v>
      </c>
      <c r="BI227" s="212">
        <f>IF(N227="nulová",J227,0)</f>
        <v>0</v>
      </c>
      <c r="BJ227" s="13" t="s">
        <v>132</v>
      </c>
      <c r="BK227" s="212">
        <f>ROUND(I227*H227,2)</f>
        <v>0</v>
      </c>
      <c r="BL227" s="13" t="s">
        <v>557</v>
      </c>
      <c r="BM227" s="13" t="s">
        <v>889</v>
      </c>
    </row>
    <row r="228" spans="2:65" s="1" customFormat="1" ht="16.5" customHeight="1">
      <c r="B228" s="34"/>
      <c r="C228" s="201" t="s">
        <v>70</v>
      </c>
      <c r="D228" s="201" t="s">
        <v>126</v>
      </c>
      <c r="E228" s="202" t="s">
        <v>890</v>
      </c>
      <c r="F228" s="203" t="s">
        <v>891</v>
      </c>
      <c r="G228" s="204" t="s">
        <v>882</v>
      </c>
      <c r="H228" s="205">
        <v>8</v>
      </c>
      <c r="I228" s="206"/>
      <c r="J228" s="207">
        <f>ROUND(I228*H228,2)</f>
        <v>0</v>
      </c>
      <c r="K228" s="203" t="s">
        <v>1</v>
      </c>
      <c r="L228" s="39"/>
      <c r="M228" s="208" t="s">
        <v>1</v>
      </c>
      <c r="N228" s="209" t="s">
        <v>42</v>
      </c>
      <c r="O228" s="75"/>
      <c r="P228" s="210">
        <f>O228*H228</f>
        <v>0</v>
      </c>
      <c r="Q228" s="210">
        <v>0</v>
      </c>
      <c r="R228" s="210">
        <f>Q228*H228</f>
        <v>0</v>
      </c>
      <c r="S228" s="210">
        <v>0</v>
      </c>
      <c r="T228" s="211">
        <f>S228*H228</f>
        <v>0</v>
      </c>
      <c r="AR228" s="13" t="s">
        <v>557</v>
      </c>
      <c r="AT228" s="13" t="s">
        <v>126</v>
      </c>
      <c r="AU228" s="13" t="s">
        <v>78</v>
      </c>
      <c r="AY228" s="13" t="s">
        <v>123</v>
      </c>
      <c r="BE228" s="212">
        <f>IF(N228="základní",J228,0)</f>
        <v>0</v>
      </c>
      <c r="BF228" s="212">
        <f>IF(N228="snížená",J228,0)</f>
        <v>0</v>
      </c>
      <c r="BG228" s="212">
        <f>IF(N228="zákl. přenesená",J228,0)</f>
        <v>0</v>
      </c>
      <c r="BH228" s="212">
        <f>IF(N228="sníž. přenesená",J228,0)</f>
        <v>0</v>
      </c>
      <c r="BI228" s="212">
        <f>IF(N228="nulová",J228,0)</f>
        <v>0</v>
      </c>
      <c r="BJ228" s="13" t="s">
        <v>132</v>
      </c>
      <c r="BK228" s="212">
        <f>ROUND(I228*H228,2)</f>
        <v>0</v>
      </c>
      <c r="BL228" s="13" t="s">
        <v>557</v>
      </c>
      <c r="BM228" s="13" t="s">
        <v>561</v>
      </c>
    </row>
    <row r="229" spans="2:63" s="10" customFormat="1" ht="25.9" customHeight="1">
      <c r="B229" s="185"/>
      <c r="C229" s="186"/>
      <c r="D229" s="187" t="s">
        <v>69</v>
      </c>
      <c r="E229" s="188" t="s">
        <v>892</v>
      </c>
      <c r="F229" s="188" t="s">
        <v>893</v>
      </c>
      <c r="G229" s="186"/>
      <c r="H229" s="186"/>
      <c r="I229" s="189"/>
      <c r="J229" s="190">
        <f>BK229</f>
        <v>0</v>
      </c>
      <c r="K229" s="186"/>
      <c r="L229" s="191"/>
      <c r="M229" s="192"/>
      <c r="N229" s="193"/>
      <c r="O229" s="193"/>
      <c r="P229" s="194">
        <f>SUM(P230:P235)</f>
        <v>0</v>
      </c>
      <c r="Q229" s="193"/>
      <c r="R229" s="194">
        <f>SUM(R230:R235)</f>
        <v>0</v>
      </c>
      <c r="S229" s="193"/>
      <c r="T229" s="195">
        <f>SUM(T230:T235)</f>
        <v>0</v>
      </c>
      <c r="AR229" s="196" t="s">
        <v>78</v>
      </c>
      <c r="AT229" s="197" t="s">
        <v>69</v>
      </c>
      <c r="AU229" s="197" t="s">
        <v>70</v>
      </c>
      <c r="AY229" s="196" t="s">
        <v>123</v>
      </c>
      <c r="BK229" s="198">
        <f>SUM(BK230:BK235)</f>
        <v>0</v>
      </c>
    </row>
    <row r="230" spans="2:65" s="1" customFormat="1" ht="16.5" customHeight="1">
      <c r="B230" s="34"/>
      <c r="C230" s="201" t="s">
        <v>70</v>
      </c>
      <c r="D230" s="201" t="s">
        <v>126</v>
      </c>
      <c r="E230" s="202" t="s">
        <v>894</v>
      </c>
      <c r="F230" s="203" t="s">
        <v>895</v>
      </c>
      <c r="G230" s="204" t="s">
        <v>556</v>
      </c>
      <c r="H230" s="205">
        <v>1</v>
      </c>
      <c r="I230" s="206"/>
      <c r="J230" s="207">
        <f>ROUND(I230*H230,2)</f>
        <v>0</v>
      </c>
      <c r="K230" s="203" t="s">
        <v>1</v>
      </c>
      <c r="L230" s="39"/>
      <c r="M230" s="208" t="s">
        <v>1</v>
      </c>
      <c r="N230" s="209" t="s">
        <v>42</v>
      </c>
      <c r="O230" s="75"/>
      <c r="P230" s="210">
        <f>O230*H230</f>
        <v>0</v>
      </c>
      <c r="Q230" s="210">
        <v>0</v>
      </c>
      <c r="R230" s="210">
        <f>Q230*H230</f>
        <v>0</v>
      </c>
      <c r="S230" s="210">
        <v>0</v>
      </c>
      <c r="T230" s="211">
        <f>S230*H230</f>
        <v>0</v>
      </c>
      <c r="AR230" s="13" t="s">
        <v>557</v>
      </c>
      <c r="AT230" s="13" t="s">
        <v>126</v>
      </c>
      <c r="AU230" s="13" t="s">
        <v>78</v>
      </c>
      <c r="AY230" s="13" t="s">
        <v>123</v>
      </c>
      <c r="BE230" s="212">
        <f>IF(N230="základní",J230,0)</f>
        <v>0</v>
      </c>
      <c r="BF230" s="212">
        <f>IF(N230="snížená",J230,0)</f>
        <v>0</v>
      </c>
      <c r="BG230" s="212">
        <f>IF(N230="zákl. přenesená",J230,0)</f>
        <v>0</v>
      </c>
      <c r="BH230" s="212">
        <f>IF(N230="sníž. přenesená",J230,0)</f>
        <v>0</v>
      </c>
      <c r="BI230" s="212">
        <f>IF(N230="nulová",J230,0)</f>
        <v>0</v>
      </c>
      <c r="BJ230" s="13" t="s">
        <v>132</v>
      </c>
      <c r="BK230" s="212">
        <f>ROUND(I230*H230,2)</f>
        <v>0</v>
      </c>
      <c r="BL230" s="13" t="s">
        <v>557</v>
      </c>
      <c r="BM230" s="13" t="s">
        <v>896</v>
      </c>
    </row>
    <row r="231" spans="2:65" s="1" customFormat="1" ht="16.5" customHeight="1">
      <c r="B231" s="34"/>
      <c r="C231" s="201" t="s">
        <v>70</v>
      </c>
      <c r="D231" s="201" t="s">
        <v>126</v>
      </c>
      <c r="E231" s="202" t="s">
        <v>897</v>
      </c>
      <c r="F231" s="203" t="s">
        <v>898</v>
      </c>
      <c r="G231" s="204" t="s">
        <v>556</v>
      </c>
      <c r="H231" s="205">
        <v>1</v>
      </c>
      <c r="I231" s="206"/>
      <c r="J231" s="207">
        <f>ROUND(I231*H231,2)</f>
        <v>0</v>
      </c>
      <c r="K231" s="203" t="s">
        <v>1</v>
      </c>
      <c r="L231" s="39"/>
      <c r="M231" s="208" t="s">
        <v>1</v>
      </c>
      <c r="N231" s="209" t="s">
        <v>42</v>
      </c>
      <c r="O231" s="75"/>
      <c r="P231" s="210">
        <f>O231*H231</f>
        <v>0</v>
      </c>
      <c r="Q231" s="210">
        <v>0</v>
      </c>
      <c r="R231" s="210">
        <f>Q231*H231</f>
        <v>0</v>
      </c>
      <c r="S231" s="210">
        <v>0</v>
      </c>
      <c r="T231" s="211">
        <f>S231*H231</f>
        <v>0</v>
      </c>
      <c r="AR231" s="13" t="s">
        <v>557</v>
      </c>
      <c r="AT231" s="13" t="s">
        <v>126</v>
      </c>
      <c r="AU231" s="13" t="s">
        <v>78</v>
      </c>
      <c r="AY231" s="13" t="s">
        <v>123</v>
      </c>
      <c r="BE231" s="212">
        <f>IF(N231="základní",J231,0)</f>
        <v>0</v>
      </c>
      <c r="BF231" s="212">
        <f>IF(N231="snížená",J231,0)</f>
        <v>0</v>
      </c>
      <c r="BG231" s="212">
        <f>IF(N231="zákl. přenesená",J231,0)</f>
        <v>0</v>
      </c>
      <c r="BH231" s="212">
        <f>IF(N231="sníž. přenesená",J231,0)</f>
        <v>0</v>
      </c>
      <c r="BI231" s="212">
        <f>IF(N231="nulová",J231,0)</f>
        <v>0</v>
      </c>
      <c r="BJ231" s="13" t="s">
        <v>132</v>
      </c>
      <c r="BK231" s="212">
        <f>ROUND(I231*H231,2)</f>
        <v>0</v>
      </c>
      <c r="BL231" s="13" t="s">
        <v>557</v>
      </c>
      <c r="BM231" s="13" t="s">
        <v>899</v>
      </c>
    </row>
    <row r="232" spans="2:65" s="1" customFormat="1" ht="16.5" customHeight="1">
      <c r="B232" s="34"/>
      <c r="C232" s="201" t="s">
        <v>70</v>
      </c>
      <c r="D232" s="201" t="s">
        <v>126</v>
      </c>
      <c r="E232" s="202" t="s">
        <v>900</v>
      </c>
      <c r="F232" s="203" t="s">
        <v>901</v>
      </c>
      <c r="G232" s="204" t="s">
        <v>556</v>
      </c>
      <c r="H232" s="205">
        <v>1</v>
      </c>
      <c r="I232" s="206"/>
      <c r="J232" s="207">
        <f>ROUND(I232*H232,2)</f>
        <v>0</v>
      </c>
      <c r="K232" s="203" t="s">
        <v>1</v>
      </c>
      <c r="L232" s="39"/>
      <c r="M232" s="208" t="s">
        <v>1</v>
      </c>
      <c r="N232" s="209" t="s">
        <v>42</v>
      </c>
      <c r="O232" s="75"/>
      <c r="P232" s="210">
        <f>O232*H232</f>
        <v>0</v>
      </c>
      <c r="Q232" s="210">
        <v>0</v>
      </c>
      <c r="R232" s="210">
        <f>Q232*H232</f>
        <v>0</v>
      </c>
      <c r="S232" s="210">
        <v>0</v>
      </c>
      <c r="T232" s="211">
        <f>S232*H232</f>
        <v>0</v>
      </c>
      <c r="AR232" s="13" t="s">
        <v>557</v>
      </c>
      <c r="AT232" s="13" t="s">
        <v>126</v>
      </c>
      <c r="AU232" s="13" t="s">
        <v>78</v>
      </c>
      <c r="AY232" s="13" t="s">
        <v>123</v>
      </c>
      <c r="BE232" s="212">
        <f>IF(N232="základní",J232,0)</f>
        <v>0</v>
      </c>
      <c r="BF232" s="212">
        <f>IF(N232="snížená",J232,0)</f>
        <v>0</v>
      </c>
      <c r="BG232" s="212">
        <f>IF(N232="zákl. přenesená",J232,0)</f>
        <v>0</v>
      </c>
      <c r="BH232" s="212">
        <f>IF(N232="sníž. přenesená",J232,0)</f>
        <v>0</v>
      </c>
      <c r="BI232" s="212">
        <f>IF(N232="nulová",J232,0)</f>
        <v>0</v>
      </c>
      <c r="BJ232" s="13" t="s">
        <v>132</v>
      </c>
      <c r="BK232" s="212">
        <f>ROUND(I232*H232,2)</f>
        <v>0</v>
      </c>
      <c r="BL232" s="13" t="s">
        <v>557</v>
      </c>
      <c r="BM232" s="13" t="s">
        <v>902</v>
      </c>
    </row>
    <row r="233" spans="2:65" s="1" customFormat="1" ht="16.5" customHeight="1">
      <c r="B233" s="34"/>
      <c r="C233" s="201" t="s">
        <v>70</v>
      </c>
      <c r="D233" s="201" t="s">
        <v>126</v>
      </c>
      <c r="E233" s="202" t="s">
        <v>903</v>
      </c>
      <c r="F233" s="203" t="s">
        <v>904</v>
      </c>
      <c r="G233" s="204" t="s">
        <v>556</v>
      </c>
      <c r="H233" s="205">
        <v>1</v>
      </c>
      <c r="I233" s="206"/>
      <c r="J233" s="207">
        <f>ROUND(I233*H233,2)</f>
        <v>0</v>
      </c>
      <c r="K233" s="203" t="s">
        <v>1</v>
      </c>
      <c r="L233" s="39"/>
      <c r="M233" s="208" t="s">
        <v>1</v>
      </c>
      <c r="N233" s="209" t="s">
        <v>42</v>
      </c>
      <c r="O233" s="75"/>
      <c r="P233" s="210">
        <f>O233*H233</f>
        <v>0</v>
      </c>
      <c r="Q233" s="210">
        <v>0</v>
      </c>
      <c r="R233" s="210">
        <f>Q233*H233</f>
        <v>0</v>
      </c>
      <c r="S233" s="210">
        <v>0</v>
      </c>
      <c r="T233" s="211">
        <f>S233*H233</f>
        <v>0</v>
      </c>
      <c r="AR233" s="13" t="s">
        <v>557</v>
      </c>
      <c r="AT233" s="13" t="s">
        <v>126</v>
      </c>
      <c r="AU233" s="13" t="s">
        <v>78</v>
      </c>
      <c r="AY233" s="13" t="s">
        <v>123</v>
      </c>
      <c r="BE233" s="212">
        <f>IF(N233="základní",J233,0)</f>
        <v>0</v>
      </c>
      <c r="BF233" s="212">
        <f>IF(N233="snížená",J233,0)</f>
        <v>0</v>
      </c>
      <c r="BG233" s="212">
        <f>IF(N233="zákl. přenesená",J233,0)</f>
        <v>0</v>
      </c>
      <c r="BH233" s="212">
        <f>IF(N233="sníž. přenesená",J233,0)</f>
        <v>0</v>
      </c>
      <c r="BI233" s="212">
        <f>IF(N233="nulová",J233,0)</f>
        <v>0</v>
      </c>
      <c r="BJ233" s="13" t="s">
        <v>132</v>
      </c>
      <c r="BK233" s="212">
        <f>ROUND(I233*H233,2)</f>
        <v>0</v>
      </c>
      <c r="BL233" s="13" t="s">
        <v>557</v>
      </c>
      <c r="BM233" s="13" t="s">
        <v>905</v>
      </c>
    </row>
    <row r="234" spans="2:65" s="1" customFormat="1" ht="16.5" customHeight="1">
      <c r="B234" s="34"/>
      <c r="C234" s="201" t="s">
        <v>70</v>
      </c>
      <c r="D234" s="201" t="s">
        <v>126</v>
      </c>
      <c r="E234" s="202" t="s">
        <v>906</v>
      </c>
      <c r="F234" s="203" t="s">
        <v>907</v>
      </c>
      <c r="G234" s="204" t="s">
        <v>556</v>
      </c>
      <c r="H234" s="205">
        <v>1</v>
      </c>
      <c r="I234" s="206"/>
      <c r="J234" s="207">
        <f>ROUND(I234*H234,2)</f>
        <v>0</v>
      </c>
      <c r="K234" s="203" t="s">
        <v>1</v>
      </c>
      <c r="L234" s="39"/>
      <c r="M234" s="208" t="s">
        <v>1</v>
      </c>
      <c r="N234" s="209" t="s">
        <v>42</v>
      </c>
      <c r="O234" s="75"/>
      <c r="P234" s="210">
        <f>O234*H234</f>
        <v>0</v>
      </c>
      <c r="Q234" s="210">
        <v>0</v>
      </c>
      <c r="R234" s="210">
        <f>Q234*H234</f>
        <v>0</v>
      </c>
      <c r="S234" s="210">
        <v>0</v>
      </c>
      <c r="T234" s="211">
        <f>S234*H234</f>
        <v>0</v>
      </c>
      <c r="AR234" s="13" t="s">
        <v>557</v>
      </c>
      <c r="AT234" s="13" t="s">
        <v>126</v>
      </c>
      <c r="AU234" s="13" t="s">
        <v>78</v>
      </c>
      <c r="AY234" s="13" t="s">
        <v>123</v>
      </c>
      <c r="BE234" s="212">
        <f>IF(N234="základní",J234,0)</f>
        <v>0</v>
      </c>
      <c r="BF234" s="212">
        <f>IF(N234="snížená",J234,0)</f>
        <v>0</v>
      </c>
      <c r="BG234" s="212">
        <f>IF(N234="zákl. přenesená",J234,0)</f>
        <v>0</v>
      </c>
      <c r="BH234" s="212">
        <f>IF(N234="sníž. přenesená",J234,0)</f>
        <v>0</v>
      </c>
      <c r="BI234" s="212">
        <f>IF(N234="nulová",J234,0)</f>
        <v>0</v>
      </c>
      <c r="BJ234" s="13" t="s">
        <v>132</v>
      </c>
      <c r="BK234" s="212">
        <f>ROUND(I234*H234,2)</f>
        <v>0</v>
      </c>
      <c r="BL234" s="13" t="s">
        <v>557</v>
      </c>
      <c r="BM234" s="13" t="s">
        <v>908</v>
      </c>
    </row>
    <row r="235" spans="2:65" s="1" customFormat="1" ht="16.5" customHeight="1">
      <c r="B235" s="34"/>
      <c r="C235" s="201" t="s">
        <v>70</v>
      </c>
      <c r="D235" s="201" t="s">
        <v>126</v>
      </c>
      <c r="E235" s="202" t="s">
        <v>909</v>
      </c>
      <c r="F235" s="203" t="s">
        <v>910</v>
      </c>
      <c r="G235" s="204" t="s">
        <v>556</v>
      </c>
      <c r="H235" s="205">
        <v>1</v>
      </c>
      <c r="I235" s="206"/>
      <c r="J235" s="207">
        <f>ROUND(I235*H235,2)</f>
        <v>0</v>
      </c>
      <c r="K235" s="203" t="s">
        <v>1</v>
      </c>
      <c r="L235" s="39"/>
      <c r="M235" s="208" t="s">
        <v>1</v>
      </c>
      <c r="N235" s="209" t="s">
        <v>42</v>
      </c>
      <c r="O235" s="75"/>
      <c r="P235" s="210">
        <f>O235*H235</f>
        <v>0</v>
      </c>
      <c r="Q235" s="210">
        <v>0</v>
      </c>
      <c r="R235" s="210">
        <f>Q235*H235</f>
        <v>0</v>
      </c>
      <c r="S235" s="210">
        <v>0</v>
      </c>
      <c r="T235" s="211">
        <f>S235*H235</f>
        <v>0</v>
      </c>
      <c r="AR235" s="13" t="s">
        <v>557</v>
      </c>
      <c r="AT235" s="13" t="s">
        <v>126</v>
      </c>
      <c r="AU235" s="13" t="s">
        <v>78</v>
      </c>
      <c r="AY235" s="13" t="s">
        <v>123</v>
      </c>
      <c r="BE235" s="212">
        <f>IF(N235="základní",J235,0)</f>
        <v>0</v>
      </c>
      <c r="BF235" s="212">
        <f>IF(N235="snížená",J235,0)</f>
        <v>0</v>
      </c>
      <c r="BG235" s="212">
        <f>IF(N235="zákl. přenesená",J235,0)</f>
        <v>0</v>
      </c>
      <c r="BH235" s="212">
        <f>IF(N235="sníž. přenesená",J235,0)</f>
        <v>0</v>
      </c>
      <c r="BI235" s="212">
        <f>IF(N235="nulová",J235,0)</f>
        <v>0</v>
      </c>
      <c r="BJ235" s="13" t="s">
        <v>132</v>
      </c>
      <c r="BK235" s="212">
        <f>ROUND(I235*H235,2)</f>
        <v>0</v>
      </c>
      <c r="BL235" s="13" t="s">
        <v>557</v>
      </c>
      <c r="BM235" s="13" t="s">
        <v>911</v>
      </c>
    </row>
    <row r="236" spans="2:63" s="10" customFormat="1" ht="25.9" customHeight="1">
      <c r="B236" s="185"/>
      <c r="C236" s="186"/>
      <c r="D236" s="187" t="s">
        <v>69</v>
      </c>
      <c r="E236" s="188" t="s">
        <v>912</v>
      </c>
      <c r="F236" s="188" t="s">
        <v>913</v>
      </c>
      <c r="G236" s="186"/>
      <c r="H236" s="186"/>
      <c r="I236" s="189"/>
      <c r="J236" s="190">
        <f>BK236</f>
        <v>0</v>
      </c>
      <c r="K236" s="186"/>
      <c r="L236" s="191"/>
      <c r="M236" s="192"/>
      <c r="N236" s="193"/>
      <c r="O236" s="193"/>
      <c r="P236" s="194">
        <f>SUM(P237:P238)</f>
        <v>0</v>
      </c>
      <c r="Q236" s="193"/>
      <c r="R236" s="194">
        <f>SUM(R237:R238)</f>
        <v>0</v>
      </c>
      <c r="S236" s="193"/>
      <c r="T236" s="195">
        <f>SUM(T237:T238)</f>
        <v>0</v>
      </c>
      <c r="AR236" s="196" t="s">
        <v>78</v>
      </c>
      <c r="AT236" s="197" t="s">
        <v>69</v>
      </c>
      <c r="AU236" s="197" t="s">
        <v>70</v>
      </c>
      <c r="AY236" s="196" t="s">
        <v>123</v>
      </c>
      <c r="BK236" s="198">
        <f>SUM(BK237:BK238)</f>
        <v>0</v>
      </c>
    </row>
    <row r="237" spans="2:65" s="1" customFormat="1" ht="16.5" customHeight="1">
      <c r="B237" s="34"/>
      <c r="C237" s="201" t="s">
        <v>70</v>
      </c>
      <c r="D237" s="201" t="s">
        <v>126</v>
      </c>
      <c r="E237" s="202" t="s">
        <v>914</v>
      </c>
      <c r="F237" s="203" t="s">
        <v>915</v>
      </c>
      <c r="G237" s="204" t="s">
        <v>916</v>
      </c>
      <c r="H237" s="205">
        <v>50</v>
      </c>
      <c r="I237" s="206"/>
      <c r="J237" s="207">
        <f>ROUND(I237*H237,2)</f>
        <v>0</v>
      </c>
      <c r="K237" s="203" t="s">
        <v>1</v>
      </c>
      <c r="L237" s="39"/>
      <c r="M237" s="208" t="s">
        <v>1</v>
      </c>
      <c r="N237" s="209" t="s">
        <v>42</v>
      </c>
      <c r="O237" s="75"/>
      <c r="P237" s="210">
        <f>O237*H237</f>
        <v>0</v>
      </c>
      <c r="Q237" s="210">
        <v>0</v>
      </c>
      <c r="R237" s="210">
        <f>Q237*H237</f>
        <v>0</v>
      </c>
      <c r="S237" s="210">
        <v>0</v>
      </c>
      <c r="T237" s="211">
        <f>S237*H237</f>
        <v>0</v>
      </c>
      <c r="AR237" s="13" t="s">
        <v>557</v>
      </c>
      <c r="AT237" s="13" t="s">
        <v>126</v>
      </c>
      <c r="AU237" s="13" t="s">
        <v>78</v>
      </c>
      <c r="AY237" s="13" t="s">
        <v>123</v>
      </c>
      <c r="BE237" s="212">
        <f>IF(N237="základní",J237,0)</f>
        <v>0</v>
      </c>
      <c r="BF237" s="212">
        <f>IF(N237="snížená",J237,0)</f>
        <v>0</v>
      </c>
      <c r="BG237" s="212">
        <f>IF(N237="zákl. přenesená",J237,0)</f>
        <v>0</v>
      </c>
      <c r="BH237" s="212">
        <f>IF(N237="sníž. přenesená",J237,0)</f>
        <v>0</v>
      </c>
      <c r="BI237" s="212">
        <f>IF(N237="nulová",J237,0)</f>
        <v>0</v>
      </c>
      <c r="BJ237" s="13" t="s">
        <v>132</v>
      </c>
      <c r="BK237" s="212">
        <f>ROUND(I237*H237,2)</f>
        <v>0</v>
      </c>
      <c r="BL237" s="13" t="s">
        <v>557</v>
      </c>
      <c r="BM237" s="13" t="s">
        <v>917</v>
      </c>
    </row>
    <row r="238" spans="2:65" s="1" customFormat="1" ht="16.5" customHeight="1">
      <c r="B238" s="34"/>
      <c r="C238" s="201" t="s">
        <v>70</v>
      </c>
      <c r="D238" s="201" t="s">
        <v>126</v>
      </c>
      <c r="E238" s="202" t="s">
        <v>918</v>
      </c>
      <c r="F238" s="203" t="s">
        <v>919</v>
      </c>
      <c r="G238" s="204" t="s">
        <v>916</v>
      </c>
      <c r="H238" s="205">
        <v>110</v>
      </c>
      <c r="I238" s="206"/>
      <c r="J238" s="207">
        <f>ROUND(I238*H238,2)</f>
        <v>0</v>
      </c>
      <c r="K238" s="203" t="s">
        <v>1</v>
      </c>
      <c r="L238" s="39"/>
      <c r="M238" s="208" t="s">
        <v>1</v>
      </c>
      <c r="N238" s="209" t="s">
        <v>42</v>
      </c>
      <c r="O238" s="75"/>
      <c r="P238" s="210">
        <f>O238*H238</f>
        <v>0</v>
      </c>
      <c r="Q238" s="210">
        <v>0</v>
      </c>
      <c r="R238" s="210">
        <f>Q238*H238</f>
        <v>0</v>
      </c>
      <c r="S238" s="210">
        <v>0</v>
      </c>
      <c r="T238" s="211">
        <f>S238*H238</f>
        <v>0</v>
      </c>
      <c r="AR238" s="13" t="s">
        <v>557</v>
      </c>
      <c r="AT238" s="13" t="s">
        <v>126</v>
      </c>
      <c r="AU238" s="13" t="s">
        <v>78</v>
      </c>
      <c r="AY238" s="13" t="s">
        <v>123</v>
      </c>
      <c r="BE238" s="212">
        <f>IF(N238="základní",J238,0)</f>
        <v>0</v>
      </c>
      <c r="BF238" s="212">
        <f>IF(N238="snížená",J238,0)</f>
        <v>0</v>
      </c>
      <c r="BG238" s="212">
        <f>IF(N238="zákl. přenesená",J238,0)</f>
        <v>0</v>
      </c>
      <c r="BH238" s="212">
        <f>IF(N238="sníž. přenesená",J238,0)</f>
        <v>0</v>
      </c>
      <c r="BI238" s="212">
        <f>IF(N238="nulová",J238,0)</f>
        <v>0</v>
      </c>
      <c r="BJ238" s="13" t="s">
        <v>132</v>
      </c>
      <c r="BK238" s="212">
        <f>ROUND(I238*H238,2)</f>
        <v>0</v>
      </c>
      <c r="BL238" s="13" t="s">
        <v>557</v>
      </c>
      <c r="BM238" s="13" t="s">
        <v>920</v>
      </c>
    </row>
    <row r="239" spans="2:63" s="10" customFormat="1" ht="25.9" customHeight="1">
      <c r="B239" s="185"/>
      <c r="C239" s="186"/>
      <c r="D239" s="187" t="s">
        <v>69</v>
      </c>
      <c r="E239" s="188" t="s">
        <v>921</v>
      </c>
      <c r="F239" s="188" t="s">
        <v>420</v>
      </c>
      <c r="G239" s="186"/>
      <c r="H239" s="186"/>
      <c r="I239" s="189"/>
      <c r="J239" s="190">
        <f>BK239</f>
        <v>0</v>
      </c>
      <c r="K239" s="186"/>
      <c r="L239" s="191"/>
      <c r="M239" s="192"/>
      <c r="N239" s="193"/>
      <c r="O239" s="193"/>
      <c r="P239" s="194">
        <f>SUM(P240:P242)</f>
        <v>0</v>
      </c>
      <c r="Q239" s="193"/>
      <c r="R239" s="194">
        <f>SUM(R240:R242)</f>
        <v>0</v>
      </c>
      <c r="S239" s="193"/>
      <c r="T239" s="195">
        <f>SUM(T240:T242)</f>
        <v>0</v>
      </c>
      <c r="AR239" s="196" t="s">
        <v>78</v>
      </c>
      <c r="AT239" s="197" t="s">
        <v>69</v>
      </c>
      <c r="AU239" s="197" t="s">
        <v>70</v>
      </c>
      <c r="AY239" s="196" t="s">
        <v>123</v>
      </c>
      <c r="BK239" s="198">
        <f>SUM(BK240:BK242)</f>
        <v>0</v>
      </c>
    </row>
    <row r="240" spans="2:65" s="1" customFormat="1" ht="16.5" customHeight="1">
      <c r="B240" s="34"/>
      <c r="C240" s="201" t="s">
        <v>70</v>
      </c>
      <c r="D240" s="201" t="s">
        <v>126</v>
      </c>
      <c r="E240" s="202" t="s">
        <v>922</v>
      </c>
      <c r="F240" s="203" t="s">
        <v>923</v>
      </c>
      <c r="G240" s="204" t="s">
        <v>129</v>
      </c>
      <c r="H240" s="205">
        <v>1.2</v>
      </c>
      <c r="I240" s="206"/>
      <c r="J240" s="207">
        <f>ROUND(I240*H240,2)</f>
        <v>0</v>
      </c>
      <c r="K240" s="203" t="s">
        <v>1</v>
      </c>
      <c r="L240" s="39"/>
      <c r="M240" s="208" t="s">
        <v>1</v>
      </c>
      <c r="N240" s="209" t="s">
        <v>42</v>
      </c>
      <c r="O240" s="75"/>
      <c r="P240" s="210">
        <f>O240*H240</f>
        <v>0</v>
      </c>
      <c r="Q240" s="210">
        <v>0</v>
      </c>
      <c r="R240" s="210">
        <f>Q240*H240</f>
        <v>0</v>
      </c>
      <c r="S240" s="210">
        <v>0</v>
      </c>
      <c r="T240" s="211">
        <f>S240*H240</f>
        <v>0</v>
      </c>
      <c r="AR240" s="13" t="s">
        <v>557</v>
      </c>
      <c r="AT240" s="13" t="s">
        <v>126</v>
      </c>
      <c r="AU240" s="13" t="s">
        <v>78</v>
      </c>
      <c r="AY240" s="13" t="s">
        <v>123</v>
      </c>
      <c r="BE240" s="212">
        <f>IF(N240="základní",J240,0)</f>
        <v>0</v>
      </c>
      <c r="BF240" s="212">
        <f>IF(N240="snížená",J240,0)</f>
        <v>0</v>
      </c>
      <c r="BG240" s="212">
        <f>IF(N240="zákl. přenesená",J240,0)</f>
        <v>0</v>
      </c>
      <c r="BH240" s="212">
        <f>IF(N240="sníž. přenesená",J240,0)</f>
        <v>0</v>
      </c>
      <c r="BI240" s="212">
        <f>IF(N240="nulová",J240,0)</f>
        <v>0</v>
      </c>
      <c r="BJ240" s="13" t="s">
        <v>132</v>
      </c>
      <c r="BK240" s="212">
        <f>ROUND(I240*H240,2)</f>
        <v>0</v>
      </c>
      <c r="BL240" s="13" t="s">
        <v>557</v>
      </c>
      <c r="BM240" s="13" t="s">
        <v>924</v>
      </c>
    </row>
    <row r="241" spans="2:65" s="1" customFormat="1" ht="16.5" customHeight="1">
      <c r="B241" s="34"/>
      <c r="C241" s="201" t="s">
        <v>70</v>
      </c>
      <c r="D241" s="201" t="s">
        <v>126</v>
      </c>
      <c r="E241" s="202" t="s">
        <v>925</v>
      </c>
      <c r="F241" s="203" t="s">
        <v>926</v>
      </c>
      <c r="G241" s="204" t="s">
        <v>129</v>
      </c>
      <c r="H241" s="205">
        <v>0.6</v>
      </c>
      <c r="I241" s="206"/>
      <c r="J241" s="207">
        <f>ROUND(I241*H241,2)</f>
        <v>0</v>
      </c>
      <c r="K241" s="203" t="s">
        <v>1</v>
      </c>
      <c r="L241" s="39"/>
      <c r="M241" s="208" t="s">
        <v>1</v>
      </c>
      <c r="N241" s="209" t="s">
        <v>42</v>
      </c>
      <c r="O241" s="75"/>
      <c r="P241" s="210">
        <f>O241*H241</f>
        <v>0</v>
      </c>
      <c r="Q241" s="210">
        <v>0</v>
      </c>
      <c r="R241" s="210">
        <f>Q241*H241</f>
        <v>0</v>
      </c>
      <c r="S241" s="210">
        <v>0</v>
      </c>
      <c r="T241" s="211">
        <f>S241*H241</f>
        <v>0</v>
      </c>
      <c r="AR241" s="13" t="s">
        <v>557</v>
      </c>
      <c r="AT241" s="13" t="s">
        <v>126</v>
      </c>
      <c r="AU241" s="13" t="s">
        <v>78</v>
      </c>
      <c r="AY241" s="13" t="s">
        <v>123</v>
      </c>
      <c r="BE241" s="212">
        <f>IF(N241="základní",J241,0)</f>
        <v>0</v>
      </c>
      <c r="BF241" s="212">
        <f>IF(N241="snížená",J241,0)</f>
        <v>0</v>
      </c>
      <c r="BG241" s="212">
        <f>IF(N241="zákl. přenesená",J241,0)</f>
        <v>0</v>
      </c>
      <c r="BH241" s="212">
        <f>IF(N241="sníž. přenesená",J241,0)</f>
        <v>0</v>
      </c>
      <c r="BI241" s="212">
        <f>IF(N241="nulová",J241,0)</f>
        <v>0</v>
      </c>
      <c r="BJ241" s="13" t="s">
        <v>132</v>
      </c>
      <c r="BK241" s="212">
        <f>ROUND(I241*H241,2)</f>
        <v>0</v>
      </c>
      <c r="BL241" s="13" t="s">
        <v>557</v>
      </c>
      <c r="BM241" s="13" t="s">
        <v>927</v>
      </c>
    </row>
    <row r="242" spans="2:65" s="1" customFormat="1" ht="16.5" customHeight="1">
      <c r="B242" s="34"/>
      <c r="C242" s="201" t="s">
        <v>78</v>
      </c>
      <c r="D242" s="201" t="s">
        <v>126</v>
      </c>
      <c r="E242" s="202" t="s">
        <v>421</v>
      </c>
      <c r="F242" s="203" t="s">
        <v>421</v>
      </c>
      <c r="G242" s="204" t="s">
        <v>928</v>
      </c>
      <c r="H242" s="205">
        <v>1</v>
      </c>
      <c r="I242" s="206"/>
      <c r="J242" s="207">
        <f>ROUND(I242*H242,2)</f>
        <v>0</v>
      </c>
      <c r="K242" s="203" t="s">
        <v>1</v>
      </c>
      <c r="L242" s="39"/>
      <c r="M242" s="236" t="s">
        <v>1</v>
      </c>
      <c r="N242" s="237" t="s">
        <v>42</v>
      </c>
      <c r="O242" s="238"/>
      <c r="P242" s="239">
        <f>O242*H242</f>
        <v>0</v>
      </c>
      <c r="Q242" s="239">
        <v>0</v>
      </c>
      <c r="R242" s="239">
        <f>Q242*H242</f>
        <v>0</v>
      </c>
      <c r="S242" s="239">
        <v>0</v>
      </c>
      <c r="T242" s="240">
        <f>S242*H242</f>
        <v>0</v>
      </c>
      <c r="AR242" s="13" t="s">
        <v>557</v>
      </c>
      <c r="AT242" s="13" t="s">
        <v>126</v>
      </c>
      <c r="AU242" s="13" t="s">
        <v>78</v>
      </c>
      <c r="AY242" s="13" t="s">
        <v>123</v>
      </c>
      <c r="BE242" s="212">
        <f>IF(N242="základní",J242,0)</f>
        <v>0</v>
      </c>
      <c r="BF242" s="212">
        <f>IF(N242="snížená",J242,0)</f>
        <v>0</v>
      </c>
      <c r="BG242" s="212">
        <f>IF(N242="zákl. přenesená",J242,0)</f>
        <v>0</v>
      </c>
      <c r="BH242" s="212">
        <f>IF(N242="sníž. přenesená",J242,0)</f>
        <v>0</v>
      </c>
      <c r="BI242" s="212">
        <f>IF(N242="nulová",J242,0)</f>
        <v>0</v>
      </c>
      <c r="BJ242" s="13" t="s">
        <v>132</v>
      </c>
      <c r="BK242" s="212">
        <f>ROUND(I242*H242,2)</f>
        <v>0</v>
      </c>
      <c r="BL242" s="13" t="s">
        <v>557</v>
      </c>
      <c r="BM242" s="13" t="s">
        <v>929</v>
      </c>
    </row>
    <row r="243" spans="2:12" s="1" customFormat="1" ht="6.95" customHeight="1">
      <c r="B243" s="53"/>
      <c r="C243" s="54"/>
      <c r="D243" s="54"/>
      <c r="E243" s="54"/>
      <c r="F243" s="54"/>
      <c r="G243" s="54"/>
      <c r="H243" s="54"/>
      <c r="I243" s="151"/>
      <c r="J243" s="54"/>
      <c r="K243" s="54"/>
      <c r="L243" s="39"/>
    </row>
  </sheetData>
  <sheetProtection password="CC35" sheet="1" objects="1" scenarios="1" formatColumns="0" formatRows="0" autoFilter="0"/>
  <autoFilter ref="C90:K242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Hájek</dc:creator>
  <cp:keywords/>
  <dc:description/>
  <cp:lastModifiedBy>Milan Hájek</cp:lastModifiedBy>
  <dcterms:created xsi:type="dcterms:W3CDTF">2019-02-04T12:22:16Z</dcterms:created>
  <dcterms:modified xsi:type="dcterms:W3CDTF">2019-02-04T12:22:28Z</dcterms:modified>
  <cp:category/>
  <cp:version/>
  <cp:contentType/>
  <cp:contentStatus/>
</cp:coreProperties>
</file>