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20115" windowHeight="7995" activeTab="0"/>
  </bookViews>
  <sheets>
    <sheet name="část A" sheetId="1" r:id="rId1"/>
    <sheet name="část B" sheetId="2" r:id="rId2"/>
    <sheet name="část C" sheetId="3" r:id="rId3"/>
  </sheets>
  <externalReferences>
    <externalReference r:id="rId6"/>
  </externalReferences>
  <definedNames>
    <definedName name="_xlnm._FilterDatabase" localSheetId="0" hidden="1">'část A'!$C$75:$L$84</definedName>
    <definedName name="_xlnm._FilterDatabase" localSheetId="1" hidden="1">'část B'!$C$75:$L$92</definedName>
    <definedName name="_xlnm.Print_Area" localSheetId="0">'část A'!$C$4:$J$36,'část A'!$C$42:$J$57,'část A'!$C$63:$L$84</definedName>
    <definedName name="_xlnm.Print_Area" localSheetId="1">'část B'!$C$4:$J$36,'část B'!$C$42:$J$57,'část B'!$C$63:$L$92</definedName>
    <definedName name="_xlnm.Print_Area" localSheetId="2">'část C'!$C$4:$J$36,'část C'!$C$42:$J$57,'část C'!$C$63:$L$80</definedName>
    <definedName name="_xlnm.Print_Titles" localSheetId="0">'část A'!$75:$75</definedName>
    <definedName name="_xlnm.Print_Titles" localSheetId="1">'část B'!$75:$75</definedName>
    <definedName name="_xlnm.Print_Titles" localSheetId="2">'část C'!$75:$75</definedName>
  </definedNames>
  <calcPr calcId="125725"/>
</workbook>
</file>

<file path=xl/sharedStrings.xml><?xml version="1.0" encoding="utf-8"?>
<sst xmlns="http://schemas.openxmlformats.org/spreadsheetml/2006/main" count="471" uniqueCount="97">
  <si>
    <t>List obsahuje:</t>
  </si>
  <si>
    <t>1) Krycí list soupisu</t>
  </si>
  <si>
    <t>2) Rekapitulace</t>
  </si>
  <si>
    <t>3) Soupis prací</t>
  </si>
  <si>
    <t>Zpět na list:</t>
  </si>
  <si>
    <t>Rekapitulace stavby</t>
  </si>
  <si>
    <t>&gt;&gt;  skryté sloupce  &lt;&lt;</t>
  </si>
  <si>
    <t>{eb770682-341b-4461-bbf1-859c0db6316e}</t>
  </si>
  <si>
    <t>2</t>
  </si>
  <si>
    <t>KRYCÍ LIST SOUPISU</t>
  </si>
  <si>
    <t>v ---  níže se nacházejí doplnkové a pomocné údaje k sestavám  --- v</t>
  </si>
  <si>
    <t>False</t>
  </si>
  <si>
    <t>Objekt:</t>
  </si>
  <si>
    <t>KSO:</t>
  </si>
  <si>
    <t/>
  </si>
  <si>
    <t>CC-CZ:</t>
  </si>
  <si>
    <t>Místo:</t>
  </si>
  <si>
    <t>Karlový Vary</t>
  </si>
  <si>
    <t>Datum:</t>
  </si>
  <si>
    <t>Zadavatel:</t>
  </si>
  <si>
    <t>IČ:</t>
  </si>
  <si>
    <t>Karlovarský kraj, Závodní 88, Karlovy Vary</t>
  </si>
  <si>
    <t>DIČ:</t>
  </si>
  <si>
    <t>Projektant:</t>
  </si>
  <si>
    <t>Poznámka:</t>
  </si>
  <si>
    <t>Cena bez DPH</t>
  </si>
  <si>
    <t>Základ daně</t>
  </si>
  <si>
    <t>Sazba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</si>
  <si>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</si>
  <si>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</si>
  <si>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</si>
  <si>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</si>
  <si>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</si>
  <si>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</si>
  <si>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</si>
  <si>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</si>
  <si>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</si>
  <si>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</si>
  <si>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ČLENĚNÍ SOUPISU PRACÍ</t>
  </si>
  <si>
    <t>Kód dílu - Popis</t>
  </si>
  <si>
    <t>Cena celkem [CZK]</t>
  </si>
  <si>
    <t>Náklady soupisu celkem</t>
  </si>
  <si>
    <t>-1</t>
  </si>
  <si>
    <t>SOUPIS PRACÍ</t>
  </si>
  <si>
    <t>PČ</t>
  </si>
  <si>
    <t>Typ</t>
  </si>
  <si>
    <t>Kód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</si>
  <si>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</si>
  <si>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</si>
  <si>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</si>
  <si>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</si>
  <si>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</si>
  <si>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</si>
  <si>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</si>
  <si>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</si>
  <si>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</si>
  <si>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</si>
  <si>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</si>
  <si>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D</t>
  </si>
  <si>
    <t>1</t>
  </si>
  <si>
    <t>K</t>
  </si>
  <si>
    <t>ks</t>
  </si>
  <si>
    <t>4</t>
  </si>
  <si>
    <t>0</t>
  </si>
  <si>
    <t>ROZPOCET</t>
  </si>
  <si>
    <t>VV</t>
  </si>
  <si>
    <t>True</t>
  </si>
  <si>
    <t>Součet</t>
  </si>
  <si>
    <t>10</t>
  </si>
  <si>
    <t>12</t>
  </si>
  <si>
    <t>Karlovy Vary</t>
  </si>
  <si>
    <t>infuzní pumpa</t>
  </si>
  <si>
    <t>lineární dávkovač</t>
  </si>
  <si>
    <t>BMI</t>
  </si>
  <si>
    <t>T</t>
  </si>
  <si>
    <t xml:space="preserve">REKAPITULACE ČLENĚNÍ SOUPISU </t>
  </si>
  <si>
    <t xml:space="preserve">SOUPIS </t>
  </si>
  <si>
    <t>Účastník:</t>
  </si>
  <si>
    <t>REKAPITULACE ČLENĚNÍ SOUPISU</t>
  </si>
  <si>
    <t>SOUPIS</t>
  </si>
  <si>
    <t>mobilní svítidla</t>
  </si>
  <si>
    <t>Veřejná zakázka:</t>
  </si>
  <si>
    <t>Monitorovací systém</t>
  </si>
  <si>
    <t>Monitor vitálních funkcí</t>
  </si>
  <si>
    <t xml:space="preserve">Kardiotokograf </t>
  </si>
  <si>
    <t>Kardiotokograf</t>
  </si>
  <si>
    <t>CTG pro dvojčata se skalpovou elektrodou</t>
  </si>
  <si>
    <t>CTG pro dvojčata</t>
  </si>
  <si>
    <t>Centrální minitorovací systém</t>
  </si>
  <si>
    <t>centrální minotorovací stanice ke kardiotokografům</t>
  </si>
  <si>
    <t>Monitorovací centrála k monitorům vitální funkcí</t>
  </si>
  <si>
    <t>bedside monitor</t>
  </si>
  <si>
    <t>Veřejná zakázka: Lékařská technologie – zdravotnické prostředky pro  gynekologicko-porodnické oddělení nemocnice v Karlových  Varech 
Název zadavatele: Karlovarský kraj
Sídlo: Závodní 88, 360 06 Karlovy Vary
IC: 70891168
Lékařská technologie – zdravotnické prostředky pro gynekologicko-porodnické oddělení nemocnice v Karlových Varech</t>
  </si>
  <si>
    <t>část C. Mobilní svítidla</t>
  </si>
  <si>
    <t>Lékařská technologie – zdravotnické prostředky pro gynekologicko-porodnické oddělení nemocnice v Karlových Varech</t>
  </si>
  <si>
    <t>část B. Kardiotokograf, monitorovací systém</t>
  </si>
  <si>
    <t xml:space="preserve"> část A. Infuzní pumpa, lineární dávkovač</t>
  </si>
</sst>
</file>

<file path=xl/styles.xml><?xml version="1.0" encoding="utf-8"?>
<styleSheet xmlns="http://schemas.openxmlformats.org/spreadsheetml/2006/main">
  <numFmts count="4">
    <numFmt numFmtId="164" formatCode="dd\.mm\.yyyy"/>
    <numFmt numFmtId="165" formatCode="#,##0.00%"/>
    <numFmt numFmtId="166" formatCode="#,##0.00000"/>
    <numFmt numFmtId="167" formatCode="#,##0.000"/>
  </numFmts>
  <fonts count="22">
    <font>
      <sz val="8"/>
      <name val="Trebuchet MS"/>
      <family val="2"/>
    </font>
    <font>
      <sz val="10"/>
      <name val="Arial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1"/>
      <color theme="10"/>
      <name val="Calibri"/>
      <family val="2"/>
      <scheme val="minor"/>
    </font>
    <font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b/>
      <sz val="10"/>
      <name val="Trebuchet MS"/>
      <family val="2"/>
    </font>
    <font>
      <b/>
      <sz val="12"/>
      <color rgb="FF960000"/>
      <name val="Trebuchet MS"/>
      <family val="2"/>
    </font>
    <font>
      <sz val="8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8"/>
      <color rgb="FF800080"/>
      <name val="Trebuchet MS"/>
      <family val="2"/>
    </font>
    <font>
      <sz val="7"/>
      <color rgb="FF96969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969696"/>
      </top>
      <bottom/>
    </border>
    <border>
      <left/>
      <right style="thin">
        <color rgb="FF000000"/>
      </right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/>
    </border>
    <border>
      <left style="thin">
        <color rgb="FF000000"/>
      </left>
      <right/>
      <top/>
      <bottom style="thin"/>
    </border>
    <border>
      <left/>
      <right/>
      <top/>
      <bottom style="thin"/>
    </border>
    <border>
      <left/>
      <right style="thin">
        <color rgb="FF000000"/>
      </right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9">
    <xf numFmtId="0" fontId="0" fillId="0" borderId="0" xfId="0"/>
    <xf numFmtId="0" fontId="0" fillId="2" borderId="0" xfId="0" applyFill="1" applyProtection="1">
      <protection/>
    </xf>
    <xf numFmtId="0" fontId="2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 applyProtection="1">
      <alignment horizontal="left" vertical="center"/>
      <protection/>
    </xf>
    <xf numFmtId="0" fontId="2" fillId="2" borderId="0" xfId="20" applyFont="1" applyFill="1" applyAlignment="1" applyProtection="1">
      <alignment vertical="center"/>
      <protection/>
    </xf>
    <xf numFmtId="0" fontId="5" fillId="2" borderId="0" xfId="20" applyFont="1" applyFill="1" applyAlignment="1" applyProtection="1">
      <alignment vertical="center"/>
      <protection/>
    </xf>
    <xf numFmtId="2" fontId="3" fillId="2" borderId="0" xfId="0" applyNumberFormat="1" applyFont="1" applyFill="1" applyAlignment="1" applyProtection="1">
      <alignment horizontal="right" vertical="center"/>
      <protection/>
    </xf>
    <xf numFmtId="0" fontId="4" fillId="2" borderId="0" xfId="20" applyFill="1" applyProtection="1">
      <protection/>
    </xf>
    <xf numFmtId="0" fontId="0" fillId="2" borderId="0" xfId="0" applyFill="1"/>
    <xf numFmtId="0" fontId="0" fillId="0" borderId="0" xfId="0" applyFont="1"/>
    <xf numFmtId="2" fontId="0" fillId="0" borderId="0" xfId="0" applyNumberForma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Font="1" applyBorder="1"/>
    <xf numFmtId="2" fontId="0" fillId="0" borderId="3" xfId="0" applyNumberFormat="1" applyBorder="1" applyAlignment="1">
      <alignment horizontal="right"/>
    </xf>
    <xf numFmtId="0" fontId="0" fillId="0" borderId="4" xfId="0" applyBorder="1"/>
    <xf numFmtId="0" fontId="0" fillId="0" borderId="0" xfId="0" applyBorder="1"/>
    <xf numFmtId="0" fontId="7" fillId="0" borderId="0" xfId="0" applyFont="1" applyBorder="1" applyAlignment="1">
      <alignment horizontal="left" vertical="center"/>
    </xf>
    <xf numFmtId="0" fontId="0" fillId="0" borderId="0" xfId="0" applyFont="1" applyBorder="1"/>
    <xf numFmtId="2" fontId="0" fillId="0" borderId="5" xfId="0" applyNumberFormat="1" applyBorder="1" applyAlignment="1">
      <alignment horizontal="right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2" fontId="0" fillId="0" borderId="5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164" fontId="10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2" fontId="0" fillId="0" borderId="5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4" fontId="1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4" fontId="0" fillId="0" borderId="0" xfId="0" applyNumberFormat="1" applyFont="1" applyBorder="1" applyAlignment="1">
      <alignment vertical="center"/>
    </xf>
    <xf numFmtId="165" fontId="13" fillId="0" borderId="0" xfId="0" applyNumberFormat="1" applyFont="1" applyBorder="1" applyAlignment="1">
      <alignment horizontal="right" vertical="center"/>
    </xf>
    <xf numFmtId="4" fontId="13" fillId="0" borderId="0" xfId="0" applyNumberFormat="1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9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9" fillId="3" borderId="9" xfId="0" applyFont="1" applyFill="1" applyBorder="1" applyAlignment="1">
      <alignment horizontal="right" vertical="center"/>
    </xf>
    <xf numFmtId="0" fontId="9" fillId="3" borderId="9" xfId="0" applyFont="1" applyFill="1" applyBorder="1" applyAlignment="1">
      <alignment horizontal="center" vertical="center"/>
    </xf>
    <xf numFmtId="4" fontId="9" fillId="3" borderId="9" xfId="0" applyNumberFormat="1" applyFont="1" applyFill="1" applyBorder="1" applyAlignment="1">
      <alignment vertical="center"/>
    </xf>
    <xf numFmtId="2" fontId="0" fillId="3" borderId="10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2" fontId="0" fillId="0" borderId="13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2" fontId="0" fillId="0" borderId="3" xfId="0" applyNumberFormat="1" applyFont="1" applyBorder="1" applyAlignment="1">
      <alignment horizontal="right" vertical="center"/>
    </xf>
    <xf numFmtId="0" fontId="10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2" fontId="0" fillId="3" borderId="5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2" fontId="0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10" fillId="0" borderId="0" xfId="0" applyNumberFormat="1" applyFont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2" fontId="0" fillId="3" borderId="16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4" fontId="12" fillId="0" borderId="0" xfId="0" applyNumberFormat="1" applyFont="1" applyAlignment="1">
      <alignment/>
    </xf>
    <xf numFmtId="0" fontId="0" fillId="0" borderId="17" xfId="0" applyFont="1" applyBorder="1" applyAlignment="1">
      <alignment vertical="center"/>
    </xf>
    <xf numFmtId="166" fontId="16" fillId="0" borderId="6" xfId="0" applyNumberFormat="1" applyFont="1" applyBorder="1" applyAlignment="1">
      <alignment/>
    </xf>
    <xf numFmtId="166" fontId="16" fillId="0" borderId="18" xfId="0" applyNumberFormat="1" applyFont="1" applyBorder="1" applyAlignment="1">
      <alignment/>
    </xf>
    <xf numFmtId="4" fontId="17" fillId="0" borderId="0" xfId="0" applyNumberFormat="1" applyFont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49" fontId="0" fillId="0" borderId="19" xfId="0" applyNumberFormat="1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167" fontId="0" fillId="0" borderId="19" xfId="0" applyNumberFormat="1" applyFont="1" applyBorder="1" applyAlignment="1" applyProtection="1">
      <alignment vertical="center"/>
      <protection locked="0"/>
    </xf>
    <xf numFmtId="4" fontId="0" fillId="0" borderId="19" xfId="0" applyNumberFormat="1" applyFont="1" applyBorder="1" applyAlignment="1" applyProtection="1">
      <alignment vertical="center"/>
      <protection locked="0"/>
    </xf>
    <xf numFmtId="2" fontId="0" fillId="0" borderId="19" xfId="0" applyNumberFormat="1" applyFont="1" applyBorder="1" applyAlignment="1" applyProtection="1">
      <alignment horizontal="right" vertical="center" wrapText="1"/>
      <protection locked="0"/>
    </xf>
    <xf numFmtId="0" fontId="13" fillId="0" borderId="19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166" fontId="13" fillId="0" borderId="0" xfId="0" applyNumberFormat="1" applyFont="1" applyBorder="1" applyAlignment="1">
      <alignment vertical="center"/>
    </xf>
    <xf numFmtId="166" fontId="13" fillId="0" borderId="20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2" fontId="18" fillId="0" borderId="0" xfId="0" applyNumberFormat="1" applyFont="1" applyAlignment="1">
      <alignment horizontal="right" vertical="center"/>
    </xf>
    <xf numFmtId="0" fontId="18" fillId="0" borderId="21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167" fontId="0" fillId="0" borderId="0" xfId="0" applyNumberFormat="1" applyFont="1" applyAlignment="1">
      <alignment vertical="center"/>
    </xf>
    <xf numFmtId="2" fontId="20" fillId="0" borderId="0" xfId="0" applyNumberFormat="1" applyFont="1" applyAlignment="1">
      <alignment horizontal="right" vertical="center"/>
    </xf>
    <xf numFmtId="0" fontId="20" fillId="0" borderId="2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167" fontId="0" fillId="0" borderId="0" xfId="0" applyNumberFormat="1" applyFont="1" applyBorder="1" applyAlignment="1">
      <alignment vertical="center"/>
    </xf>
    <xf numFmtId="2" fontId="21" fillId="0" borderId="0" xfId="0" applyNumberFormat="1" applyFont="1" applyAlignment="1">
      <alignment horizontal="right" vertical="center"/>
    </xf>
    <xf numFmtId="0" fontId="21" fillId="0" borderId="21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2" fontId="0" fillId="0" borderId="12" xfId="0" applyNumberFormat="1" applyFont="1" applyBorder="1" applyAlignment="1">
      <alignment horizontal="right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21" fillId="0" borderId="22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19" fillId="0" borderId="23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 wrapText="1"/>
    </xf>
    <xf numFmtId="0" fontId="0" fillId="0" borderId="23" xfId="0" applyFont="1" applyBorder="1" applyAlignment="1">
      <alignment vertical="center"/>
    </xf>
    <xf numFmtId="167" fontId="0" fillId="0" borderId="23" xfId="0" applyNumberFormat="1" applyFont="1" applyBorder="1" applyAlignment="1">
      <alignment vertical="center"/>
    </xf>
    <xf numFmtId="2" fontId="21" fillId="0" borderId="24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4" fontId="0" fillId="4" borderId="19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6" fillId="5" borderId="0" xfId="0" applyFont="1" applyFill="1" applyAlignment="1">
      <alignment horizontal="center" vertical="center"/>
    </xf>
    <xf numFmtId="0" fontId="0" fillId="0" borderId="0" xfId="0"/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2" borderId="0" xfId="20" applyFont="1" applyFill="1" applyAlignment="1" applyProtection="1">
      <alignment vertical="center"/>
      <protection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h024102\Desktop\KKN\rozpo&#269;ty\Rozpo&#269;et%20D2_51c_L&#233;ka&#345;sk&#225;%20technologie%20-%20zdravotnick&#253;%20mobili&#225;&#34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D2_51c - Lékařská technol."/>
    </sheetNames>
    <sheetDataSet>
      <sheetData sheetId="0">
        <row r="6">
          <cell r="K6" t="str">
            <v>Karlovarská krajská nemocnice a.s., Stavební úpravy porodnického oddělení</v>
          </cell>
        </row>
        <row r="13">
          <cell r="AN13" t="str">
            <v/>
          </cell>
        </row>
        <row r="14">
          <cell r="E14" t="str">
            <v> </v>
          </cell>
          <cell r="AN14" t="str">
            <v/>
          </cell>
        </row>
      </sheetData>
      <sheetData sheetId="1">
        <row r="76">
          <cell r="Q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S85"/>
  <sheetViews>
    <sheetView showGridLines="0" tabSelected="1" zoomScale="115" zoomScaleNormal="115" workbookViewId="0" topLeftCell="A1">
      <pane ySplit="1" topLeftCell="A68" activePane="bottomLeft" state="frozen"/>
      <selection pane="bottomLeft" activeCell="G11" sqref="G1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48.33203125" style="9" customWidth="1"/>
    <col min="7" max="7" width="7" style="9" customWidth="1"/>
    <col min="8" max="8" width="10" style="9" customWidth="1"/>
    <col min="9" max="9" width="11.66015625" style="0" customWidth="1"/>
    <col min="10" max="10" width="18.5" style="0" customWidth="1"/>
    <col min="11" max="11" width="8.5" style="0" customWidth="1"/>
    <col min="12" max="12" width="12.16015625" style="10" customWidth="1"/>
    <col min="13" max="13" width="86.16015625" style="0" bestFit="1" customWidth="1"/>
    <col min="20" max="20" width="8.16015625" style="0" hidden="1" customWidth="1"/>
    <col min="21" max="21" width="29.66015625" style="0" hidden="1" customWidth="1"/>
    <col min="22" max="22" width="16.33203125" style="0" hidden="1" customWidth="1"/>
    <col min="23" max="23" width="12.33203125" style="0" customWidth="1"/>
    <col min="24" max="24" width="16.33203125" style="0" customWidth="1"/>
    <col min="25" max="25" width="12.33203125" style="0" customWidth="1"/>
    <col min="26" max="26" width="15" style="0" customWidth="1"/>
    <col min="27" max="27" width="11" style="0" customWidth="1"/>
    <col min="28" max="28" width="15" style="0" customWidth="1"/>
    <col min="29" max="29" width="16.33203125" style="0" customWidth="1"/>
    <col min="30" max="30" width="11" style="0" customWidth="1"/>
    <col min="31" max="31" width="15" style="0" customWidth="1"/>
    <col min="32" max="32" width="16.33203125" style="0" customWidth="1"/>
  </cols>
  <sheetData>
    <row r="1" spans="1:71" ht="21.75" customHeight="1">
      <c r="A1" s="1"/>
      <c r="B1" s="2"/>
      <c r="C1" s="2"/>
      <c r="D1" s="3" t="s">
        <v>0</v>
      </c>
      <c r="E1" s="2"/>
      <c r="F1" s="4" t="s">
        <v>1</v>
      </c>
      <c r="G1" s="156" t="s">
        <v>2</v>
      </c>
      <c r="H1" s="156"/>
      <c r="I1" s="2"/>
      <c r="J1" s="5" t="s">
        <v>3</v>
      </c>
      <c r="K1" s="5"/>
      <c r="L1" s="6"/>
      <c r="M1" s="5" t="s">
        <v>5</v>
      </c>
      <c r="N1" s="5"/>
      <c r="O1" s="5"/>
      <c r="P1" s="5"/>
      <c r="Q1" s="5"/>
      <c r="R1" s="5"/>
      <c r="S1" s="5"/>
      <c r="T1" s="5"/>
      <c r="U1" s="5"/>
      <c r="V1" s="7"/>
      <c r="W1" s="7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</row>
    <row r="2" spans="3:47" ht="36.95" customHeight="1">
      <c r="M2" s="148" t="s">
        <v>6</v>
      </c>
      <c r="N2" s="149"/>
      <c r="O2" s="149"/>
      <c r="P2" s="149"/>
      <c r="Q2" s="149"/>
      <c r="R2" s="149"/>
      <c r="S2" s="149"/>
      <c r="T2" s="149"/>
      <c r="U2" s="149"/>
      <c r="V2" s="149"/>
      <c r="W2" s="149"/>
      <c r="AU2" s="11" t="s">
        <v>7</v>
      </c>
    </row>
    <row r="3" spans="2:47" ht="6.95" customHeight="1">
      <c r="B3" s="12"/>
      <c r="C3" s="13"/>
      <c r="D3" s="13"/>
      <c r="E3" s="13"/>
      <c r="F3" s="14"/>
      <c r="G3" s="14"/>
      <c r="H3" s="14"/>
      <c r="I3" s="13"/>
      <c r="J3" s="13"/>
      <c r="K3" s="13"/>
      <c r="L3" s="15"/>
      <c r="AU3" s="11" t="s">
        <v>8</v>
      </c>
    </row>
    <row r="4" spans="2:47" ht="36.95" customHeight="1">
      <c r="B4" s="16"/>
      <c r="C4" s="17"/>
      <c r="D4" s="18" t="s">
        <v>9</v>
      </c>
      <c r="E4" s="17"/>
      <c r="F4" s="19"/>
      <c r="G4" s="19"/>
      <c r="H4" s="19"/>
      <c r="I4" s="17"/>
      <c r="J4" s="17"/>
      <c r="K4" s="17"/>
      <c r="L4" s="20"/>
      <c r="N4" s="21" t="s">
        <v>10</v>
      </c>
      <c r="AU4" s="11" t="s">
        <v>11</v>
      </c>
    </row>
    <row r="5" spans="2:12" ht="6.95" customHeight="1">
      <c r="B5" s="16"/>
      <c r="C5" s="17"/>
      <c r="D5" s="17"/>
      <c r="E5" s="17"/>
      <c r="F5" s="19"/>
      <c r="G5" s="19"/>
      <c r="H5" s="19"/>
      <c r="I5" s="17"/>
      <c r="J5" s="17"/>
      <c r="K5" s="17"/>
      <c r="L5" s="20"/>
    </row>
    <row r="6" spans="2:12" ht="15">
      <c r="B6" s="16"/>
      <c r="C6" s="17"/>
      <c r="D6" s="142" t="s">
        <v>81</v>
      </c>
      <c r="E6" s="17"/>
      <c r="F6" s="19"/>
      <c r="G6" s="19"/>
      <c r="H6" s="19"/>
      <c r="I6" s="17"/>
      <c r="J6" s="17"/>
      <c r="K6" s="17"/>
      <c r="L6" s="20"/>
    </row>
    <row r="7" spans="2:12" ht="30" customHeight="1">
      <c r="B7" s="16"/>
      <c r="C7" s="17"/>
      <c r="D7" s="17"/>
      <c r="E7" s="157" t="s">
        <v>94</v>
      </c>
      <c r="F7" s="158"/>
      <c r="G7" s="158"/>
      <c r="H7" s="158"/>
      <c r="I7" s="17"/>
      <c r="J7" s="17"/>
      <c r="K7" s="17"/>
      <c r="L7" s="20"/>
    </row>
    <row r="8" spans="2:12" s="23" customFormat="1" ht="15">
      <c r="B8" s="24"/>
      <c r="C8" s="25"/>
      <c r="D8" s="22"/>
      <c r="E8" s="25"/>
      <c r="F8" s="26"/>
      <c r="G8" s="26"/>
      <c r="H8" s="26"/>
      <c r="I8" s="25"/>
      <c r="J8" s="25"/>
      <c r="K8" s="25"/>
      <c r="L8" s="27"/>
    </row>
    <row r="9" spans="2:12" s="23" customFormat="1" ht="36.95" customHeight="1">
      <c r="B9" s="24"/>
      <c r="C9" s="25"/>
      <c r="D9" s="25"/>
      <c r="E9" s="151" t="s">
        <v>96</v>
      </c>
      <c r="F9" s="152"/>
      <c r="G9" s="152"/>
      <c r="H9" s="152"/>
      <c r="I9" s="25"/>
      <c r="J9" s="25"/>
      <c r="K9" s="25"/>
      <c r="L9" s="27"/>
    </row>
    <row r="10" spans="2:12" s="23" customFormat="1" ht="13.5">
      <c r="B10" s="24"/>
      <c r="C10" s="25"/>
      <c r="D10" s="25"/>
      <c r="E10" s="25"/>
      <c r="F10" s="26"/>
      <c r="G10" s="26"/>
      <c r="H10" s="26"/>
      <c r="I10" s="25"/>
      <c r="J10" s="25"/>
      <c r="K10" s="25"/>
      <c r="L10" s="27"/>
    </row>
    <row r="11" spans="2:12" s="23" customFormat="1" ht="14.45" customHeight="1">
      <c r="B11" s="24"/>
      <c r="C11" s="25"/>
      <c r="D11" s="22" t="s">
        <v>13</v>
      </c>
      <c r="E11" s="25"/>
      <c r="F11" s="28" t="s">
        <v>14</v>
      </c>
      <c r="G11" s="26"/>
      <c r="H11" s="26"/>
      <c r="I11" s="22" t="s">
        <v>15</v>
      </c>
      <c r="J11" s="28" t="s">
        <v>14</v>
      </c>
      <c r="K11" s="28"/>
      <c r="L11" s="27"/>
    </row>
    <row r="12" spans="2:12" s="23" customFormat="1" ht="14.45" customHeight="1">
      <c r="B12" s="24"/>
      <c r="C12" s="25"/>
      <c r="D12" s="22" t="s">
        <v>16</v>
      </c>
      <c r="E12" s="25"/>
      <c r="F12" s="145" t="s">
        <v>70</v>
      </c>
      <c r="G12" s="26"/>
      <c r="H12" s="26"/>
      <c r="I12" s="22" t="s">
        <v>18</v>
      </c>
      <c r="J12" s="29"/>
      <c r="K12" s="29"/>
      <c r="L12" s="27"/>
    </row>
    <row r="13" spans="2:12" s="23" customFormat="1" ht="10.9" customHeight="1">
      <c r="B13" s="24"/>
      <c r="C13" s="25"/>
      <c r="D13" s="25"/>
      <c r="E13" s="25"/>
      <c r="F13" s="26"/>
      <c r="G13" s="26"/>
      <c r="H13" s="26"/>
      <c r="I13" s="25"/>
      <c r="J13" s="25"/>
      <c r="K13" s="25"/>
      <c r="L13" s="27"/>
    </row>
    <row r="14" spans="2:12" s="23" customFormat="1" ht="14.45" customHeight="1">
      <c r="B14" s="24"/>
      <c r="C14" s="25"/>
      <c r="D14" s="22" t="s">
        <v>19</v>
      </c>
      <c r="E14" s="25"/>
      <c r="F14" s="26"/>
      <c r="G14" s="26"/>
      <c r="H14" s="26"/>
      <c r="I14" s="22" t="s">
        <v>20</v>
      </c>
      <c r="J14" s="28" t="s">
        <v>14</v>
      </c>
      <c r="K14" s="28"/>
      <c r="L14" s="27"/>
    </row>
    <row r="15" spans="2:12" s="23" customFormat="1" ht="18" customHeight="1">
      <c r="B15" s="24"/>
      <c r="C15" s="25"/>
      <c r="D15" s="25"/>
      <c r="E15" s="28" t="s">
        <v>21</v>
      </c>
      <c r="F15" s="26"/>
      <c r="G15" s="26"/>
      <c r="H15" s="26"/>
      <c r="I15" s="22" t="s">
        <v>22</v>
      </c>
      <c r="J15" s="28" t="s">
        <v>14</v>
      </c>
      <c r="K15" s="28"/>
      <c r="L15" s="27"/>
    </row>
    <row r="16" spans="2:12" s="23" customFormat="1" ht="6.95" customHeight="1">
      <c r="B16" s="24"/>
      <c r="C16" s="25"/>
      <c r="D16" s="25"/>
      <c r="E16" s="25"/>
      <c r="F16" s="26"/>
      <c r="G16" s="26"/>
      <c r="H16" s="26"/>
      <c r="I16" s="25"/>
      <c r="J16" s="25"/>
      <c r="K16" s="25"/>
      <c r="L16" s="27"/>
    </row>
    <row r="17" spans="2:12" s="23" customFormat="1" ht="14.45" customHeight="1">
      <c r="B17" s="24"/>
      <c r="C17" s="25"/>
      <c r="D17" s="22" t="s">
        <v>77</v>
      </c>
      <c r="E17" s="25"/>
      <c r="F17" s="26"/>
      <c r="G17" s="26"/>
      <c r="H17" s="26"/>
      <c r="I17" s="22" t="s">
        <v>20</v>
      </c>
      <c r="J17" s="28" t="str">
        <f>IF('[1]Rekapitulace'!AN13="Vyplň údaj","",IF('[1]Rekapitulace'!AN13="","",'[1]Rekapitulace'!AN13))</f>
        <v/>
      </c>
      <c r="K17" s="28"/>
      <c r="L17" s="27"/>
    </row>
    <row r="18" spans="2:12" s="23" customFormat="1" ht="18" customHeight="1">
      <c r="B18" s="24"/>
      <c r="C18" s="25"/>
      <c r="D18" s="25"/>
      <c r="E18" s="143" t="str">
        <f>IF('[1]Rekapitulace'!E14="Vyplň údaj","",IF('[1]Rekapitulace'!E14="","",'[1]Rekapitulace'!E14))</f>
        <v xml:space="preserve"> </v>
      </c>
      <c r="F18" s="26"/>
      <c r="G18" s="26"/>
      <c r="H18" s="26"/>
      <c r="I18" s="22" t="s">
        <v>22</v>
      </c>
      <c r="J18" s="28" t="str">
        <f>IF('[1]Rekapitulace'!AN14="Vyplň údaj","",IF('[1]Rekapitulace'!AN14="","",'[1]Rekapitulace'!AN14))</f>
        <v/>
      </c>
      <c r="K18" s="28"/>
      <c r="L18" s="27"/>
    </row>
    <row r="19" spans="2:12" s="23" customFormat="1" ht="6.95" customHeight="1">
      <c r="B19" s="24"/>
      <c r="C19" s="25"/>
      <c r="D19" s="25"/>
      <c r="E19" s="25"/>
      <c r="F19" s="26"/>
      <c r="G19" s="26"/>
      <c r="H19" s="26"/>
      <c r="I19" s="25"/>
      <c r="J19" s="25"/>
      <c r="K19" s="25"/>
      <c r="L19" s="27"/>
    </row>
    <row r="20" spans="2:12" s="23" customFormat="1" ht="14.45" customHeight="1">
      <c r="B20" s="24"/>
      <c r="C20" s="25"/>
      <c r="D20" s="22" t="s">
        <v>23</v>
      </c>
      <c r="E20" s="25"/>
      <c r="F20" s="26"/>
      <c r="G20" s="26"/>
      <c r="H20" s="26"/>
      <c r="I20" s="22" t="s">
        <v>20</v>
      </c>
      <c r="J20" s="28" t="s">
        <v>14</v>
      </c>
      <c r="K20" s="28"/>
      <c r="L20" s="27"/>
    </row>
    <row r="21" spans="2:12" s="23" customFormat="1" ht="18" customHeight="1">
      <c r="B21" s="24"/>
      <c r="C21" s="25"/>
      <c r="D21" s="25"/>
      <c r="E21" s="28" t="s">
        <v>73</v>
      </c>
      <c r="F21" s="26"/>
      <c r="G21" s="26"/>
      <c r="H21" s="26"/>
      <c r="I21" s="22" t="s">
        <v>22</v>
      </c>
      <c r="J21" s="28" t="s">
        <v>14</v>
      </c>
      <c r="K21" s="28"/>
      <c r="L21" s="27"/>
    </row>
    <row r="22" spans="2:12" s="23" customFormat="1" ht="6.95" customHeight="1">
      <c r="B22" s="24"/>
      <c r="C22" s="25"/>
      <c r="D22" s="25"/>
      <c r="E22" s="25"/>
      <c r="F22" s="26"/>
      <c r="G22" s="26"/>
      <c r="H22" s="26"/>
      <c r="I22" s="25"/>
      <c r="J22" s="25"/>
      <c r="K22" s="25"/>
      <c r="L22" s="27"/>
    </row>
    <row r="23" spans="2:12" s="23" customFormat="1" ht="14.45" customHeight="1">
      <c r="B23" s="24"/>
      <c r="C23" s="25"/>
      <c r="D23" s="22" t="s">
        <v>24</v>
      </c>
      <c r="E23" s="25"/>
      <c r="F23" s="26"/>
      <c r="G23" s="26"/>
      <c r="H23" s="26"/>
      <c r="I23" s="25"/>
      <c r="J23" s="25"/>
      <c r="K23" s="25"/>
      <c r="L23" s="27"/>
    </row>
    <row r="24" spans="2:12" s="33" customFormat="1" ht="22.5" customHeight="1">
      <c r="B24" s="30"/>
      <c r="C24" s="31"/>
      <c r="D24" s="31"/>
      <c r="E24" s="150" t="s">
        <v>14</v>
      </c>
      <c r="F24" s="150"/>
      <c r="G24" s="150"/>
      <c r="H24" s="150"/>
      <c r="I24" s="31"/>
      <c r="J24" s="31"/>
      <c r="K24" s="31"/>
      <c r="L24" s="32"/>
    </row>
    <row r="25" spans="2:12" s="23" customFormat="1" ht="6.95" customHeight="1">
      <c r="B25" s="24"/>
      <c r="C25" s="25"/>
      <c r="D25" s="25"/>
      <c r="E25" s="25"/>
      <c r="F25" s="26"/>
      <c r="G25" s="26"/>
      <c r="H25" s="26"/>
      <c r="I25" s="25"/>
      <c r="J25" s="25"/>
      <c r="K25" s="25"/>
      <c r="L25" s="27"/>
    </row>
    <row r="26" spans="2:12" s="23" customFormat="1" ht="6.95" customHeight="1">
      <c r="B26" s="24"/>
      <c r="C26" s="25"/>
      <c r="D26" s="34"/>
      <c r="E26" s="34"/>
      <c r="F26" s="35"/>
      <c r="G26" s="35"/>
      <c r="H26" s="35"/>
      <c r="I26" s="34"/>
      <c r="J26" s="34"/>
      <c r="K26" s="34"/>
      <c r="L26" s="36"/>
    </row>
    <row r="27" spans="2:12" s="23" customFormat="1" ht="25.35" customHeight="1">
      <c r="B27" s="24"/>
      <c r="C27" s="25"/>
      <c r="D27" s="37" t="s">
        <v>25</v>
      </c>
      <c r="E27" s="25"/>
      <c r="F27" s="26"/>
      <c r="G27" s="26"/>
      <c r="H27" s="26"/>
      <c r="I27" s="25"/>
      <c r="J27" s="38">
        <f>ROUND(J76,2)</f>
        <v>0</v>
      </c>
      <c r="K27" s="38"/>
      <c r="L27" s="27"/>
    </row>
    <row r="28" spans="2:12" s="23" customFormat="1" ht="6.95" customHeight="1">
      <c r="B28" s="24"/>
      <c r="C28" s="25"/>
      <c r="D28" s="34"/>
      <c r="E28" s="34"/>
      <c r="F28" s="35"/>
      <c r="G28" s="35"/>
      <c r="H28" s="35"/>
      <c r="I28" s="34"/>
      <c r="J28" s="34"/>
      <c r="K28" s="34"/>
      <c r="L28" s="36"/>
    </row>
    <row r="29" spans="2:12" s="23" customFormat="1" ht="14.45" customHeight="1">
      <c r="B29" s="24"/>
      <c r="C29" s="25"/>
      <c r="D29" s="25"/>
      <c r="E29" s="25"/>
      <c r="F29" s="39" t="s">
        <v>26</v>
      </c>
      <c r="G29" s="26"/>
      <c r="H29" s="26"/>
      <c r="I29" s="40" t="s">
        <v>27</v>
      </c>
      <c r="J29" s="40" t="s">
        <v>28</v>
      </c>
      <c r="K29" s="40"/>
      <c r="L29" s="27"/>
    </row>
    <row r="30" spans="2:12" s="23" customFormat="1" ht="14.45" customHeight="1">
      <c r="B30" s="24"/>
      <c r="C30" s="25"/>
      <c r="D30" s="41" t="s">
        <v>29</v>
      </c>
      <c r="E30" s="41" t="s">
        <v>30</v>
      </c>
      <c r="F30" s="42">
        <f>ROUND(SUM(BF76:BF84),2)</f>
        <v>0</v>
      </c>
      <c r="G30" s="26"/>
      <c r="H30" s="26"/>
      <c r="I30" s="43">
        <v>0.21</v>
      </c>
      <c r="J30" s="44">
        <f>ROUND(ROUND((SUM(BF76:BF84)),2)*I30,2)</f>
        <v>0</v>
      </c>
      <c r="K30" s="44"/>
      <c r="L30" s="27"/>
    </row>
    <row r="31" spans="2:12" s="23" customFormat="1" ht="14.45" customHeight="1">
      <c r="B31" s="24"/>
      <c r="C31" s="25"/>
      <c r="D31" s="25"/>
      <c r="E31" s="41" t="s">
        <v>31</v>
      </c>
      <c r="F31" s="42">
        <f>ROUND(SUM(BG76:BG84),2)</f>
        <v>0</v>
      </c>
      <c r="G31" s="26"/>
      <c r="H31" s="26"/>
      <c r="I31" s="43">
        <v>0.15</v>
      </c>
      <c r="J31" s="44">
        <f>ROUND(ROUND((SUM(BG76:BG84)),2)*I31,2)</f>
        <v>0</v>
      </c>
      <c r="K31" s="44"/>
      <c r="L31" s="27"/>
    </row>
    <row r="32" spans="2:12" s="23" customFormat="1" ht="14.45" customHeight="1" hidden="1">
      <c r="B32" s="24"/>
      <c r="C32" s="25"/>
      <c r="D32" s="25"/>
      <c r="E32" s="41" t="s">
        <v>32</v>
      </c>
      <c r="F32" s="42">
        <f>ROUND(SUM(BH76:BH84),2)</f>
        <v>0</v>
      </c>
      <c r="G32" s="26"/>
      <c r="H32" s="26"/>
      <c r="I32" s="43">
        <v>0.21</v>
      </c>
      <c r="J32" s="44">
        <v>0</v>
      </c>
      <c r="K32" s="44"/>
      <c r="L32" s="27"/>
    </row>
    <row r="33" spans="2:12" s="23" customFormat="1" ht="14.45" customHeight="1" hidden="1">
      <c r="B33" s="24"/>
      <c r="C33" s="25"/>
      <c r="D33" s="25"/>
      <c r="E33" s="41" t="s">
        <v>33</v>
      </c>
      <c r="F33" s="42">
        <f>ROUND(SUM(BI76:BI84),2)</f>
        <v>0</v>
      </c>
      <c r="G33" s="26"/>
      <c r="H33" s="26"/>
      <c r="I33" s="43">
        <v>0.15</v>
      </c>
      <c r="J33" s="44">
        <v>0</v>
      </c>
      <c r="K33" s="44"/>
      <c r="L33" s="27"/>
    </row>
    <row r="34" spans="2:12" s="23" customFormat="1" ht="14.45" customHeight="1" hidden="1">
      <c r="B34" s="24"/>
      <c r="C34" s="25"/>
      <c r="D34" s="25"/>
      <c r="E34" s="41" t="s">
        <v>34</v>
      </c>
      <c r="F34" s="42">
        <f>ROUND(SUM(BJ76:BJ84),2)</f>
        <v>0</v>
      </c>
      <c r="G34" s="26"/>
      <c r="H34" s="26"/>
      <c r="I34" s="43">
        <v>0</v>
      </c>
      <c r="J34" s="44">
        <v>0</v>
      </c>
      <c r="K34" s="44"/>
      <c r="L34" s="27"/>
    </row>
    <row r="35" spans="2:12" s="23" customFormat="1" ht="6.95" customHeight="1">
      <c r="B35" s="24"/>
      <c r="C35" s="25"/>
      <c r="D35" s="25"/>
      <c r="E35" s="25"/>
      <c r="F35" s="26"/>
      <c r="G35" s="26"/>
      <c r="H35" s="26"/>
      <c r="I35" s="25"/>
      <c r="J35" s="25"/>
      <c r="K35" s="25"/>
      <c r="L35" s="27"/>
    </row>
    <row r="36" spans="2:12" s="23" customFormat="1" ht="25.35" customHeight="1">
      <c r="B36" s="24"/>
      <c r="C36" s="45"/>
      <c r="D36" s="46" t="s">
        <v>35</v>
      </c>
      <c r="E36" s="47"/>
      <c r="F36" s="48"/>
      <c r="G36" s="49" t="s">
        <v>36</v>
      </c>
      <c r="H36" s="50" t="s">
        <v>37</v>
      </c>
      <c r="I36" s="47"/>
      <c r="J36" s="51">
        <f>SUM(J27:J34)</f>
        <v>0</v>
      </c>
      <c r="K36" s="51"/>
      <c r="L36" s="52"/>
    </row>
    <row r="37" spans="2:12" s="23" customFormat="1" ht="14.45" customHeight="1">
      <c r="B37" s="53"/>
      <c r="C37" s="54"/>
      <c r="D37" s="54"/>
      <c r="E37" s="54"/>
      <c r="F37" s="55"/>
      <c r="G37" s="55"/>
      <c r="H37" s="55"/>
      <c r="I37" s="54"/>
      <c r="J37" s="54"/>
      <c r="K37" s="54"/>
      <c r="L37" s="56"/>
    </row>
    <row r="41" spans="2:12" s="23" customFormat="1" ht="6.95" customHeight="1">
      <c r="B41" s="57"/>
      <c r="C41" s="58"/>
      <c r="D41" s="58"/>
      <c r="E41" s="58"/>
      <c r="F41" s="59"/>
      <c r="G41" s="59"/>
      <c r="H41" s="59"/>
      <c r="I41" s="58"/>
      <c r="J41" s="58"/>
      <c r="K41" s="58"/>
      <c r="L41" s="60"/>
    </row>
    <row r="42" spans="2:12" s="23" customFormat="1" ht="36.95" customHeight="1">
      <c r="B42" s="24"/>
      <c r="C42" s="18" t="s">
        <v>75</v>
      </c>
      <c r="D42" s="25"/>
      <c r="E42" s="25"/>
      <c r="F42" s="26"/>
      <c r="G42" s="26"/>
      <c r="H42" s="26"/>
      <c r="I42" s="25"/>
      <c r="J42" s="25"/>
      <c r="K42" s="25"/>
      <c r="L42" s="27"/>
    </row>
    <row r="43" spans="2:12" s="23" customFormat="1" ht="6.95" customHeight="1">
      <c r="B43" s="24"/>
      <c r="C43" s="25"/>
      <c r="D43" s="25"/>
      <c r="E43" s="25"/>
      <c r="F43" s="26"/>
      <c r="G43" s="26"/>
      <c r="H43" s="26"/>
      <c r="I43" s="25"/>
      <c r="J43" s="25"/>
      <c r="K43" s="25"/>
      <c r="L43" s="27"/>
    </row>
    <row r="44" spans="2:12" s="23" customFormat="1" ht="14.45" customHeight="1">
      <c r="B44" s="24"/>
      <c r="C44" s="142" t="s">
        <v>81</v>
      </c>
      <c r="D44" s="25"/>
      <c r="E44" s="25"/>
      <c r="F44" s="26"/>
      <c r="G44" s="26"/>
      <c r="H44" s="26"/>
      <c r="I44" s="25"/>
      <c r="J44" s="25"/>
      <c r="K44" s="25"/>
      <c r="L44" s="27"/>
    </row>
    <row r="45" spans="2:12" s="23" customFormat="1" ht="30" customHeight="1">
      <c r="B45" s="24"/>
      <c r="C45" s="25"/>
      <c r="D45" s="25"/>
      <c r="E45" s="157" t="str">
        <f>E7</f>
        <v>Lékařská technologie – zdravotnické prostředky pro gynekologicko-porodnické oddělení nemocnice v Karlových Varech</v>
      </c>
      <c r="F45" s="158"/>
      <c r="G45" s="158"/>
      <c r="H45" s="158"/>
      <c r="I45" s="25"/>
      <c r="J45" s="25"/>
      <c r="K45" s="25"/>
      <c r="L45" s="27"/>
    </row>
    <row r="46" spans="2:12" s="23" customFormat="1" ht="14.45" customHeight="1">
      <c r="B46" s="24"/>
      <c r="C46" s="22"/>
      <c r="D46" s="25"/>
      <c r="E46" s="25"/>
      <c r="F46" s="26"/>
      <c r="G46" s="26"/>
      <c r="H46" s="26"/>
      <c r="I46" s="25"/>
      <c r="J46" s="25"/>
      <c r="K46" s="25"/>
      <c r="L46" s="27"/>
    </row>
    <row r="47" spans="2:12" s="23" customFormat="1" ht="37.5" customHeight="1">
      <c r="B47" s="24"/>
      <c r="C47" s="25"/>
      <c r="D47" s="25"/>
      <c r="E47" s="151" t="str">
        <f>E9</f>
        <v xml:space="preserve"> část A. Infuzní pumpa, lineární dávkovač</v>
      </c>
      <c r="F47" s="152"/>
      <c r="G47" s="152"/>
      <c r="H47" s="152"/>
      <c r="I47" s="25"/>
      <c r="J47" s="25"/>
      <c r="K47" s="25"/>
      <c r="L47" s="27"/>
    </row>
    <row r="48" spans="2:12" s="23" customFormat="1" ht="6.95" customHeight="1">
      <c r="B48" s="24"/>
      <c r="C48" s="25"/>
      <c r="D48" s="25"/>
      <c r="E48" s="25"/>
      <c r="F48" s="26"/>
      <c r="G48" s="26"/>
      <c r="H48" s="26"/>
      <c r="I48" s="25"/>
      <c r="J48" s="25"/>
      <c r="K48" s="25"/>
      <c r="L48" s="27"/>
    </row>
    <row r="49" spans="2:12" s="23" customFormat="1" ht="18" customHeight="1">
      <c r="B49" s="24"/>
      <c r="C49" s="22" t="s">
        <v>16</v>
      </c>
      <c r="D49" s="25"/>
      <c r="E49" s="25"/>
      <c r="F49" s="28" t="str">
        <f>F12</f>
        <v>Karlovy Vary</v>
      </c>
      <c r="G49" s="26"/>
      <c r="H49" s="26"/>
      <c r="I49" s="22" t="s">
        <v>18</v>
      </c>
      <c r="J49" s="29"/>
      <c r="K49" s="29"/>
      <c r="L49" s="27"/>
    </row>
    <row r="50" spans="2:12" s="23" customFormat="1" ht="6.95" customHeight="1">
      <c r="B50" s="24"/>
      <c r="C50" s="25"/>
      <c r="D50" s="25"/>
      <c r="E50" s="25"/>
      <c r="F50" s="26"/>
      <c r="G50" s="26"/>
      <c r="H50" s="26"/>
      <c r="I50" s="25"/>
      <c r="J50" s="25"/>
      <c r="K50" s="25"/>
      <c r="L50" s="27"/>
    </row>
    <row r="51" spans="2:12" s="23" customFormat="1" ht="15">
      <c r="B51" s="24"/>
      <c r="C51" s="22" t="s">
        <v>19</v>
      </c>
      <c r="D51" s="25"/>
      <c r="E51" s="25"/>
      <c r="F51" s="28" t="str">
        <f>E15</f>
        <v>Karlovarský kraj, Závodní 88, Karlovy Vary</v>
      </c>
      <c r="G51" s="26"/>
      <c r="H51" s="26"/>
      <c r="I51" s="22" t="s">
        <v>23</v>
      </c>
      <c r="J51" s="28" t="s">
        <v>73</v>
      </c>
      <c r="K51" s="28"/>
      <c r="L51" s="27"/>
    </row>
    <row r="52" spans="2:12" s="23" customFormat="1" ht="14.45" customHeight="1">
      <c r="B52" s="24"/>
      <c r="C52" s="22" t="s">
        <v>77</v>
      </c>
      <c r="D52" s="25"/>
      <c r="E52" s="25"/>
      <c r="F52" s="28" t="str">
        <f>IF(E18="","",E18)</f>
        <v xml:space="preserve"> </v>
      </c>
      <c r="G52" s="26"/>
      <c r="H52" s="26"/>
      <c r="I52" s="25"/>
      <c r="J52" s="25"/>
      <c r="K52" s="25"/>
      <c r="L52" s="27"/>
    </row>
    <row r="53" spans="2:12" s="23" customFormat="1" ht="10.35" customHeight="1">
      <c r="B53" s="24"/>
      <c r="C53" s="25"/>
      <c r="D53" s="25"/>
      <c r="E53" s="25"/>
      <c r="F53" s="26"/>
      <c r="G53" s="26"/>
      <c r="H53" s="26"/>
      <c r="I53" s="25"/>
      <c r="J53" s="25"/>
      <c r="K53" s="25"/>
      <c r="L53" s="27"/>
    </row>
    <row r="54" spans="2:12" s="23" customFormat="1" ht="29.25" customHeight="1">
      <c r="B54" s="24"/>
      <c r="C54" s="61" t="s">
        <v>39</v>
      </c>
      <c r="D54" s="45"/>
      <c r="E54" s="45"/>
      <c r="F54" s="62"/>
      <c r="G54" s="62"/>
      <c r="H54" s="62"/>
      <c r="I54" s="45"/>
      <c r="J54" s="63" t="s">
        <v>40</v>
      </c>
      <c r="K54" s="63"/>
      <c r="L54" s="64"/>
    </row>
    <row r="55" spans="2:12" s="23" customFormat="1" ht="10.35" customHeight="1">
      <c r="B55" s="24"/>
      <c r="C55" s="25"/>
      <c r="D55" s="25"/>
      <c r="E55" s="25"/>
      <c r="F55" s="26"/>
      <c r="G55" s="26"/>
      <c r="H55" s="26"/>
      <c r="I55" s="25"/>
      <c r="J55" s="25"/>
      <c r="K55" s="25"/>
      <c r="L55" s="27"/>
    </row>
    <row r="56" spans="2:48" s="23" customFormat="1" ht="29.25" customHeight="1">
      <c r="B56" s="24"/>
      <c r="C56" s="65" t="s">
        <v>41</v>
      </c>
      <c r="D56" s="25"/>
      <c r="E56" s="25"/>
      <c r="F56" s="26"/>
      <c r="G56" s="26"/>
      <c r="H56" s="26"/>
      <c r="I56" s="25"/>
      <c r="J56" s="38">
        <f>J76</f>
        <v>0</v>
      </c>
      <c r="K56" s="38"/>
      <c r="L56" s="27"/>
      <c r="AV56" s="11" t="s">
        <v>42</v>
      </c>
    </row>
    <row r="57" spans="2:12" s="23" customFormat="1" ht="21.75" customHeight="1">
      <c r="B57" s="24"/>
      <c r="C57" s="25"/>
      <c r="D57" s="25"/>
      <c r="E57" s="25"/>
      <c r="F57" s="26"/>
      <c r="G57" s="26"/>
      <c r="H57" s="26"/>
      <c r="I57" s="25"/>
      <c r="J57" s="25"/>
      <c r="K57" s="25"/>
      <c r="L57" s="27"/>
    </row>
    <row r="58" spans="2:12" s="23" customFormat="1" ht="6.95" customHeight="1">
      <c r="B58" s="53"/>
      <c r="C58" s="54"/>
      <c r="D58" s="54"/>
      <c r="E58" s="54"/>
      <c r="F58" s="55"/>
      <c r="G58" s="55"/>
      <c r="H58" s="55"/>
      <c r="I58" s="54"/>
      <c r="J58" s="54"/>
      <c r="K58" s="54"/>
      <c r="L58" s="56"/>
    </row>
    <row r="62" spans="2:13" s="23" customFormat="1" ht="6.95" customHeight="1">
      <c r="B62" s="57"/>
      <c r="C62" s="58"/>
      <c r="D62" s="58"/>
      <c r="E62" s="58"/>
      <c r="F62" s="59"/>
      <c r="G62" s="59"/>
      <c r="H62" s="59"/>
      <c r="I62" s="58"/>
      <c r="J62" s="58"/>
      <c r="K62" s="58"/>
      <c r="L62" s="66"/>
      <c r="M62" s="24"/>
    </row>
    <row r="63" spans="2:13" s="23" customFormat="1" ht="36.95" customHeight="1">
      <c r="B63" s="24"/>
      <c r="C63" s="67" t="s">
        <v>76</v>
      </c>
      <c r="F63" s="68"/>
      <c r="G63" s="68"/>
      <c r="H63" s="68"/>
      <c r="L63" s="69"/>
      <c r="M63" s="24"/>
    </row>
    <row r="64" spans="2:13" s="23" customFormat="1" ht="6.95" customHeight="1">
      <c r="B64" s="24"/>
      <c r="F64" s="68"/>
      <c r="G64" s="68"/>
      <c r="H64" s="68"/>
      <c r="L64" s="69"/>
      <c r="M64" s="24"/>
    </row>
    <row r="65" spans="2:13" s="23" customFormat="1" ht="14.45" customHeight="1">
      <c r="B65" s="24"/>
      <c r="C65" s="141" t="s">
        <v>81</v>
      </c>
      <c r="F65" s="68"/>
      <c r="G65" s="68"/>
      <c r="H65" s="68"/>
      <c r="L65" s="69"/>
      <c r="M65" s="24"/>
    </row>
    <row r="66" spans="2:13" s="23" customFormat="1" ht="32.25" customHeight="1">
      <c r="B66" s="24"/>
      <c r="E66" s="153" t="str">
        <f>E7</f>
        <v>Lékařská technologie – zdravotnické prostředky pro gynekologicko-porodnické oddělení nemocnice v Karlových Varech</v>
      </c>
      <c r="F66" s="154"/>
      <c r="G66" s="154"/>
      <c r="H66" s="154"/>
      <c r="L66" s="69"/>
      <c r="M66" s="24"/>
    </row>
    <row r="67" spans="2:13" s="23" customFormat="1" ht="14.45" customHeight="1">
      <c r="B67" s="24"/>
      <c r="C67" s="70" t="s">
        <v>12</v>
      </c>
      <c r="F67" s="68"/>
      <c r="G67" s="68"/>
      <c r="H67" s="68"/>
      <c r="L67" s="69"/>
      <c r="M67" s="24"/>
    </row>
    <row r="68" spans="2:13" s="23" customFormat="1" ht="36" customHeight="1">
      <c r="B68" s="24"/>
      <c r="E68" s="147" t="str">
        <f>E9</f>
        <v xml:space="preserve"> část A. Infuzní pumpa, lineární dávkovač</v>
      </c>
      <c r="F68" s="155"/>
      <c r="G68" s="155"/>
      <c r="H68" s="155"/>
      <c r="L68" s="69"/>
      <c r="M68" s="24"/>
    </row>
    <row r="69" spans="2:13" s="23" customFormat="1" ht="10.5" customHeight="1">
      <c r="B69" s="24"/>
      <c r="F69" s="68"/>
      <c r="G69" s="68"/>
      <c r="H69" s="68"/>
      <c r="L69" s="69"/>
      <c r="M69" s="24"/>
    </row>
    <row r="70" spans="2:13" s="23" customFormat="1" ht="18" customHeight="1">
      <c r="B70" s="24"/>
      <c r="C70" s="70" t="s">
        <v>16</v>
      </c>
      <c r="F70" s="71" t="str">
        <f>F12</f>
        <v>Karlovy Vary</v>
      </c>
      <c r="G70" s="68"/>
      <c r="H70" s="68"/>
      <c r="I70" s="70" t="s">
        <v>18</v>
      </c>
      <c r="J70" s="72"/>
      <c r="K70" s="72"/>
      <c r="L70" s="69"/>
      <c r="M70" s="24"/>
    </row>
    <row r="71" spans="2:13" s="23" customFormat="1" ht="6.95" customHeight="1">
      <c r="B71" s="24"/>
      <c r="F71" s="68"/>
      <c r="G71" s="68"/>
      <c r="H71" s="68"/>
      <c r="L71" s="69"/>
      <c r="M71" s="24"/>
    </row>
    <row r="72" spans="2:13" s="23" customFormat="1" ht="15">
      <c r="B72" s="24"/>
      <c r="C72" s="70" t="s">
        <v>19</v>
      </c>
      <c r="F72" s="71" t="str">
        <f>E15</f>
        <v>Karlovarský kraj, Závodní 88, Karlovy Vary</v>
      </c>
      <c r="G72" s="68"/>
      <c r="H72" s="68"/>
      <c r="I72" s="70" t="s">
        <v>23</v>
      </c>
      <c r="J72" s="71" t="s">
        <v>73</v>
      </c>
      <c r="K72" s="71"/>
      <c r="L72" s="69"/>
      <c r="M72" s="24"/>
    </row>
    <row r="73" spans="2:13" s="23" customFormat="1" ht="14.45" customHeight="1">
      <c r="B73" s="24"/>
      <c r="C73" s="70" t="s">
        <v>77</v>
      </c>
      <c r="F73" s="71" t="str">
        <f>IF(E18="","",E18)</f>
        <v xml:space="preserve"> </v>
      </c>
      <c r="G73" s="68"/>
      <c r="H73" s="68"/>
      <c r="L73" s="69"/>
      <c r="M73" s="24"/>
    </row>
    <row r="74" spans="2:13" s="23" customFormat="1" ht="10.35" customHeight="1">
      <c r="B74" s="24"/>
      <c r="F74" s="68"/>
      <c r="G74" s="68"/>
      <c r="H74" s="68"/>
      <c r="L74" s="69"/>
      <c r="M74" s="24"/>
    </row>
    <row r="75" spans="2:21" s="82" customFormat="1" ht="29.25" customHeight="1">
      <c r="B75" s="73"/>
      <c r="C75" s="74" t="s">
        <v>44</v>
      </c>
      <c r="D75" s="75" t="s">
        <v>45</v>
      </c>
      <c r="E75" s="75" t="s">
        <v>46</v>
      </c>
      <c r="F75" s="75" t="s">
        <v>47</v>
      </c>
      <c r="G75" s="75" t="s">
        <v>48</v>
      </c>
      <c r="H75" s="75" t="s">
        <v>49</v>
      </c>
      <c r="I75" s="76" t="s">
        <v>50</v>
      </c>
      <c r="J75" s="75" t="s">
        <v>40</v>
      </c>
      <c r="K75" s="77"/>
      <c r="L75" s="78"/>
      <c r="M75" s="73"/>
      <c r="N75" s="79" t="s">
        <v>51</v>
      </c>
      <c r="O75" s="80" t="s">
        <v>29</v>
      </c>
      <c r="P75" s="80" t="s">
        <v>52</v>
      </c>
      <c r="Q75" s="80" t="s">
        <v>53</v>
      </c>
      <c r="R75" s="80" t="s">
        <v>54</v>
      </c>
      <c r="S75" s="80" t="s">
        <v>55</v>
      </c>
      <c r="T75" s="80" t="s">
        <v>56</v>
      </c>
      <c r="U75" s="81" t="s">
        <v>57</v>
      </c>
    </row>
    <row r="76" spans="2:64" s="23" customFormat="1" ht="29.25" customHeight="1">
      <c r="B76" s="24"/>
      <c r="C76" s="83" t="s">
        <v>41</v>
      </c>
      <c r="F76" s="68"/>
      <c r="G76" s="68"/>
      <c r="H76" s="68"/>
      <c r="J76" s="84">
        <f>BL76</f>
        <v>0</v>
      </c>
      <c r="K76" s="84"/>
      <c r="L76" s="69"/>
      <c r="M76" s="24"/>
      <c r="N76" s="85"/>
      <c r="O76" s="34"/>
      <c r="P76" s="34"/>
      <c r="Q76" s="86">
        <f>SUM(Q77:Q84)</f>
        <v>0</v>
      </c>
      <c r="R76" s="34"/>
      <c r="S76" s="86">
        <f>SUM(S77:S84)</f>
        <v>0</v>
      </c>
      <c r="T76" s="34"/>
      <c r="U76" s="87">
        <f>SUM(U77:U84)</f>
        <v>0</v>
      </c>
      <c r="AU76" s="11" t="s">
        <v>58</v>
      </c>
      <c r="AV76" s="11" t="s">
        <v>42</v>
      </c>
      <c r="BL76" s="88">
        <f>SUM(BL77:BL84)</f>
        <v>0</v>
      </c>
    </row>
    <row r="77" spans="2:66" s="23" customFormat="1" ht="22.5" customHeight="1">
      <c r="B77" s="89"/>
      <c r="C77" s="90">
        <v>1</v>
      </c>
      <c r="D77" s="132" t="s">
        <v>74</v>
      </c>
      <c r="E77" s="91"/>
      <c r="F77" s="92" t="s">
        <v>71</v>
      </c>
      <c r="G77" s="93" t="s">
        <v>61</v>
      </c>
      <c r="H77" s="94">
        <v>12</v>
      </c>
      <c r="I77" s="144"/>
      <c r="J77" s="95">
        <f>ROUND(I77*H77,2)</f>
        <v>0</v>
      </c>
      <c r="K77" s="95"/>
      <c r="L77" s="96"/>
      <c r="M77" s="24"/>
      <c r="N77" s="97" t="s">
        <v>14</v>
      </c>
      <c r="O77" s="98" t="s">
        <v>30</v>
      </c>
      <c r="P77" s="99">
        <v>0</v>
      </c>
      <c r="Q77" s="99">
        <f>P77*H77</f>
        <v>0</v>
      </c>
      <c r="R77" s="99">
        <v>0</v>
      </c>
      <c r="S77" s="99">
        <f>R77*H77</f>
        <v>0</v>
      </c>
      <c r="T77" s="99">
        <v>0</v>
      </c>
      <c r="U77" s="100">
        <f>T77*H77</f>
        <v>0</v>
      </c>
      <c r="AS77" s="11" t="s">
        <v>62</v>
      </c>
      <c r="AU77" s="11" t="s">
        <v>60</v>
      </c>
      <c r="AV77" s="11" t="s">
        <v>63</v>
      </c>
      <c r="AZ77" s="11" t="s">
        <v>64</v>
      </c>
      <c r="BF77" s="101">
        <f>IF(O77="základní",J77,0)</f>
        <v>0</v>
      </c>
      <c r="BG77" s="101">
        <f>IF(O77="snížená",J77,0)</f>
        <v>0</v>
      </c>
      <c r="BH77" s="101">
        <f>IF(O77="zákl. přenesená",J77,0)</f>
        <v>0</v>
      </c>
      <c r="BI77" s="101">
        <f>IF(O77="sníž. přenesená",J77,0)</f>
        <v>0</v>
      </c>
      <c r="BJ77" s="101">
        <f>IF(O77="nulová",J77,0)</f>
        <v>0</v>
      </c>
      <c r="BK77" s="11" t="s">
        <v>59</v>
      </c>
      <c r="BL77" s="101">
        <f>ROUND(I77*H77,2)</f>
        <v>0</v>
      </c>
      <c r="BM77" s="11" t="s">
        <v>62</v>
      </c>
      <c r="BN77" s="11" t="s">
        <v>68</v>
      </c>
    </row>
    <row r="78" spans="2:52" s="103" customFormat="1" ht="13.5">
      <c r="B78" s="102"/>
      <c r="D78" s="104" t="s">
        <v>65</v>
      </c>
      <c r="E78" s="105" t="s">
        <v>14</v>
      </c>
      <c r="F78" s="106"/>
      <c r="G78" s="68"/>
      <c r="H78" s="107" t="s">
        <v>14</v>
      </c>
      <c r="L78" s="108"/>
      <c r="M78" s="102"/>
      <c r="N78" s="109"/>
      <c r="O78" s="110"/>
      <c r="P78" s="110"/>
      <c r="Q78" s="110"/>
      <c r="R78" s="110"/>
      <c r="S78" s="110"/>
      <c r="T78" s="110"/>
      <c r="U78" s="111"/>
      <c r="AU78" s="105" t="s">
        <v>65</v>
      </c>
      <c r="AV78" s="105" t="s">
        <v>63</v>
      </c>
      <c r="AW78" s="103" t="s">
        <v>59</v>
      </c>
      <c r="AX78" s="103" t="s">
        <v>66</v>
      </c>
      <c r="AY78" s="103" t="s">
        <v>63</v>
      </c>
      <c r="AZ78" s="105" t="s">
        <v>64</v>
      </c>
    </row>
    <row r="79" spans="2:52" s="113" customFormat="1" ht="13.5">
      <c r="B79" s="112"/>
      <c r="D79" s="104" t="s">
        <v>65</v>
      </c>
      <c r="E79" s="114" t="s">
        <v>14</v>
      </c>
      <c r="F79" s="106">
        <v>12</v>
      </c>
      <c r="G79" s="68"/>
      <c r="H79" s="115">
        <v>12</v>
      </c>
      <c r="L79" s="116"/>
      <c r="M79" s="112"/>
      <c r="N79" s="117"/>
      <c r="O79" s="118"/>
      <c r="P79" s="118"/>
      <c r="Q79" s="118"/>
      <c r="R79" s="118"/>
      <c r="S79" s="118"/>
      <c r="T79" s="118"/>
      <c r="U79" s="119"/>
      <c r="AU79" s="114" t="s">
        <v>65</v>
      </c>
      <c r="AV79" s="114" t="s">
        <v>63</v>
      </c>
      <c r="AW79" s="113" t="s">
        <v>8</v>
      </c>
      <c r="AX79" s="113" t="s">
        <v>66</v>
      </c>
      <c r="AY79" s="113" t="s">
        <v>63</v>
      </c>
      <c r="AZ79" s="114" t="s">
        <v>64</v>
      </c>
    </row>
    <row r="80" spans="2:52" s="121" customFormat="1" ht="13.5">
      <c r="B80" s="120"/>
      <c r="D80" s="122" t="s">
        <v>65</v>
      </c>
      <c r="E80" s="123" t="s">
        <v>14</v>
      </c>
      <c r="F80" s="124" t="s">
        <v>67</v>
      </c>
      <c r="G80" s="68"/>
      <c r="H80" s="125">
        <v>12</v>
      </c>
      <c r="L80" s="126"/>
      <c r="M80" s="120"/>
      <c r="N80" s="127"/>
      <c r="O80" s="128"/>
      <c r="P80" s="128"/>
      <c r="Q80" s="128"/>
      <c r="R80" s="128"/>
      <c r="S80" s="128"/>
      <c r="T80" s="128"/>
      <c r="U80" s="129"/>
      <c r="AU80" s="130" t="s">
        <v>65</v>
      </c>
      <c r="AV80" s="130" t="s">
        <v>63</v>
      </c>
      <c r="AW80" s="121" t="s">
        <v>62</v>
      </c>
      <c r="AX80" s="121" t="s">
        <v>66</v>
      </c>
      <c r="AY80" s="121" t="s">
        <v>59</v>
      </c>
      <c r="AZ80" s="130" t="s">
        <v>64</v>
      </c>
    </row>
    <row r="81" spans="2:66" s="23" customFormat="1" ht="22.5" customHeight="1">
      <c r="B81" s="89"/>
      <c r="C81" s="90">
        <v>2</v>
      </c>
      <c r="D81" s="132" t="s">
        <v>74</v>
      </c>
      <c r="E81" s="91"/>
      <c r="F81" s="92" t="s">
        <v>72</v>
      </c>
      <c r="G81" s="93" t="s">
        <v>61</v>
      </c>
      <c r="H81" s="94">
        <v>6</v>
      </c>
      <c r="I81" s="144"/>
      <c r="J81" s="95">
        <f>ROUND(I81*H81,2)</f>
        <v>0</v>
      </c>
      <c r="K81" s="95"/>
      <c r="L81" s="96"/>
      <c r="M81" s="24"/>
      <c r="N81" s="97" t="s">
        <v>14</v>
      </c>
      <c r="O81" s="98" t="s">
        <v>30</v>
      </c>
      <c r="P81" s="99">
        <v>0</v>
      </c>
      <c r="Q81" s="99">
        <f>P81*H81</f>
        <v>0</v>
      </c>
      <c r="R81" s="99">
        <v>0</v>
      </c>
      <c r="S81" s="99">
        <f>R81*H81</f>
        <v>0</v>
      </c>
      <c r="T81" s="99">
        <v>0</v>
      </c>
      <c r="U81" s="100">
        <f>T81*H81</f>
        <v>0</v>
      </c>
      <c r="AS81" s="11" t="s">
        <v>62</v>
      </c>
      <c r="AU81" s="11" t="s">
        <v>60</v>
      </c>
      <c r="AV81" s="11" t="s">
        <v>63</v>
      </c>
      <c r="AZ81" s="11" t="s">
        <v>64</v>
      </c>
      <c r="BF81" s="101">
        <f>IF(O81="základní",J81,0)</f>
        <v>0</v>
      </c>
      <c r="BG81" s="101">
        <f>IF(O81="snížená",J81,0)</f>
        <v>0</v>
      </c>
      <c r="BH81" s="101">
        <f>IF(O81="zákl. přenesená",J81,0)</f>
        <v>0</v>
      </c>
      <c r="BI81" s="101">
        <f>IF(O81="sníž. přenesená",J81,0)</f>
        <v>0</v>
      </c>
      <c r="BJ81" s="101">
        <f>IF(O81="nulová",J81,0)</f>
        <v>0</v>
      </c>
      <c r="BK81" s="11" t="s">
        <v>59</v>
      </c>
      <c r="BL81" s="101">
        <f>ROUND(I81*H81,2)</f>
        <v>0</v>
      </c>
      <c r="BM81" s="11" t="s">
        <v>62</v>
      </c>
      <c r="BN81" s="11" t="s">
        <v>69</v>
      </c>
    </row>
    <row r="82" spans="2:52" s="103" customFormat="1" ht="13.5">
      <c r="B82" s="102"/>
      <c r="D82" s="104" t="s">
        <v>65</v>
      </c>
      <c r="E82" s="105" t="s">
        <v>14</v>
      </c>
      <c r="F82" s="106"/>
      <c r="G82" s="68"/>
      <c r="H82" s="107" t="s">
        <v>14</v>
      </c>
      <c r="L82" s="108"/>
      <c r="M82" s="102"/>
      <c r="N82" s="109"/>
      <c r="O82" s="110"/>
      <c r="P82" s="110"/>
      <c r="Q82" s="110"/>
      <c r="R82" s="110"/>
      <c r="S82" s="110"/>
      <c r="T82" s="110"/>
      <c r="U82" s="111"/>
      <c r="AU82" s="105" t="s">
        <v>65</v>
      </c>
      <c r="AV82" s="105" t="s">
        <v>63</v>
      </c>
      <c r="AW82" s="103" t="s">
        <v>59</v>
      </c>
      <c r="AX82" s="103" t="s">
        <v>66</v>
      </c>
      <c r="AY82" s="103" t="s">
        <v>63</v>
      </c>
      <c r="AZ82" s="105" t="s">
        <v>64</v>
      </c>
    </row>
    <row r="83" spans="2:52" s="113" customFormat="1" ht="13.5">
      <c r="B83" s="112"/>
      <c r="D83" s="104" t="s">
        <v>65</v>
      </c>
      <c r="E83" s="114" t="s">
        <v>14</v>
      </c>
      <c r="F83" s="106">
        <v>6</v>
      </c>
      <c r="G83" s="68"/>
      <c r="H83" s="115">
        <v>6</v>
      </c>
      <c r="L83" s="116"/>
      <c r="M83" s="112"/>
      <c r="N83" s="117"/>
      <c r="O83" s="118"/>
      <c r="P83" s="118"/>
      <c r="Q83" s="118"/>
      <c r="R83" s="118"/>
      <c r="S83" s="118"/>
      <c r="T83" s="118"/>
      <c r="U83" s="119"/>
      <c r="AU83" s="114" t="s">
        <v>65</v>
      </c>
      <c r="AV83" s="114" t="s">
        <v>63</v>
      </c>
      <c r="AW83" s="113" t="s">
        <v>8</v>
      </c>
      <c r="AX83" s="113" t="s">
        <v>66</v>
      </c>
      <c r="AY83" s="113" t="s">
        <v>63</v>
      </c>
      <c r="AZ83" s="114" t="s">
        <v>64</v>
      </c>
    </row>
    <row r="84" spans="2:52" s="121" customFormat="1" ht="13.5">
      <c r="B84" s="120"/>
      <c r="D84" s="122" t="s">
        <v>65</v>
      </c>
      <c r="E84" s="123" t="s">
        <v>14</v>
      </c>
      <c r="F84" s="124" t="s">
        <v>67</v>
      </c>
      <c r="G84" s="68"/>
      <c r="H84" s="125">
        <v>6</v>
      </c>
      <c r="L84" s="126"/>
      <c r="M84" s="120"/>
      <c r="N84" s="127"/>
      <c r="O84" s="128"/>
      <c r="P84" s="128"/>
      <c r="Q84" s="128"/>
      <c r="R84" s="128"/>
      <c r="S84" s="128"/>
      <c r="T84" s="128"/>
      <c r="U84" s="129"/>
      <c r="AU84" s="130" t="s">
        <v>65</v>
      </c>
      <c r="AV84" s="130" t="s">
        <v>63</v>
      </c>
      <c r="AW84" s="121" t="s">
        <v>62</v>
      </c>
      <c r="AX84" s="121" t="s">
        <v>66</v>
      </c>
      <c r="AY84" s="121" t="s">
        <v>59</v>
      </c>
      <c r="AZ84" s="130" t="s">
        <v>64</v>
      </c>
    </row>
    <row r="85" spans="2:13" s="23" customFormat="1" ht="6.95" customHeight="1">
      <c r="B85" s="53"/>
      <c r="C85" s="54"/>
      <c r="D85" s="54"/>
      <c r="E85" s="54"/>
      <c r="F85" s="55"/>
      <c r="G85" s="55"/>
      <c r="H85" s="55"/>
      <c r="I85" s="54"/>
      <c r="J85" s="54"/>
      <c r="K85" s="54"/>
      <c r="L85" s="131"/>
      <c r="M85" s="24"/>
    </row>
  </sheetData>
  <autoFilter ref="C75:L84"/>
  <mergeCells count="9">
    <mergeCell ref="E47:H47"/>
    <mergeCell ref="E66:H66"/>
    <mergeCell ref="E68:H68"/>
    <mergeCell ref="G1:H1"/>
    <mergeCell ref="M2:W2"/>
    <mergeCell ref="E7:H7"/>
    <mergeCell ref="E9:H9"/>
    <mergeCell ref="E24:H24"/>
    <mergeCell ref="E45:H45"/>
  </mergeCells>
  <hyperlinks>
    <hyperlink ref="F1:G1" location="C2" display="1) Krycí list soupisu"/>
    <hyperlink ref="G1:H1" location="C54" display="2) Rekapitulace"/>
    <hyperlink ref="J1" location="C75" display="3) Soupis prací"/>
    <hyperlink ref="M1:W1" location="'Rekapitulace stavby'!C2" display="Rekapitulace stavby"/>
  </hyperlinks>
  <printOptions/>
  <pageMargins left="0.5905511811023623" right="0.5905511811023623" top="0.5905511811023623" bottom="0.5905511811023623" header="0" footer="0"/>
  <pageSetup blackAndWhite="1" fitToHeight="100" fitToWidth="1" horizontalDpi="600" verticalDpi="600" orientation="portrait" paperSize="9" scale="6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S99"/>
  <sheetViews>
    <sheetView showGridLines="0" zoomScale="115" zoomScaleNormal="115" workbookViewId="0" topLeftCell="A1">
      <pane ySplit="1" topLeftCell="A78" activePane="bottomLeft" state="frozen"/>
      <selection pane="bottomLeft" activeCell="M86" sqref="M8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48.33203125" style="9" customWidth="1"/>
    <col min="7" max="7" width="7" style="9" customWidth="1"/>
    <col min="8" max="8" width="10" style="9" customWidth="1"/>
    <col min="9" max="9" width="9.66015625" style="0" customWidth="1"/>
    <col min="10" max="10" width="18.5" style="0" customWidth="1"/>
    <col min="11" max="11" width="8.5" style="0" customWidth="1"/>
    <col min="12" max="12" width="8.33203125" style="10" customWidth="1"/>
    <col min="13" max="13" width="86.16015625" style="0" bestFit="1" customWidth="1"/>
    <col min="20" max="20" width="8.16015625" style="0" hidden="1" customWidth="1"/>
    <col min="21" max="21" width="29.66015625" style="0" hidden="1" customWidth="1"/>
    <col min="22" max="22" width="16.33203125" style="0" hidden="1" customWidth="1"/>
    <col min="23" max="23" width="12.33203125" style="0" customWidth="1"/>
    <col min="24" max="24" width="16.33203125" style="0" customWidth="1"/>
    <col min="25" max="25" width="12.33203125" style="0" customWidth="1"/>
    <col min="26" max="26" width="15" style="0" customWidth="1"/>
    <col min="27" max="27" width="11" style="0" customWidth="1"/>
    <col min="28" max="28" width="15" style="0" customWidth="1"/>
    <col min="29" max="29" width="16.33203125" style="0" customWidth="1"/>
    <col min="30" max="30" width="11" style="0" customWidth="1"/>
    <col min="31" max="31" width="15" style="0" customWidth="1"/>
    <col min="32" max="32" width="16.33203125" style="0" customWidth="1"/>
  </cols>
  <sheetData>
    <row r="1" spans="1:71" ht="21.75" customHeight="1">
      <c r="A1" s="1"/>
      <c r="B1" s="2"/>
      <c r="C1" s="2"/>
      <c r="D1" s="3" t="s">
        <v>0</v>
      </c>
      <c r="E1" s="2"/>
      <c r="F1" s="4" t="s">
        <v>1</v>
      </c>
      <c r="G1" s="156" t="s">
        <v>2</v>
      </c>
      <c r="H1" s="156"/>
      <c r="I1" s="2"/>
      <c r="J1" s="5" t="s">
        <v>3</v>
      </c>
      <c r="K1" s="5"/>
      <c r="L1" s="6" t="s">
        <v>4</v>
      </c>
      <c r="M1" s="5" t="s">
        <v>5</v>
      </c>
      <c r="N1" s="5"/>
      <c r="O1" s="5"/>
      <c r="P1" s="5"/>
      <c r="Q1" s="5"/>
      <c r="R1" s="5"/>
      <c r="S1" s="5"/>
      <c r="T1" s="5"/>
      <c r="U1" s="5"/>
      <c r="V1" s="7"/>
      <c r="W1" s="7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</row>
    <row r="2" spans="3:47" ht="36.95" customHeight="1">
      <c r="M2" s="148" t="s">
        <v>6</v>
      </c>
      <c r="N2" s="149"/>
      <c r="O2" s="149"/>
      <c r="P2" s="149"/>
      <c r="Q2" s="149"/>
      <c r="R2" s="149"/>
      <c r="S2" s="149"/>
      <c r="T2" s="149"/>
      <c r="U2" s="149"/>
      <c r="V2" s="149"/>
      <c r="W2" s="149"/>
      <c r="AU2" s="11" t="s">
        <v>7</v>
      </c>
    </row>
    <row r="3" spans="2:47" ht="6.95" customHeight="1">
      <c r="B3" s="12"/>
      <c r="C3" s="13"/>
      <c r="D3" s="13"/>
      <c r="E3" s="13"/>
      <c r="F3" s="14"/>
      <c r="G3" s="14"/>
      <c r="H3" s="14"/>
      <c r="I3" s="13"/>
      <c r="J3" s="13"/>
      <c r="K3" s="13"/>
      <c r="L3" s="15"/>
      <c r="AU3" s="11" t="s">
        <v>8</v>
      </c>
    </row>
    <row r="4" spans="2:47" ht="36.95" customHeight="1">
      <c r="B4" s="16"/>
      <c r="C4" s="17"/>
      <c r="D4" s="18" t="s">
        <v>9</v>
      </c>
      <c r="E4" s="17"/>
      <c r="F4" s="19"/>
      <c r="G4" s="19"/>
      <c r="H4" s="19"/>
      <c r="I4" s="17"/>
      <c r="J4" s="17"/>
      <c r="K4" s="17"/>
      <c r="L4" s="20"/>
      <c r="N4" s="21" t="s">
        <v>10</v>
      </c>
      <c r="AU4" s="11" t="s">
        <v>11</v>
      </c>
    </row>
    <row r="5" spans="2:12" ht="6.95" customHeight="1">
      <c r="B5" s="16"/>
      <c r="C5" s="17"/>
      <c r="D5" s="17"/>
      <c r="E5" s="17"/>
      <c r="F5" s="19"/>
      <c r="G5" s="19"/>
      <c r="H5" s="19"/>
      <c r="I5" s="17"/>
      <c r="J5" s="17"/>
      <c r="K5" s="17"/>
      <c r="L5" s="20"/>
    </row>
    <row r="6" spans="2:12" ht="15">
      <c r="B6" s="16"/>
      <c r="C6" s="17"/>
      <c r="D6" s="142" t="s">
        <v>81</v>
      </c>
      <c r="E6" s="17"/>
      <c r="F6" s="19"/>
      <c r="G6" s="19"/>
      <c r="H6" s="19"/>
      <c r="I6" s="17"/>
      <c r="J6" s="17"/>
      <c r="K6" s="17"/>
      <c r="L6" s="20"/>
    </row>
    <row r="7" spans="2:12" ht="28.5" customHeight="1">
      <c r="B7" s="16"/>
      <c r="C7" s="17"/>
      <c r="D7" s="17"/>
      <c r="E7" s="157" t="s">
        <v>94</v>
      </c>
      <c r="F7" s="158"/>
      <c r="G7" s="158"/>
      <c r="H7" s="158"/>
      <c r="I7" s="17"/>
      <c r="J7" s="17"/>
      <c r="K7" s="17"/>
      <c r="L7" s="20"/>
    </row>
    <row r="8" spans="2:12" s="23" customFormat="1" ht="15">
      <c r="B8" s="24"/>
      <c r="C8" s="25"/>
      <c r="D8" s="22"/>
      <c r="E8" s="25"/>
      <c r="F8" s="26"/>
      <c r="G8" s="26"/>
      <c r="H8" s="26"/>
      <c r="I8" s="25"/>
      <c r="J8" s="25"/>
      <c r="K8" s="25"/>
      <c r="L8" s="27"/>
    </row>
    <row r="9" spans="2:12" s="23" customFormat="1" ht="36.95" customHeight="1">
      <c r="B9" s="24"/>
      <c r="C9" s="25"/>
      <c r="D9" s="25"/>
      <c r="E9" s="151" t="s">
        <v>95</v>
      </c>
      <c r="F9" s="152"/>
      <c r="G9" s="152"/>
      <c r="H9" s="152"/>
      <c r="I9" s="25"/>
      <c r="J9" s="25"/>
      <c r="K9" s="25"/>
      <c r="L9" s="27"/>
    </row>
    <row r="10" spans="2:12" s="23" customFormat="1" ht="13.5">
      <c r="B10" s="24"/>
      <c r="C10" s="25"/>
      <c r="D10" s="25"/>
      <c r="E10" s="25"/>
      <c r="F10" s="26"/>
      <c r="G10" s="26"/>
      <c r="H10" s="26"/>
      <c r="I10" s="25"/>
      <c r="J10" s="25"/>
      <c r="K10" s="25"/>
      <c r="L10" s="27"/>
    </row>
    <row r="11" spans="2:12" s="23" customFormat="1" ht="14.45" customHeight="1">
      <c r="B11" s="24"/>
      <c r="C11" s="25"/>
      <c r="D11" s="22" t="s">
        <v>13</v>
      </c>
      <c r="E11" s="25"/>
      <c r="F11" s="28" t="s">
        <v>14</v>
      </c>
      <c r="G11" s="26"/>
      <c r="H11" s="26"/>
      <c r="I11" s="22" t="s">
        <v>15</v>
      </c>
      <c r="J11" s="28" t="s">
        <v>14</v>
      </c>
      <c r="K11" s="28"/>
      <c r="L11" s="27"/>
    </row>
    <row r="12" spans="2:12" s="23" customFormat="1" ht="14.45" customHeight="1">
      <c r="B12" s="24"/>
      <c r="C12" s="25"/>
      <c r="D12" s="22" t="s">
        <v>16</v>
      </c>
      <c r="E12" s="25"/>
      <c r="F12" s="28" t="s">
        <v>17</v>
      </c>
      <c r="G12" s="26"/>
      <c r="H12" s="26"/>
      <c r="I12" s="22" t="s">
        <v>18</v>
      </c>
      <c r="J12" s="29"/>
      <c r="K12" s="29"/>
      <c r="L12" s="27"/>
    </row>
    <row r="13" spans="2:12" s="23" customFormat="1" ht="10.9" customHeight="1">
      <c r="B13" s="24"/>
      <c r="C13" s="25"/>
      <c r="D13" s="25"/>
      <c r="E13" s="25"/>
      <c r="F13" s="26"/>
      <c r="G13" s="26"/>
      <c r="H13" s="26"/>
      <c r="I13" s="25"/>
      <c r="J13" s="25"/>
      <c r="K13" s="25"/>
      <c r="L13" s="27"/>
    </row>
    <row r="14" spans="2:12" s="23" customFormat="1" ht="14.45" customHeight="1">
      <c r="B14" s="24"/>
      <c r="C14" s="25"/>
      <c r="D14" s="22" t="s">
        <v>19</v>
      </c>
      <c r="E14" s="25"/>
      <c r="F14" s="26"/>
      <c r="G14" s="26"/>
      <c r="H14" s="26"/>
      <c r="I14" s="22" t="s">
        <v>20</v>
      </c>
      <c r="J14" s="28" t="s">
        <v>14</v>
      </c>
      <c r="K14" s="28"/>
      <c r="L14" s="27"/>
    </row>
    <row r="15" spans="2:12" s="23" customFormat="1" ht="18" customHeight="1">
      <c r="B15" s="24"/>
      <c r="C15" s="25"/>
      <c r="D15" s="25"/>
      <c r="E15" s="28" t="s">
        <v>21</v>
      </c>
      <c r="F15" s="26"/>
      <c r="G15" s="26"/>
      <c r="H15" s="26"/>
      <c r="I15" s="22" t="s">
        <v>22</v>
      </c>
      <c r="J15" s="28" t="s">
        <v>14</v>
      </c>
      <c r="K15" s="28"/>
      <c r="L15" s="27"/>
    </row>
    <row r="16" spans="2:12" s="23" customFormat="1" ht="6.95" customHeight="1">
      <c r="B16" s="24"/>
      <c r="C16" s="25"/>
      <c r="D16" s="25"/>
      <c r="E16" s="25"/>
      <c r="F16" s="26"/>
      <c r="G16" s="26"/>
      <c r="H16" s="26"/>
      <c r="I16" s="25"/>
      <c r="J16" s="25"/>
      <c r="K16" s="25"/>
      <c r="L16" s="27"/>
    </row>
    <row r="17" spans="2:12" s="23" customFormat="1" ht="14.45" customHeight="1">
      <c r="B17" s="24"/>
      <c r="C17" s="25"/>
      <c r="D17" s="22" t="s">
        <v>77</v>
      </c>
      <c r="E17" s="25"/>
      <c r="F17" s="26"/>
      <c r="G17" s="26"/>
      <c r="H17" s="26"/>
      <c r="I17" s="22" t="s">
        <v>20</v>
      </c>
      <c r="J17" s="28" t="str">
        <f>IF('[1]Rekapitulace'!AN13="Vyplň údaj","",IF('[1]Rekapitulace'!AN13="","",'[1]Rekapitulace'!AN13))</f>
        <v/>
      </c>
      <c r="K17" s="28"/>
      <c r="L17" s="27"/>
    </row>
    <row r="18" spans="2:12" s="23" customFormat="1" ht="18" customHeight="1">
      <c r="B18" s="24"/>
      <c r="C18" s="25"/>
      <c r="D18" s="25"/>
      <c r="E18" s="143" t="str">
        <f>IF('[1]Rekapitulace'!E14="Vyplň údaj","",IF('[1]Rekapitulace'!E14="","",'[1]Rekapitulace'!E14))</f>
        <v xml:space="preserve"> </v>
      </c>
      <c r="F18" s="26"/>
      <c r="G18" s="26"/>
      <c r="H18" s="26"/>
      <c r="I18" s="22" t="s">
        <v>22</v>
      </c>
      <c r="J18" s="28" t="str">
        <f>IF('[1]Rekapitulace'!AN14="Vyplň údaj","",IF('[1]Rekapitulace'!AN14="","",'[1]Rekapitulace'!AN14))</f>
        <v/>
      </c>
      <c r="K18" s="28"/>
      <c r="L18" s="27"/>
    </row>
    <row r="19" spans="2:12" s="23" customFormat="1" ht="6.95" customHeight="1">
      <c r="B19" s="24"/>
      <c r="C19" s="25"/>
      <c r="D19" s="25"/>
      <c r="E19" s="25"/>
      <c r="F19" s="26"/>
      <c r="G19" s="26"/>
      <c r="H19" s="26"/>
      <c r="I19" s="25"/>
      <c r="J19" s="25"/>
      <c r="K19" s="25"/>
      <c r="L19" s="27"/>
    </row>
    <row r="20" spans="2:12" s="23" customFormat="1" ht="14.45" customHeight="1">
      <c r="B20" s="24"/>
      <c r="C20" s="25"/>
      <c r="D20" s="22" t="s">
        <v>23</v>
      </c>
      <c r="E20" s="25"/>
      <c r="F20" s="26"/>
      <c r="G20" s="26"/>
      <c r="H20" s="26"/>
      <c r="I20" s="22" t="s">
        <v>20</v>
      </c>
      <c r="J20" s="28" t="s">
        <v>14</v>
      </c>
      <c r="K20" s="28"/>
      <c r="L20" s="27"/>
    </row>
    <row r="21" spans="2:12" s="23" customFormat="1" ht="18" customHeight="1">
      <c r="B21" s="24"/>
      <c r="C21" s="25"/>
      <c r="D21" s="25"/>
      <c r="E21" s="28" t="s">
        <v>73</v>
      </c>
      <c r="F21" s="26"/>
      <c r="G21" s="26"/>
      <c r="H21" s="26"/>
      <c r="I21" s="22" t="s">
        <v>22</v>
      </c>
      <c r="J21" s="28" t="s">
        <v>14</v>
      </c>
      <c r="K21" s="28"/>
      <c r="L21" s="27"/>
    </row>
    <row r="22" spans="2:12" s="23" customFormat="1" ht="6.95" customHeight="1">
      <c r="B22" s="24"/>
      <c r="C22" s="25"/>
      <c r="D22" s="25"/>
      <c r="E22" s="25"/>
      <c r="F22" s="26"/>
      <c r="G22" s="26"/>
      <c r="H22" s="26"/>
      <c r="I22" s="25"/>
      <c r="J22" s="25"/>
      <c r="K22" s="25"/>
      <c r="L22" s="27"/>
    </row>
    <row r="23" spans="2:12" s="23" customFormat="1" ht="14.45" customHeight="1">
      <c r="B23" s="24"/>
      <c r="C23" s="25"/>
      <c r="D23" s="22" t="s">
        <v>24</v>
      </c>
      <c r="E23" s="25"/>
      <c r="F23" s="26"/>
      <c r="G23" s="26"/>
      <c r="H23" s="26"/>
      <c r="I23" s="25"/>
      <c r="J23" s="25"/>
      <c r="K23" s="25"/>
      <c r="L23" s="27"/>
    </row>
    <row r="24" spans="2:12" s="33" customFormat="1" ht="22.5" customHeight="1">
      <c r="B24" s="30"/>
      <c r="C24" s="31"/>
      <c r="D24" s="31"/>
      <c r="E24" s="150" t="s">
        <v>14</v>
      </c>
      <c r="F24" s="150"/>
      <c r="G24" s="150"/>
      <c r="H24" s="150"/>
      <c r="I24" s="31"/>
      <c r="J24" s="31"/>
      <c r="K24" s="31"/>
      <c r="L24" s="32"/>
    </row>
    <row r="25" spans="2:12" s="23" customFormat="1" ht="6.95" customHeight="1">
      <c r="B25" s="24"/>
      <c r="C25" s="25"/>
      <c r="D25" s="25"/>
      <c r="E25" s="25"/>
      <c r="F25" s="26"/>
      <c r="G25" s="26"/>
      <c r="H25" s="26"/>
      <c r="I25" s="25"/>
      <c r="J25" s="25"/>
      <c r="K25" s="25"/>
      <c r="L25" s="27"/>
    </row>
    <row r="26" spans="2:12" s="23" customFormat="1" ht="6.95" customHeight="1">
      <c r="B26" s="24"/>
      <c r="C26" s="25"/>
      <c r="D26" s="34"/>
      <c r="E26" s="34"/>
      <c r="F26" s="35"/>
      <c r="G26" s="35"/>
      <c r="H26" s="35"/>
      <c r="I26" s="34"/>
      <c r="J26" s="34"/>
      <c r="K26" s="34"/>
      <c r="L26" s="36"/>
    </row>
    <row r="27" spans="2:12" s="23" customFormat="1" ht="25.35" customHeight="1">
      <c r="B27" s="24"/>
      <c r="C27" s="25"/>
      <c r="D27" s="37" t="s">
        <v>25</v>
      </c>
      <c r="E27" s="25"/>
      <c r="F27" s="26"/>
      <c r="G27" s="26"/>
      <c r="H27" s="26"/>
      <c r="I27" s="25"/>
      <c r="J27" s="38">
        <f>ROUND(J76,2)</f>
        <v>0</v>
      </c>
      <c r="K27" s="38"/>
      <c r="L27" s="27"/>
    </row>
    <row r="28" spans="2:12" s="23" customFormat="1" ht="6.95" customHeight="1">
      <c r="B28" s="24"/>
      <c r="C28" s="25"/>
      <c r="D28" s="34"/>
      <c r="E28" s="34"/>
      <c r="F28" s="35"/>
      <c r="G28" s="35"/>
      <c r="H28" s="35"/>
      <c r="I28" s="34"/>
      <c r="J28" s="34"/>
      <c r="K28" s="34"/>
      <c r="L28" s="36"/>
    </row>
    <row r="29" spans="2:12" s="23" customFormat="1" ht="14.45" customHeight="1">
      <c r="B29" s="24"/>
      <c r="C29" s="25"/>
      <c r="D29" s="25"/>
      <c r="E29" s="25"/>
      <c r="F29" s="39" t="s">
        <v>26</v>
      </c>
      <c r="G29" s="26"/>
      <c r="H29" s="26"/>
      <c r="I29" s="40" t="s">
        <v>27</v>
      </c>
      <c r="J29" s="40" t="s">
        <v>28</v>
      </c>
      <c r="K29" s="40"/>
      <c r="L29" s="27"/>
    </row>
    <row r="30" spans="2:12" s="23" customFormat="1" ht="14.45" customHeight="1">
      <c r="B30" s="24"/>
      <c r="C30" s="25"/>
      <c r="D30" s="41" t="s">
        <v>29</v>
      </c>
      <c r="E30" s="41" t="s">
        <v>30</v>
      </c>
      <c r="F30" s="42">
        <f>J27</f>
        <v>0</v>
      </c>
      <c r="G30" s="26"/>
      <c r="H30" s="26"/>
      <c r="I30" s="43">
        <v>0.21</v>
      </c>
      <c r="J30" s="44">
        <f>F30*I30</f>
        <v>0</v>
      </c>
      <c r="K30" s="44"/>
      <c r="L30" s="27"/>
    </row>
    <row r="31" spans="2:12" s="23" customFormat="1" ht="14.45" customHeight="1">
      <c r="B31" s="24"/>
      <c r="C31" s="25"/>
      <c r="D31" s="25"/>
      <c r="E31" s="41" t="s">
        <v>31</v>
      </c>
      <c r="F31" s="42">
        <f>ROUND(SUM(BG76:BG92),2)</f>
        <v>0</v>
      </c>
      <c r="G31" s="26"/>
      <c r="H31" s="26"/>
      <c r="I31" s="43">
        <v>0.15</v>
      </c>
      <c r="J31" s="44">
        <f>ROUND(ROUND((SUM(BG76:BG92)),2)*I31,2)</f>
        <v>0</v>
      </c>
      <c r="K31" s="44"/>
      <c r="L31" s="27"/>
    </row>
    <row r="32" spans="2:12" s="23" customFormat="1" ht="14.45" customHeight="1" hidden="1">
      <c r="B32" s="24"/>
      <c r="C32" s="25"/>
      <c r="D32" s="25"/>
      <c r="E32" s="41" t="s">
        <v>32</v>
      </c>
      <c r="F32" s="42">
        <f>ROUND(SUM(BH76:BH92),2)</f>
        <v>0</v>
      </c>
      <c r="G32" s="26"/>
      <c r="H32" s="26"/>
      <c r="I32" s="43">
        <v>0.21</v>
      </c>
      <c r="J32" s="44">
        <v>0</v>
      </c>
      <c r="K32" s="44"/>
      <c r="L32" s="27"/>
    </row>
    <row r="33" spans="2:12" s="23" customFormat="1" ht="14.45" customHeight="1" hidden="1">
      <c r="B33" s="24"/>
      <c r="C33" s="25"/>
      <c r="D33" s="25"/>
      <c r="E33" s="41" t="s">
        <v>33</v>
      </c>
      <c r="F33" s="42">
        <f>ROUND(SUM(BI76:BI92),2)</f>
        <v>0</v>
      </c>
      <c r="G33" s="26"/>
      <c r="H33" s="26"/>
      <c r="I33" s="43">
        <v>0.15</v>
      </c>
      <c r="J33" s="44">
        <v>0</v>
      </c>
      <c r="K33" s="44"/>
      <c r="L33" s="27"/>
    </row>
    <row r="34" spans="2:12" s="23" customFormat="1" ht="14.45" customHeight="1" hidden="1">
      <c r="B34" s="24"/>
      <c r="C34" s="25"/>
      <c r="D34" s="25"/>
      <c r="E34" s="41" t="s">
        <v>34</v>
      </c>
      <c r="F34" s="42">
        <f>ROUND(SUM(BJ76:BJ92),2)</f>
        <v>0</v>
      </c>
      <c r="G34" s="26"/>
      <c r="H34" s="26"/>
      <c r="I34" s="43">
        <v>0</v>
      </c>
      <c r="J34" s="44">
        <v>0</v>
      </c>
      <c r="K34" s="44"/>
      <c r="L34" s="27"/>
    </row>
    <row r="35" spans="2:12" s="23" customFormat="1" ht="6.95" customHeight="1">
      <c r="B35" s="24"/>
      <c r="C35" s="25"/>
      <c r="D35" s="25"/>
      <c r="E35" s="25"/>
      <c r="F35" s="26"/>
      <c r="G35" s="26"/>
      <c r="H35" s="26"/>
      <c r="I35" s="25"/>
      <c r="J35" s="25"/>
      <c r="K35" s="25"/>
      <c r="L35" s="27"/>
    </row>
    <row r="36" spans="2:12" s="23" customFormat="1" ht="25.35" customHeight="1">
      <c r="B36" s="24"/>
      <c r="C36" s="45"/>
      <c r="D36" s="46" t="s">
        <v>35</v>
      </c>
      <c r="E36" s="47"/>
      <c r="F36" s="48"/>
      <c r="G36" s="49" t="s">
        <v>36</v>
      </c>
      <c r="H36" s="50" t="s">
        <v>37</v>
      </c>
      <c r="I36" s="47"/>
      <c r="J36" s="51">
        <f>SUM(J27:J34)</f>
        <v>0</v>
      </c>
      <c r="K36" s="51"/>
      <c r="L36" s="52"/>
    </row>
    <row r="37" spans="2:12" s="23" customFormat="1" ht="14.45" customHeight="1">
      <c r="B37" s="53"/>
      <c r="C37" s="54"/>
      <c r="D37" s="54"/>
      <c r="E37" s="54"/>
      <c r="F37" s="55"/>
      <c r="G37" s="55"/>
      <c r="H37" s="55"/>
      <c r="I37" s="54"/>
      <c r="J37" s="54"/>
      <c r="K37" s="54"/>
      <c r="L37" s="56"/>
    </row>
    <row r="41" spans="2:12" s="23" customFormat="1" ht="6.95" customHeight="1">
      <c r="B41" s="57"/>
      <c r="C41" s="58"/>
      <c r="D41" s="58"/>
      <c r="E41" s="58"/>
      <c r="F41" s="59"/>
      <c r="G41" s="59"/>
      <c r="H41" s="59"/>
      <c r="I41" s="58"/>
      <c r="J41" s="58"/>
      <c r="K41" s="58"/>
      <c r="L41" s="60"/>
    </row>
    <row r="42" spans="2:12" s="23" customFormat="1" ht="36.95" customHeight="1">
      <c r="B42" s="24"/>
      <c r="C42" s="18" t="s">
        <v>38</v>
      </c>
      <c r="D42" s="25"/>
      <c r="E42" s="25"/>
      <c r="F42" s="26"/>
      <c r="G42" s="26"/>
      <c r="H42" s="26"/>
      <c r="I42" s="25"/>
      <c r="J42" s="25"/>
      <c r="K42" s="25"/>
      <c r="L42" s="27"/>
    </row>
    <row r="43" spans="2:12" s="23" customFormat="1" ht="6.95" customHeight="1">
      <c r="B43" s="24"/>
      <c r="C43" s="25"/>
      <c r="D43" s="25"/>
      <c r="E43" s="25"/>
      <c r="F43" s="26"/>
      <c r="G43" s="26"/>
      <c r="H43" s="26"/>
      <c r="I43" s="25"/>
      <c r="J43" s="25"/>
      <c r="K43" s="25"/>
      <c r="L43" s="27"/>
    </row>
    <row r="44" spans="2:12" s="23" customFormat="1" ht="14.45" customHeight="1">
      <c r="B44" s="24"/>
      <c r="C44" s="142" t="s">
        <v>81</v>
      </c>
      <c r="D44" s="25"/>
      <c r="E44" s="25"/>
      <c r="F44" s="26"/>
      <c r="G44" s="26"/>
      <c r="H44" s="26"/>
      <c r="I44" s="25"/>
      <c r="J44" s="25"/>
      <c r="K44" s="25"/>
      <c r="L44" s="27"/>
    </row>
    <row r="45" spans="2:12" s="23" customFormat="1" ht="30" customHeight="1">
      <c r="B45" s="24"/>
      <c r="C45" s="25"/>
      <c r="D45" s="25"/>
      <c r="E45" s="157" t="str">
        <f>E7</f>
        <v>Lékařská technologie – zdravotnické prostředky pro gynekologicko-porodnické oddělení nemocnice v Karlových Varech</v>
      </c>
      <c r="F45" s="158"/>
      <c r="G45" s="158"/>
      <c r="H45" s="158"/>
      <c r="I45" s="25"/>
      <c r="J45" s="25"/>
      <c r="K45" s="25"/>
      <c r="L45" s="27"/>
    </row>
    <row r="46" spans="2:12" s="23" customFormat="1" ht="14.45" customHeight="1">
      <c r="B46" s="24"/>
      <c r="C46" s="22"/>
      <c r="D46" s="25"/>
      <c r="E46" s="25"/>
      <c r="F46" s="26"/>
      <c r="G46" s="26"/>
      <c r="H46" s="26"/>
      <c r="I46" s="25"/>
      <c r="J46" s="25"/>
      <c r="K46" s="25"/>
      <c r="L46" s="27"/>
    </row>
    <row r="47" spans="2:12" s="23" customFormat="1" ht="37.5" customHeight="1">
      <c r="B47" s="24"/>
      <c r="C47" s="25"/>
      <c r="D47" s="25"/>
      <c r="E47" s="151" t="str">
        <f>E9</f>
        <v>část B. Kardiotokograf, monitorovací systém</v>
      </c>
      <c r="F47" s="152"/>
      <c r="G47" s="152"/>
      <c r="H47" s="152"/>
      <c r="I47" s="25"/>
      <c r="J47" s="25"/>
      <c r="K47" s="25"/>
      <c r="L47" s="27"/>
    </row>
    <row r="48" spans="2:12" s="23" customFormat="1" ht="6.95" customHeight="1">
      <c r="B48" s="24"/>
      <c r="C48" s="25"/>
      <c r="D48" s="25"/>
      <c r="E48" s="25"/>
      <c r="F48" s="26"/>
      <c r="G48" s="26"/>
      <c r="H48" s="26"/>
      <c r="I48" s="25"/>
      <c r="J48" s="25"/>
      <c r="K48" s="25"/>
      <c r="L48" s="27"/>
    </row>
    <row r="49" spans="2:12" s="23" customFormat="1" ht="18" customHeight="1">
      <c r="B49" s="24"/>
      <c r="C49" s="22" t="s">
        <v>16</v>
      </c>
      <c r="D49" s="25"/>
      <c r="E49" s="25"/>
      <c r="F49" s="28" t="str">
        <f>F12</f>
        <v>Karlový Vary</v>
      </c>
      <c r="G49" s="26"/>
      <c r="H49" s="26"/>
      <c r="I49" s="22" t="s">
        <v>18</v>
      </c>
      <c r="J49" s="29" t="str">
        <f>IF(J12="","",J12)</f>
        <v/>
      </c>
      <c r="K49" s="29"/>
      <c r="L49" s="27"/>
    </row>
    <row r="50" spans="2:12" s="23" customFormat="1" ht="6.95" customHeight="1">
      <c r="B50" s="24"/>
      <c r="C50" s="25"/>
      <c r="D50" s="25"/>
      <c r="E50" s="25"/>
      <c r="F50" s="26"/>
      <c r="G50" s="26"/>
      <c r="H50" s="26"/>
      <c r="I50" s="25"/>
      <c r="J50" s="25"/>
      <c r="K50" s="25"/>
      <c r="L50" s="27"/>
    </row>
    <row r="51" spans="2:12" s="23" customFormat="1" ht="15">
      <c r="B51" s="24"/>
      <c r="C51" s="22" t="s">
        <v>19</v>
      </c>
      <c r="D51" s="25"/>
      <c r="E51" s="25"/>
      <c r="F51" s="28" t="str">
        <f>E15</f>
        <v>Karlovarský kraj, Závodní 88, Karlovy Vary</v>
      </c>
      <c r="G51" s="26"/>
      <c r="H51" s="26"/>
      <c r="I51" s="22" t="s">
        <v>23</v>
      </c>
      <c r="J51" s="28" t="str">
        <f>E21</f>
        <v>BMI</v>
      </c>
      <c r="K51" s="28"/>
      <c r="L51" s="27"/>
    </row>
    <row r="52" spans="2:12" s="23" customFormat="1" ht="14.45" customHeight="1">
      <c r="B52" s="24"/>
      <c r="C52" s="22" t="s">
        <v>77</v>
      </c>
      <c r="D52" s="25"/>
      <c r="E52" s="25"/>
      <c r="F52" s="28" t="str">
        <f>IF(E18="","",E18)</f>
        <v xml:space="preserve"> </v>
      </c>
      <c r="G52" s="26"/>
      <c r="H52" s="26"/>
      <c r="I52" s="25"/>
      <c r="J52" s="25"/>
      <c r="K52" s="25"/>
      <c r="L52" s="27"/>
    </row>
    <row r="53" spans="2:12" s="23" customFormat="1" ht="10.35" customHeight="1">
      <c r="B53" s="24"/>
      <c r="C53" s="25"/>
      <c r="D53" s="25"/>
      <c r="E53" s="25"/>
      <c r="F53" s="26"/>
      <c r="G53" s="26"/>
      <c r="H53" s="26"/>
      <c r="I53" s="25"/>
      <c r="J53" s="25"/>
      <c r="K53" s="25"/>
      <c r="L53" s="27"/>
    </row>
    <row r="54" spans="2:12" s="23" customFormat="1" ht="29.25" customHeight="1">
      <c r="B54" s="24"/>
      <c r="C54" s="61" t="s">
        <v>39</v>
      </c>
      <c r="D54" s="45"/>
      <c r="E54" s="45"/>
      <c r="F54" s="62"/>
      <c r="G54" s="62"/>
      <c r="H54" s="62"/>
      <c r="I54" s="45"/>
      <c r="J54" s="63" t="s">
        <v>40</v>
      </c>
      <c r="K54" s="63"/>
      <c r="L54" s="64"/>
    </row>
    <row r="55" spans="2:12" s="23" customFormat="1" ht="10.35" customHeight="1">
      <c r="B55" s="24"/>
      <c r="C55" s="25"/>
      <c r="D55" s="25"/>
      <c r="E55" s="25"/>
      <c r="F55" s="26"/>
      <c r="G55" s="26"/>
      <c r="H55" s="26"/>
      <c r="I55" s="25"/>
      <c r="J55" s="25"/>
      <c r="K55" s="25"/>
      <c r="L55" s="27"/>
    </row>
    <row r="56" spans="2:48" s="23" customFormat="1" ht="29.25" customHeight="1">
      <c r="B56" s="24"/>
      <c r="C56" s="65" t="s">
        <v>41</v>
      </c>
      <c r="D56" s="25"/>
      <c r="E56" s="25"/>
      <c r="F56" s="26"/>
      <c r="G56" s="26"/>
      <c r="H56" s="26"/>
      <c r="I56" s="25"/>
      <c r="J56" s="38">
        <f>J76</f>
        <v>0</v>
      </c>
      <c r="K56" s="38"/>
      <c r="L56" s="27"/>
      <c r="AV56" s="11" t="s">
        <v>42</v>
      </c>
    </row>
    <row r="57" spans="2:12" s="23" customFormat="1" ht="21.75" customHeight="1">
      <c r="B57" s="24"/>
      <c r="C57" s="25"/>
      <c r="D57" s="25"/>
      <c r="E57" s="25"/>
      <c r="F57" s="26"/>
      <c r="G57" s="26"/>
      <c r="H57" s="26"/>
      <c r="I57" s="25"/>
      <c r="J57" s="25"/>
      <c r="K57" s="25"/>
      <c r="L57" s="27"/>
    </row>
    <row r="58" spans="2:12" s="23" customFormat="1" ht="6.95" customHeight="1">
      <c r="B58" s="53"/>
      <c r="C58" s="54"/>
      <c r="D58" s="54"/>
      <c r="E58" s="54"/>
      <c r="F58" s="55"/>
      <c r="G58" s="55"/>
      <c r="H58" s="55"/>
      <c r="I58" s="54"/>
      <c r="J58" s="54"/>
      <c r="K58" s="54"/>
      <c r="L58" s="56"/>
    </row>
    <row r="62" spans="2:13" s="23" customFormat="1" ht="6.95" customHeight="1">
      <c r="B62" s="57"/>
      <c r="C62" s="58"/>
      <c r="D62" s="58"/>
      <c r="E62" s="58"/>
      <c r="F62" s="59"/>
      <c r="G62" s="59"/>
      <c r="H62" s="59"/>
      <c r="I62" s="58"/>
      <c r="J62" s="58"/>
      <c r="K62" s="58"/>
      <c r="L62" s="66"/>
      <c r="M62" s="24"/>
    </row>
    <row r="63" spans="2:13" s="23" customFormat="1" ht="36.95" customHeight="1">
      <c r="B63" s="24"/>
      <c r="C63" s="67" t="s">
        <v>43</v>
      </c>
      <c r="F63" s="68"/>
      <c r="G63" s="68"/>
      <c r="H63" s="68"/>
      <c r="L63" s="69"/>
      <c r="M63" s="24"/>
    </row>
    <row r="64" spans="2:13" s="23" customFormat="1" ht="6.95" customHeight="1">
      <c r="B64" s="24"/>
      <c r="F64" s="68"/>
      <c r="G64" s="68"/>
      <c r="H64" s="68"/>
      <c r="L64" s="69"/>
      <c r="M64" s="24"/>
    </row>
    <row r="65" spans="2:13" s="23" customFormat="1" ht="14.45" customHeight="1">
      <c r="B65" s="24"/>
      <c r="C65" s="141" t="s">
        <v>81</v>
      </c>
      <c r="F65" s="68"/>
      <c r="G65" s="68"/>
      <c r="H65" s="68"/>
      <c r="L65" s="69"/>
      <c r="M65" s="24"/>
    </row>
    <row r="66" spans="2:13" s="23" customFormat="1" ht="30" customHeight="1">
      <c r="B66" s="24"/>
      <c r="E66" s="153" t="str">
        <f>E7</f>
        <v>Lékařská technologie – zdravotnické prostředky pro gynekologicko-porodnické oddělení nemocnice v Karlových Varech</v>
      </c>
      <c r="F66" s="154"/>
      <c r="G66" s="154"/>
      <c r="H66" s="154"/>
      <c r="L66" s="69"/>
      <c r="M66" s="24"/>
    </row>
    <row r="67" spans="2:13" s="23" customFormat="1" ht="14.45" customHeight="1">
      <c r="B67" s="24"/>
      <c r="C67" s="70"/>
      <c r="F67" s="68"/>
      <c r="G67" s="68"/>
      <c r="H67" s="68"/>
      <c r="L67" s="69"/>
      <c r="M67" s="24"/>
    </row>
    <row r="68" spans="2:13" s="23" customFormat="1" ht="35.25" customHeight="1">
      <c r="B68" s="24"/>
      <c r="E68" s="147" t="str">
        <f>E9</f>
        <v>část B. Kardiotokograf, monitorovací systém</v>
      </c>
      <c r="F68" s="155"/>
      <c r="G68" s="155"/>
      <c r="H68" s="155"/>
      <c r="L68" s="69"/>
      <c r="M68" s="24"/>
    </row>
    <row r="69" spans="2:13" s="23" customFormat="1" ht="6.95" customHeight="1">
      <c r="B69" s="24"/>
      <c r="F69" s="68"/>
      <c r="G69" s="68"/>
      <c r="H69" s="68"/>
      <c r="L69" s="69"/>
      <c r="M69" s="24"/>
    </row>
    <row r="70" spans="2:13" s="23" customFormat="1" ht="18" customHeight="1">
      <c r="B70" s="24"/>
      <c r="C70" s="70" t="s">
        <v>16</v>
      </c>
      <c r="F70" s="71" t="str">
        <f>F12</f>
        <v>Karlový Vary</v>
      </c>
      <c r="G70" s="68"/>
      <c r="H70" s="68"/>
      <c r="I70" s="70" t="s">
        <v>18</v>
      </c>
      <c r="J70" s="72" t="str">
        <f>IF(J12="","",J12)</f>
        <v/>
      </c>
      <c r="K70" s="72"/>
      <c r="L70" s="69"/>
      <c r="M70" s="24"/>
    </row>
    <row r="71" spans="2:13" s="23" customFormat="1" ht="6.95" customHeight="1">
      <c r="B71" s="24"/>
      <c r="F71" s="68"/>
      <c r="G71" s="68"/>
      <c r="H71" s="68"/>
      <c r="L71" s="69"/>
      <c r="M71" s="24"/>
    </row>
    <row r="72" spans="2:13" s="23" customFormat="1" ht="15">
      <c r="B72" s="24"/>
      <c r="C72" s="70" t="s">
        <v>19</v>
      </c>
      <c r="F72" s="71" t="str">
        <f>E15</f>
        <v>Karlovarský kraj, Závodní 88, Karlovy Vary</v>
      </c>
      <c r="G72" s="68"/>
      <c r="H72" s="68"/>
      <c r="I72" s="70" t="s">
        <v>23</v>
      </c>
      <c r="J72" s="71" t="str">
        <f>E21</f>
        <v>BMI</v>
      </c>
      <c r="K72" s="71"/>
      <c r="L72" s="69"/>
      <c r="M72" s="24"/>
    </row>
    <row r="73" spans="2:13" s="23" customFormat="1" ht="14.45" customHeight="1">
      <c r="B73" s="24"/>
      <c r="C73" s="70" t="s">
        <v>77</v>
      </c>
      <c r="F73" s="71" t="str">
        <f>IF(E18="","",E18)</f>
        <v xml:space="preserve"> </v>
      </c>
      <c r="G73" s="68"/>
      <c r="H73" s="68"/>
      <c r="L73" s="69"/>
      <c r="M73" s="24"/>
    </row>
    <row r="74" spans="2:13" s="23" customFormat="1" ht="10.35" customHeight="1">
      <c r="B74" s="24"/>
      <c r="F74" s="68"/>
      <c r="G74" s="68"/>
      <c r="H74" s="68"/>
      <c r="L74" s="69"/>
      <c r="M74" s="24"/>
    </row>
    <row r="75" spans="2:21" s="82" customFormat="1" ht="29.25" customHeight="1">
      <c r="B75" s="73"/>
      <c r="C75" s="74" t="s">
        <v>44</v>
      </c>
      <c r="D75" s="75" t="s">
        <v>45</v>
      </c>
      <c r="E75" s="75" t="s">
        <v>46</v>
      </c>
      <c r="F75" s="75" t="s">
        <v>47</v>
      </c>
      <c r="G75" s="75" t="s">
        <v>48</v>
      </c>
      <c r="H75" s="75" t="s">
        <v>49</v>
      </c>
      <c r="I75" s="76" t="s">
        <v>50</v>
      </c>
      <c r="J75" s="75" t="s">
        <v>40</v>
      </c>
      <c r="K75" s="77"/>
      <c r="L75" s="78"/>
      <c r="M75" s="73"/>
      <c r="N75" s="79" t="s">
        <v>51</v>
      </c>
      <c r="O75" s="80" t="s">
        <v>29</v>
      </c>
      <c r="P75" s="80" t="s">
        <v>52</v>
      </c>
      <c r="Q75" s="80" t="s">
        <v>53</v>
      </c>
      <c r="R75" s="80" t="s">
        <v>54</v>
      </c>
      <c r="S75" s="80" t="s">
        <v>55</v>
      </c>
      <c r="T75" s="80" t="s">
        <v>56</v>
      </c>
      <c r="U75" s="81" t="s">
        <v>57</v>
      </c>
    </row>
    <row r="76" spans="2:64" s="23" customFormat="1" ht="29.25" customHeight="1">
      <c r="B76" s="24"/>
      <c r="C76" s="83" t="s">
        <v>41</v>
      </c>
      <c r="F76" s="68"/>
      <c r="G76" s="68"/>
      <c r="H76" s="68"/>
      <c r="J76" s="84">
        <f>J77+J86+J91+J96</f>
        <v>0</v>
      </c>
      <c r="K76" s="84"/>
      <c r="L76" s="69"/>
      <c r="M76" s="24"/>
      <c r="N76" s="85"/>
      <c r="O76" s="34"/>
      <c r="P76" s="34"/>
      <c r="Q76" s="86">
        <f>SUM(Q77:Q92)</f>
        <v>0</v>
      </c>
      <c r="R76" s="34"/>
      <c r="S76" s="86">
        <f>SUM(S77:S92)</f>
        <v>0</v>
      </c>
      <c r="T76" s="34"/>
      <c r="U76" s="87">
        <f>SUM(U77:U92)</f>
        <v>0</v>
      </c>
      <c r="AU76" s="11" t="s">
        <v>58</v>
      </c>
      <c r="AV76" s="11" t="s">
        <v>42</v>
      </c>
      <c r="BL76" s="88">
        <f>SUM(BL77:BL92)</f>
        <v>0</v>
      </c>
    </row>
    <row r="77" spans="2:66" s="23" customFormat="1" ht="22.5" customHeight="1">
      <c r="B77" s="89"/>
      <c r="C77" s="90">
        <v>1</v>
      </c>
      <c r="D77" s="132" t="s">
        <v>74</v>
      </c>
      <c r="E77" s="91"/>
      <c r="F77" s="92" t="s">
        <v>85</v>
      </c>
      <c r="G77" s="93" t="s">
        <v>61</v>
      </c>
      <c r="H77" s="94">
        <v>1</v>
      </c>
      <c r="I77" s="144">
        <v>0</v>
      </c>
      <c r="J77" s="95">
        <v>0</v>
      </c>
      <c r="K77" s="95"/>
      <c r="L77" s="96"/>
      <c r="M77" s="24"/>
      <c r="N77" s="97" t="s">
        <v>14</v>
      </c>
      <c r="O77" s="98" t="s">
        <v>30</v>
      </c>
      <c r="P77" s="99">
        <v>0</v>
      </c>
      <c r="Q77" s="99">
        <f>P77*H77</f>
        <v>0</v>
      </c>
      <c r="R77" s="99">
        <v>0</v>
      </c>
      <c r="S77" s="99">
        <f>R77*H77</f>
        <v>0</v>
      </c>
      <c r="T77" s="99">
        <v>0</v>
      </c>
      <c r="U77" s="100">
        <f>T77*H77</f>
        <v>0</v>
      </c>
      <c r="AS77" s="11" t="s">
        <v>62</v>
      </c>
      <c r="AU77" s="11" t="s">
        <v>60</v>
      </c>
      <c r="AV77" s="11" t="s">
        <v>63</v>
      </c>
      <c r="AZ77" s="11" t="s">
        <v>64</v>
      </c>
      <c r="BF77" s="101">
        <f>IF(O77="základní",J77,0)</f>
        <v>0</v>
      </c>
      <c r="BG77" s="101">
        <f>IF(O77="snížená",J77,0)</f>
        <v>0</v>
      </c>
      <c r="BH77" s="101">
        <f>IF(O77="zákl. přenesená",J77,0)</f>
        <v>0</v>
      </c>
      <c r="BI77" s="101">
        <f>IF(O77="sníž. přenesená",J77,0)</f>
        <v>0</v>
      </c>
      <c r="BJ77" s="101">
        <f>IF(O77="nulová",J77,0)</f>
        <v>0</v>
      </c>
      <c r="BK77" s="11" t="s">
        <v>59</v>
      </c>
      <c r="BL77" s="101">
        <f>ROUND(I77*H77,2)</f>
        <v>0</v>
      </c>
      <c r="BM77" s="11" t="s">
        <v>62</v>
      </c>
      <c r="BN77" s="11" t="s">
        <v>8</v>
      </c>
    </row>
    <row r="78" spans="2:52" s="103" customFormat="1" ht="13.5">
      <c r="B78" s="102"/>
      <c r="D78" s="104" t="s">
        <v>65</v>
      </c>
      <c r="E78" s="105" t="s">
        <v>14</v>
      </c>
      <c r="F78" s="106" t="s">
        <v>86</v>
      </c>
      <c r="G78" s="68"/>
      <c r="H78" s="107" t="s">
        <v>14</v>
      </c>
      <c r="L78" s="108"/>
      <c r="M78" s="102"/>
      <c r="N78" s="109"/>
      <c r="O78" s="110"/>
      <c r="P78" s="110"/>
      <c r="Q78" s="110"/>
      <c r="R78" s="110"/>
      <c r="S78" s="110"/>
      <c r="T78" s="110"/>
      <c r="U78" s="111"/>
      <c r="AU78" s="105" t="s">
        <v>65</v>
      </c>
      <c r="AV78" s="105" t="s">
        <v>63</v>
      </c>
      <c r="AW78" s="103" t="s">
        <v>59</v>
      </c>
      <c r="AX78" s="103" t="s">
        <v>66</v>
      </c>
      <c r="AY78" s="103" t="s">
        <v>63</v>
      </c>
      <c r="AZ78" s="105" t="s">
        <v>64</v>
      </c>
    </row>
    <row r="79" spans="2:52" s="113" customFormat="1" ht="13.5">
      <c r="B79" s="112"/>
      <c r="D79" s="104" t="s">
        <v>65</v>
      </c>
      <c r="E79" s="114" t="s">
        <v>14</v>
      </c>
      <c r="F79" s="106">
        <v>1</v>
      </c>
      <c r="G79" s="68"/>
      <c r="H79" s="115">
        <v>1</v>
      </c>
      <c r="L79" s="116"/>
      <c r="M79" s="112"/>
      <c r="N79" s="117"/>
      <c r="O79" s="118"/>
      <c r="P79" s="118"/>
      <c r="Q79" s="118"/>
      <c r="R79" s="118"/>
      <c r="S79" s="118"/>
      <c r="T79" s="118"/>
      <c r="U79" s="119"/>
      <c r="AU79" s="114" t="s">
        <v>65</v>
      </c>
      <c r="AV79" s="114" t="s">
        <v>63</v>
      </c>
      <c r="AW79" s="113" t="s">
        <v>8</v>
      </c>
      <c r="AX79" s="113" t="s">
        <v>66</v>
      </c>
      <c r="AY79" s="113" t="s">
        <v>63</v>
      </c>
      <c r="AZ79" s="114" t="s">
        <v>64</v>
      </c>
    </row>
    <row r="80" spans="2:52" s="113" customFormat="1" ht="13.5">
      <c r="B80" s="112"/>
      <c r="D80" s="122" t="s">
        <v>65</v>
      </c>
      <c r="E80" s="123" t="s">
        <v>14</v>
      </c>
      <c r="F80" s="124" t="s">
        <v>67</v>
      </c>
      <c r="G80" s="68"/>
      <c r="H80" s="125">
        <v>1</v>
      </c>
      <c r="I80" s="121"/>
      <c r="J80" s="121"/>
      <c r="K80" s="121"/>
      <c r="L80" s="116"/>
      <c r="M80" s="112"/>
      <c r="N80" s="117"/>
      <c r="O80" s="118"/>
      <c r="P80" s="118"/>
      <c r="Q80" s="118"/>
      <c r="R80" s="118"/>
      <c r="S80" s="118"/>
      <c r="T80" s="118"/>
      <c r="U80" s="119"/>
      <c r="AU80" s="114"/>
      <c r="AV80" s="114"/>
      <c r="AZ80" s="114"/>
    </row>
    <row r="81" spans="2:52" s="113" customFormat="1" ht="13.5">
      <c r="B81" s="112"/>
      <c r="C81" s="90">
        <v>2</v>
      </c>
      <c r="D81" s="132" t="s">
        <v>74</v>
      </c>
      <c r="E81" s="91"/>
      <c r="F81" s="92" t="s">
        <v>84</v>
      </c>
      <c r="G81" s="93" t="s">
        <v>61</v>
      </c>
      <c r="H81" s="94">
        <v>7</v>
      </c>
      <c r="I81" s="144">
        <v>0</v>
      </c>
      <c r="J81" s="95">
        <v>0</v>
      </c>
      <c r="K81" s="95"/>
      <c r="L81" s="96"/>
      <c r="M81" s="112"/>
      <c r="N81" s="117"/>
      <c r="O81" s="118"/>
      <c r="P81" s="118"/>
      <c r="Q81" s="118"/>
      <c r="R81" s="118"/>
      <c r="S81" s="118"/>
      <c r="T81" s="118"/>
      <c r="U81" s="119"/>
      <c r="AU81" s="114"/>
      <c r="AV81" s="114"/>
      <c r="AZ81" s="114"/>
    </row>
    <row r="82" spans="2:52" s="113" customFormat="1" ht="13.5">
      <c r="B82" s="112"/>
      <c r="C82" s="103"/>
      <c r="D82" s="104" t="s">
        <v>65</v>
      </c>
      <c r="E82" s="105" t="s">
        <v>14</v>
      </c>
      <c r="F82" s="106" t="s">
        <v>87</v>
      </c>
      <c r="G82" s="68"/>
      <c r="H82" s="107" t="s">
        <v>14</v>
      </c>
      <c r="I82" s="103"/>
      <c r="J82" s="103"/>
      <c r="K82" s="103"/>
      <c r="L82" s="108"/>
      <c r="M82" s="112"/>
      <c r="N82" s="117"/>
      <c r="O82" s="118"/>
      <c r="P82" s="118"/>
      <c r="Q82" s="118"/>
      <c r="R82" s="118"/>
      <c r="S82" s="118"/>
      <c r="T82" s="118"/>
      <c r="U82" s="119"/>
      <c r="AU82" s="114"/>
      <c r="AV82" s="114"/>
      <c r="AZ82" s="114"/>
    </row>
    <row r="83" spans="2:52" s="113" customFormat="1" ht="13.5">
      <c r="B83" s="112"/>
      <c r="D83" s="104" t="s">
        <v>65</v>
      </c>
      <c r="E83" s="114" t="s">
        <v>14</v>
      </c>
      <c r="F83" s="106">
        <v>7</v>
      </c>
      <c r="G83" s="68"/>
      <c r="H83" s="115">
        <v>7</v>
      </c>
      <c r="L83" s="116"/>
      <c r="M83" s="112"/>
      <c r="N83" s="117"/>
      <c r="O83" s="118"/>
      <c r="P83" s="118"/>
      <c r="Q83" s="118"/>
      <c r="R83" s="118"/>
      <c r="S83" s="118"/>
      <c r="T83" s="118"/>
      <c r="U83" s="119"/>
      <c r="AU83" s="114"/>
      <c r="AV83" s="114"/>
      <c r="AZ83" s="114"/>
    </row>
    <row r="84" spans="2:52" s="113" customFormat="1" ht="13.5">
      <c r="B84" s="112"/>
      <c r="D84" s="122" t="s">
        <v>65</v>
      </c>
      <c r="E84" s="123" t="s">
        <v>14</v>
      </c>
      <c r="F84" s="124" t="s">
        <v>67</v>
      </c>
      <c r="G84" s="68"/>
      <c r="H84" s="125">
        <v>7</v>
      </c>
      <c r="I84" s="121"/>
      <c r="J84" s="121"/>
      <c r="K84" s="121"/>
      <c r="L84" s="116"/>
      <c r="M84" s="112"/>
      <c r="N84" s="117"/>
      <c r="O84" s="118"/>
      <c r="P84" s="118"/>
      <c r="Q84" s="118"/>
      <c r="R84" s="118"/>
      <c r="S84" s="118"/>
      <c r="T84" s="118"/>
      <c r="U84" s="119"/>
      <c r="AU84" s="114"/>
      <c r="AV84" s="114"/>
      <c r="AZ84" s="114"/>
    </row>
    <row r="85" spans="2:52" s="113" customFormat="1" ht="13.5">
      <c r="B85" s="112"/>
      <c r="D85" s="104"/>
      <c r="E85" s="114"/>
      <c r="F85" s="106"/>
      <c r="G85" s="68"/>
      <c r="H85" s="115"/>
      <c r="L85" s="116"/>
      <c r="M85" s="112"/>
      <c r="N85" s="117"/>
      <c r="O85" s="118"/>
      <c r="P85" s="118"/>
      <c r="Q85" s="118"/>
      <c r="R85" s="118"/>
      <c r="S85" s="118"/>
      <c r="T85" s="118"/>
      <c r="U85" s="119"/>
      <c r="AU85" s="114"/>
      <c r="AV85" s="114"/>
      <c r="AZ85" s="114"/>
    </row>
    <row r="86" spans="2:52" s="113" customFormat="1" ht="13.5">
      <c r="B86" s="112"/>
      <c r="C86" s="90">
        <v>3</v>
      </c>
      <c r="D86" s="132" t="s">
        <v>74</v>
      </c>
      <c r="E86" s="91"/>
      <c r="F86" s="92" t="s">
        <v>88</v>
      </c>
      <c r="G86" s="93" t="s">
        <v>61</v>
      </c>
      <c r="H86" s="94">
        <v>1</v>
      </c>
      <c r="I86" s="144">
        <v>0</v>
      </c>
      <c r="J86" s="95">
        <v>0</v>
      </c>
      <c r="K86" s="95"/>
      <c r="L86" s="96"/>
      <c r="M86" s="112"/>
      <c r="N86" s="117"/>
      <c r="O86" s="118"/>
      <c r="P86" s="118"/>
      <c r="Q86" s="118"/>
      <c r="R86" s="118"/>
      <c r="S86" s="118"/>
      <c r="T86" s="118"/>
      <c r="U86" s="119"/>
      <c r="AU86" s="114"/>
      <c r="AV86" s="114"/>
      <c r="AZ86" s="114"/>
    </row>
    <row r="87" spans="2:52" s="113" customFormat="1" ht="13.5">
      <c r="B87" s="112"/>
      <c r="C87" s="103"/>
      <c r="D87" s="104" t="s">
        <v>65</v>
      </c>
      <c r="E87" s="105" t="s">
        <v>14</v>
      </c>
      <c r="F87" s="106" t="s">
        <v>89</v>
      </c>
      <c r="G87" s="68"/>
      <c r="H87" s="107" t="s">
        <v>14</v>
      </c>
      <c r="I87" s="103"/>
      <c r="J87" s="103"/>
      <c r="K87" s="103"/>
      <c r="L87" s="108"/>
      <c r="M87" s="112"/>
      <c r="N87" s="117"/>
      <c r="O87" s="118"/>
      <c r="P87" s="118"/>
      <c r="Q87" s="118"/>
      <c r="R87" s="118"/>
      <c r="S87" s="118"/>
      <c r="T87" s="118"/>
      <c r="U87" s="119"/>
      <c r="AU87" s="114"/>
      <c r="AV87" s="114"/>
      <c r="AZ87" s="114"/>
    </row>
    <row r="88" spans="2:52" s="113" customFormat="1" ht="13.5">
      <c r="B88" s="112"/>
      <c r="D88" s="104" t="s">
        <v>65</v>
      </c>
      <c r="E88" s="114" t="s">
        <v>14</v>
      </c>
      <c r="F88" s="106">
        <v>1</v>
      </c>
      <c r="G88" s="68"/>
      <c r="H88" s="115">
        <v>1</v>
      </c>
      <c r="L88" s="116"/>
      <c r="M88" s="112"/>
      <c r="N88" s="117"/>
      <c r="O88" s="118"/>
      <c r="P88" s="118"/>
      <c r="Q88" s="118"/>
      <c r="R88" s="118"/>
      <c r="S88" s="118"/>
      <c r="T88" s="118"/>
      <c r="U88" s="119"/>
      <c r="AU88" s="114"/>
      <c r="AV88" s="114"/>
      <c r="AZ88" s="114"/>
    </row>
    <row r="89" spans="2:52" s="113" customFormat="1" ht="13.5">
      <c r="B89" s="112"/>
      <c r="D89" s="122" t="s">
        <v>65</v>
      </c>
      <c r="E89" s="123" t="s">
        <v>14</v>
      </c>
      <c r="F89" s="124" t="s">
        <v>67</v>
      </c>
      <c r="G89" s="68"/>
      <c r="H89" s="125">
        <v>1</v>
      </c>
      <c r="I89" s="121"/>
      <c r="J89" s="121"/>
      <c r="K89" s="121"/>
      <c r="L89" s="116"/>
      <c r="M89" s="112"/>
      <c r="N89" s="117"/>
      <c r="O89" s="118"/>
      <c r="P89" s="118"/>
      <c r="Q89" s="118"/>
      <c r="R89" s="118"/>
      <c r="S89" s="118"/>
      <c r="T89" s="118"/>
      <c r="U89" s="119"/>
      <c r="AU89" s="114"/>
      <c r="AV89" s="114"/>
      <c r="AZ89" s="114"/>
    </row>
    <row r="90" spans="2:52" s="113" customFormat="1" ht="13.5">
      <c r="B90" s="112"/>
      <c r="D90" s="104"/>
      <c r="E90" s="114"/>
      <c r="F90" s="106"/>
      <c r="G90" s="68"/>
      <c r="H90" s="115"/>
      <c r="L90" s="116"/>
      <c r="M90" s="112"/>
      <c r="N90" s="117"/>
      <c r="O90" s="118"/>
      <c r="P90" s="118"/>
      <c r="Q90" s="118"/>
      <c r="R90" s="118"/>
      <c r="S90" s="118"/>
      <c r="T90" s="118"/>
      <c r="U90" s="119"/>
      <c r="AU90" s="114"/>
      <c r="AV90" s="114"/>
      <c r="AZ90" s="114"/>
    </row>
    <row r="91" spans="2:52" s="113" customFormat="1" ht="13.5">
      <c r="B91" s="112"/>
      <c r="C91" s="90">
        <v>4</v>
      </c>
      <c r="D91" s="132" t="s">
        <v>74</v>
      </c>
      <c r="E91" s="91"/>
      <c r="F91" s="92" t="s">
        <v>83</v>
      </c>
      <c r="G91" s="93" t="s">
        <v>61</v>
      </c>
      <c r="H91" s="94">
        <v>6</v>
      </c>
      <c r="I91" s="144">
        <v>0</v>
      </c>
      <c r="J91" s="95">
        <v>0</v>
      </c>
      <c r="K91" s="95"/>
      <c r="L91" s="96"/>
      <c r="M91" s="112"/>
      <c r="N91" s="117"/>
      <c r="O91" s="118"/>
      <c r="P91" s="118"/>
      <c r="Q91" s="118"/>
      <c r="R91" s="118"/>
      <c r="S91" s="118"/>
      <c r="T91" s="118"/>
      <c r="U91" s="119"/>
      <c r="AU91" s="114"/>
      <c r="AV91" s="114"/>
      <c r="AZ91" s="114"/>
    </row>
    <row r="92" spans="2:52" s="121" customFormat="1" ht="13.5">
      <c r="B92" s="120"/>
      <c r="C92" s="103"/>
      <c r="D92" s="104" t="s">
        <v>65</v>
      </c>
      <c r="E92" s="105" t="s">
        <v>14</v>
      </c>
      <c r="F92" s="106" t="s">
        <v>91</v>
      </c>
      <c r="G92" s="68"/>
      <c r="H92" s="107" t="s">
        <v>14</v>
      </c>
      <c r="I92" s="103"/>
      <c r="J92" s="103"/>
      <c r="K92" s="103"/>
      <c r="L92" s="108"/>
      <c r="M92" s="120"/>
      <c r="N92" s="127"/>
      <c r="O92" s="128"/>
      <c r="P92" s="128"/>
      <c r="Q92" s="128"/>
      <c r="R92" s="128"/>
      <c r="S92" s="128"/>
      <c r="T92" s="128"/>
      <c r="U92" s="129"/>
      <c r="AU92" s="130" t="s">
        <v>65</v>
      </c>
      <c r="AV92" s="130" t="s">
        <v>63</v>
      </c>
      <c r="AW92" s="121" t="s">
        <v>62</v>
      </c>
      <c r="AX92" s="121" t="s">
        <v>66</v>
      </c>
      <c r="AY92" s="121" t="s">
        <v>59</v>
      </c>
      <c r="AZ92" s="130" t="s">
        <v>64</v>
      </c>
    </row>
    <row r="93" spans="2:13" s="23" customFormat="1" ht="15" customHeight="1">
      <c r="B93" s="53"/>
      <c r="C93" s="113"/>
      <c r="D93" s="104" t="s">
        <v>65</v>
      </c>
      <c r="E93" s="114" t="s">
        <v>14</v>
      </c>
      <c r="F93" s="106">
        <v>1</v>
      </c>
      <c r="G93" s="68"/>
      <c r="H93" s="115">
        <v>6</v>
      </c>
      <c r="I93" s="113"/>
      <c r="J93" s="113"/>
      <c r="K93" s="113"/>
      <c r="L93" s="116"/>
      <c r="M93" s="24"/>
    </row>
    <row r="94" spans="3:12" ht="13.5">
      <c r="C94" s="113"/>
      <c r="D94" s="122" t="s">
        <v>65</v>
      </c>
      <c r="E94" s="123" t="s">
        <v>14</v>
      </c>
      <c r="F94" s="124" t="s">
        <v>67</v>
      </c>
      <c r="G94" s="68"/>
      <c r="H94" s="125">
        <v>6</v>
      </c>
      <c r="I94" s="121"/>
      <c r="J94" s="121"/>
      <c r="K94" s="121"/>
      <c r="L94" s="116"/>
    </row>
    <row r="96" spans="3:12" ht="13.5">
      <c r="C96" s="90">
        <v>5</v>
      </c>
      <c r="D96" s="132" t="s">
        <v>74</v>
      </c>
      <c r="E96" s="91"/>
      <c r="F96" s="92" t="s">
        <v>82</v>
      </c>
      <c r="G96" s="93" t="s">
        <v>61</v>
      </c>
      <c r="H96" s="94">
        <v>1</v>
      </c>
      <c r="I96" s="144">
        <v>0</v>
      </c>
      <c r="J96" s="95">
        <v>0</v>
      </c>
      <c r="K96" s="95"/>
      <c r="L96" s="96"/>
    </row>
    <row r="97" spans="3:12" ht="13.5">
      <c r="C97" s="103"/>
      <c r="D97" s="104" t="s">
        <v>65</v>
      </c>
      <c r="E97" s="105" t="s">
        <v>14</v>
      </c>
      <c r="F97" s="106" t="s">
        <v>90</v>
      </c>
      <c r="G97" s="68"/>
      <c r="H97" s="107" t="s">
        <v>14</v>
      </c>
      <c r="I97" s="103"/>
      <c r="J97" s="103"/>
      <c r="K97" s="103"/>
      <c r="L97" s="108"/>
    </row>
    <row r="98" spans="3:12" ht="13.5">
      <c r="C98" s="113"/>
      <c r="D98" s="104" t="s">
        <v>65</v>
      </c>
      <c r="E98" s="114" t="s">
        <v>14</v>
      </c>
      <c r="F98" s="106">
        <v>1</v>
      </c>
      <c r="G98" s="68"/>
      <c r="H98" s="115">
        <v>1</v>
      </c>
      <c r="I98" s="113"/>
      <c r="J98" s="113"/>
      <c r="K98" s="113"/>
      <c r="L98" s="116"/>
    </row>
    <row r="99" spans="3:12" ht="13.5">
      <c r="C99" s="113"/>
      <c r="D99" s="122" t="s">
        <v>65</v>
      </c>
      <c r="E99" s="123" t="s">
        <v>14</v>
      </c>
      <c r="F99" s="124" t="s">
        <v>67</v>
      </c>
      <c r="G99" s="68"/>
      <c r="H99" s="125">
        <v>1</v>
      </c>
      <c r="I99" s="121"/>
      <c r="J99" s="121"/>
      <c r="K99" s="121"/>
      <c r="L99" s="116"/>
    </row>
  </sheetData>
  <autoFilter ref="C75:L92"/>
  <mergeCells count="9">
    <mergeCell ref="E47:H47"/>
    <mergeCell ref="E66:H66"/>
    <mergeCell ref="E68:H68"/>
    <mergeCell ref="G1:H1"/>
    <mergeCell ref="M2:W2"/>
    <mergeCell ref="E7:H7"/>
    <mergeCell ref="E9:H9"/>
    <mergeCell ref="E24:H24"/>
    <mergeCell ref="E45:H45"/>
  </mergeCells>
  <hyperlinks>
    <hyperlink ref="F1:G1" location="C2" display="1) Krycí list soupisu"/>
    <hyperlink ref="G1:H1" location="C54" display="2) Rekapitulace"/>
    <hyperlink ref="J1" location="C75" display="3) Soupis prací"/>
    <hyperlink ref="M1:W1" location="'Rekapitulace stavby'!C2" display="Rekapitulace stavby"/>
  </hyperlinks>
  <printOptions/>
  <pageMargins left="0.5905511811023623" right="0.5905511811023623" top="0.5905511811023623" bottom="0.5905511811023623" header="0" footer="0"/>
  <pageSetup blackAndWhite="1" fitToHeight="100" fitToWidth="1" horizontalDpi="600" verticalDpi="600" orientation="portrait" paperSize="9" scale="6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S80"/>
  <sheetViews>
    <sheetView showGridLines="0" zoomScale="115" zoomScaleNormal="115" workbookViewId="0" topLeftCell="A1">
      <pane ySplit="1" topLeftCell="A64" activePane="bottomLeft" state="frozen"/>
      <selection pane="bottomLeft" activeCell="F15" sqref="F1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48.33203125" style="9" customWidth="1"/>
    <col min="7" max="7" width="7" style="9" customWidth="1"/>
    <col min="8" max="8" width="10" style="9" customWidth="1"/>
    <col min="9" max="9" width="9.66015625" style="0" customWidth="1"/>
    <col min="10" max="10" width="18.5" style="0" customWidth="1"/>
    <col min="11" max="11" width="8.5" style="0" customWidth="1"/>
    <col min="12" max="12" width="8.33203125" style="10" customWidth="1"/>
    <col min="13" max="13" width="86.16015625" style="0" bestFit="1" customWidth="1"/>
    <col min="20" max="20" width="8.16015625" style="0" hidden="1" customWidth="1"/>
    <col min="21" max="21" width="29.66015625" style="0" hidden="1" customWidth="1"/>
    <col min="22" max="22" width="16.33203125" style="0" hidden="1" customWidth="1"/>
    <col min="23" max="23" width="12.33203125" style="0" customWidth="1"/>
    <col min="24" max="24" width="16.33203125" style="0" customWidth="1"/>
    <col min="25" max="25" width="12.33203125" style="0" customWidth="1"/>
    <col min="26" max="26" width="15" style="0" customWidth="1"/>
    <col min="27" max="27" width="11" style="0" customWidth="1"/>
    <col min="28" max="28" width="15" style="0" customWidth="1"/>
    <col min="29" max="29" width="16.33203125" style="0" customWidth="1"/>
    <col min="30" max="30" width="11" style="0" customWidth="1"/>
    <col min="31" max="31" width="15" style="0" customWidth="1"/>
    <col min="32" max="32" width="16.33203125" style="0" customWidth="1"/>
  </cols>
  <sheetData>
    <row r="1" spans="1:71" ht="21.75" customHeight="1">
      <c r="A1" s="1"/>
      <c r="B1" s="2"/>
      <c r="C1" s="2"/>
      <c r="D1" s="3" t="s">
        <v>0</v>
      </c>
      <c r="E1" s="2"/>
      <c r="F1" s="4" t="s">
        <v>1</v>
      </c>
      <c r="G1" s="156" t="s">
        <v>2</v>
      </c>
      <c r="H1" s="156"/>
      <c r="I1" s="2"/>
      <c r="J1" s="5" t="s">
        <v>3</v>
      </c>
      <c r="K1" s="5"/>
      <c r="L1" s="6" t="s">
        <v>4</v>
      </c>
      <c r="M1" s="5" t="s">
        <v>5</v>
      </c>
      <c r="N1" s="5"/>
      <c r="O1" s="5"/>
      <c r="P1" s="5"/>
      <c r="Q1" s="5"/>
      <c r="R1" s="5"/>
      <c r="S1" s="5"/>
      <c r="T1" s="5"/>
      <c r="U1" s="5"/>
      <c r="V1" s="7"/>
      <c r="W1" s="7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</row>
    <row r="2" spans="3:47" ht="36.95" customHeight="1">
      <c r="M2" s="148" t="s">
        <v>6</v>
      </c>
      <c r="N2" s="149"/>
      <c r="O2" s="149"/>
      <c r="P2" s="149"/>
      <c r="Q2" s="149"/>
      <c r="R2" s="149"/>
      <c r="S2" s="149"/>
      <c r="T2" s="149"/>
      <c r="U2" s="149"/>
      <c r="V2" s="149"/>
      <c r="W2" s="149"/>
      <c r="AU2" s="11" t="s">
        <v>7</v>
      </c>
    </row>
    <row r="3" spans="2:47" ht="6.95" customHeight="1">
      <c r="B3" s="12"/>
      <c r="C3" s="13"/>
      <c r="D3" s="13"/>
      <c r="E3" s="13"/>
      <c r="F3" s="14"/>
      <c r="G3" s="14"/>
      <c r="H3" s="14"/>
      <c r="I3" s="13"/>
      <c r="J3" s="13"/>
      <c r="K3" s="13"/>
      <c r="L3" s="15"/>
      <c r="AU3" s="11" t="s">
        <v>8</v>
      </c>
    </row>
    <row r="4" spans="2:47" ht="36.95" customHeight="1">
      <c r="B4" s="16"/>
      <c r="C4" s="17"/>
      <c r="D4" s="18" t="s">
        <v>9</v>
      </c>
      <c r="E4" s="17"/>
      <c r="F4" s="19"/>
      <c r="G4" s="19"/>
      <c r="H4" s="19"/>
      <c r="I4" s="17"/>
      <c r="J4" s="17"/>
      <c r="K4" s="17"/>
      <c r="L4" s="20"/>
      <c r="N4" s="21" t="s">
        <v>10</v>
      </c>
      <c r="AU4" s="11" t="s">
        <v>11</v>
      </c>
    </row>
    <row r="5" spans="2:12" ht="6.95" customHeight="1">
      <c r="B5" s="16"/>
      <c r="C5" s="17"/>
      <c r="D5" s="17"/>
      <c r="E5" s="17"/>
      <c r="F5" s="19"/>
      <c r="G5" s="19"/>
      <c r="H5" s="19"/>
      <c r="I5" s="17"/>
      <c r="J5" s="17"/>
      <c r="K5" s="17"/>
      <c r="L5" s="20"/>
    </row>
    <row r="6" spans="2:12" ht="15">
      <c r="B6" s="16"/>
      <c r="C6" s="17"/>
      <c r="D6" s="142" t="s">
        <v>81</v>
      </c>
      <c r="E6" s="17"/>
      <c r="F6" s="19"/>
      <c r="G6" s="19"/>
      <c r="H6" s="19"/>
      <c r="I6" s="17"/>
      <c r="J6" s="17"/>
      <c r="K6" s="17"/>
      <c r="L6" s="20"/>
    </row>
    <row r="7" spans="2:12" ht="29.25" customHeight="1">
      <c r="B7" s="16"/>
      <c r="C7" s="17"/>
      <c r="D7" s="17"/>
      <c r="E7" s="157" t="s">
        <v>92</v>
      </c>
      <c r="F7" s="157"/>
      <c r="G7" s="157"/>
      <c r="H7" s="157"/>
      <c r="I7" s="17"/>
      <c r="J7" s="17"/>
      <c r="K7" s="17"/>
      <c r="L7" s="20"/>
    </row>
    <row r="8" spans="2:12" s="23" customFormat="1" ht="15">
      <c r="B8" s="24"/>
      <c r="C8" s="25"/>
      <c r="D8" s="22"/>
      <c r="E8" s="146"/>
      <c r="F8" s="26"/>
      <c r="G8" s="26"/>
      <c r="H8" s="26"/>
      <c r="I8" s="25"/>
      <c r="J8" s="25"/>
      <c r="K8" s="25"/>
      <c r="L8" s="27"/>
    </row>
    <row r="9" spans="2:12" s="23" customFormat="1" ht="36.95" customHeight="1">
      <c r="B9" s="24"/>
      <c r="C9" s="25"/>
      <c r="D9" s="25"/>
      <c r="E9" s="151" t="s">
        <v>93</v>
      </c>
      <c r="F9" s="151"/>
      <c r="G9" s="151"/>
      <c r="H9" s="151"/>
      <c r="I9" s="25"/>
      <c r="J9" s="25"/>
      <c r="K9" s="25"/>
      <c r="L9" s="27"/>
    </row>
    <row r="10" spans="2:12" s="23" customFormat="1" ht="13.5">
      <c r="B10" s="24"/>
      <c r="C10" s="25"/>
      <c r="D10" s="25"/>
      <c r="E10" s="146"/>
      <c r="F10" s="26"/>
      <c r="G10" s="26"/>
      <c r="H10" s="26"/>
      <c r="I10" s="25"/>
      <c r="J10" s="25"/>
      <c r="K10" s="25"/>
      <c r="L10" s="27"/>
    </row>
    <row r="11" spans="2:12" s="23" customFormat="1" ht="14.45" customHeight="1">
      <c r="B11" s="24"/>
      <c r="C11" s="25"/>
      <c r="D11" s="22" t="s">
        <v>13</v>
      </c>
      <c r="E11" s="25"/>
      <c r="F11" s="28" t="s">
        <v>14</v>
      </c>
      <c r="G11" s="26"/>
      <c r="H11" s="26"/>
      <c r="I11" s="22" t="s">
        <v>15</v>
      </c>
      <c r="J11" s="28" t="s">
        <v>14</v>
      </c>
      <c r="K11" s="28"/>
      <c r="L11" s="27"/>
    </row>
    <row r="12" spans="2:12" s="23" customFormat="1" ht="14.45" customHeight="1">
      <c r="B12" s="24"/>
      <c r="C12" s="25"/>
      <c r="D12" s="22" t="s">
        <v>16</v>
      </c>
      <c r="E12" s="25"/>
      <c r="F12" s="28" t="s">
        <v>17</v>
      </c>
      <c r="G12" s="26"/>
      <c r="H12" s="26"/>
      <c r="I12" s="22" t="s">
        <v>18</v>
      </c>
      <c r="J12" s="29"/>
      <c r="K12" s="29"/>
      <c r="L12" s="27"/>
    </row>
    <row r="13" spans="2:12" s="23" customFormat="1" ht="10.9" customHeight="1">
      <c r="B13" s="24"/>
      <c r="C13" s="25"/>
      <c r="D13" s="25"/>
      <c r="E13" s="25"/>
      <c r="F13" s="26"/>
      <c r="G13" s="26"/>
      <c r="H13" s="26"/>
      <c r="I13" s="25"/>
      <c r="J13" s="25"/>
      <c r="K13" s="25"/>
      <c r="L13" s="27"/>
    </row>
    <row r="14" spans="2:12" s="23" customFormat="1" ht="14.45" customHeight="1">
      <c r="B14" s="24"/>
      <c r="C14" s="25"/>
      <c r="D14" s="22" t="s">
        <v>19</v>
      </c>
      <c r="E14" s="25"/>
      <c r="F14" s="26"/>
      <c r="G14" s="26"/>
      <c r="H14" s="26"/>
      <c r="I14" s="22" t="s">
        <v>20</v>
      </c>
      <c r="J14" s="28" t="s">
        <v>14</v>
      </c>
      <c r="K14" s="28"/>
      <c r="L14" s="27"/>
    </row>
    <row r="15" spans="2:12" s="23" customFormat="1" ht="18" customHeight="1">
      <c r="B15" s="24"/>
      <c r="C15" s="25"/>
      <c r="D15" s="25"/>
      <c r="E15" s="28" t="s">
        <v>21</v>
      </c>
      <c r="F15" s="26"/>
      <c r="G15" s="26"/>
      <c r="H15" s="26"/>
      <c r="I15" s="22" t="s">
        <v>22</v>
      </c>
      <c r="J15" s="28" t="s">
        <v>14</v>
      </c>
      <c r="K15" s="28"/>
      <c r="L15" s="27"/>
    </row>
    <row r="16" spans="2:12" s="23" customFormat="1" ht="6.95" customHeight="1">
      <c r="B16" s="24"/>
      <c r="C16" s="25"/>
      <c r="D16" s="25"/>
      <c r="E16" s="25"/>
      <c r="F16" s="26"/>
      <c r="G16" s="26"/>
      <c r="H16" s="26"/>
      <c r="I16" s="25"/>
      <c r="J16" s="25"/>
      <c r="K16" s="25"/>
      <c r="L16" s="27"/>
    </row>
    <row r="17" spans="2:12" s="23" customFormat="1" ht="14.45" customHeight="1">
      <c r="B17" s="24"/>
      <c r="C17" s="25"/>
      <c r="D17" s="22" t="s">
        <v>77</v>
      </c>
      <c r="E17" s="25"/>
      <c r="F17" s="26"/>
      <c r="G17" s="26"/>
      <c r="H17" s="26"/>
      <c r="I17" s="22" t="s">
        <v>20</v>
      </c>
      <c r="J17" s="28" t="str">
        <f>IF('[1]Rekapitulace'!AN13="Vyplň údaj","",IF('[1]Rekapitulace'!AN13="","",'[1]Rekapitulace'!AN13))</f>
        <v/>
      </c>
      <c r="K17" s="28"/>
      <c r="L17" s="27"/>
    </row>
    <row r="18" spans="2:12" s="23" customFormat="1" ht="18" customHeight="1">
      <c r="B18" s="24"/>
      <c r="C18" s="25"/>
      <c r="D18" s="25"/>
      <c r="E18" s="143" t="str">
        <f>IF('[1]Rekapitulace'!E14="Vyplň údaj","",IF('[1]Rekapitulace'!E14="","",'[1]Rekapitulace'!E14))</f>
        <v xml:space="preserve"> </v>
      </c>
      <c r="F18" s="26"/>
      <c r="G18" s="26"/>
      <c r="H18" s="26"/>
      <c r="I18" s="22" t="s">
        <v>22</v>
      </c>
      <c r="J18" s="28" t="str">
        <f>IF('[1]Rekapitulace'!AN14="Vyplň údaj","",IF('[1]Rekapitulace'!AN14="","",'[1]Rekapitulace'!AN14))</f>
        <v/>
      </c>
      <c r="K18" s="28"/>
      <c r="L18" s="27"/>
    </row>
    <row r="19" spans="2:12" s="23" customFormat="1" ht="6.95" customHeight="1">
      <c r="B19" s="24"/>
      <c r="C19" s="25"/>
      <c r="D19" s="25"/>
      <c r="E19" s="25"/>
      <c r="F19" s="26"/>
      <c r="G19" s="26"/>
      <c r="H19" s="26"/>
      <c r="I19" s="25"/>
      <c r="J19" s="25"/>
      <c r="K19" s="25"/>
      <c r="L19" s="27"/>
    </row>
    <row r="20" spans="2:12" s="23" customFormat="1" ht="14.45" customHeight="1">
      <c r="B20" s="24"/>
      <c r="C20" s="25"/>
      <c r="D20" s="22" t="s">
        <v>23</v>
      </c>
      <c r="E20" s="25"/>
      <c r="F20" s="26"/>
      <c r="G20" s="26"/>
      <c r="H20" s="26"/>
      <c r="I20" s="22" t="s">
        <v>20</v>
      </c>
      <c r="J20" s="28" t="s">
        <v>14</v>
      </c>
      <c r="K20" s="28"/>
      <c r="L20" s="27"/>
    </row>
    <row r="21" spans="2:12" s="23" customFormat="1" ht="18" customHeight="1">
      <c r="B21" s="24"/>
      <c r="C21" s="25"/>
      <c r="D21" s="25"/>
      <c r="E21" s="28" t="s">
        <v>73</v>
      </c>
      <c r="F21" s="26"/>
      <c r="G21" s="26"/>
      <c r="H21" s="26"/>
      <c r="I21" s="22" t="s">
        <v>22</v>
      </c>
      <c r="J21" s="28" t="s">
        <v>14</v>
      </c>
      <c r="K21" s="28"/>
      <c r="L21" s="27"/>
    </row>
    <row r="22" spans="2:12" s="23" customFormat="1" ht="6.95" customHeight="1">
      <c r="B22" s="24"/>
      <c r="C22" s="25"/>
      <c r="D22" s="25"/>
      <c r="E22" s="25"/>
      <c r="F22" s="26"/>
      <c r="G22" s="26"/>
      <c r="H22" s="26"/>
      <c r="I22" s="25"/>
      <c r="J22" s="25"/>
      <c r="K22" s="25"/>
      <c r="L22" s="27"/>
    </row>
    <row r="23" spans="2:12" s="23" customFormat="1" ht="14.45" customHeight="1">
      <c r="B23" s="24"/>
      <c r="C23" s="25"/>
      <c r="D23" s="22" t="s">
        <v>24</v>
      </c>
      <c r="E23" s="25"/>
      <c r="F23" s="26"/>
      <c r="G23" s="26"/>
      <c r="H23" s="26"/>
      <c r="I23" s="25"/>
      <c r="J23" s="25"/>
      <c r="K23" s="25"/>
      <c r="L23" s="27"/>
    </row>
    <row r="24" spans="2:12" s="33" customFormat="1" ht="22.5" customHeight="1">
      <c r="B24" s="30"/>
      <c r="C24" s="31"/>
      <c r="D24" s="31"/>
      <c r="E24" s="150" t="s">
        <v>14</v>
      </c>
      <c r="F24" s="150"/>
      <c r="G24" s="150"/>
      <c r="H24" s="150"/>
      <c r="I24" s="31"/>
      <c r="J24" s="31"/>
      <c r="K24" s="31"/>
      <c r="L24" s="32"/>
    </row>
    <row r="25" spans="2:12" s="23" customFormat="1" ht="6.95" customHeight="1">
      <c r="B25" s="24"/>
      <c r="C25" s="25"/>
      <c r="D25" s="25"/>
      <c r="E25" s="25"/>
      <c r="F25" s="26"/>
      <c r="G25" s="26"/>
      <c r="H25" s="26"/>
      <c r="I25" s="25"/>
      <c r="J25" s="25"/>
      <c r="K25" s="25"/>
      <c r="L25" s="27"/>
    </row>
    <row r="26" spans="2:12" s="23" customFormat="1" ht="6.95" customHeight="1">
      <c r="B26" s="24"/>
      <c r="C26" s="25"/>
      <c r="D26" s="34"/>
      <c r="E26" s="34"/>
      <c r="F26" s="35"/>
      <c r="G26" s="35"/>
      <c r="H26" s="35"/>
      <c r="I26" s="34"/>
      <c r="J26" s="34"/>
      <c r="K26" s="34"/>
      <c r="L26" s="36"/>
    </row>
    <row r="27" spans="2:12" s="23" customFormat="1" ht="25.35" customHeight="1">
      <c r="B27" s="24"/>
      <c r="C27" s="25"/>
      <c r="D27" s="37" t="s">
        <v>25</v>
      </c>
      <c r="E27" s="25"/>
      <c r="F27" s="26"/>
      <c r="G27" s="26"/>
      <c r="H27" s="26"/>
      <c r="I27" s="25"/>
      <c r="J27" s="38">
        <f>ROUND(J76,2)</f>
        <v>0</v>
      </c>
      <c r="K27" s="38"/>
      <c r="L27" s="27"/>
    </row>
    <row r="28" spans="2:12" s="23" customFormat="1" ht="6.95" customHeight="1">
      <c r="B28" s="24"/>
      <c r="C28" s="25"/>
      <c r="D28" s="34"/>
      <c r="E28" s="34"/>
      <c r="F28" s="35"/>
      <c r="G28" s="35"/>
      <c r="H28" s="35"/>
      <c r="I28" s="34"/>
      <c r="J28" s="34"/>
      <c r="K28" s="34"/>
      <c r="L28" s="36"/>
    </row>
    <row r="29" spans="2:12" s="23" customFormat="1" ht="14.45" customHeight="1">
      <c r="B29" s="24"/>
      <c r="C29" s="25"/>
      <c r="D29" s="25"/>
      <c r="E29" s="25"/>
      <c r="F29" s="39" t="s">
        <v>26</v>
      </c>
      <c r="G29" s="26"/>
      <c r="H29" s="26"/>
      <c r="I29" s="40" t="s">
        <v>27</v>
      </c>
      <c r="J29" s="40" t="s">
        <v>28</v>
      </c>
      <c r="K29" s="40"/>
      <c r="L29" s="27"/>
    </row>
    <row r="30" spans="2:12" s="23" customFormat="1" ht="14.45" customHeight="1">
      <c r="B30" s="24"/>
      <c r="C30" s="25"/>
      <c r="D30" s="41" t="s">
        <v>29</v>
      </c>
      <c r="E30" s="41" t="s">
        <v>30</v>
      </c>
      <c r="F30" s="42">
        <f>ROUND(SUM(BF76:BF80),2)</f>
        <v>0</v>
      </c>
      <c r="G30" s="26"/>
      <c r="H30" s="26"/>
      <c r="I30" s="43">
        <v>0.21</v>
      </c>
      <c r="J30" s="44">
        <f>ROUND(ROUND((SUM(BF76:BF80)),2)*I30,2)</f>
        <v>0</v>
      </c>
      <c r="K30" s="44"/>
      <c r="L30" s="27"/>
    </row>
    <row r="31" spans="2:12" s="23" customFormat="1" ht="14.45" customHeight="1">
      <c r="B31" s="24"/>
      <c r="C31" s="25"/>
      <c r="D31" s="25"/>
      <c r="E31" s="41" t="s">
        <v>31</v>
      </c>
      <c r="F31" s="42">
        <f>ROUND(SUM(BG76:BG80),2)</f>
        <v>0</v>
      </c>
      <c r="G31" s="26"/>
      <c r="H31" s="26"/>
      <c r="I31" s="43">
        <v>0.15</v>
      </c>
      <c r="J31" s="44">
        <f>ROUND(ROUND((SUM(BG76:BG80)),2)*I31,2)</f>
        <v>0</v>
      </c>
      <c r="K31" s="44"/>
      <c r="L31" s="27"/>
    </row>
    <row r="32" spans="2:12" s="23" customFormat="1" ht="14.45" customHeight="1" hidden="1">
      <c r="B32" s="24"/>
      <c r="C32" s="25"/>
      <c r="D32" s="25"/>
      <c r="E32" s="41" t="s">
        <v>32</v>
      </c>
      <c r="F32" s="42">
        <f>ROUND(SUM(BH76:BH80),2)</f>
        <v>0</v>
      </c>
      <c r="G32" s="26"/>
      <c r="H32" s="26"/>
      <c r="I32" s="43">
        <v>0.21</v>
      </c>
      <c r="J32" s="44">
        <v>0</v>
      </c>
      <c r="K32" s="44"/>
      <c r="L32" s="27"/>
    </row>
    <row r="33" spans="2:12" s="23" customFormat="1" ht="14.45" customHeight="1" hidden="1">
      <c r="B33" s="24"/>
      <c r="C33" s="25"/>
      <c r="D33" s="25"/>
      <c r="E33" s="41" t="s">
        <v>33</v>
      </c>
      <c r="F33" s="42">
        <f>ROUND(SUM(BI76:BI80),2)</f>
        <v>0</v>
      </c>
      <c r="G33" s="26"/>
      <c r="H33" s="26"/>
      <c r="I33" s="43">
        <v>0.15</v>
      </c>
      <c r="J33" s="44">
        <v>0</v>
      </c>
      <c r="K33" s="44"/>
      <c r="L33" s="27"/>
    </row>
    <row r="34" spans="2:12" s="23" customFormat="1" ht="14.45" customHeight="1" hidden="1">
      <c r="B34" s="24"/>
      <c r="C34" s="25"/>
      <c r="D34" s="25"/>
      <c r="E34" s="41" t="s">
        <v>34</v>
      </c>
      <c r="F34" s="42">
        <f>ROUND(SUM(BJ76:BJ80),2)</f>
        <v>0</v>
      </c>
      <c r="G34" s="26"/>
      <c r="H34" s="26"/>
      <c r="I34" s="43">
        <v>0</v>
      </c>
      <c r="J34" s="44">
        <v>0</v>
      </c>
      <c r="K34" s="44"/>
      <c r="L34" s="27"/>
    </row>
    <row r="35" spans="2:12" s="23" customFormat="1" ht="6.95" customHeight="1">
      <c r="B35" s="24"/>
      <c r="C35" s="25"/>
      <c r="D35" s="25"/>
      <c r="E35" s="25"/>
      <c r="F35" s="26"/>
      <c r="G35" s="26"/>
      <c r="H35" s="26"/>
      <c r="I35" s="25"/>
      <c r="J35" s="25"/>
      <c r="K35" s="25"/>
      <c r="L35" s="27"/>
    </row>
    <row r="36" spans="2:12" s="23" customFormat="1" ht="25.35" customHeight="1">
      <c r="B36" s="24"/>
      <c r="C36" s="45"/>
      <c r="D36" s="46" t="s">
        <v>35</v>
      </c>
      <c r="E36" s="47"/>
      <c r="F36" s="48"/>
      <c r="G36" s="49" t="s">
        <v>36</v>
      </c>
      <c r="H36" s="50" t="s">
        <v>37</v>
      </c>
      <c r="I36" s="47"/>
      <c r="J36" s="51">
        <f>SUM(J27:J34)</f>
        <v>0</v>
      </c>
      <c r="K36" s="51"/>
      <c r="L36" s="52"/>
    </row>
    <row r="37" spans="2:12" s="23" customFormat="1" ht="14.45" customHeight="1">
      <c r="B37" s="53"/>
      <c r="C37" s="54"/>
      <c r="D37" s="54"/>
      <c r="E37" s="54"/>
      <c r="F37" s="55"/>
      <c r="G37" s="55"/>
      <c r="H37" s="55"/>
      <c r="I37" s="54"/>
      <c r="J37" s="54"/>
      <c r="K37" s="54"/>
      <c r="L37" s="56"/>
    </row>
    <row r="41" spans="2:12" s="23" customFormat="1" ht="6.95" customHeight="1">
      <c r="B41" s="57"/>
      <c r="C41" s="58"/>
      <c r="D41" s="58"/>
      <c r="E41" s="58"/>
      <c r="F41" s="59"/>
      <c r="G41" s="59"/>
      <c r="H41" s="59"/>
      <c r="I41" s="58"/>
      <c r="J41" s="58"/>
      <c r="K41" s="58"/>
      <c r="L41" s="60"/>
    </row>
    <row r="42" spans="2:12" s="23" customFormat="1" ht="36.95" customHeight="1">
      <c r="B42" s="24"/>
      <c r="C42" s="18" t="s">
        <v>78</v>
      </c>
      <c r="D42" s="25"/>
      <c r="E42" s="25"/>
      <c r="F42" s="26"/>
      <c r="G42" s="26"/>
      <c r="H42" s="26"/>
      <c r="I42" s="25"/>
      <c r="J42" s="25"/>
      <c r="K42" s="25"/>
      <c r="L42" s="27"/>
    </row>
    <row r="43" spans="2:12" s="23" customFormat="1" ht="6.95" customHeight="1">
      <c r="B43" s="24"/>
      <c r="C43" s="25"/>
      <c r="D43" s="25"/>
      <c r="E43" s="25"/>
      <c r="F43" s="26"/>
      <c r="G43" s="26"/>
      <c r="H43" s="26"/>
      <c r="I43" s="25"/>
      <c r="J43" s="25"/>
      <c r="K43" s="25"/>
      <c r="L43" s="27"/>
    </row>
    <row r="44" spans="2:12" s="23" customFormat="1" ht="14.45" customHeight="1">
      <c r="B44" s="24"/>
      <c r="C44" s="142" t="s">
        <v>81</v>
      </c>
      <c r="D44" s="25"/>
      <c r="E44" s="25"/>
      <c r="F44" s="26"/>
      <c r="G44" s="26"/>
      <c r="H44" s="26"/>
      <c r="I44" s="25"/>
      <c r="J44" s="25"/>
      <c r="K44" s="25"/>
      <c r="L44" s="27"/>
    </row>
    <row r="45" spans="2:12" s="23" customFormat="1" ht="22.5" customHeight="1">
      <c r="B45" s="24"/>
      <c r="C45" s="25"/>
      <c r="D45" s="25"/>
      <c r="E45" s="157" t="str">
        <f>E7</f>
        <v>Veřejná zakázka: Lékařská technologie – zdravotnické prostředky pro  gynekologicko-porodnické oddělení nemocnice v Karlových  Varech 
Název zadavatele: Karlovarský kraj
Sídlo: Závodní 88, 360 06 Karlovy Vary
IC: 70891168
Lékařská technologie – zdravotnické prostředky pro gynekologicko-porodnické oddělení nemocnice v Karlových Varech</v>
      </c>
      <c r="F45" s="158"/>
      <c r="G45" s="158"/>
      <c r="H45" s="158"/>
      <c r="I45" s="25"/>
      <c r="J45" s="25"/>
      <c r="K45" s="25"/>
      <c r="L45" s="27"/>
    </row>
    <row r="46" spans="2:12" s="23" customFormat="1" ht="14.45" customHeight="1">
      <c r="B46" s="24"/>
      <c r="C46" s="22"/>
      <c r="D46" s="25"/>
      <c r="E46" s="25"/>
      <c r="F46" s="26"/>
      <c r="G46" s="26"/>
      <c r="H46" s="26"/>
      <c r="I46" s="25"/>
      <c r="J46" s="25"/>
      <c r="K46" s="25"/>
      <c r="L46" s="27"/>
    </row>
    <row r="47" spans="2:12" s="23" customFormat="1" ht="36.75" customHeight="1">
      <c r="B47" s="24"/>
      <c r="C47" s="25"/>
      <c r="D47" s="25"/>
      <c r="E47" s="151" t="str">
        <f>E9</f>
        <v>část C. Mobilní svítidla</v>
      </c>
      <c r="F47" s="152"/>
      <c r="G47" s="152"/>
      <c r="H47" s="152"/>
      <c r="I47" s="25"/>
      <c r="J47" s="25"/>
      <c r="K47" s="25"/>
      <c r="L47" s="27"/>
    </row>
    <row r="48" spans="2:12" s="23" customFormat="1" ht="6.95" customHeight="1">
      <c r="B48" s="24"/>
      <c r="C48" s="25"/>
      <c r="D48" s="25"/>
      <c r="E48" s="25"/>
      <c r="F48" s="26"/>
      <c r="G48" s="26"/>
      <c r="H48" s="26"/>
      <c r="I48" s="25"/>
      <c r="J48" s="25"/>
      <c r="K48" s="25"/>
      <c r="L48" s="27"/>
    </row>
    <row r="49" spans="2:12" s="23" customFormat="1" ht="18" customHeight="1">
      <c r="B49" s="24"/>
      <c r="C49" s="22" t="s">
        <v>16</v>
      </c>
      <c r="D49" s="25"/>
      <c r="E49" s="25"/>
      <c r="F49" s="28" t="str">
        <f>F12</f>
        <v>Karlový Vary</v>
      </c>
      <c r="G49" s="26"/>
      <c r="H49" s="26"/>
      <c r="I49" s="22" t="s">
        <v>18</v>
      </c>
      <c r="J49" s="29" t="str">
        <f>IF(J12="","",J12)</f>
        <v/>
      </c>
      <c r="K49" s="29"/>
      <c r="L49" s="27"/>
    </row>
    <row r="50" spans="2:12" s="23" customFormat="1" ht="6.95" customHeight="1">
      <c r="B50" s="24"/>
      <c r="C50" s="25"/>
      <c r="D50" s="25"/>
      <c r="E50" s="25"/>
      <c r="F50" s="26"/>
      <c r="G50" s="26"/>
      <c r="H50" s="26"/>
      <c r="I50" s="25"/>
      <c r="J50" s="25"/>
      <c r="K50" s="25"/>
      <c r="L50" s="27"/>
    </row>
    <row r="51" spans="2:12" s="23" customFormat="1" ht="15">
      <c r="B51" s="24"/>
      <c r="C51" s="22" t="s">
        <v>19</v>
      </c>
      <c r="D51" s="25"/>
      <c r="E51" s="25"/>
      <c r="F51" s="28" t="str">
        <f>E15</f>
        <v>Karlovarský kraj, Závodní 88, Karlovy Vary</v>
      </c>
      <c r="G51" s="26"/>
      <c r="H51" s="26"/>
      <c r="I51" s="22" t="s">
        <v>23</v>
      </c>
      <c r="J51" s="28" t="str">
        <f>E21</f>
        <v>BMI</v>
      </c>
      <c r="K51" s="28"/>
      <c r="L51" s="27"/>
    </row>
    <row r="52" spans="2:12" s="23" customFormat="1" ht="14.45" customHeight="1">
      <c r="B52" s="24"/>
      <c r="C52" s="22" t="s">
        <v>77</v>
      </c>
      <c r="D52" s="25"/>
      <c r="E52" s="25"/>
      <c r="F52" s="28" t="str">
        <f>IF(E18="","",E18)</f>
        <v xml:space="preserve"> </v>
      </c>
      <c r="G52" s="26"/>
      <c r="H52" s="26"/>
      <c r="I52" s="25"/>
      <c r="J52" s="25"/>
      <c r="K52" s="25"/>
      <c r="L52" s="27"/>
    </row>
    <row r="53" spans="2:12" s="23" customFormat="1" ht="10.35" customHeight="1">
      <c r="B53" s="24"/>
      <c r="C53" s="25"/>
      <c r="D53" s="25"/>
      <c r="E53" s="25"/>
      <c r="F53" s="26"/>
      <c r="G53" s="26"/>
      <c r="H53" s="26"/>
      <c r="I53" s="25"/>
      <c r="J53" s="25"/>
      <c r="K53" s="25"/>
      <c r="L53" s="27"/>
    </row>
    <row r="54" spans="2:12" s="23" customFormat="1" ht="29.25" customHeight="1">
      <c r="B54" s="24"/>
      <c r="C54" s="61" t="s">
        <v>39</v>
      </c>
      <c r="D54" s="45"/>
      <c r="E54" s="45"/>
      <c r="F54" s="62"/>
      <c r="G54" s="62"/>
      <c r="H54" s="62"/>
      <c r="I54" s="45"/>
      <c r="J54" s="63" t="s">
        <v>40</v>
      </c>
      <c r="K54" s="63"/>
      <c r="L54" s="64"/>
    </row>
    <row r="55" spans="2:12" s="23" customFormat="1" ht="10.35" customHeight="1">
      <c r="B55" s="24"/>
      <c r="C55" s="25"/>
      <c r="D55" s="25"/>
      <c r="E55" s="25"/>
      <c r="F55" s="26"/>
      <c r="G55" s="26"/>
      <c r="H55" s="26"/>
      <c r="I55" s="25"/>
      <c r="J55" s="25"/>
      <c r="K55" s="25"/>
      <c r="L55" s="27"/>
    </row>
    <row r="56" spans="2:48" s="23" customFormat="1" ht="29.25" customHeight="1">
      <c r="B56" s="24"/>
      <c r="C56" s="65" t="s">
        <v>41</v>
      </c>
      <c r="D56" s="25"/>
      <c r="E56" s="25"/>
      <c r="F56" s="26"/>
      <c r="G56" s="26"/>
      <c r="H56" s="26"/>
      <c r="I56" s="25"/>
      <c r="J56" s="38">
        <f>J76</f>
        <v>0</v>
      </c>
      <c r="K56" s="38"/>
      <c r="L56" s="27"/>
      <c r="AV56" s="11" t="s">
        <v>42</v>
      </c>
    </row>
    <row r="57" spans="2:12" s="23" customFormat="1" ht="21.75" customHeight="1">
      <c r="B57" s="24"/>
      <c r="C57" s="25"/>
      <c r="D57" s="25"/>
      <c r="E57" s="25"/>
      <c r="F57" s="26"/>
      <c r="G57" s="26"/>
      <c r="H57" s="26"/>
      <c r="I57" s="25"/>
      <c r="J57" s="25"/>
      <c r="K57" s="25"/>
      <c r="L57" s="27"/>
    </row>
    <row r="58" spans="2:12" s="23" customFormat="1" ht="6.95" customHeight="1">
      <c r="B58" s="53"/>
      <c r="C58" s="54"/>
      <c r="D58" s="54"/>
      <c r="E58" s="54"/>
      <c r="F58" s="55"/>
      <c r="G58" s="55"/>
      <c r="H58" s="55"/>
      <c r="I58" s="54"/>
      <c r="J58" s="54"/>
      <c r="K58" s="54"/>
      <c r="L58" s="56"/>
    </row>
    <row r="62" spans="2:13" s="23" customFormat="1" ht="6.95" customHeight="1">
      <c r="B62" s="57"/>
      <c r="C62" s="58"/>
      <c r="D62" s="58"/>
      <c r="E62" s="58"/>
      <c r="F62" s="59"/>
      <c r="G62" s="59"/>
      <c r="H62" s="59"/>
      <c r="I62" s="58"/>
      <c r="J62" s="58"/>
      <c r="K62" s="58"/>
      <c r="L62" s="66"/>
      <c r="M62" s="24"/>
    </row>
    <row r="63" spans="2:13" s="23" customFormat="1" ht="36.95" customHeight="1">
      <c r="B63" s="24"/>
      <c r="C63" s="67" t="s">
        <v>79</v>
      </c>
      <c r="F63" s="68"/>
      <c r="G63" s="68"/>
      <c r="H63" s="68"/>
      <c r="L63" s="69"/>
      <c r="M63" s="24"/>
    </row>
    <row r="64" spans="2:13" s="23" customFormat="1" ht="6.95" customHeight="1">
      <c r="B64" s="24"/>
      <c r="F64" s="68"/>
      <c r="G64" s="68"/>
      <c r="H64" s="68"/>
      <c r="L64" s="69"/>
      <c r="M64" s="24"/>
    </row>
    <row r="65" spans="2:13" s="23" customFormat="1" ht="14.45" customHeight="1">
      <c r="B65" s="24"/>
      <c r="C65" s="141" t="s">
        <v>81</v>
      </c>
      <c r="F65" s="68"/>
      <c r="G65" s="68"/>
      <c r="H65" s="68"/>
      <c r="L65" s="69"/>
      <c r="M65" s="24"/>
    </row>
    <row r="66" spans="2:13" s="23" customFormat="1" ht="32.25" customHeight="1">
      <c r="B66" s="24"/>
      <c r="E66" s="153" t="str">
        <f>E7</f>
        <v>Veřejná zakázka: Lékařská technologie – zdravotnické prostředky pro  gynekologicko-porodnické oddělení nemocnice v Karlových  Varech 
Název zadavatele: Karlovarský kraj
Sídlo: Závodní 88, 360 06 Karlovy Vary
IC: 70891168
Lékařská technologie – zdravotnické prostředky pro gynekologicko-porodnické oddělení nemocnice v Karlových Varech</v>
      </c>
      <c r="F66" s="154"/>
      <c r="G66" s="154"/>
      <c r="H66" s="154"/>
      <c r="L66" s="69"/>
      <c r="M66" s="24"/>
    </row>
    <row r="67" spans="2:13" s="23" customFormat="1" ht="14.45" customHeight="1">
      <c r="B67" s="24"/>
      <c r="C67" s="70"/>
      <c r="F67" s="68"/>
      <c r="G67" s="68"/>
      <c r="H67" s="68"/>
      <c r="L67" s="69"/>
      <c r="M67" s="24"/>
    </row>
    <row r="68" spans="2:13" s="23" customFormat="1" ht="33.75" customHeight="1">
      <c r="B68" s="24"/>
      <c r="E68" s="147" t="str">
        <f>E9</f>
        <v>část C. Mobilní svítidla</v>
      </c>
      <c r="F68" s="155"/>
      <c r="G68" s="155"/>
      <c r="H68" s="155"/>
      <c r="L68" s="69"/>
      <c r="M68" s="24"/>
    </row>
    <row r="69" spans="2:13" s="23" customFormat="1" ht="6.95" customHeight="1">
      <c r="B69" s="24"/>
      <c r="F69" s="68"/>
      <c r="G69" s="68"/>
      <c r="H69" s="68"/>
      <c r="L69" s="69"/>
      <c r="M69" s="24"/>
    </row>
    <row r="70" spans="2:13" s="23" customFormat="1" ht="18" customHeight="1">
      <c r="B70" s="24"/>
      <c r="C70" s="70" t="s">
        <v>16</v>
      </c>
      <c r="F70" s="71" t="str">
        <f>F12</f>
        <v>Karlový Vary</v>
      </c>
      <c r="G70" s="68"/>
      <c r="H70" s="68"/>
      <c r="I70" s="70" t="s">
        <v>18</v>
      </c>
      <c r="J70" s="72" t="str">
        <f>IF(J12="","",J12)</f>
        <v/>
      </c>
      <c r="K70" s="72"/>
      <c r="L70" s="69"/>
      <c r="M70" s="24"/>
    </row>
    <row r="71" spans="2:13" s="23" customFormat="1" ht="6.95" customHeight="1">
      <c r="B71" s="24"/>
      <c r="F71" s="68"/>
      <c r="G71" s="68"/>
      <c r="H71" s="68"/>
      <c r="L71" s="69"/>
      <c r="M71" s="24"/>
    </row>
    <row r="72" spans="2:13" s="23" customFormat="1" ht="15">
      <c r="B72" s="24"/>
      <c r="C72" s="70" t="s">
        <v>19</v>
      </c>
      <c r="F72" s="71" t="str">
        <f>E15</f>
        <v>Karlovarský kraj, Závodní 88, Karlovy Vary</v>
      </c>
      <c r="G72" s="68"/>
      <c r="H72" s="68"/>
      <c r="I72" s="70" t="s">
        <v>23</v>
      </c>
      <c r="J72" s="71" t="str">
        <f>E21</f>
        <v>BMI</v>
      </c>
      <c r="K72" s="71"/>
      <c r="L72" s="69"/>
      <c r="M72" s="24"/>
    </row>
    <row r="73" spans="2:13" s="23" customFormat="1" ht="14.45" customHeight="1">
      <c r="B73" s="24"/>
      <c r="C73" s="70" t="s">
        <v>77</v>
      </c>
      <c r="F73" s="71" t="str">
        <f>IF(E18="","",E18)</f>
        <v xml:space="preserve"> </v>
      </c>
      <c r="G73" s="68"/>
      <c r="H73" s="68"/>
      <c r="L73" s="69"/>
      <c r="M73" s="24"/>
    </row>
    <row r="74" spans="2:13" s="23" customFormat="1" ht="10.35" customHeight="1">
      <c r="B74" s="24"/>
      <c r="F74" s="68"/>
      <c r="G74" s="68"/>
      <c r="H74" s="68"/>
      <c r="L74" s="69"/>
      <c r="M74" s="24"/>
    </row>
    <row r="75" spans="2:21" s="82" customFormat="1" ht="29.25" customHeight="1">
      <c r="B75" s="73"/>
      <c r="C75" s="74" t="s">
        <v>44</v>
      </c>
      <c r="D75" s="75" t="s">
        <v>45</v>
      </c>
      <c r="E75" s="75" t="s">
        <v>46</v>
      </c>
      <c r="F75" s="75" t="s">
        <v>47</v>
      </c>
      <c r="G75" s="75" t="s">
        <v>48</v>
      </c>
      <c r="H75" s="75" t="s">
        <v>49</v>
      </c>
      <c r="I75" s="76" t="s">
        <v>50</v>
      </c>
      <c r="J75" s="75" t="s">
        <v>40</v>
      </c>
      <c r="K75" s="77"/>
      <c r="L75" s="78"/>
      <c r="M75" s="73"/>
      <c r="N75" s="79" t="s">
        <v>51</v>
      </c>
      <c r="O75" s="80" t="s">
        <v>29</v>
      </c>
      <c r="P75" s="80" t="s">
        <v>52</v>
      </c>
      <c r="Q75" s="80" t="s">
        <v>53</v>
      </c>
      <c r="R75" s="80" t="s">
        <v>54</v>
      </c>
      <c r="S75" s="80" t="s">
        <v>55</v>
      </c>
      <c r="T75" s="80" t="s">
        <v>56</v>
      </c>
      <c r="U75" s="81" t="s">
        <v>57</v>
      </c>
    </row>
    <row r="76" spans="2:64" s="23" customFormat="1" ht="29.25" customHeight="1">
      <c r="B76" s="24"/>
      <c r="C76" s="83" t="s">
        <v>41</v>
      </c>
      <c r="F76" s="68"/>
      <c r="G76" s="68"/>
      <c r="H76" s="68"/>
      <c r="J76" s="84">
        <f>BL76</f>
        <v>0</v>
      </c>
      <c r="K76" s="84"/>
      <c r="L76" s="69"/>
      <c r="M76" s="24"/>
      <c r="N76" s="85"/>
      <c r="O76" s="34"/>
      <c r="P76" s="34"/>
      <c r="Q76" s="86">
        <f>SUM(Q77:Q80)</f>
        <v>0</v>
      </c>
      <c r="R76" s="34"/>
      <c r="S76" s="86">
        <f>SUM(S77:S80)</f>
        <v>0</v>
      </c>
      <c r="T76" s="34"/>
      <c r="U76" s="87">
        <f>SUM(U77:U80)</f>
        <v>0</v>
      </c>
      <c r="AU76" s="11" t="s">
        <v>58</v>
      </c>
      <c r="AV76" s="11" t="s">
        <v>42</v>
      </c>
      <c r="BL76" s="88">
        <f>SUM(BL77:BL80)</f>
        <v>0</v>
      </c>
    </row>
    <row r="77" spans="2:66" s="23" customFormat="1" ht="22.5" customHeight="1">
      <c r="B77" s="89"/>
      <c r="C77" s="90">
        <v>4</v>
      </c>
      <c r="D77" s="132" t="s">
        <v>74</v>
      </c>
      <c r="E77" s="91"/>
      <c r="F77" s="92" t="s">
        <v>80</v>
      </c>
      <c r="G77" s="93" t="s">
        <v>61</v>
      </c>
      <c r="H77" s="94">
        <v>3</v>
      </c>
      <c r="I77" s="144"/>
      <c r="J77" s="95">
        <f>ROUND(I77*H77,2)</f>
        <v>0</v>
      </c>
      <c r="K77" s="95"/>
      <c r="L77" s="96"/>
      <c r="M77" s="24"/>
      <c r="N77" s="97" t="s">
        <v>14</v>
      </c>
      <c r="O77" s="98" t="s">
        <v>30</v>
      </c>
      <c r="P77" s="99">
        <v>0</v>
      </c>
      <c r="Q77" s="99">
        <f>P77*H77</f>
        <v>0</v>
      </c>
      <c r="R77" s="99">
        <v>0</v>
      </c>
      <c r="S77" s="99">
        <f>R77*H77</f>
        <v>0</v>
      </c>
      <c r="T77" s="99">
        <v>0</v>
      </c>
      <c r="U77" s="100">
        <f>T77*H77</f>
        <v>0</v>
      </c>
      <c r="AS77" s="11" t="s">
        <v>62</v>
      </c>
      <c r="AU77" s="11" t="s">
        <v>60</v>
      </c>
      <c r="AV77" s="11" t="s">
        <v>63</v>
      </c>
      <c r="AZ77" s="11" t="s">
        <v>64</v>
      </c>
      <c r="BF77" s="101">
        <f>IF(O77="základní",J77,0)</f>
        <v>0</v>
      </c>
      <c r="BG77" s="101">
        <f>IF(O77="snížená",J77,0)</f>
        <v>0</v>
      </c>
      <c r="BH77" s="101">
        <f>IF(O77="zákl. přenesená",J77,0)</f>
        <v>0</v>
      </c>
      <c r="BI77" s="101">
        <f>IF(O77="sníž. přenesená",J77,0)</f>
        <v>0</v>
      </c>
      <c r="BJ77" s="101">
        <f>IF(O77="nulová",J77,0)</f>
        <v>0</v>
      </c>
      <c r="BK77" s="11" t="s">
        <v>59</v>
      </c>
      <c r="BL77" s="101">
        <f>ROUND(I77*H77,2)</f>
        <v>0</v>
      </c>
      <c r="BM77" s="11" t="s">
        <v>62</v>
      </c>
      <c r="BN77" s="11" t="s">
        <v>8</v>
      </c>
    </row>
    <row r="78" spans="2:52" s="103" customFormat="1" ht="13.5">
      <c r="B78" s="102"/>
      <c r="D78" s="104" t="s">
        <v>65</v>
      </c>
      <c r="E78" s="105" t="s">
        <v>14</v>
      </c>
      <c r="F78" s="106"/>
      <c r="G78" s="68"/>
      <c r="H78" s="107" t="s">
        <v>14</v>
      </c>
      <c r="L78" s="108"/>
      <c r="M78" s="102"/>
      <c r="N78" s="109"/>
      <c r="O78" s="110"/>
      <c r="P78" s="110"/>
      <c r="Q78" s="110"/>
      <c r="R78" s="110"/>
      <c r="S78" s="110"/>
      <c r="T78" s="110"/>
      <c r="U78" s="111"/>
      <c r="AU78" s="105" t="s">
        <v>65</v>
      </c>
      <c r="AV78" s="105" t="s">
        <v>63</v>
      </c>
      <c r="AW78" s="103" t="s">
        <v>59</v>
      </c>
      <c r="AX78" s="103" t="s">
        <v>66</v>
      </c>
      <c r="AY78" s="103" t="s">
        <v>63</v>
      </c>
      <c r="AZ78" s="105" t="s">
        <v>64</v>
      </c>
    </row>
    <row r="79" spans="2:52" s="113" customFormat="1" ht="13.5">
      <c r="B79" s="112"/>
      <c r="D79" s="104" t="s">
        <v>65</v>
      </c>
      <c r="E79" s="114" t="s">
        <v>14</v>
      </c>
      <c r="F79" s="106" t="s">
        <v>59</v>
      </c>
      <c r="G79" s="68"/>
      <c r="H79" s="115">
        <v>3</v>
      </c>
      <c r="L79" s="116"/>
      <c r="M79" s="112"/>
      <c r="N79" s="117"/>
      <c r="O79" s="118"/>
      <c r="P79" s="118"/>
      <c r="Q79" s="118"/>
      <c r="R79" s="118"/>
      <c r="S79" s="118"/>
      <c r="T79" s="118"/>
      <c r="U79" s="119"/>
      <c r="AU79" s="114" t="s">
        <v>65</v>
      </c>
      <c r="AV79" s="114" t="s">
        <v>63</v>
      </c>
      <c r="AW79" s="113" t="s">
        <v>8</v>
      </c>
      <c r="AX79" s="113" t="s">
        <v>66</v>
      </c>
      <c r="AY79" s="113" t="s">
        <v>63</v>
      </c>
      <c r="AZ79" s="114" t="s">
        <v>64</v>
      </c>
    </row>
    <row r="80" spans="2:52" s="121" customFormat="1" ht="13.5">
      <c r="B80" s="133"/>
      <c r="C80" s="134"/>
      <c r="D80" s="135" t="s">
        <v>65</v>
      </c>
      <c r="E80" s="136" t="s">
        <v>14</v>
      </c>
      <c r="F80" s="137" t="s">
        <v>67</v>
      </c>
      <c r="G80" s="138"/>
      <c r="H80" s="139">
        <v>3</v>
      </c>
      <c r="I80" s="134"/>
      <c r="J80" s="134"/>
      <c r="K80" s="134"/>
      <c r="L80" s="140"/>
      <c r="M80" s="120"/>
      <c r="N80" s="127"/>
      <c r="O80" s="128"/>
      <c r="P80" s="128"/>
      <c r="Q80" s="128"/>
      <c r="R80" s="128"/>
      <c r="S80" s="128"/>
      <c r="T80" s="128"/>
      <c r="U80" s="129"/>
      <c r="AU80" s="130" t="s">
        <v>65</v>
      </c>
      <c r="AV80" s="130" t="s">
        <v>63</v>
      </c>
      <c r="AW80" s="121" t="s">
        <v>62</v>
      </c>
      <c r="AX80" s="121" t="s">
        <v>66</v>
      </c>
      <c r="AY80" s="121" t="s">
        <v>59</v>
      </c>
      <c r="AZ80" s="130" t="s">
        <v>64</v>
      </c>
    </row>
  </sheetData>
  <mergeCells count="9">
    <mergeCell ref="E47:H47"/>
    <mergeCell ref="E66:H66"/>
    <mergeCell ref="E68:H68"/>
    <mergeCell ref="G1:H1"/>
    <mergeCell ref="M2:W2"/>
    <mergeCell ref="E7:H7"/>
    <mergeCell ref="E9:H9"/>
    <mergeCell ref="E24:H24"/>
    <mergeCell ref="E45:H45"/>
  </mergeCells>
  <hyperlinks>
    <hyperlink ref="F1:G1" location="C2" display="1) Krycí list soupisu"/>
    <hyperlink ref="G1:H1" location="C54" display="2) Rekapitulace"/>
    <hyperlink ref="J1" location="C75" display="3) Soupis prací"/>
    <hyperlink ref="M1:W1" location="'Rekapitulace stavby'!C2" display="Rekapitulace stavby"/>
  </hyperlinks>
  <printOptions/>
  <pageMargins left="0.5905511811023623" right="0.5905511811023623" top="0.5905511811023623" bottom="0.5905511811023623" header="0" footer="0"/>
  <pageSetup blackAndWhite="1" fitToHeight="100" fitToWidth="1" horizontalDpi="600" verticalDpi="600" orientation="portrait" paperSize="9" scale="6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ph024102</dc:creator>
  <cp:keywords/>
  <dc:description/>
  <cp:lastModifiedBy>ph024102</cp:lastModifiedBy>
  <dcterms:created xsi:type="dcterms:W3CDTF">2018-10-20T16:15:41Z</dcterms:created>
  <dcterms:modified xsi:type="dcterms:W3CDTF">2018-10-31T08:23:01Z</dcterms:modified>
  <cp:category/>
  <cp:version/>
  <cp:contentType/>
  <cp:contentStatus/>
</cp:coreProperties>
</file>