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Osazení odlučovač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'SO 01 - Osazení odlučovač...'!$C$90:$K$290</definedName>
    <definedName name="_xlnm.Print_Area" localSheetId="1">'SO 01 - Osazení odlučovač...'!$C$4:$J$36,'SO 01 - Osazení odlučovač...'!$C$42:$J$72,'SO 01 - Osazení odlučovač...'!$C$78:$K$290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01 - Osazení odlučovač...'!$90:$90</definedName>
  </definedNames>
  <calcPr fullCalcOnLoad="1"/>
</workbook>
</file>

<file path=xl/sharedStrings.xml><?xml version="1.0" encoding="utf-8"?>
<sst xmlns="http://schemas.openxmlformats.org/spreadsheetml/2006/main" count="2536" uniqueCount="691">
  <si>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</si>
  <si>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</si>
  <si>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</si>
  <si>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</si>
  <si>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</si>
  <si>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</si>
  <si>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</si>
  <si>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{297815d9-a08f-4a9d-96a5-99afc5fc15dd}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</si>
  <si>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</si>
  <si>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</si>
  <si>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</si>
  <si>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</si>
  <si>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</si>
  <si>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</si>
  <si>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</si>
  <si>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</si>
  <si>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</si>
  <si>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2017J-078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</si>
  <si>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</si>
  <si>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</si>
  <si>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Mycí místo pro sanitky na VZ Nejdek</t>
  </si>
  <si>
    <t>0,1</t>
  </si>
  <si>
    <t>KSO:</t>
  </si>
  <si>
    <t>CC-CZ:</t>
  </si>
  <si>
    <t>1</t>
  </si>
  <si>
    <t>Místo:</t>
  </si>
  <si>
    <t>Nejdek</t>
  </si>
  <si>
    <t>Datum:</t>
  </si>
  <si>
    <t>10. 8. 2017</t>
  </si>
  <si>
    <t>10</t>
  </si>
  <si>
    <t>100</t>
  </si>
  <si>
    <t>Zadavatel:</t>
  </si>
  <si>
    <t>IČ:</t>
  </si>
  <si>
    <t>ZZS Karlovarského kraje K.Vary</t>
  </si>
  <si>
    <t>DIČ:</t>
  </si>
  <si>
    <t>Uchazeč:</t>
  </si>
  <si>
    <t>Vyplň údaj</t>
  </si>
  <si>
    <t>Projektant:</t>
  </si>
  <si>
    <t>Oto Szakos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</si>
  <si>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</si>
  <si>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</si>
  <si>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</si>
  <si>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</si>
  <si>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</si>
  <si>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</si>
  <si>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</si>
  <si>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</si>
  <si>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</si>
  <si>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</si>
  <si>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</si>
  <si>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</si>
  <si>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</si>
  <si>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</si>
  <si>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</si>
  <si>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</si>
  <si>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</si>
  <si>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</si>
  <si>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</si>
  <si>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</si>
  <si>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</si>
  <si>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</si>
  <si>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</si>
  <si>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</si>
  <si>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</si>
  <si>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</si>
  <si>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</si>
  <si>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</si>
  <si>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</si>
  <si>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</si>
  <si>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</si>
  <si>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</si>
  <si>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</si>
  <si>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</si>
  <si>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</si>
  <si>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</si>
  <si>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</si>
  <si>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</si>
  <si>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</si>
  <si>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</si>
  <si>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</si>
  <si>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</si>
  <si>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Osazení odlučovače ropných látek</t>
  </si>
  <si>
    <t>STA</t>
  </si>
  <si>
    <t>{aa1bc3ae-4c2c-4407-9920-8cac902f2bc0}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</si>
  <si>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</si>
  <si>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</si>
  <si>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</si>
  <si>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</si>
  <si>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</si>
  <si>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</si>
  <si>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</si>
  <si>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</si>
  <si>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Osazení odlučovače ropných látek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</si>
  <si>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</si>
  <si>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</si>
  <si>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</si>
  <si>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</si>
  <si>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</si>
  <si>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</si>
  <si>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</si>
  <si>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</si>
  <si>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</si>
  <si>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</si>
  <si>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</si>
  <si>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</si>
  <si>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</si>
  <si>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</si>
  <si>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</si>
  <si>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</si>
  <si>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</si>
  <si>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</si>
  <si>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</si>
  <si>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</si>
  <si>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</si>
  <si>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</si>
  <si>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</si>
  <si>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</si>
  <si>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</si>
  <si>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</si>
  <si>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</si>
  <si>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</si>
  <si>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</si>
  <si>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</si>
  <si>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</si>
  <si>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</si>
  <si>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</si>
  <si>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</si>
  <si>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</si>
  <si>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</si>
  <si>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</si>
  <si>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</si>
  <si>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</si>
  <si>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120001101</t>
  </si>
  <si>
    <t>Příplatek za ztížení odkopávky nebo prokkopávky v blízkosti inženýrských sítí</t>
  </si>
  <si>
    <t>m3</t>
  </si>
  <si>
    <t>CS ÚRS 2018 02</t>
  </si>
  <si>
    <t>4</t>
  </si>
  <si>
    <t>-1426947990</t>
  </si>
  <si>
    <t>PP</t>
  </si>
  <si>
    <t>Příplatek k cenám vykopávek za ztížení vykopávky  v blízkosti inženýrských sítí nebo výbušnin v horninách jakékoliv třídy</t>
  </si>
  <si>
    <t>VV</t>
  </si>
  <si>
    <t xml:space="preserve">" výkop" </t>
  </si>
  <si>
    <t>" pro vtokovou jímku a odlučovač" (2,5*1,2+4,5*3,2)/2*(1,4-0,35)</t>
  </si>
  <si>
    <t>" pro potrubí přítoku "  1,5*0,5*(0,7-0,35)</t>
  </si>
  <si>
    <t>122201101</t>
  </si>
  <si>
    <t>Odkopávky a prokopávky nezapažené v hornině tř. 3 objem do 100 m3</t>
  </si>
  <si>
    <t>-873966171</t>
  </si>
  <si>
    <t>Odkopávky a prokopávky nezapažené  s přehozením výkopku na vzdálenost do 3 m nebo s naložením na dopravní prostředek v hornině tř. 3 do 100 m3</t>
  </si>
  <si>
    <t>" odkop pro novou skladbu dlažby" 52,0*0,35</t>
  </si>
  <si>
    <t>3</t>
  </si>
  <si>
    <t>131201101</t>
  </si>
  <si>
    <t>Hloubení jam nezapažených v hornině tř. 3 objemu do 100 m3</t>
  </si>
  <si>
    <t>806024929</t>
  </si>
  <si>
    <t>Hloubení nezapažených jam a zářezů s urovnáním dna do předepsaného profilu a spádu v hornině tř. 3 do 100 m3</t>
  </si>
  <si>
    <t>" pro vtokovou jímku a odlučovač 40% " (2,5*1,2+4,5*3,2)/2*(1,4-0,35)*0,4</t>
  </si>
  <si>
    <t>131301101</t>
  </si>
  <si>
    <t>Hloubení jam nezapažených v hornině tř. 4 objemu do 100 m3</t>
  </si>
  <si>
    <t>-967676753</t>
  </si>
  <si>
    <t>Hloubení nezapažených jam a zářezů s urovnáním dna do předepsaného profilu a spádu v hornině tř. 4 do 100 m3</t>
  </si>
  <si>
    <t>" pro vtokovou jímku a odlučovač 60% " (2,5*1,2+4,5*3,2)/2*(1,4-0,35)*0,6</t>
  </si>
  <si>
    <t>5</t>
  </si>
  <si>
    <t>132201101</t>
  </si>
  <si>
    <t>Hloubení rýh š do 600 mm v hornině tř. 3 objemu do 100 m3</t>
  </si>
  <si>
    <t>-1293809031</t>
  </si>
  <si>
    <t>Hloubení zapažených i nezapažených rýh šířky do 600 mm  s urovnáním dna do předepsaného profilu a spádu v hornině tř. 3 do 100 m3</t>
  </si>
  <si>
    <t>" pro potrubí přítoku 40%  "  1,5*0,5*(0,7-0,35)*0,4</t>
  </si>
  <si>
    <t>6</t>
  </si>
  <si>
    <t>132301101</t>
  </si>
  <si>
    <t>Hloubení rýh š do 600 mm v hornině tř. 4 objemu do 100 m3</t>
  </si>
  <si>
    <t>1322592006</t>
  </si>
  <si>
    <t>Hloubení zapažených i nezapažených rýh šířky do 600 mm  s urovnáním dna do předepsaného profilu a spádu v hornině tř. 4 do 100 m3</t>
  </si>
  <si>
    <t>" pro potrubí přítoku 60%  "  1,5*0,5*(0,7-0,35)*0,6</t>
  </si>
  <si>
    <t>7</t>
  </si>
  <si>
    <t>162701105</t>
  </si>
  <si>
    <t>Vodorovné přemístění do 10000 m výkopku/sypaniny z horniny tř. 1 až 4</t>
  </si>
  <si>
    <t>-1076613793</t>
  </si>
  <si>
    <t>Vodorovné přemístění výkopku nebo sypaniny po suchu  na obvyklém dopravním prostředku, bez naložení výkopku, avšak se složením bez rozhrnutí z horniny tř. 1 až 4 na vzdálenost přes 9 000 do 10 000 m</t>
  </si>
  <si>
    <t>8</t>
  </si>
  <si>
    <t>162701109</t>
  </si>
  <si>
    <t>Příplatek k vodorovnému přemístění výkopku/sypaniny z horniny tř. 1 až 4 ZKD 1000 m přes 10000 m</t>
  </si>
  <si>
    <t>774501056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</si>
  <si>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</si>
  <si>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27,598*2 'Přepočtené koeficientem množství</t>
  </si>
  <si>
    <t>9</t>
  </si>
  <si>
    <t>171201201</t>
  </si>
  <si>
    <t>Uložení sypaniny na skládky</t>
  </si>
  <si>
    <t>-1090856055</t>
  </si>
  <si>
    <t>Uložení sypaniny  na skládky</t>
  </si>
  <si>
    <t>171201211</t>
  </si>
  <si>
    <t>Poplatek za uložení stavebního odpadu - zeminy a kameniva na skládce</t>
  </si>
  <si>
    <t>t</t>
  </si>
  <si>
    <t>-983777573</t>
  </si>
  <si>
    <t>Poplatek za uložení stavebního odpadu na skládce (skládkovné) zeminy a kameniva zatříděného do Katalogu odpadů pod kódem 170 504</t>
  </si>
  <si>
    <t>11</t>
  </si>
  <si>
    <t>174101101</t>
  </si>
  <si>
    <t>Zásyp jam, šachet rýh nebo kolem objektů sypaninou se zhutněním</t>
  </si>
  <si>
    <t>2124029547</t>
  </si>
  <si>
    <t>Zásyp sypaninou z jakékoliv horniny  s uložením výkopku ve vrstvách se zhutněním jam, šachet, rýh nebo kolem objektů v těchto vykopávkách</t>
  </si>
  <si>
    <t xml:space="preserve">" odpočet vestavěných konstrukcí" </t>
  </si>
  <si>
    <t>" jímka a odlučovač vč. konstrukcí" -(1,15*1,05*(1,0-0,35)+1,6*1,0*(1,5-0,35))</t>
  </si>
  <si>
    <t>" kanalizace" -(1,5+1,05)*0,5*0,35</t>
  </si>
  <si>
    <t>12</t>
  </si>
  <si>
    <t>M</t>
  </si>
  <si>
    <t>583373440</t>
  </si>
  <si>
    <t>štěrkopísek frakce 0-32</t>
  </si>
  <si>
    <t>1149991195</t>
  </si>
  <si>
    <t>6,327*1,1*1,67*1,02</t>
  </si>
  <si>
    <t>13</t>
  </si>
  <si>
    <t>175111101</t>
  </si>
  <si>
    <t>Obsypání potrubí ručně sypaninou bez prohození sítem, uloženou do 3 m</t>
  </si>
  <si>
    <t>66146117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</si>
  <si>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</si>
  <si>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" kanalizace" (1,5+1,05)*0,5*0,2</t>
  </si>
  <si>
    <t>14</t>
  </si>
  <si>
    <t>-782056488</t>
  </si>
  <si>
    <t>0,255*2 'Přepočtené koeficientem množství</t>
  </si>
  <si>
    <t>Zakládání</t>
  </si>
  <si>
    <t>279113131</t>
  </si>
  <si>
    <t>Základová zeď tl 150 mm z tvárnic ztraceného bednění včetně výplně z betonu tř. C 16/20</t>
  </si>
  <si>
    <t>m2</t>
  </si>
  <si>
    <t>-352094691</t>
  </si>
  <si>
    <t>Základové zdi z tvárnic ztraceného bednění včetně výplně z betonu  bez zvláštních nároků na vliv prostředí třídy C 16/20, tloušťky zdiva 150 mm</t>
  </si>
  <si>
    <t>" stěny pro vsazení GSOL " (1,5+0,6)*2*1,0</t>
  </si>
  <si>
    <t>Svislé a kompletní konstrukce</t>
  </si>
  <si>
    <t>16</t>
  </si>
  <si>
    <t>311101211</t>
  </si>
  <si>
    <t>Vytvoření prostupů do 0,02 m2 ve zdech nosných osazením vložek z trub, dílců, tvarovek</t>
  </si>
  <si>
    <t>m</t>
  </si>
  <si>
    <t>1616329427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</si>
  <si>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do 0,02 m2</t>
  </si>
  <si>
    <t>" do nádrží, mezi nimi a z nádrže"  0,25+0,3+0,15</t>
  </si>
  <si>
    <t>17</t>
  </si>
  <si>
    <t>380321551</t>
  </si>
  <si>
    <t>Kompletní konstrukce ČOV, nádrží, vodojemů, žlabů nebo kanálů ze ŽB tř. C 20/25 tl 150 mm</t>
  </si>
  <si>
    <t>1983017754</t>
  </si>
  <si>
    <t>Kompletní konstrukce čistíren odpadních vod, nádrží, vodojemů, kanálů z betonu železového  bez výztuže a bednění bez zvýšených nároků na prostředí tř. C 20/25, tl. přes 80 do 150 mm</t>
  </si>
  <si>
    <t>" vtoková a záchytná jímka plášť" 1,2*1,1*0,1+(1,2*2+0,8)*0,8*0,1</t>
  </si>
  <si>
    <t>" vtoková a záchytná jímka vnitřní " 1,1*0,8*0,1+(1,1+0,8)*2*0,7*0,15</t>
  </si>
  <si>
    <t>18</t>
  </si>
  <si>
    <t>380356211</t>
  </si>
  <si>
    <t>Bednění kompletních konstrukcí ČOV, nádrží nebo vodojemů omítaných ploch rovinných zřízení</t>
  </si>
  <si>
    <t>310640892</t>
  </si>
  <si>
    <t>Bednění kompletních konstrukcí čistíren odpadních vod, nádrží, vodojemů, kanálů  konstrukcí omítaných z betonu prostého nebo železového ploch rovinných zřízení</t>
  </si>
  <si>
    <t>" vtoková a záchytná jímka plášť" (1,2*2+1,1)*0,90+(1,0*2+0,8)*0,8</t>
  </si>
  <si>
    <t>" vtoková a záchytná jímka vnitřní " (1,1+0,8)*2*0,7</t>
  </si>
  <si>
    <t>19</t>
  </si>
  <si>
    <t>380356212</t>
  </si>
  <si>
    <t>Bednění kompletních konstrukcí ČOV, nádrží nebo vodojemů omítaných ploch rovinných odstranění</t>
  </si>
  <si>
    <t>-1763160885</t>
  </si>
  <si>
    <t>Bednění kompletních konstrukcí čistíren odpadních vod, nádrží, vodojemů, kanálů  konstrukcí omítaných z betonu prostého nebo železového ploch rovinných odstranění</t>
  </si>
  <si>
    <t>20</t>
  </si>
  <si>
    <t>380361011</t>
  </si>
  <si>
    <t>Výztuž kompletních konstrukcí ČOV, nádrží nebo vodojemů ze svařovaných sítí KARI</t>
  </si>
  <si>
    <t>-1022837250</t>
  </si>
  <si>
    <t>Výztuž kompletních konstrukcí čistíren odpadních vod, nádrží, vodojemů, kanálů  ze svařovaných sítí z drátů typu KARI</t>
  </si>
  <si>
    <t>" sítí KARI 150/150/8 "</t>
  </si>
  <si>
    <t>" vtoková a záchytná jímka plášť" ((1,2*1,1)+(1,2*2+1,1)*0,9)*2,6307*2*1,25*0,001</t>
  </si>
  <si>
    <t>386110112</t>
  </si>
  <si>
    <t>Montáž odlučovače ropných látek betonového průtoku 100 l/s</t>
  </si>
  <si>
    <t>kus</t>
  </si>
  <si>
    <t>352037924</t>
  </si>
  <si>
    <t>Montáž odlučovačů  ropných látek betonových, průtoku 100 l/s</t>
  </si>
  <si>
    <t>22</t>
  </si>
  <si>
    <t>56241500</t>
  </si>
  <si>
    <t>odlučovač ropných látek plastový (PP), průtok max 4 l/s, plocha do 300 m2 s mříží do 3,5 t</t>
  </si>
  <si>
    <t>581185718</t>
  </si>
  <si>
    <t>Vodorovné konstrukce</t>
  </si>
  <si>
    <t>23</t>
  </si>
  <si>
    <t>411321515</t>
  </si>
  <si>
    <t>Stropy deskové ze ŽB tř. C 20/25</t>
  </si>
  <si>
    <t>928149895</t>
  </si>
  <si>
    <t>Stropy z betonu železového (bez výztuže)  stropů deskových, plochých střech, desek balkonových, desek hřibových stropů včetně hlavic hřibových sloupů tř. C 20/25</t>
  </si>
  <si>
    <t>" stropní deska GSOL" (1,5*0,9-0,5*0,8)*0,2</t>
  </si>
  <si>
    <t>24</t>
  </si>
  <si>
    <t>411351011</t>
  </si>
  <si>
    <t>Zřízení bednění stropů deskových tl do 25 cm bez podpěrné kce</t>
  </si>
  <si>
    <t>557709274</t>
  </si>
  <si>
    <t>Bednění stropních konstrukcí - bez podpěrné konstrukce desek tloušťky stropní desky přes 5 do 25 cm zřízení</t>
  </si>
  <si>
    <t>" stropní desky GSOL" (1,5+0,9+0,6+0,9)*2*0,2</t>
  </si>
  <si>
    <t>25</t>
  </si>
  <si>
    <t>411351012</t>
  </si>
  <si>
    <t>Odstranění bednění stropů deskových tl do 25 cm bez podpěrné kce</t>
  </si>
  <si>
    <t>-1819037515</t>
  </si>
  <si>
    <t>Bednění stropních konstrukcí - bez podpěrné konstrukce desek tloušťky stropní desky přes 5 do 25 cm odstranění</t>
  </si>
  <si>
    <t>26</t>
  </si>
  <si>
    <t>411362021</t>
  </si>
  <si>
    <t>Výztuž stropů svařovanými sítěmi Kari</t>
  </si>
  <si>
    <t>561712018</t>
  </si>
  <si>
    <t>Výztuž stropů 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</si>
  <si>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" stropní desky GSOL 2x sítí KARI 150/150/8" (1,5*0,9-0,5*0,8)*2,6307*2*1,25*0,001*2</t>
  </si>
  <si>
    <t>27</t>
  </si>
  <si>
    <t>451573111</t>
  </si>
  <si>
    <t>Lože pod potrubí otevřený výkop ze štěrkopísku</t>
  </si>
  <si>
    <t>1986189030</t>
  </si>
  <si>
    <t>Lože pod potrubí, stoky a drobné objekty v otevřeném výkopu z písku a štěrkopísku do 63 mm</t>
  </si>
  <si>
    <t>" kanalizace" (1,5+1,05)*0,5*0,15</t>
  </si>
  <si>
    <t>Komunikace</t>
  </si>
  <si>
    <t>28</t>
  </si>
  <si>
    <t>113106271</t>
  </si>
  <si>
    <t>Rozebrání dlažeb vozovek ze zámkové dlažby s ložem z kameniva strojně pl přes 50 do 200 m2</t>
  </si>
  <si>
    <t>-1202519338</t>
  </si>
  <si>
    <t>Rozebrání dlažeb a dílců vozovek a ploch s přemístěním hmot na skládku na vzdálenost do 3 m nebo s naložením na dopravní prostředek, s jakoukoliv výplní spár strojně plochy jednotlivě přes 50 m2 do 200 m2 ze zámkové dlažby s ložem z kameniva</t>
  </si>
  <si>
    <t>29</t>
  </si>
  <si>
    <t>979051121</t>
  </si>
  <si>
    <t>Očištění zámkových dlaždic se spárováním z kameniva těženého při překopech inženýrských sítí</t>
  </si>
  <si>
    <t>715281486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</si>
  <si>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</si>
  <si>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30</t>
  </si>
  <si>
    <t>564251111</t>
  </si>
  <si>
    <t>Podklad nebo podsyp ze štěrkopísku ŠP tl 150 mm</t>
  </si>
  <si>
    <t>303816267</t>
  </si>
  <si>
    <t>Podklad nebo podsyp ze štěrkopísku ŠP  s rozprostřením, vlhčením a zhutněním, po zhutnění tl. 150 mm</t>
  </si>
  <si>
    <t>31</t>
  </si>
  <si>
    <t>564752111</t>
  </si>
  <si>
    <t>Podklad z vibrovaného štěrku VŠ tl 150 mm</t>
  </si>
  <si>
    <t>660713850</t>
  </si>
  <si>
    <t>Podklad nebo kryt z vibrovaného štěrku VŠ  s rozprostřením, vlhčením a zhutněním, po zhutnění tl. 150 mm</t>
  </si>
  <si>
    <t>" štěrkový podsyp 16-32mm" 52,0</t>
  </si>
  <si>
    <t>32</t>
  </si>
  <si>
    <t>596211111</t>
  </si>
  <si>
    <t>Kladení zámkové dlažby komunikací pro pěší tl 60 mm skupiny A pl do 100 m2</t>
  </si>
  <si>
    <t>-614491321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</si>
  <si>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</si>
  <si>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" rozebrané dlažby zpět"   52,0</t>
  </si>
  <si>
    <t>Úpravy povrchů, podlahy a osazování výplní</t>
  </si>
  <si>
    <t>33</t>
  </si>
  <si>
    <t>631311134</t>
  </si>
  <si>
    <t>Mazanina tl do 240 mm z betonu prostého bez zvýšených nároků na prostředí tř. C 16/20</t>
  </si>
  <si>
    <t>1135860867</t>
  </si>
  <si>
    <t>Mazanina z betonu  prostého bez zvýšených nároků na prostředí tl. přes 120 do 240 mm tř. C 16/20</t>
  </si>
  <si>
    <t>" podkladním beton pod GSOL " 1,6*0,9*0,15</t>
  </si>
  <si>
    <t>34</t>
  </si>
  <si>
    <t>631319175</t>
  </si>
  <si>
    <t>Příplatek k mazanině tl do 240 mm za stržení povrchu spodní vrstvy před vložením výztuže</t>
  </si>
  <si>
    <t>-555670398</t>
  </si>
  <si>
    <t>Příplatek k cenám mazanin  za stržení povrchu spodní vrstvy mazaniny latí před vložením výztuže nebo pletiva pro tl. obou vrstev mazaniny přes 120 do 240 mm</t>
  </si>
  <si>
    <t>35</t>
  </si>
  <si>
    <t>631362021</t>
  </si>
  <si>
    <t>Výztuž mazanin svařovanými sítěmi Kari</t>
  </si>
  <si>
    <t>819003962</t>
  </si>
  <si>
    <t>Výztuž mazanin  ze svařovaných sítí z drátů typu KARI</t>
  </si>
  <si>
    <t>" desky pod GSOL" 1,6*1,1*2,6307*2*1,25*0,001</t>
  </si>
  <si>
    <t>36</t>
  </si>
  <si>
    <t>273351121</t>
  </si>
  <si>
    <t>Zřízení bednění základových desek</t>
  </si>
  <si>
    <t>-1944642848</t>
  </si>
  <si>
    <t>Bednění základů desek zřízení</t>
  </si>
  <si>
    <t>" podkladním beton pod GSOL " (1,6+0,9)*2*0,15</t>
  </si>
  <si>
    <t>37</t>
  </si>
  <si>
    <t>273351122</t>
  </si>
  <si>
    <t>Odstranění bednění základových desek</t>
  </si>
  <si>
    <t>411694773</t>
  </si>
  <si>
    <t>Bednění základů desek odstranění</t>
  </si>
  <si>
    <t>Trubní vedení</t>
  </si>
  <si>
    <t>38</t>
  </si>
  <si>
    <t>837274111</t>
  </si>
  <si>
    <t>Montáž kameninových útesů s hrdlem DN 125</t>
  </si>
  <si>
    <t>1197759763</t>
  </si>
  <si>
    <t>Montáž kameninových útesů s hrdlem  na potrubí betonovém a železobetonovém DN 125</t>
  </si>
  <si>
    <t xml:space="preserve">" výsek ve stěně stávající šachty pro odtok z GSOL" 1 </t>
  </si>
  <si>
    <t>39</t>
  </si>
  <si>
    <t>871260310</t>
  </si>
  <si>
    <t>Montáž kanalizačního potrubí hladkého plnostěnného SN 10 z polypropylenu DN 100</t>
  </si>
  <si>
    <t>-1538203635</t>
  </si>
  <si>
    <t>Montáž kanalizačního potrubí z plastů z polypropylenu PP hladkého plnostěnného SN 10 DN 100</t>
  </si>
  <si>
    <t>" od žlabu do usazovací nádrže" 2,0</t>
  </si>
  <si>
    <t>40</t>
  </si>
  <si>
    <t>28617001</t>
  </si>
  <si>
    <t>trubka kanalizační PP plnostěnná třívrstvá DN 100x1000 mm SN 10</t>
  </si>
  <si>
    <t>-1929748573</t>
  </si>
  <si>
    <t>41</t>
  </si>
  <si>
    <t>871270310</t>
  </si>
  <si>
    <t>Montáž kanalizačního potrubí hladkého plnostěnného SN 10 z polypropylenu DN 125</t>
  </si>
  <si>
    <t>-643674057</t>
  </si>
  <si>
    <t>Montáž kanalizačního potrubí z plastů z polypropylenu PP hladkého plnostěnného SN 10 DN 125</t>
  </si>
  <si>
    <t>" z olučovače do stávající šachty" 1,0</t>
  </si>
  <si>
    <t>42</t>
  </si>
  <si>
    <t>28617002</t>
  </si>
  <si>
    <t>trubka kanalizační PP plnostěnná třívrstvá DN 125x1000 mm SN 10</t>
  </si>
  <si>
    <t>927041322</t>
  </si>
  <si>
    <t>43</t>
  </si>
  <si>
    <t>877310310</t>
  </si>
  <si>
    <t>Montáž kolen na kanalizačním potrubí z PP trub hladkých plnostěnných DN 150</t>
  </si>
  <si>
    <t>2083130695</t>
  </si>
  <si>
    <t>Montáž tvarovek na kanalizačním plastovém potrubí z polypropylenu PP hladkého plnostěnného kolen DN 150</t>
  </si>
  <si>
    <t>44</t>
  </si>
  <si>
    <t>28617162</t>
  </si>
  <si>
    <t>koleno kanalizační PP SN 16 15 ° DN 150</t>
  </si>
  <si>
    <t>-1063329161</t>
  </si>
  <si>
    <t>45</t>
  </si>
  <si>
    <t>899103111</t>
  </si>
  <si>
    <t>Osazení poklopů litinových nebo ocelových včetně rámů pro třídu zatížení B125, C250</t>
  </si>
  <si>
    <t>138492990</t>
  </si>
  <si>
    <t>Osazení poklopů litinových a ocelových včetně rámů pro třídu zatížení B125, C250</t>
  </si>
  <si>
    <t>" poklop GSOL,který je dodávkou odlučovače " 1</t>
  </si>
  <si>
    <t>46</t>
  </si>
  <si>
    <t>899203111</t>
  </si>
  <si>
    <t>Osazení mříží litinových včetně rámů a košů na bahno pro třídu zatížení B12, C250</t>
  </si>
  <si>
    <t>-787543813</t>
  </si>
  <si>
    <t>Osazení mříží litinových včetně rámů a košů na bahno pro třídu zatížení B125, C250</t>
  </si>
  <si>
    <t>" mříž na vtokovou jímku " 1</t>
  </si>
  <si>
    <t>47</t>
  </si>
  <si>
    <t>28661938</t>
  </si>
  <si>
    <t>mříž litinová 600/40T, 420X620 D400</t>
  </si>
  <si>
    <t>-781278728</t>
  </si>
  <si>
    <t>P</t>
  </si>
  <si>
    <t>Poznámka k položce:
srovnatelné pro mříž 500 x 800 WAWIN , kód výrobku :RF740006W
dodávka vč. rámu</t>
  </si>
  <si>
    <t>Ostatní konstrukce a práce-bourání</t>
  </si>
  <si>
    <t>48</t>
  </si>
  <si>
    <t>933901311</t>
  </si>
  <si>
    <t>Naplnění a vyprázdnění nádrže pro propláchnutí do 1000 m3</t>
  </si>
  <si>
    <t>1068072061</t>
  </si>
  <si>
    <t>Zkoušky objektů a vymývání  naplnění a vyprázdnění nádrže pro účely vymývací (proplachovací) o obsahu do 1000 m3</t>
  </si>
  <si>
    <t>" usazovací nádrže a GSOL" 0,8*0,6*0,7+1,2*0,6*1,0</t>
  </si>
  <si>
    <t>49</t>
  </si>
  <si>
    <t>935113111</t>
  </si>
  <si>
    <t>Osazení odvodňovacího polymerbetonového žlabu s krycím roštem šířky do 200 mm</t>
  </si>
  <si>
    <t>699581144</t>
  </si>
  <si>
    <t>Osazení odvodňovacího žlabu s krycím roštem  polymerbetonového šířky do 200 mm</t>
  </si>
  <si>
    <t>50</t>
  </si>
  <si>
    <t>59227008</t>
  </si>
  <si>
    <t>žlab odvodňovací polymerbetonový se spádem dna 0,5%, 1000x130x165/170 mm</t>
  </si>
  <si>
    <t>1092300804</t>
  </si>
  <si>
    <t>51</t>
  </si>
  <si>
    <t>59227012</t>
  </si>
  <si>
    <t>rošt můstkový A15 Pz dl 1m 100 x 13cm x průřez vtoku 280cm2/m</t>
  </si>
  <si>
    <t>-1916708952</t>
  </si>
  <si>
    <t>52</t>
  </si>
  <si>
    <t>592270250R</t>
  </si>
  <si>
    <t>vpust žlabová krátký tvar ACO N100, H355, těsný odtok DN100  50 x 13 x 35,5 cm</t>
  </si>
  <si>
    <t>-1011771621</t>
  </si>
  <si>
    <t>tvárnice meliorační a příkopové z polymerického betonu vpust žlabová krátký tvar ACO N100 typ    stav.délka x šířka x výška H355, těsný odtok DN100    50 x 13 x 35,5 cm</t>
  </si>
  <si>
    <t>53</t>
  </si>
  <si>
    <t>592270270</t>
  </si>
  <si>
    <t>čelo plné na začátek a konec odvodňovacího žlabu polymerický beton všechny stavební výšky</t>
  </si>
  <si>
    <t>1696491465</t>
  </si>
  <si>
    <t>998</t>
  </si>
  <si>
    <t>Přesun hmot</t>
  </si>
  <si>
    <t>54</t>
  </si>
  <si>
    <t>998142251</t>
  </si>
  <si>
    <t>Přesun hmot pro nádrže, jímky, zásobníky a jámy betonové monolitické v do 25 m</t>
  </si>
  <si>
    <t>-1100750627</t>
  </si>
  <si>
    <t>Přesun hmot pro nádrže, jímky, zásobníky a jámy pozemní mimo zemědělství  se svislou nosnou konstrukcí monolitickou betonovou tyčovou nebo plošnou vodorovná dopravní vzdálenost do 50 m výšky do 25 m</t>
  </si>
  <si>
    <t>PSV</t>
  </si>
  <si>
    <t>Práce a dodávky PSV</t>
  </si>
  <si>
    <t>711</t>
  </si>
  <si>
    <t>Izolace proti vodě, vlhkosti a plynům</t>
  </si>
  <si>
    <t>55</t>
  </si>
  <si>
    <t>711111001</t>
  </si>
  <si>
    <t>Provedení izolace proti zemní vlhkosti vodorovné za studena nátěrem penetračním</t>
  </si>
  <si>
    <t>778236705</t>
  </si>
  <si>
    <t>Provedení izolace proti zemní vlhkosti natěradly a tmely za studena  na ploše vodorovné V nátěrem penetračním</t>
  </si>
  <si>
    <t>" vtoková jímka"  1,0*1,3</t>
  </si>
  <si>
    <t>56</t>
  </si>
  <si>
    <t>711112001</t>
  </si>
  <si>
    <t>Provedení izolace proti zemní vlhkosti svislé za studena nátěrem penetračním</t>
  </si>
  <si>
    <t>-91332553</t>
  </si>
  <si>
    <t>Provedení izolace proti zemní vlhkosti natěradly a tmely za studena  na ploše svislé S nátěrem penetračním</t>
  </si>
  <si>
    <t>" vtoková jímka"  (1,1+0,8)*2*0,8</t>
  </si>
  <si>
    <t>57</t>
  </si>
  <si>
    <t>111631500</t>
  </si>
  <si>
    <t>lak asfaltový penetrační</t>
  </si>
  <si>
    <t>822102380</t>
  </si>
  <si>
    <t>Poznámka k položce:
Spotřeba 0,3-0,4kg/m2 dle povrchu, ředidlo technický benzín</t>
  </si>
  <si>
    <t>" vtoková jímka - vodorovná "  1,0*1,3*0,0005</t>
  </si>
  <si>
    <t>" vtoková jímka svislá "  (1,1+0,8)*2*0,8*0,00035</t>
  </si>
  <si>
    <t>58</t>
  </si>
  <si>
    <t>711141559</t>
  </si>
  <si>
    <t>Provedení izolace proti zemní vlhkosti pásy přitavením vodorovné NAIP</t>
  </si>
  <si>
    <t>395551298</t>
  </si>
  <si>
    <t>Provedení izolace proti zemní vlhkosti pásy přitavením  NAIP na ploše vodorovné V</t>
  </si>
  <si>
    <t>59</t>
  </si>
  <si>
    <t>711142559</t>
  </si>
  <si>
    <t>Provedení izolace proti zemní vlhkosti pásy přitavením svislé NAIP</t>
  </si>
  <si>
    <t>-877064124</t>
  </si>
  <si>
    <t>Provedení izolace proti zemní vlhkosti pásy přitavením  NAIP na ploše svislé S</t>
  </si>
  <si>
    <t>60</t>
  </si>
  <si>
    <t>628321340</t>
  </si>
  <si>
    <t>pás těžký asfaltovaný V60 S40</t>
  </si>
  <si>
    <t>-1602391889</t>
  </si>
  <si>
    <t>" vtoková jímka - vodorovná "  1,0*1,3*1,15</t>
  </si>
  <si>
    <t>" vtoková jímka - svislá "  (1,1+0,8)*2*0,8*1,2</t>
  </si>
  <si>
    <t>61</t>
  </si>
  <si>
    <t>998711101</t>
  </si>
  <si>
    <t>Přesun hmot tonážní pro izolace proti vodě, vlhkosti a plynům v objektech výšky do 6 m</t>
  </si>
  <si>
    <t>1978055684</t>
  </si>
  <si>
    <t>Přesun hmot pro izolace proti vodě, vlhkosti a plynům  stanovený z hmotnosti přesunovaného materiálu vodorovná dopravní vzdálenost do 50 m v objektech výšky do 6 m</t>
  </si>
  <si>
    <t>721</t>
  </si>
  <si>
    <t>Zdravotechnika - vnitřní kanalizace</t>
  </si>
  <si>
    <t>62</t>
  </si>
  <si>
    <t>721290111</t>
  </si>
  <si>
    <t>Zkouška těsnosti potrubí kanalizace vodou do DN 125</t>
  </si>
  <si>
    <t>-1073003908</t>
  </si>
  <si>
    <t>Zkouška těsnosti kanalizace  v objektech vodou do DN 125</t>
  </si>
  <si>
    <t>63</t>
  </si>
  <si>
    <t>721290113</t>
  </si>
  <si>
    <t>Zkouška těsnosti potrubí kanalizace vodou do DN 300</t>
  </si>
  <si>
    <t>1645090866</t>
  </si>
  <si>
    <t>Zkouška těsnosti kanalizace  v objektech vodou DN 250 nebo DN 300</t>
  </si>
  <si>
    <t>VRN</t>
  </si>
  <si>
    <t>Vedlejší rozpočtové náklady</t>
  </si>
  <si>
    <t>VRN3</t>
  </si>
  <si>
    <t>Zařízení staveniště</t>
  </si>
  <si>
    <t>64</t>
  </si>
  <si>
    <t>030001000</t>
  </si>
  <si>
    <t>kpl</t>
  </si>
  <si>
    <t>1024</t>
  </si>
  <si>
    <t>2096118391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</si>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</sst>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4" fontId="4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8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 applyProtection="1">
      <alignment vertical="center"/>
      <protection locked="0"/>
    </xf>
    <xf numFmtId="4" fontId="4" fillId="6" borderId="9" xfId="0" applyNumberFormat="1" applyFont="1" applyFill="1" applyBorder="1" applyAlignment="1">
      <alignment vertical="center"/>
    </xf>
    <xf numFmtId="0" fontId="0" fillId="6" borderId="26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3" fillId="6" borderId="0" xfId="0" applyFont="1" applyFill="1" applyBorder="1" applyAlignment="1">
      <alignment horizontal="right" vertical="center"/>
    </xf>
    <xf numFmtId="0" fontId="0" fillId="6" borderId="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3" fillId="6" borderId="21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2" fillId="0" borderId="15" xfId="0" applyNumberFormat="1" applyFont="1" applyBorder="1" applyAlignment="1">
      <alignment/>
    </xf>
    <xf numFmtId="166" fontId="32" fillId="0" borderId="16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4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4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4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22" t="s">
        <v>8</v>
      </c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4" t="s">
        <v>17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18</v>
      </c>
      <c r="BS5" s="23" t="s">
        <v>9</v>
      </c>
    </row>
    <row r="6" spans="2:71" ht="36.95" customHeight="1">
      <c r="B6" s="27"/>
      <c r="C6" s="28"/>
      <c r="D6" s="36" t="s">
        <v>19</v>
      </c>
      <c r="E6" s="28"/>
      <c r="F6" s="28"/>
      <c r="G6" s="28"/>
      <c r="H6" s="28"/>
      <c r="I6" s="28"/>
      <c r="J6" s="28"/>
      <c r="K6" s="37" t="s">
        <v>20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21</v>
      </c>
    </row>
    <row r="7" spans="2:71" ht="14.4" customHeight="1">
      <c r="B7" s="27"/>
      <c r="C7" s="28"/>
      <c r="D7" s="39" t="s">
        <v>22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23</v>
      </c>
      <c r="AL7" s="28"/>
      <c r="AM7" s="28"/>
      <c r="AN7" s="34" t="s">
        <v>5</v>
      </c>
      <c r="AO7" s="28"/>
      <c r="AP7" s="28"/>
      <c r="AQ7" s="30"/>
      <c r="BE7" s="38"/>
      <c r="BS7" s="23" t="s">
        <v>24</v>
      </c>
    </row>
    <row r="8" spans="2:71" ht="14.4" customHeight="1">
      <c r="B8" s="27"/>
      <c r="C8" s="28"/>
      <c r="D8" s="39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27</v>
      </c>
      <c r="AL8" s="28"/>
      <c r="AM8" s="28"/>
      <c r="AN8" s="40" t="s">
        <v>28</v>
      </c>
      <c r="AO8" s="28"/>
      <c r="AP8" s="28"/>
      <c r="AQ8" s="30"/>
      <c r="BE8" s="38"/>
      <c r="BS8" s="23" t="s">
        <v>29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30</v>
      </c>
    </row>
    <row r="10" spans="2:71" ht="14.4" customHeight="1">
      <c r="B10" s="27"/>
      <c r="C10" s="28"/>
      <c r="D10" s="39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32</v>
      </c>
      <c r="AL10" s="28"/>
      <c r="AM10" s="28"/>
      <c r="AN10" s="34" t="s">
        <v>5</v>
      </c>
      <c r="AO10" s="28"/>
      <c r="AP10" s="28"/>
      <c r="AQ10" s="30"/>
      <c r="BE10" s="38"/>
      <c r="BS10" s="23" t="s">
        <v>21</v>
      </c>
    </row>
    <row r="11" spans="2:71" ht="18.45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34</v>
      </c>
      <c r="AL11" s="28"/>
      <c r="AM11" s="28"/>
      <c r="AN11" s="34" t="s">
        <v>5</v>
      </c>
      <c r="AO11" s="28"/>
      <c r="AP11" s="28"/>
      <c r="AQ11" s="30"/>
      <c r="BE11" s="38"/>
      <c r="BS11" s="23" t="s">
        <v>21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21</v>
      </c>
    </row>
    <row r="13" spans="2:71" ht="14.4" customHeight="1">
      <c r="B13" s="27"/>
      <c r="C13" s="28"/>
      <c r="D13" s="39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32</v>
      </c>
      <c r="AL13" s="28"/>
      <c r="AM13" s="28"/>
      <c r="AN13" s="41" t="s">
        <v>36</v>
      </c>
      <c r="AO13" s="28"/>
      <c r="AP13" s="28"/>
      <c r="AQ13" s="30"/>
      <c r="BE13" s="38"/>
      <c r="BS13" s="23" t="s">
        <v>21</v>
      </c>
    </row>
    <row r="14" spans="2:71" ht="13.5">
      <c r="B14" s="27"/>
      <c r="C14" s="28"/>
      <c r="D14" s="28"/>
      <c r="E14" s="41" t="s">
        <v>36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34</v>
      </c>
      <c r="AL14" s="28"/>
      <c r="AM14" s="28"/>
      <c r="AN14" s="41" t="s">
        <v>36</v>
      </c>
      <c r="AO14" s="28"/>
      <c r="AP14" s="28"/>
      <c r="AQ14" s="30"/>
      <c r="BE14" s="38"/>
      <c r="BS14" s="23" t="s">
        <v>21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32</v>
      </c>
      <c r="AL16" s="28"/>
      <c r="AM16" s="28"/>
      <c r="AN16" s="34" t="s">
        <v>5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34</v>
      </c>
      <c r="AL17" s="28"/>
      <c r="AM17" s="28"/>
      <c r="AN17" s="34" t="s">
        <v>5</v>
      </c>
      <c r="AO17" s="28"/>
      <c r="AP17" s="28"/>
      <c r="AQ17" s="30"/>
      <c r="BE17" s="38"/>
      <c r="BS17" s="23" t="s">
        <v>39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9</v>
      </c>
    </row>
    <row r="19" spans="2:71" ht="14.4" customHeight="1">
      <c r="B19" s="27"/>
      <c r="C19" s="28"/>
      <c r="D19" s="39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9</v>
      </c>
    </row>
    <row r="20" spans="2:71" ht="14.4" customHeight="1">
      <c r="B20" s="27"/>
      <c r="C20" s="28"/>
      <c r="D20" s="28"/>
      <c r="E20" s="43" t="s">
        <v>5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42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43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44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45</v>
      </c>
      <c r="E26" s="53"/>
      <c r="F26" s="54" t="s">
        <v>46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47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48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49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50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51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52</v>
      </c>
      <c r="U32" s="60"/>
      <c r="V32" s="60"/>
      <c r="W32" s="60"/>
      <c r="X32" s="62" t="s">
        <v>53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45"/>
    </row>
    <row r="39" spans="2:44" s="1" customFormat="1" ht="36.95" customHeight="1">
      <c r="B39" s="45"/>
      <c r="C39" s="71" t="s">
        <v>54</v>
      </c>
      <c r="AR39" s="45"/>
    </row>
    <row r="40" spans="2:44" s="1" customFormat="1" ht="6.95" customHeight="1">
      <c r="B40" s="45"/>
      <c r="AR40" s="45"/>
    </row>
    <row r="41" spans="2:44" s="3" customFormat="1" ht="14.4" customHeight="1">
      <c r="B41" s="72"/>
      <c r="C41" s="73" t="s">
        <v>16</v>
      </c>
      <c r="L41" s="3" t="str">
        <f>K5</f>
        <v>2017J-078</v>
      </c>
      <c r="AR41" s="72"/>
    </row>
    <row r="42" spans="2:44" s="4" customFormat="1" ht="36.95" customHeight="1">
      <c r="B42" s="74"/>
      <c r="C42" s="75" t="s">
        <v>19</v>
      </c>
      <c r="L42" s="76" t="str">
        <f>K6</f>
        <v>Mycí místo pro sanitky na VZ Nejdek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R42" s="74"/>
    </row>
    <row r="43" spans="2:44" s="1" customFormat="1" ht="6.95" customHeight="1">
      <c r="B43" s="45"/>
      <c r="AR43" s="45"/>
    </row>
    <row r="44" spans="2:44" s="1" customFormat="1" ht="13.5">
      <c r="B44" s="45"/>
      <c r="C44" s="73" t="s">
        <v>25</v>
      </c>
      <c r="L44" s="77" t="str">
        <f>IF(K8="","",K8)</f>
        <v>Nejdek</v>
      </c>
      <c r="AI44" s="73" t="s">
        <v>27</v>
      </c>
      <c r="AM44" s="78" t="str">
        <f>IF(AN8="","",AN8)</f>
        <v>10. 8. 2017</v>
      </c>
      <c r="AN44" s="78"/>
      <c r="AR44" s="45"/>
    </row>
    <row r="45" spans="2:44" s="1" customFormat="1" ht="6.95" customHeight="1">
      <c r="B45" s="45"/>
      <c r="AR45" s="45"/>
    </row>
    <row r="46" spans="2:56" s="1" customFormat="1" ht="13.5">
      <c r="B46" s="45"/>
      <c r="C46" s="73" t="s">
        <v>31</v>
      </c>
      <c r="L46" s="3" t="str">
        <f>IF(E11="","",E11)</f>
        <v>ZZS Karlovarského kraje K.Vary</v>
      </c>
      <c r="AI46" s="73" t="s">
        <v>37</v>
      </c>
      <c r="AM46" s="3" t="str">
        <f>IF(E17="","",E17)</f>
        <v>Oto Szakos</v>
      </c>
      <c r="AN46" s="3"/>
      <c r="AO46" s="3"/>
      <c r="AP46" s="3"/>
      <c r="AR46" s="45"/>
      <c r="AS46" s="79" t="s">
        <v>55</v>
      </c>
      <c r="AT46" s="80"/>
      <c r="AU46" s="81"/>
      <c r="AV46" s="81"/>
      <c r="AW46" s="81"/>
      <c r="AX46" s="81"/>
      <c r="AY46" s="81"/>
      <c r="AZ46" s="81"/>
      <c r="BA46" s="81"/>
      <c r="BB46" s="81"/>
      <c r="BC46" s="81"/>
      <c r="BD46" s="82"/>
    </row>
    <row r="47" spans="2:56" s="1" customFormat="1" ht="13.5">
      <c r="B47" s="45"/>
      <c r="C47" s="73" t="s">
        <v>35</v>
      </c>
      <c r="L47" s="3" t="str">
        <f>IF(E14="Vyplň údaj","",E14)</f>
        <v/>
      </c>
      <c r="AR47" s="45"/>
      <c r="AS47" s="83"/>
      <c r="AT47" s="54"/>
      <c r="AU47" s="46"/>
      <c r="AV47" s="46"/>
      <c r="AW47" s="46"/>
      <c r="AX47" s="46"/>
      <c r="AY47" s="46"/>
      <c r="AZ47" s="46"/>
      <c r="BA47" s="46"/>
      <c r="BB47" s="46"/>
      <c r="BC47" s="46"/>
      <c r="BD47" s="84"/>
    </row>
    <row r="48" spans="2:56" s="1" customFormat="1" ht="10.8" customHeight="1">
      <c r="B48" s="45"/>
      <c r="AR48" s="45"/>
      <c r="AS48" s="8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84"/>
    </row>
    <row r="49" spans="2:56" s="1" customFormat="1" ht="29.25" customHeight="1">
      <c r="B49" s="45"/>
      <c r="C49" s="85" t="s">
        <v>56</v>
      </c>
      <c r="D49" s="86"/>
      <c r="E49" s="86"/>
      <c r="F49" s="86"/>
      <c r="G49" s="86"/>
      <c r="H49" s="87"/>
      <c r="I49" s="88" t="s">
        <v>57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9" t="s">
        <v>58</v>
      </c>
      <c r="AH49" s="86"/>
      <c r="AI49" s="86"/>
      <c r="AJ49" s="86"/>
      <c r="AK49" s="86"/>
      <c r="AL49" s="86"/>
      <c r="AM49" s="86"/>
      <c r="AN49" s="88" t="s">
        <v>59</v>
      </c>
      <c r="AO49" s="86"/>
      <c r="AP49" s="86"/>
      <c r="AQ49" s="90" t="s">
        <v>60</v>
      </c>
      <c r="AR49" s="45"/>
      <c r="AS49" s="91" t="s">
        <v>61</v>
      </c>
      <c r="AT49" s="92" t="s">
        <v>62</v>
      </c>
      <c r="AU49" s="92" t="s">
        <v>63</v>
      </c>
      <c r="AV49" s="92" t="s">
        <v>64</v>
      </c>
      <c r="AW49" s="92" t="s">
        <v>65</v>
      </c>
      <c r="AX49" s="92" t="s">
        <v>66</v>
      </c>
      <c r="AY49" s="92" t="s">
        <v>67</v>
      </c>
      <c r="AZ49" s="92" t="s">
        <v>68</v>
      </c>
      <c r="BA49" s="92" t="s">
        <v>69</v>
      </c>
      <c r="BB49" s="92" t="s">
        <v>70</v>
      </c>
      <c r="BC49" s="92" t="s">
        <v>71</v>
      </c>
      <c r="BD49" s="93" t="s">
        <v>72</v>
      </c>
    </row>
    <row r="50" spans="2:56" s="1" customFormat="1" ht="10.8" customHeight="1">
      <c r="B50" s="45"/>
      <c r="AR50" s="45"/>
      <c r="AS50" s="94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2:90" s="4" customFormat="1" ht="32.4" customHeight="1">
      <c r="B51" s="74"/>
      <c r="C51" s="95" t="s">
        <v>73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7">
        <f>ROUND(AG52,2)</f>
        <v>0</v>
      </c>
      <c r="AH51" s="97"/>
      <c r="AI51" s="97"/>
      <c r="AJ51" s="97"/>
      <c r="AK51" s="97"/>
      <c r="AL51" s="97"/>
      <c r="AM51" s="97"/>
      <c r="AN51" s="98">
        <f>SUM(AG51,AT51)</f>
        <v>0</v>
      </c>
      <c r="AO51" s="98"/>
      <c r="AP51" s="98"/>
      <c r="AQ51" s="99" t="s">
        <v>5</v>
      </c>
      <c r="AR51" s="74"/>
      <c r="AS51" s="100">
        <f>ROUND(AS52,2)</f>
        <v>0</v>
      </c>
      <c r="AT51" s="101">
        <f>ROUND(SUM(AV51:AW51),2)</f>
        <v>0</v>
      </c>
      <c r="AU51" s="102">
        <f>ROUND(AU52,5)</f>
        <v>0</v>
      </c>
      <c r="AV51" s="101">
        <f>ROUND(AZ51*L26,2)</f>
        <v>0</v>
      </c>
      <c r="AW51" s="101">
        <f>ROUND(BA51*L27,2)</f>
        <v>0</v>
      </c>
      <c r="AX51" s="101">
        <f>ROUND(BB51*L26,2)</f>
        <v>0</v>
      </c>
      <c r="AY51" s="101">
        <f>ROUND(BC51*L27,2)</f>
        <v>0</v>
      </c>
      <c r="AZ51" s="101">
        <f>ROUND(AZ52,2)</f>
        <v>0</v>
      </c>
      <c r="BA51" s="101">
        <f>ROUND(BA52,2)</f>
        <v>0</v>
      </c>
      <c r="BB51" s="101">
        <f>ROUND(BB52,2)</f>
        <v>0</v>
      </c>
      <c r="BC51" s="101">
        <f>ROUND(BC52,2)</f>
        <v>0</v>
      </c>
      <c r="BD51" s="103">
        <f>ROUND(BD52,2)</f>
        <v>0</v>
      </c>
      <c r="BS51" s="75" t="s">
        <v>74</v>
      </c>
      <c r="BT51" s="75" t="s">
        <v>75</v>
      </c>
      <c r="BU51" s="104" t="s">
        <v>76</v>
      </c>
      <c r="BV51" s="75" t="s">
        <v>77</v>
      </c>
      <c r="BW51" s="75" t="s">
        <v>7</v>
      </c>
      <c r="BX51" s="75" t="s">
        <v>78</v>
      </c>
      <c r="CL51" s="75" t="s">
        <v>5</v>
      </c>
    </row>
    <row r="52" spans="1:91" s="5" customFormat="1" ht="28.8" customHeight="1">
      <c r="A52" s="105" t="s">
        <v>79</v>
      </c>
      <c r="B52" s="106"/>
      <c r="C52" s="107"/>
      <c r="D52" s="108" t="s">
        <v>80</v>
      </c>
      <c r="E52" s="108"/>
      <c r="F52" s="108"/>
      <c r="G52" s="108"/>
      <c r="H52" s="108"/>
      <c r="I52" s="109"/>
      <c r="J52" s="108" t="s">
        <v>81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10">
        <f>'SO 01 - Osazení odlučovač...'!J27</f>
        <v>0</v>
      </c>
      <c r="AH52" s="109"/>
      <c r="AI52" s="109"/>
      <c r="AJ52" s="109"/>
      <c r="AK52" s="109"/>
      <c r="AL52" s="109"/>
      <c r="AM52" s="109"/>
      <c r="AN52" s="110">
        <f>SUM(AG52,AT52)</f>
        <v>0</v>
      </c>
      <c r="AO52" s="109"/>
      <c r="AP52" s="109"/>
      <c r="AQ52" s="111" t="s">
        <v>82</v>
      </c>
      <c r="AR52" s="106"/>
      <c r="AS52" s="112">
        <v>0</v>
      </c>
      <c r="AT52" s="113">
        <f>ROUND(SUM(AV52:AW52),2)</f>
        <v>0</v>
      </c>
      <c r="AU52" s="114">
        <f>'SO 01 - Osazení odlučovač...'!P91</f>
        <v>0</v>
      </c>
      <c r="AV52" s="113">
        <f>'SO 01 - Osazení odlučovač...'!J30</f>
        <v>0</v>
      </c>
      <c r="AW52" s="113">
        <f>'SO 01 - Osazení odlučovač...'!J31</f>
        <v>0</v>
      </c>
      <c r="AX52" s="113">
        <f>'SO 01 - Osazení odlučovač...'!J32</f>
        <v>0</v>
      </c>
      <c r="AY52" s="113">
        <f>'SO 01 - Osazení odlučovač...'!J33</f>
        <v>0</v>
      </c>
      <c r="AZ52" s="113">
        <f>'SO 01 - Osazení odlučovač...'!F30</f>
        <v>0</v>
      </c>
      <c r="BA52" s="113">
        <f>'SO 01 - Osazení odlučovač...'!F31</f>
        <v>0</v>
      </c>
      <c r="BB52" s="113">
        <f>'SO 01 - Osazení odlučovač...'!F32</f>
        <v>0</v>
      </c>
      <c r="BC52" s="113">
        <f>'SO 01 - Osazení odlučovač...'!F33</f>
        <v>0</v>
      </c>
      <c r="BD52" s="115">
        <f>'SO 01 - Osazení odlučovač...'!F34</f>
        <v>0</v>
      </c>
      <c r="BT52" s="116" t="s">
        <v>24</v>
      </c>
      <c r="BV52" s="116" t="s">
        <v>77</v>
      </c>
      <c r="BW52" s="116" t="s">
        <v>83</v>
      </c>
      <c r="BX52" s="116" t="s">
        <v>7</v>
      </c>
      <c r="CL52" s="116" t="s">
        <v>5</v>
      </c>
      <c r="CM52" s="116" t="s">
        <v>84</v>
      </c>
    </row>
    <row r="53" spans="2:44" s="1" customFormat="1" ht="30" customHeight="1">
      <c r="B53" s="45"/>
      <c r="AR53" s="45"/>
    </row>
    <row r="54" spans="2:44" s="1" customFormat="1" ht="6.95" customHeight="1"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45"/>
    </row>
  </sheetData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2:AP52"/>
    <mergeCell ref="W29:AE29"/>
    <mergeCell ref="AK29:AO29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</mergeCells>
  <hyperlinks>
    <hyperlink ref="K1:S1" location="C2" display="1) Rekapitulace stavby"/>
    <hyperlink ref="W1:AI1" location="C51" display="2) Rekapitulace objektů stavby a soupisů prací"/>
    <hyperlink ref="A52" location="'SO 01 - Osazení odlučovač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17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19"/>
      <c r="B1" s="118"/>
      <c r="C1" s="118"/>
      <c r="D1" s="119" t="s">
        <v>1</v>
      </c>
      <c r="E1" s="118"/>
      <c r="F1" s="120" t="s">
        <v>85</v>
      </c>
      <c r="G1" s="120" t="s">
        <v>86</v>
      </c>
      <c r="H1" s="120"/>
      <c r="I1" s="121"/>
      <c r="J1" s="120" t="s">
        <v>87</v>
      </c>
      <c r="K1" s="119" t="s">
        <v>88</v>
      </c>
      <c r="L1" s="120" t="s">
        <v>89</v>
      </c>
      <c r="M1" s="120"/>
      <c r="N1" s="120"/>
      <c r="O1" s="120"/>
      <c r="P1" s="120"/>
      <c r="Q1" s="120"/>
      <c r="R1" s="120"/>
      <c r="S1" s="120"/>
      <c r="T1" s="12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22" t="s">
        <v>8</v>
      </c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22"/>
      <c r="J3" s="25"/>
      <c r="K3" s="26"/>
      <c r="AT3" s="23" t="s">
        <v>84</v>
      </c>
    </row>
    <row r="4" spans="2:46" ht="36.95" customHeight="1">
      <c r="B4" s="27"/>
      <c r="C4" s="28"/>
      <c r="D4" s="29" t="s">
        <v>90</v>
      </c>
      <c r="E4" s="28"/>
      <c r="F4" s="28"/>
      <c r="G4" s="28"/>
      <c r="H4" s="28"/>
      <c r="I4" s="123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23"/>
      <c r="J5" s="28"/>
      <c r="K5" s="30"/>
    </row>
    <row r="6" spans="2:11" ht="13.5">
      <c r="B6" s="27"/>
      <c r="C6" s="28"/>
      <c r="D6" s="39" t="s">
        <v>19</v>
      </c>
      <c r="E6" s="28"/>
      <c r="F6" s="28"/>
      <c r="G6" s="28"/>
      <c r="H6" s="28"/>
      <c r="I6" s="123"/>
      <c r="J6" s="28"/>
      <c r="K6" s="30"/>
    </row>
    <row r="7" spans="2:11" ht="14.4" customHeight="1">
      <c r="B7" s="27"/>
      <c r="C7" s="28"/>
      <c r="D7" s="28"/>
      <c r="E7" s="124" t="str">
        <f>'Rekapitulace stavby'!K6</f>
        <v>Mycí místo pro sanitky na VZ Nejdek</v>
      </c>
      <c r="F7" s="39"/>
      <c r="G7" s="39"/>
      <c r="H7" s="39"/>
      <c r="I7" s="123"/>
      <c r="J7" s="28"/>
      <c r="K7" s="30"/>
    </row>
    <row r="8" spans="2:11" s="1" customFormat="1" ht="13.5">
      <c r="B8" s="45"/>
      <c r="C8" s="46"/>
      <c r="D8" s="39" t="s">
        <v>91</v>
      </c>
      <c r="E8" s="46"/>
      <c r="F8" s="46"/>
      <c r="G8" s="46"/>
      <c r="H8" s="46"/>
      <c r="I8" s="125"/>
      <c r="J8" s="46"/>
      <c r="K8" s="50"/>
    </row>
    <row r="9" spans="2:11" s="1" customFormat="1" ht="36.95" customHeight="1">
      <c r="B9" s="45"/>
      <c r="C9" s="46"/>
      <c r="D9" s="46"/>
      <c r="E9" s="126" t="s">
        <v>92</v>
      </c>
      <c r="F9" s="46"/>
      <c r="G9" s="46"/>
      <c r="H9" s="46"/>
      <c r="I9" s="125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25"/>
      <c r="J10" s="46"/>
      <c r="K10" s="50"/>
    </row>
    <row r="11" spans="2:11" s="1" customFormat="1" ht="14.4" customHeight="1">
      <c r="B11" s="45"/>
      <c r="C11" s="46"/>
      <c r="D11" s="39" t="s">
        <v>22</v>
      </c>
      <c r="E11" s="46"/>
      <c r="F11" s="34" t="s">
        <v>5</v>
      </c>
      <c r="G11" s="46"/>
      <c r="H11" s="46"/>
      <c r="I11" s="127" t="s">
        <v>23</v>
      </c>
      <c r="J11" s="34" t="s">
        <v>5</v>
      </c>
      <c r="K11" s="50"/>
    </row>
    <row r="12" spans="2:11" s="1" customFormat="1" ht="14.4" customHeight="1">
      <c r="B12" s="45"/>
      <c r="C12" s="46"/>
      <c r="D12" s="39" t="s">
        <v>25</v>
      </c>
      <c r="E12" s="46"/>
      <c r="F12" s="34" t="s">
        <v>26</v>
      </c>
      <c r="G12" s="46"/>
      <c r="H12" s="46"/>
      <c r="I12" s="127" t="s">
        <v>27</v>
      </c>
      <c r="J12" s="128" t="str">
        <f>'Rekapitulace stavby'!AN8</f>
        <v>10. 8. 2017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25"/>
      <c r="J13" s="46"/>
      <c r="K13" s="50"/>
    </row>
    <row r="14" spans="2:11" s="1" customFormat="1" ht="14.4" customHeight="1">
      <c r="B14" s="45"/>
      <c r="C14" s="46"/>
      <c r="D14" s="39" t="s">
        <v>31</v>
      </c>
      <c r="E14" s="46"/>
      <c r="F14" s="46"/>
      <c r="G14" s="46"/>
      <c r="H14" s="46"/>
      <c r="I14" s="127" t="s">
        <v>32</v>
      </c>
      <c r="J14" s="34" t="s">
        <v>5</v>
      </c>
      <c r="K14" s="50"/>
    </row>
    <row r="15" spans="2:11" s="1" customFormat="1" ht="18" customHeight="1">
      <c r="B15" s="45"/>
      <c r="C15" s="46"/>
      <c r="D15" s="46"/>
      <c r="E15" s="34" t="s">
        <v>33</v>
      </c>
      <c r="F15" s="46"/>
      <c r="G15" s="46"/>
      <c r="H15" s="46"/>
      <c r="I15" s="127" t="s">
        <v>34</v>
      </c>
      <c r="J15" s="34" t="s">
        <v>5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25"/>
      <c r="J16" s="46"/>
      <c r="K16" s="50"/>
    </row>
    <row r="17" spans="2:11" s="1" customFormat="1" ht="14.4" customHeight="1">
      <c r="B17" s="45"/>
      <c r="C17" s="46"/>
      <c r="D17" s="39" t="s">
        <v>35</v>
      </c>
      <c r="E17" s="46"/>
      <c r="F17" s="46"/>
      <c r="G17" s="46"/>
      <c r="H17" s="46"/>
      <c r="I17" s="127" t="s">
        <v>32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27" t="s">
        <v>34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25"/>
      <c r="J19" s="46"/>
      <c r="K19" s="50"/>
    </row>
    <row r="20" spans="2:11" s="1" customFormat="1" ht="14.4" customHeight="1">
      <c r="B20" s="45"/>
      <c r="C20" s="46"/>
      <c r="D20" s="39" t="s">
        <v>37</v>
      </c>
      <c r="E20" s="46"/>
      <c r="F20" s="46"/>
      <c r="G20" s="46"/>
      <c r="H20" s="46"/>
      <c r="I20" s="127" t="s">
        <v>32</v>
      </c>
      <c r="J20" s="34" t="s">
        <v>5</v>
      </c>
      <c r="K20" s="50"/>
    </row>
    <row r="21" spans="2:11" s="1" customFormat="1" ht="18" customHeight="1">
      <c r="B21" s="45"/>
      <c r="C21" s="46"/>
      <c r="D21" s="46"/>
      <c r="E21" s="34" t="s">
        <v>38</v>
      </c>
      <c r="F21" s="46"/>
      <c r="G21" s="46"/>
      <c r="H21" s="46"/>
      <c r="I21" s="127" t="s">
        <v>34</v>
      </c>
      <c r="J21" s="34" t="s">
        <v>5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25"/>
      <c r="J22" s="46"/>
      <c r="K22" s="50"/>
    </row>
    <row r="23" spans="2:11" s="1" customFormat="1" ht="14.4" customHeight="1">
      <c r="B23" s="45"/>
      <c r="C23" s="46"/>
      <c r="D23" s="39" t="s">
        <v>40</v>
      </c>
      <c r="E23" s="46"/>
      <c r="F23" s="46"/>
      <c r="G23" s="46"/>
      <c r="H23" s="46"/>
      <c r="I23" s="125"/>
      <c r="J23" s="46"/>
      <c r="K23" s="50"/>
    </row>
    <row r="24" spans="2:11" s="6" customFormat="1" ht="14.4" customHeight="1">
      <c r="B24" s="129"/>
      <c r="C24" s="130"/>
      <c r="D24" s="130"/>
      <c r="E24" s="43" t="s">
        <v>5</v>
      </c>
      <c r="F24" s="43"/>
      <c r="G24" s="43"/>
      <c r="H24" s="43"/>
      <c r="I24" s="131"/>
      <c r="J24" s="130"/>
      <c r="K24" s="132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25"/>
      <c r="J25" s="46"/>
      <c r="K25" s="50"/>
    </row>
    <row r="26" spans="2:11" s="1" customFormat="1" ht="6.95" customHeight="1">
      <c r="B26" s="45"/>
      <c r="C26" s="46"/>
      <c r="D26" s="81"/>
      <c r="E26" s="81"/>
      <c r="F26" s="81"/>
      <c r="G26" s="81"/>
      <c r="H26" s="81"/>
      <c r="I26" s="133"/>
      <c r="J26" s="81"/>
      <c r="K26" s="134"/>
    </row>
    <row r="27" spans="2:11" s="1" customFormat="1" ht="25.4" customHeight="1">
      <c r="B27" s="45"/>
      <c r="C27" s="46"/>
      <c r="D27" s="135" t="s">
        <v>41</v>
      </c>
      <c r="E27" s="46"/>
      <c r="F27" s="46"/>
      <c r="G27" s="46"/>
      <c r="H27" s="46"/>
      <c r="I27" s="125"/>
      <c r="J27" s="136">
        <f>ROUND(J91,2)</f>
        <v>0</v>
      </c>
      <c r="K27" s="50"/>
    </row>
    <row r="28" spans="2:11" s="1" customFormat="1" ht="6.95" customHeight="1">
      <c r="B28" s="45"/>
      <c r="C28" s="46"/>
      <c r="D28" s="81"/>
      <c r="E28" s="81"/>
      <c r="F28" s="81"/>
      <c r="G28" s="81"/>
      <c r="H28" s="81"/>
      <c r="I28" s="133"/>
      <c r="J28" s="81"/>
      <c r="K28" s="134"/>
    </row>
    <row r="29" spans="2:11" s="1" customFormat="1" ht="14.4" customHeight="1">
      <c r="B29" s="45"/>
      <c r="C29" s="46"/>
      <c r="D29" s="46"/>
      <c r="E29" s="46"/>
      <c r="F29" s="51" t="s">
        <v>43</v>
      </c>
      <c r="G29" s="46"/>
      <c r="H29" s="46"/>
      <c r="I29" s="137" t="s">
        <v>42</v>
      </c>
      <c r="J29" s="51" t="s">
        <v>44</v>
      </c>
      <c r="K29" s="50"/>
    </row>
    <row r="30" spans="2:11" s="1" customFormat="1" ht="14.4" customHeight="1">
      <c r="B30" s="45"/>
      <c r="C30" s="46"/>
      <c r="D30" s="54" t="s">
        <v>45</v>
      </c>
      <c r="E30" s="54" t="s">
        <v>46</v>
      </c>
      <c r="F30" s="138">
        <f>ROUND(SUM(BE91:BE290),2)</f>
        <v>0</v>
      </c>
      <c r="G30" s="46"/>
      <c r="H30" s="46"/>
      <c r="I30" s="139">
        <v>0.21</v>
      </c>
      <c r="J30" s="138">
        <f>ROUND(ROUND((SUM(BE91:BE290)),2)*I30,2)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47</v>
      </c>
      <c r="F31" s="138">
        <f>ROUND(SUM(BF91:BF290),2)</f>
        <v>0</v>
      </c>
      <c r="G31" s="46"/>
      <c r="H31" s="46"/>
      <c r="I31" s="139">
        <v>0.15</v>
      </c>
      <c r="J31" s="138">
        <f>ROUND(ROUND((SUM(BF91:BF290)),2)*I31,2)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48</v>
      </c>
      <c r="F32" s="138">
        <f>ROUND(SUM(BG91:BG290),2)</f>
        <v>0</v>
      </c>
      <c r="G32" s="46"/>
      <c r="H32" s="46"/>
      <c r="I32" s="139">
        <v>0.21</v>
      </c>
      <c r="J32" s="138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49</v>
      </c>
      <c r="F33" s="138">
        <f>ROUND(SUM(BH91:BH290),2)</f>
        <v>0</v>
      </c>
      <c r="G33" s="46"/>
      <c r="H33" s="46"/>
      <c r="I33" s="139">
        <v>0.15</v>
      </c>
      <c r="J33" s="138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50</v>
      </c>
      <c r="F34" s="138">
        <f>ROUND(SUM(BI91:BI290),2)</f>
        <v>0</v>
      </c>
      <c r="G34" s="46"/>
      <c r="H34" s="46"/>
      <c r="I34" s="139">
        <v>0</v>
      </c>
      <c r="J34" s="138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25"/>
      <c r="J35" s="46"/>
      <c r="K35" s="50"/>
    </row>
    <row r="36" spans="2:11" s="1" customFormat="1" ht="25.4" customHeight="1">
      <c r="B36" s="45"/>
      <c r="C36" s="140"/>
      <c r="D36" s="141" t="s">
        <v>51</v>
      </c>
      <c r="E36" s="87"/>
      <c r="F36" s="87"/>
      <c r="G36" s="142" t="s">
        <v>52</v>
      </c>
      <c r="H36" s="143" t="s">
        <v>53</v>
      </c>
      <c r="I36" s="144"/>
      <c r="J36" s="145">
        <f>SUM(J27:J34)</f>
        <v>0</v>
      </c>
      <c r="K36" s="146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47"/>
      <c r="J37" s="67"/>
      <c r="K37" s="68"/>
    </row>
    <row r="41" spans="2:11" s="1" customFormat="1" ht="6.95" customHeight="1">
      <c r="B41" s="69"/>
      <c r="C41" s="70"/>
      <c r="D41" s="70"/>
      <c r="E41" s="70"/>
      <c r="F41" s="70"/>
      <c r="G41" s="70"/>
      <c r="H41" s="70"/>
      <c r="I41" s="148"/>
      <c r="J41" s="70"/>
      <c r="K41" s="149"/>
    </row>
    <row r="42" spans="2:11" s="1" customFormat="1" ht="36.95" customHeight="1">
      <c r="B42" s="45"/>
      <c r="C42" s="29" t="s">
        <v>93</v>
      </c>
      <c r="D42" s="46"/>
      <c r="E42" s="46"/>
      <c r="F42" s="46"/>
      <c r="G42" s="46"/>
      <c r="H42" s="46"/>
      <c r="I42" s="125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25"/>
      <c r="J43" s="46"/>
      <c r="K43" s="50"/>
    </row>
    <row r="44" spans="2:11" s="1" customFormat="1" ht="14.4" customHeight="1">
      <c r="B44" s="45"/>
      <c r="C44" s="39" t="s">
        <v>19</v>
      </c>
      <c r="D44" s="46"/>
      <c r="E44" s="46"/>
      <c r="F44" s="46"/>
      <c r="G44" s="46"/>
      <c r="H44" s="46"/>
      <c r="I44" s="125"/>
      <c r="J44" s="46"/>
      <c r="K44" s="50"/>
    </row>
    <row r="45" spans="2:11" s="1" customFormat="1" ht="14.4" customHeight="1">
      <c r="B45" s="45"/>
      <c r="C45" s="46"/>
      <c r="D45" s="46"/>
      <c r="E45" s="124" t="str">
        <f>E7</f>
        <v>Mycí místo pro sanitky na VZ Nejdek</v>
      </c>
      <c r="F45" s="39"/>
      <c r="G45" s="39"/>
      <c r="H45" s="39"/>
      <c r="I45" s="125"/>
      <c r="J45" s="46"/>
      <c r="K45" s="50"/>
    </row>
    <row r="46" spans="2:11" s="1" customFormat="1" ht="14.4" customHeight="1">
      <c r="B46" s="45"/>
      <c r="C46" s="39" t="s">
        <v>91</v>
      </c>
      <c r="D46" s="46"/>
      <c r="E46" s="46"/>
      <c r="F46" s="46"/>
      <c r="G46" s="46"/>
      <c r="H46" s="46"/>
      <c r="I46" s="125"/>
      <c r="J46" s="46"/>
      <c r="K46" s="50"/>
    </row>
    <row r="47" spans="2:11" s="1" customFormat="1" ht="16.2" customHeight="1">
      <c r="B47" s="45"/>
      <c r="C47" s="46"/>
      <c r="D47" s="46"/>
      <c r="E47" s="126" t="str">
        <f>E9</f>
        <v>SO 01 - Osazení odlučovače ropných látek</v>
      </c>
      <c r="F47" s="46"/>
      <c r="G47" s="46"/>
      <c r="H47" s="46"/>
      <c r="I47" s="125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25"/>
      <c r="J48" s="46"/>
      <c r="K48" s="50"/>
    </row>
    <row r="49" spans="2:11" s="1" customFormat="1" ht="18" customHeight="1">
      <c r="B49" s="45"/>
      <c r="C49" s="39" t="s">
        <v>25</v>
      </c>
      <c r="D49" s="46"/>
      <c r="E49" s="46"/>
      <c r="F49" s="34" t="str">
        <f>F12</f>
        <v>Nejdek</v>
      </c>
      <c r="G49" s="46"/>
      <c r="H49" s="46"/>
      <c r="I49" s="127" t="s">
        <v>27</v>
      </c>
      <c r="J49" s="128" t="str">
        <f>IF(J12="","",J12)</f>
        <v>10. 8. 2017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25"/>
      <c r="J50" s="46"/>
      <c r="K50" s="50"/>
    </row>
    <row r="51" spans="2:11" s="1" customFormat="1" ht="13.5">
      <c r="B51" s="45"/>
      <c r="C51" s="39" t="s">
        <v>31</v>
      </c>
      <c r="D51" s="46"/>
      <c r="E51" s="46"/>
      <c r="F51" s="34" t="str">
        <f>E15</f>
        <v>ZZS Karlovarského kraje K.Vary</v>
      </c>
      <c r="G51" s="46"/>
      <c r="H51" s="46"/>
      <c r="I51" s="127" t="s">
        <v>37</v>
      </c>
      <c r="J51" s="43" t="str">
        <f>E21</f>
        <v>Oto Szakos</v>
      </c>
      <c r="K51" s="50"/>
    </row>
    <row r="52" spans="2:11" s="1" customFormat="1" ht="14.4" customHeight="1">
      <c r="B52" s="45"/>
      <c r="C52" s="39" t="s">
        <v>35</v>
      </c>
      <c r="D52" s="46"/>
      <c r="E52" s="46"/>
      <c r="F52" s="34" t="str">
        <f>IF(E18="","",E18)</f>
        <v/>
      </c>
      <c r="G52" s="46"/>
      <c r="H52" s="46"/>
      <c r="I52" s="125"/>
      <c r="J52" s="15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25"/>
      <c r="J53" s="46"/>
      <c r="K53" s="50"/>
    </row>
    <row r="54" spans="2:11" s="1" customFormat="1" ht="29.25" customHeight="1">
      <c r="B54" s="45"/>
      <c r="C54" s="151" t="s">
        <v>94</v>
      </c>
      <c r="D54" s="140"/>
      <c r="E54" s="140"/>
      <c r="F54" s="140"/>
      <c r="G54" s="140"/>
      <c r="H54" s="140"/>
      <c r="I54" s="152"/>
      <c r="J54" s="153" t="s">
        <v>95</v>
      </c>
      <c r="K54" s="15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25"/>
      <c r="J55" s="46"/>
      <c r="K55" s="50"/>
    </row>
    <row r="56" spans="2:47" s="1" customFormat="1" ht="29.25" customHeight="1">
      <c r="B56" s="45"/>
      <c r="C56" s="155" t="s">
        <v>96</v>
      </c>
      <c r="D56" s="46"/>
      <c r="E56" s="46"/>
      <c r="F56" s="46"/>
      <c r="G56" s="46"/>
      <c r="H56" s="46"/>
      <c r="I56" s="125"/>
      <c r="J56" s="136">
        <f>J91</f>
        <v>0</v>
      </c>
      <c r="K56" s="50"/>
      <c r="AU56" s="23" t="s">
        <v>97</v>
      </c>
    </row>
    <row r="57" spans="2:11" s="7" customFormat="1" ht="24.95" customHeight="1">
      <c r="B57" s="156"/>
      <c r="C57" s="157"/>
      <c r="D57" s="158" t="s">
        <v>98</v>
      </c>
      <c r="E57" s="159"/>
      <c r="F57" s="159"/>
      <c r="G57" s="159"/>
      <c r="H57" s="159"/>
      <c r="I57" s="160"/>
      <c r="J57" s="161">
        <f>J92</f>
        <v>0</v>
      </c>
      <c r="K57" s="162"/>
    </row>
    <row r="58" spans="2:11" s="8" customFormat="1" ht="19.9" customHeight="1">
      <c r="B58" s="163"/>
      <c r="C58" s="164"/>
      <c r="D58" s="165" t="s">
        <v>99</v>
      </c>
      <c r="E58" s="166"/>
      <c r="F58" s="166"/>
      <c r="G58" s="166"/>
      <c r="H58" s="166"/>
      <c r="I58" s="167"/>
      <c r="J58" s="168">
        <f>J93</f>
        <v>0</v>
      </c>
      <c r="K58" s="169"/>
    </row>
    <row r="59" spans="2:11" s="8" customFormat="1" ht="19.9" customHeight="1">
      <c r="B59" s="163"/>
      <c r="C59" s="164"/>
      <c r="D59" s="165" t="s">
        <v>100</v>
      </c>
      <c r="E59" s="166"/>
      <c r="F59" s="166"/>
      <c r="G59" s="166"/>
      <c r="H59" s="166"/>
      <c r="I59" s="167"/>
      <c r="J59" s="168">
        <f>J144</f>
        <v>0</v>
      </c>
      <c r="K59" s="169"/>
    </row>
    <row r="60" spans="2:11" s="8" customFormat="1" ht="19.9" customHeight="1">
      <c r="B60" s="163"/>
      <c r="C60" s="164"/>
      <c r="D60" s="165" t="s">
        <v>101</v>
      </c>
      <c r="E60" s="166"/>
      <c r="F60" s="166"/>
      <c r="G60" s="166"/>
      <c r="H60" s="166"/>
      <c r="I60" s="167"/>
      <c r="J60" s="168">
        <f>J148</f>
        <v>0</v>
      </c>
      <c r="K60" s="169"/>
    </row>
    <row r="61" spans="2:11" s="8" customFormat="1" ht="19.9" customHeight="1">
      <c r="B61" s="163"/>
      <c r="C61" s="164"/>
      <c r="D61" s="165" t="s">
        <v>102</v>
      </c>
      <c r="E61" s="166"/>
      <c r="F61" s="166"/>
      <c r="G61" s="166"/>
      <c r="H61" s="166"/>
      <c r="I61" s="167"/>
      <c r="J61" s="168">
        <f>J170</f>
        <v>0</v>
      </c>
      <c r="K61" s="169"/>
    </row>
    <row r="62" spans="2:11" s="8" customFormat="1" ht="19.9" customHeight="1">
      <c r="B62" s="163"/>
      <c r="C62" s="164"/>
      <c r="D62" s="165" t="s">
        <v>103</v>
      </c>
      <c r="E62" s="166"/>
      <c r="F62" s="166"/>
      <c r="G62" s="166"/>
      <c r="H62" s="166"/>
      <c r="I62" s="167"/>
      <c r="J62" s="168">
        <f>J185</f>
        <v>0</v>
      </c>
      <c r="K62" s="169"/>
    </row>
    <row r="63" spans="2:11" s="8" customFormat="1" ht="19.9" customHeight="1">
      <c r="B63" s="163"/>
      <c r="C63" s="164"/>
      <c r="D63" s="165" t="s">
        <v>104</v>
      </c>
      <c r="E63" s="166"/>
      <c r="F63" s="166"/>
      <c r="G63" s="166"/>
      <c r="H63" s="166"/>
      <c r="I63" s="167"/>
      <c r="J63" s="168">
        <f>J198</f>
        <v>0</v>
      </c>
      <c r="K63" s="169"/>
    </row>
    <row r="64" spans="2:11" s="8" customFormat="1" ht="19.9" customHeight="1">
      <c r="B64" s="163"/>
      <c r="C64" s="164"/>
      <c r="D64" s="165" t="s">
        <v>105</v>
      </c>
      <c r="E64" s="166"/>
      <c r="F64" s="166"/>
      <c r="G64" s="166"/>
      <c r="H64" s="166"/>
      <c r="I64" s="167"/>
      <c r="J64" s="168">
        <f>J213</f>
        <v>0</v>
      </c>
      <c r="K64" s="169"/>
    </row>
    <row r="65" spans="2:11" s="8" customFormat="1" ht="19.9" customHeight="1">
      <c r="B65" s="163"/>
      <c r="C65" s="164"/>
      <c r="D65" s="165" t="s">
        <v>106</v>
      </c>
      <c r="E65" s="166"/>
      <c r="F65" s="166"/>
      <c r="G65" s="166"/>
      <c r="H65" s="166"/>
      <c r="I65" s="167"/>
      <c r="J65" s="168">
        <f>J240</f>
        <v>0</v>
      </c>
      <c r="K65" s="169"/>
    </row>
    <row r="66" spans="2:11" s="8" customFormat="1" ht="19.9" customHeight="1">
      <c r="B66" s="163"/>
      <c r="C66" s="164"/>
      <c r="D66" s="165" t="s">
        <v>107</v>
      </c>
      <c r="E66" s="166"/>
      <c r="F66" s="166"/>
      <c r="G66" s="166"/>
      <c r="H66" s="166"/>
      <c r="I66" s="167"/>
      <c r="J66" s="168">
        <f>J254</f>
        <v>0</v>
      </c>
      <c r="K66" s="169"/>
    </row>
    <row r="67" spans="2:11" s="7" customFormat="1" ht="24.95" customHeight="1">
      <c r="B67" s="156"/>
      <c r="C67" s="157"/>
      <c r="D67" s="158" t="s">
        <v>108</v>
      </c>
      <c r="E67" s="159"/>
      <c r="F67" s="159"/>
      <c r="G67" s="159"/>
      <c r="H67" s="159"/>
      <c r="I67" s="160"/>
      <c r="J67" s="161">
        <f>J257</f>
        <v>0</v>
      </c>
      <c r="K67" s="162"/>
    </row>
    <row r="68" spans="2:11" s="8" customFormat="1" ht="19.9" customHeight="1">
      <c r="B68" s="163"/>
      <c r="C68" s="164"/>
      <c r="D68" s="165" t="s">
        <v>109</v>
      </c>
      <c r="E68" s="166"/>
      <c r="F68" s="166"/>
      <c r="G68" s="166"/>
      <c r="H68" s="166"/>
      <c r="I68" s="167"/>
      <c r="J68" s="168">
        <f>J258</f>
        <v>0</v>
      </c>
      <c r="K68" s="169"/>
    </row>
    <row r="69" spans="2:11" s="8" customFormat="1" ht="19.9" customHeight="1">
      <c r="B69" s="163"/>
      <c r="C69" s="164"/>
      <c r="D69" s="165" t="s">
        <v>110</v>
      </c>
      <c r="E69" s="166"/>
      <c r="F69" s="166"/>
      <c r="G69" s="166"/>
      <c r="H69" s="166"/>
      <c r="I69" s="167"/>
      <c r="J69" s="168">
        <f>J282</f>
        <v>0</v>
      </c>
      <c r="K69" s="169"/>
    </row>
    <row r="70" spans="2:11" s="7" customFormat="1" ht="24.95" customHeight="1">
      <c r="B70" s="156"/>
      <c r="C70" s="157"/>
      <c r="D70" s="158" t="s">
        <v>111</v>
      </c>
      <c r="E70" s="159"/>
      <c r="F70" s="159"/>
      <c r="G70" s="159"/>
      <c r="H70" s="159"/>
      <c r="I70" s="160"/>
      <c r="J70" s="161">
        <f>J287</f>
        <v>0</v>
      </c>
      <c r="K70" s="162"/>
    </row>
    <row r="71" spans="2:11" s="8" customFormat="1" ht="19.9" customHeight="1">
      <c r="B71" s="163"/>
      <c r="C71" s="164"/>
      <c r="D71" s="165" t="s">
        <v>112</v>
      </c>
      <c r="E71" s="166"/>
      <c r="F71" s="166"/>
      <c r="G71" s="166"/>
      <c r="H71" s="166"/>
      <c r="I71" s="167"/>
      <c r="J71" s="168">
        <f>J288</f>
        <v>0</v>
      </c>
      <c r="K71" s="169"/>
    </row>
    <row r="72" spans="2:11" s="1" customFormat="1" ht="21.8" customHeight="1">
      <c r="B72" s="45"/>
      <c r="C72" s="46"/>
      <c r="D72" s="46"/>
      <c r="E72" s="46"/>
      <c r="F72" s="46"/>
      <c r="G72" s="46"/>
      <c r="H72" s="46"/>
      <c r="I72" s="125"/>
      <c r="J72" s="46"/>
      <c r="K72" s="50"/>
    </row>
    <row r="73" spans="2:11" s="1" customFormat="1" ht="6.95" customHeight="1">
      <c r="B73" s="66"/>
      <c r="C73" s="67"/>
      <c r="D73" s="67"/>
      <c r="E73" s="67"/>
      <c r="F73" s="67"/>
      <c r="G73" s="67"/>
      <c r="H73" s="67"/>
      <c r="I73" s="147"/>
      <c r="J73" s="67"/>
      <c r="K73" s="68"/>
    </row>
    <row r="77" spans="2:12" s="1" customFormat="1" ht="6.95" customHeight="1">
      <c r="B77" s="69"/>
      <c r="C77" s="70"/>
      <c r="D77" s="70"/>
      <c r="E77" s="70"/>
      <c r="F77" s="70"/>
      <c r="G77" s="70"/>
      <c r="H77" s="70"/>
      <c r="I77" s="148"/>
      <c r="J77" s="70"/>
      <c r="K77" s="70"/>
      <c r="L77" s="45"/>
    </row>
    <row r="78" spans="2:12" s="1" customFormat="1" ht="36.95" customHeight="1">
      <c r="B78" s="45"/>
      <c r="C78" s="71" t="s">
        <v>113</v>
      </c>
      <c r="I78" s="170"/>
      <c r="L78" s="45"/>
    </row>
    <row r="79" spans="2:12" s="1" customFormat="1" ht="6.95" customHeight="1">
      <c r="B79" s="45"/>
      <c r="I79" s="170"/>
      <c r="L79" s="45"/>
    </row>
    <row r="80" spans="2:12" s="1" customFormat="1" ht="14.4" customHeight="1">
      <c r="B80" s="45"/>
      <c r="C80" s="73" t="s">
        <v>19</v>
      </c>
      <c r="I80" s="170"/>
      <c r="L80" s="45"/>
    </row>
    <row r="81" spans="2:12" s="1" customFormat="1" ht="14.4" customHeight="1">
      <c r="B81" s="45"/>
      <c r="E81" s="171" t="str">
        <f>E7</f>
        <v>Mycí místo pro sanitky na VZ Nejdek</v>
      </c>
      <c r="F81" s="73"/>
      <c r="G81" s="73"/>
      <c r="H81" s="73"/>
      <c r="I81" s="170"/>
      <c r="L81" s="45"/>
    </row>
    <row r="82" spans="2:12" s="1" customFormat="1" ht="14.4" customHeight="1">
      <c r="B82" s="45"/>
      <c r="C82" s="73" t="s">
        <v>91</v>
      </c>
      <c r="I82" s="170"/>
      <c r="L82" s="45"/>
    </row>
    <row r="83" spans="2:12" s="1" customFormat="1" ht="16.2" customHeight="1">
      <c r="B83" s="45"/>
      <c r="E83" s="76" t="str">
        <f>E9</f>
        <v>SO 01 - Osazení odlučovače ropných látek</v>
      </c>
      <c r="F83" s="1"/>
      <c r="G83" s="1"/>
      <c r="H83" s="1"/>
      <c r="I83" s="170"/>
      <c r="L83" s="45"/>
    </row>
    <row r="84" spans="2:12" s="1" customFormat="1" ht="6.95" customHeight="1">
      <c r="B84" s="45"/>
      <c r="I84" s="170"/>
      <c r="L84" s="45"/>
    </row>
    <row r="85" spans="2:12" s="1" customFormat="1" ht="18" customHeight="1">
      <c r="B85" s="45"/>
      <c r="C85" s="73" t="s">
        <v>25</v>
      </c>
      <c r="F85" s="172" t="str">
        <f>F12</f>
        <v>Nejdek</v>
      </c>
      <c r="I85" s="173" t="s">
        <v>27</v>
      </c>
      <c r="J85" s="78" t="str">
        <f>IF(J12="","",J12)</f>
        <v>10. 8. 2017</v>
      </c>
      <c r="L85" s="45"/>
    </row>
    <row r="86" spans="2:12" s="1" customFormat="1" ht="6.95" customHeight="1">
      <c r="B86" s="45"/>
      <c r="I86" s="170"/>
      <c r="L86" s="45"/>
    </row>
    <row r="87" spans="2:12" s="1" customFormat="1" ht="13.5">
      <c r="B87" s="45"/>
      <c r="C87" s="73" t="s">
        <v>31</v>
      </c>
      <c r="F87" s="172" t="str">
        <f>E15</f>
        <v>ZZS Karlovarského kraje K.Vary</v>
      </c>
      <c r="I87" s="173" t="s">
        <v>37</v>
      </c>
      <c r="J87" s="172" t="str">
        <f>E21</f>
        <v>Oto Szakos</v>
      </c>
      <c r="L87" s="45"/>
    </row>
    <row r="88" spans="2:12" s="1" customFormat="1" ht="14.4" customHeight="1">
      <c r="B88" s="45"/>
      <c r="C88" s="73" t="s">
        <v>35</v>
      </c>
      <c r="F88" s="172" t="str">
        <f>IF(E18="","",E18)</f>
        <v/>
      </c>
      <c r="I88" s="170"/>
      <c r="L88" s="45"/>
    </row>
    <row r="89" spans="2:12" s="1" customFormat="1" ht="10.3" customHeight="1">
      <c r="B89" s="45"/>
      <c r="I89" s="170"/>
      <c r="L89" s="45"/>
    </row>
    <row r="90" spans="2:20" s="9" customFormat="1" ht="29.25" customHeight="1">
      <c r="B90" s="174"/>
      <c r="C90" s="175" t="s">
        <v>114</v>
      </c>
      <c r="D90" s="176" t="s">
        <v>60</v>
      </c>
      <c r="E90" s="176" t="s">
        <v>56</v>
      </c>
      <c r="F90" s="176" t="s">
        <v>115</v>
      </c>
      <c r="G90" s="176" t="s">
        <v>116</v>
      </c>
      <c r="H90" s="176" t="s">
        <v>117</v>
      </c>
      <c r="I90" s="177" t="s">
        <v>118</v>
      </c>
      <c r="J90" s="176" t="s">
        <v>95</v>
      </c>
      <c r="K90" s="178" t="s">
        <v>119</v>
      </c>
      <c r="L90" s="174"/>
      <c r="M90" s="91" t="s">
        <v>120</v>
      </c>
      <c r="N90" s="92" t="s">
        <v>45</v>
      </c>
      <c r="O90" s="92" t="s">
        <v>121</v>
      </c>
      <c r="P90" s="92" t="s">
        <v>122</v>
      </c>
      <c r="Q90" s="92" t="s">
        <v>123</v>
      </c>
      <c r="R90" s="92" t="s">
        <v>124</v>
      </c>
      <c r="S90" s="92" t="s">
        <v>125</v>
      </c>
      <c r="T90" s="93" t="s">
        <v>126</v>
      </c>
    </row>
    <row r="91" spans="2:63" s="1" customFormat="1" ht="29.25" customHeight="1">
      <c r="B91" s="45"/>
      <c r="C91" s="95" t="s">
        <v>96</v>
      </c>
      <c r="I91" s="170"/>
      <c r="J91" s="179">
        <f>BK91</f>
        <v>0</v>
      </c>
      <c r="L91" s="45"/>
      <c r="M91" s="94"/>
      <c r="N91" s="81"/>
      <c r="O91" s="81"/>
      <c r="P91" s="180">
        <f>P92+P257+P287</f>
        <v>0</v>
      </c>
      <c r="Q91" s="81"/>
      <c r="R91" s="180">
        <f>R92+R257+R287</f>
        <v>24.10873034</v>
      </c>
      <c r="S91" s="81"/>
      <c r="T91" s="181">
        <f>T92+T257+T287</f>
        <v>15.34</v>
      </c>
      <c r="AT91" s="23" t="s">
        <v>74</v>
      </c>
      <c r="AU91" s="23" t="s">
        <v>97</v>
      </c>
      <c r="BK91" s="182">
        <f>BK92+BK257+BK287</f>
        <v>0</v>
      </c>
    </row>
    <row r="92" spans="2:63" s="10" customFormat="1" ht="37.4" customHeight="1">
      <c r="B92" s="183"/>
      <c r="D92" s="184" t="s">
        <v>74</v>
      </c>
      <c r="E92" s="185" t="s">
        <v>127</v>
      </c>
      <c r="F92" s="185" t="s">
        <v>128</v>
      </c>
      <c r="I92" s="186"/>
      <c r="J92" s="187">
        <f>BK92</f>
        <v>0</v>
      </c>
      <c r="L92" s="183"/>
      <c r="M92" s="188"/>
      <c r="N92" s="189"/>
      <c r="O92" s="189"/>
      <c r="P92" s="190">
        <f>P93+P144+P148+P170+P185+P198+P213+P240+P254</f>
        <v>0</v>
      </c>
      <c r="Q92" s="189"/>
      <c r="R92" s="190">
        <f>R93+R144+R148+R170+R185+R198+R213+R240+R254</f>
        <v>24.0850395</v>
      </c>
      <c r="S92" s="189"/>
      <c r="T92" s="191">
        <f>T93+T144+T148+T170+T185+T198+T213+T240+T254</f>
        <v>15.34</v>
      </c>
      <c r="AR92" s="184" t="s">
        <v>24</v>
      </c>
      <c r="AT92" s="192" t="s">
        <v>74</v>
      </c>
      <c r="AU92" s="192" t="s">
        <v>75</v>
      </c>
      <c r="AY92" s="184" t="s">
        <v>129</v>
      </c>
      <c r="BK92" s="193">
        <f>BK93+BK144+BK148+BK170+BK185+BK198+BK213+BK240+BK254</f>
        <v>0</v>
      </c>
    </row>
    <row r="93" spans="2:63" s="10" customFormat="1" ht="19.9" customHeight="1">
      <c r="B93" s="183"/>
      <c r="D93" s="184" t="s">
        <v>74</v>
      </c>
      <c r="E93" s="194" t="s">
        <v>24</v>
      </c>
      <c r="F93" s="194" t="s">
        <v>130</v>
      </c>
      <c r="I93" s="186"/>
      <c r="J93" s="195">
        <f>BK93</f>
        <v>0</v>
      </c>
      <c r="L93" s="183"/>
      <c r="M93" s="188"/>
      <c r="N93" s="189"/>
      <c r="O93" s="189"/>
      <c r="P93" s="190">
        <f>SUM(P94:P143)</f>
        <v>0</v>
      </c>
      <c r="Q93" s="189"/>
      <c r="R93" s="190">
        <f>SUM(R94:R143)</f>
        <v>12.365</v>
      </c>
      <c r="S93" s="189"/>
      <c r="T93" s="191">
        <f>SUM(T94:T143)</f>
        <v>0</v>
      </c>
      <c r="AR93" s="184" t="s">
        <v>24</v>
      </c>
      <c r="AT93" s="192" t="s">
        <v>74</v>
      </c>
      <c r="AU93" s="192" t="s">
        <v>24</v>
      </c>
      <c r="AY93" s="184" t="s">
        <v>129</v>
      </c>
      <c r="BK93" s="193">
        <f>SUM(BK94:BK143)</f>
        <v>0</v>
      </c>
    </row>
    <row r="94" spans="2:65" s="1" customFormat="1" ht="22.8" customHeight="1">
      <c r="B94" s="196"/>
      <c r="C94" s="197" t="s">
        <v>24</v>
      </c>
      <c r="D94" s="197" t="s">
        <v>131</v>
      </c>
      <c r="E94" s="198" t="s">
        <v>132</v>
      </c>
      <c r="F94" s="199" t="s">
        <v>133</v>
      </c>
      <c r="G94" s="200" t="s">
        <v>134</v>
      </c>
      <c r="H94" s="201">
        <v>9.398</v>
      </c>
      <c r="I94" s="202"/>
      <c r="J94" s="203">
        <f>ROUND(I94*H94,2)</f>
        <v>0</v>
      </c>
      <c r="K94" s="199" t="s">
        <v>135</v>
      </c>
      <c r="L94" s="45"/>
      <c r="M94" s="204" t="s">
        <v>5</v>
      </c>
      <c r="N94" s="205" t="s">
        <v>46</v>
      </c>
      <c r="O94" s="46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AR94" s="23" t="s">
        <v>136</v>
      </c>
      <c r="AT94" s="23" t="s">
        <v>131</v>
      </c>
      <c r="AU94" s="23" t="s">
        <v>84</v>
      </c>
      <c r="AY94" s="23" t="s">
        <v>129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23" t="s">
        <v>24</v>
      </c>
      <c r="BK94" s="208">
        <f>ROUND(I94*H94,2)</f>
        <v>0</v>
      </c>
      <c r="BL94" s="23" t="s">
        <v>136</v>
      </c>
      <c r="BM94" s="23" t="s">
        <v>137</v>
      </c>
    </row>
    <row r="95" spans="2:47" s="1" customFormat="1" ht="13.5">
      <c r="B95" s="45"/>
      <c r="D95" s="209" t="s">
        <v>138</v>
      </c>
      <c r="F95" s="210" t="s">
        <v>139</v>
      </c>
      <c r="I95" s="170"/>
      <c r="L95" s="45"/>
      <c r="M95" s="211"/>
      <c r="N95" s="46"/>
      <c r="O95" s="46"/>
      <c r="P95" s="46"/>
      <c r="Q95" s="46"/>
      <c r="R95" s="46"/>
      <c r="S95" s="46"/>
      <c r="T95" s="84"/>
      <c r="AT95" s="23" t="s">
        <v>138</v>
      </c>
      <c r="AU95" s="23" t="s">
        <v>84</v>
      </c>
    </row>
    <row r="96" spans="2:51" s="11" customFormat="1" ht="13.5">
      <c r="B96" s="212"/>
      <c r="D96" s="209" t="s">
        <v>140</v>
      </c>
      <c r="E96" s="213" t="s">
        <v>5</v>
      </c>
      <c r="F96" s="214" t="s">
        <v>141</v>
      </c>
      <c r="H96" s="213" t="s">
        <v>5</v>
      </c>
      <c r="I96" s="215"/>
      <c r="L96" s="212"/>
      <c r="M96" s="216"/>
      <c r="N96" s="217"/>
      <c r="O96" s="217"/>
      <c r="P96" s="217"/>
      <c r="Q96" s="217"/>
      <c r="R96" s="217"/>
      <c r="S96" s="217"/>
      <c r="T96" s="218"/>
      <c r="AT96" s="213" t="s">
        <v>140</v>
      </c>
      <c r="AU96" s="213" t="s">
        <v>84</v>
      </c>
      <c r="AV96" s="11" t="s">
        <v>24</v>
      </c>
      <c r="AW96" s="11" t="s">
        <v>39</v>
      </c>
      <c r="AX96" s="11" t="s">
        <v>75</v>
      </c>
      <c r="AY96" s="213" t="s">
        <v>129</v>
      </c>
    </row>
    <row r="97" spans="2:51" s="12" customFormat="1" ht="13.5">
      <c r="B97" s="219"/>
      <c r="D97" s="209" t="s">
        <v>140</v>
      </c>
      <c r="E97" s="220" t="s">
        <v>5</v>
      </c>
      <c r="F97" s="221" t="s">
        <v>142</v>
      </c>
      <c r="H97" s="222">
        <v>9.135</v>
      </c>
      <c r="I97" s="223"/>
      <c r="L97" s="219"/>
      <c r="M97" s="224"/>
      <c r="N97" s="225"/>
      <c r="O97" s="225"/>
      <c r="P97" s="225"/>
      <c r="Q97" s="225"/>
      <c r="R97" s="225"/>
      <c r="S97" s="225"/>
      <c r="T97" s="226"/>
      <c r="AT97" s="220" t="s">
        <v>140</v>
      </c>
      <c r="AU97" s="220" t="s">
        <v>84</v>
      </c>
      <c r="AV97" s="12" t="s">
        <v>84</v>
      </c>
      <c r="AW97" s="12" t="s">
        <v>39</v>
      </c>
      <c r="AX97" s="12" t="s">
        <v>75</v>
      </c>
      <c r="AY97" s="220" t="s">
        <v>129</v>
      </c>
    </row>
    <row r="98" spans="2:51" s="12" customFormat="1" ht="13.5">
      <c r="B98" s="219"/>
      <c r="D98" s="209" t="s">
        <v>140</v>
      </c>
      <c r="E98" s="220" t="s">
        <v>5</v>
      </c>
      <c r="F98" s="221" t="s">
        <v>143</v>
      </c>
      <c r="H98" s="222">
        <v>0.263</v>
      </c>
      <c r="I98" s="223"/>
      <c r="L98" s="219"/>
      <c r="M98" s="224"/>
      <c r="N98" s="225"/>
      <c r="O98" s="225"/>
      <c r="P98" s="225"/>
      <c r="Q98" s="225"/>
      <c r="R98" s="225"/>
      <c r="S98" s="225"/>
      <c r="T98" s="226"/>
      <c r="AT98" s="220" t="s">
        <v>140</v>
      </c>
      <c r="AU98" s="220" t="s">
        <v>84</v>
      </c>
      <c r="AV98" s="12" t="s">
        <v>84</v>
      </c>
      <c r="AW98" s="12" t="s">
        <v>39</v>
      </c>
      <c r="AX98" s="12" t="s">
        <v>75</v>
      </c>
      <c r="AY98" s="220" t="s">
        <v>129</v>
      </c>
    </row>
    <row r="99" spans="2:65" s="1" customFormat="1" ht="22.8" customHeight="1">
      <c r="B99" s="196"/>
      <c r="C99" s="197" t="s">
        <v>84</v>
      </c>
      <c r="D99" s="197" t="s">
        <v>131</v>
      </c>
      <c r="E99" s="198" t="s">
        <v>144</v>
      </c>
      <c r="F99" s="199" t="s">
        <v>145</v>
      </c>
      <c r="G99" s="200" t="s">
        <v>134</v>
      </c>
      <c r="H99" s="201">
        <v>18.2</v>
      </c>
      <c r="I99" s="202"/>
      <c r="J99" s="203">
        <f>ROUND(I99*H99,2)</f>
        <v>0</v>
      </c>
      <c r="K99" s="199" t="s">
        <v>135</v>
      </c>
      <c r="L99" s="45"/>
      <c r="M99" s="204" t="s">
        <v>5</v>
      </c>
      <c r="N99" s="205" t="s">
        <v>46</v>
      </c>
      <c r="O99" s="46"/>
      <c r="P99" s="206">
        <f>O99*H99</f>
        <v>0</v>
      </c>
      <c r="Q99" s="206">
        <v>0</v>
      </c>
      <c r="R99" s="206">
        <f>Q99*H99</f>
        <v>0</v>
      </c>
      <c r="S99" s="206">
        <v>0</v>
      </c>
      <c r="T99" s="207">
        <f>S99*H99</f>
        <v>0</v>
      </c>
      <c r="AR99" s="23" t="s">
        <v>136</v>
      </c>
      <c r="AT99" s="23" t="s">
        <v>131</v>
      </c>
      <c r="AU99" s="23" t="s">
        <v>84</v>
      </c>
      <c r="AY99" s="23" t="s">
        <v>129</v>
      </c>
      <c r="BE99" s="208">
        <f>IF(N99="základní",J99,0)</f>
        <v>0</v>
      </c>
      <c r="BF99" s="208">
        <f>IF(N99="snížená",J99,0)</f>
        <v>0</v>
      </c>
      <c r="BG99" s="208">
        <f>IF(N99="zákl. přenesená",J99,0)</f>
        <v>0</v>
      </c>
      <c r="BH99" s="208">
        <f>IF(N99="sníž. přenesená",J99,0)</f>
        <v>0</v>
      </c>
      <c r="BI99" s="208">
        <f>IF(N99="nulová",J99,0)</f>
        <v>0</v>
      </c>
      <c r="BJ99" s="23" t="s">
        <v>24</v>
      </c>
      <c r="BK99" s="208">
        <f>ROUND(I99*H99,2)</f>
        <v>0</v>
      </c>
      <c r="BL99" s="23" t="s">
        <v>136</v>
      </c>
      <c r="BM99" s="23" t="s">
        <v>146</v>
      </c>
    </row>
    <row r="100" spans="2:47" s="1" customFormat="1" ht="13.5">
      <c r="B100" s="45"/>
      <c r="D100" s="209" t="s">
        <v>138</v>
      </c>
      <c r="F100" s="210" t="s">
        <v>147</v>
      </c>
      <c r="I100" s="170"/>
      <c r="L100" s="45"/>
      <c r="M100" s="211"/>
      <c r="N100" s="46"/>
      <c r="O100" s="46"/>
      <c r="P100" s="46"/>
      <c r="Q100" s="46"/>
      <c r="R100" s="46"/>
      <c r="S100" s="46"/>
      <c r="T100" s="84"/>
      <c r="AT100" s="23" t="s">
        <v>138</v>
      </c>
      <c r="AU100" s="23" t="s">
        <v>84</v>
      </c>
    </row>
    <row r="101" spans="2:51" s="12" customFormat="1" ht="13.5">
      <c r="B101" s="219"/>
      <c r="D101" s="209" t="s">
        <v>140</v>
      </c>
      <c r="E101" s="220" t="s">
        <v>5</v>
      </c>
      <c r="F101" s="221" t="s">
        <v>148</v>
      </c>
      <c r="H101" s="222">
        <v>18.2</v>
      </c>
      <c r="I101" s="223"/>
      <c r="L101" s="219"/>
      <c r="M101" s="224"/>
      <c r="N101" s="225"/>
      <c r="O101" s="225"/>
      <c r="P101" s="225"/>
      <c r="Q101" s="225"/>
      <c r="R101" s="225"/>
      <c r="S101" s="225"/>
      <c r="T101" s="226"/>
      <c r="AT101" s="220" t="s">
        <v>140</v>
      </c>
      <c r="AU101" s="220" t="s">
        <v>84</v>
      </c>
      <c r="AV101" s="12" t="s">
        <v>84</v>
      </c>
      <c r="AW101" s="12" t="s">
        <v>39</v>
      </c>
      <c r="AX101" s="12" t="s">
        <v>75</v>
      </c>
      <c r="AY101" s="220" t="s">
        <v>129</v>
      </c>
    </row>
    <row r="102" spans="2:65" s="1" customFormat="1" ht="14.4" customHeight="1">
      <c r="B102" s="196"/>
      <c r="C102" s="197" t="s">
        <v>149</v>
      </c>
      <c r="D102" s="197" t="s">
        <v>131</v>
      </c>
      <c r="E102" s="198" t="s">
        <v>150</v>
      </c>
      <c r="F102" s="199" t="s">
        <v>151</v>
      </c>
      <c r="G102" s="200" t="s">
        <v>134</v>
      </c>
      <c r="H102" s="201">
        <v>3.654</v>
      </c>
      <c r="I102" s="202"/>
      <c r="J102" s="203">
        <f>ROUND(I102*H102,2)</f>
        <v>0</v>
      </c>
      <c r="K102" s="199" t="s">
        <v>135</v>
      </c>
      <c r="L102" s="45"/>
      <c r="M102" s="204" t="s">
        <v>5</v>
      </c>
      <c r="N102" s="205" t="s">
        <v>46</v>
      </c>
      <c r="O102" s="46"/>
      <c r="P102" s="206">
        <f>O102*H102</f>
        <v>0</v>
      </c>
      <c r="Q102" s="206">
        <v>0</v>
      </c>
      <c r="R102" s="206">
        <f>Q102*H102</f>
        <v>0</v>
      </c>
      <c r="S102" s="206">
        <v>0</v>
      </c>
      <c r="T102" s="207">
        <f>S102*H102</f>
        <v>0</v>
      </c>
      <c r="AR102" s="23" t="s">
        <v>136</v>
      </c>
      <c r="AT102" s="23" t="s">
        <v>131</v>
      </c>
      <c r="AU102" s="23" t="s">
        <v>84</v>
      </c>
      <c r="AY102" s="23" t="s">
        <v>129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23" t="s">
        <v>24</v>
      </c>
      <c r="BK102" s="208">
        <f>ROUND(I102*H102,2)</f>
        <v>0</v>
      </c>
      <c r="BL102" s="23" t="s">
        <v>136</v>
      </c>
      <c r="BM102" s="23" t="s">
        <v>152</v>
      </c>
    </row>
    <row r="103" spans="2:47" s="1" customFormat="1" ht="13.5">
      <c r="B103" s="45"/>
      <c r="D103" s="209" t="s">
        <v>138</v>
      </c>
      <c r="F103" s="210" t="s">
        <v>153</v>
      </c>
      <c r="I103" s="170"/>
      <c r="L103" s="45"/>
      <c r="M103" s="211"/>
      <c r="N103" s="46"/>
      <c r="O103" s="46"/>
      <c r="P103" s="46"/>
      <c r="Q103" s="46"/>
      <c r="R103" s="46"/>
      <c r="S103" s="46"/>
      <c r="T103" s="84"/>
      <c r="AT103" s="23" t="s">
        <v>138</v>
      </c>
      <c r="AU103" s="23" t="s">
        <v>84</v>
      </c>
    </row>
    <row r="104" spans="2:51" s="12" customFormat="1" ht="13.5">
      <c r="B104" s="219"/>
      <c r="D104" s="209" t="s">
        <v>140</v>
      </c>
      <c r="E104" s="220" t="s">
        <v>5</v>
      </c>
      <c r="F104" s="221" t="s">
        <v>154</v>
      </c>
      <c r="H104" s="222">
        <v>3.654</v>
      </c>
      <c r="I104" s="223"/>
      <c r="L104" s="219"/>
      <c r="M104" s="224"/>
      <c r="N104" s="225"/>
      <c r="O104" s="225"/>
      <c r="P104" s="225"/>
      <c r="Q104" s="225"/>
      <c r="R104" s="225"/>
      <c r="S104" s="225"/>
      <c r="T104" s="226"/>
      <c r="AT104" s="220" t="s">
        <v>140</v>
      </c>
      <c r="AU104" s="220" t="s">
        <v>84</v>
      </c>
      <c r="AV104" s="12" t="s">
        <v>84</v>
      </c>
      <c r="AW104" s="12" t="s">
        <v>39</v>
      </c>
      <c r="AX104" s="12" t="s">
        <v>75</v>
      </c>
      <c r="AY104" s="220" t="s">
        <v>129</v>
      </c>
    </row>
    <row r="105" spans="2:65" s="1" customFormat="1" ht="14.4" customHeight="1">
      <c r="B105" s="196"/>
      <c r="C105" s="197" t="s">
        <v>136</v>
      </c>
      <c r="D105" s="197" t="s">
        <v>131</v>
      </c>
      <c r="E105" s="198" t="s">
        <v>155</v>
      </c>
      <c r="F105" s="199" t="s">
        <v>156</v>
      </c>
      <c r="G105" s="200" t="s">
        <v>134</v>
      </c>
      <c r="H105" s="201">
        <v>5.481</v>
      </c>
      <c r="I105" s="202"/>
      <c r="J105" s="203">
        <f>ROUND(I105*H105,2)</f>
        <v>0</v>
      </c>
      <c r="K105" s="199" t="s">
        <v>135</v>
      </c>
      <c r="L105" s="45"/>
      <c r="M105" s="204" t="s">
        <v>5</v>
      </c>
      <c r="N105" s="205" t="s">
        <v>46</v>
      </c>
      <c r="O105" s="46"/>
      <c r="P105" s="206">
        <f>O105*H105</f>
        <v>0</v>
      </c>
      <c r="Q105" s="206">
        <v>0</v>
      </c>
      <c r="R105" s="206">
        <f>Q105*H105</f>
        <v>0</v>
      </c>
      <c r="S105" s="206">
        <v>0</v>
      </c>
      <c r="T105" s="207">
        <f>S105*H105</f>
        <v>0</v>
      </c>
      <c r="AR105" s="23" t="s">
        <v>136</v>
      </c>
      <c r="AT105" s="23" t="s">
        <v>131</v>
      </c>
      <c r="AU105" s="23" t="s">
        <v>84</v>
      </c>
      <c r="AY105" s="23" t="s">
        <v>129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23" t="s">
        <v>24</v>
      </c>
      <c r="BK105" s="208">
        <f>ROUND(I105*H105,2)</f>
        <v>0</v>
      </c>
      <c r="BL105" s="23" t="s">
        <v>136</v>
      </c>
      <c r="BM105" s="23" t="s">
        <v>157</v>
      </c>
    </row>
    <row r="106" spans="2:47" s="1" customFormat="1" ht="13.5">
      <c r="B106" s="45"/>
      <c r="D106" s="209" t="s">
        <v>138</v>
      </c>
      <c r="F106" s="210" t="s">
        <v>158</v>
      </c>
      <c r="I106" s="170"/>
      <c r="L106" s="45"/>
      <c r="M106" s="211"/>
      <c r="N106" s="46"/>
      <c r="O106" s="46"/>
      <c r="P106" s="46"/>
      <c r="Q106" s="46"/>
      <c r="R106" s="46"/>
      <c r="S106" s="46"/>
      <c r="T106" s="84"/>
      <c r="AT106" s="23" t="s">
        <v>138</v>
      </c>
      <c r="AU106" s="23" t="s">
        <v>84</v>
      </c>
    </row>
    <row r="107" spans="2:51" s="12" customFormat="1" ht="13.5">
      <c r="B107" s="219"/>
      <c r="D107" s="209" t="s">
        <v>140</v>
      </c>
      <c r="E107" s="220" t="s">
        <v>5</v>
      </c>
      <c r="F107" s="221" t="s">
        <v>159</v>
      </c>
      <c r="H107" s="222">
        <v>5.481</v>
      </c>
      <c r="I107" s="223"/>
      <c r="L107" s="219"/>
      <c r="M107" s="224"/>
      <c r="N107" s="225"/>
      <c r="O107" s="225"/>
      <c r="P107" s="225"/>
      <c r="Q107" s="225"/>
      <c r="R107" s="225"/>
      <c r="S107" s="225"/>
      <c r="T107" s="226"/>
      <c r="AT107" s="220" t="s">
        <v>140</v>
      </c>
      <c r="AU107" s="220" t="s">
        <v>84</v>
      </c>
      <c r="AV107" s="12" t="s">
        <v>84</v>
      </c>
      <c r="AW107" s="12" t="s">
        <v>39</v>
      </c>
      <c r="AX107" s="12" t="s">
        <v>75</v>
      </c>
      <c r="AY107" s="220" t="s">
        <v>129</v>
      </c>
    </row>
    <row r="108" spans="2:65" s="1" customFormat="1" ht="22.8" customHeight="1">
      <c r="B108" s="196"/>
      <c r="C108" s="197" t="s">
        <v>160</v>
      </c>
      <c r="D108" s="197" t="s">
        <v>131</v>
      </c>
      <c r="E108" s="198" t="s">
        <v>161</v>
      </c>
      <c r="F108" s="199" t="s">
        <v>162</v>
      </c>
      <c r="G108" s="200" t="s">
        <v>134</v>
      </c>
      <c r="H108" s="201">
        <v>0.105</v>
      </c>
      <c r="I108" s="202"/>
      <c r="J108" s="203">
        <f>ROUND(I108*H108,2)</f>
        <v>0</v>
      </c>
      <c r="K108" s="199" t="s">
        <v>135</v>
      </c>
      <c r="L108" s="45"/>
      <c r="M108" s="204" t="s">
        <v>5</v>
      </c>
      <c r="N108" s="205" t="s">
        <v>46</v>
      </c>
      <c r="O108" s="46"/>
      <c r="P108" s="206">
        <f>O108*H108</f>
        <v>0</v>
      </c>
      <c r="Q108" s="206">
        <v>0</v>
      </c>
      <c r="R108" s="206">
        <f>Q108*H108</f>
        <v>0</v>
      </c>
      <c r="S108" s="206">
        <v>0</v>
      </c>
      <c r="T108" s="207">
        <f>S108*H108</f>
        <v>0</v>
      </c>
      <c r="AR108" s="23" t="s">
        <v>136</v>
      </c>
      <c r="AT108" s="23" t="s">
        <v>131</v>
      </c>
      <c r="AU108" s="23" t="s">
        <v>84</v>
      </c>
      <c r="AY108" s="23" t="s">
        <v>129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23" t="s">
        <v>24</v>
      </c>
      <c r="BK108" s="208">
        <f>ROUND(I108*H108,2)</f>
        <v>0</v>
      </c>
      <c r="BL108" s="23" t="s">
        <v>136</v>
      </c>
      <c r="BM108" s="23" t="s">
        <v>163</v>
      </c>
    </row>
    <row r="109" spans="2:47" s="1" customFormat="1" ht="13.5">
      <c r="B109" s="45"/>
      <c r="D109" s="209" t="s">
        <v>138</v>
      </c>
      <c r="F109" s="210" t="s">
        <v>164</v>
      </c>
      <c r="I109" s="170"/>
      <c r="L109" s="45"/>
      <c r="M109" s="211"/>
      <c r="N109" s="46"/>
      <c r="O109" s="46"/>
      <c r="P109" s="46"/>
      <c r="Q109" s="46"/>
      <c r="R109" s="46"/>
      <c r="S109" s="46"/>
      <c r="T109" s="84"/>
      <c r="AT109" s="23" t="s">
        <v>138</v>
      </c>
      <c r="AU109" s="23" t="s">
        <v>84</v>
      </c>
    </row>
    <row r="110" spans="2:51" s="12" customFormat="1" ht="13.5">
      <c r="B110" s="219"/>
      <c r="D110" s="209" t="s">
        <v>140</v>
      </c>
      <c r="E110" s="220" t="s">
        <v>5</v>
      </c>
      <c r="F110" s="221" t="s">
        <v>165</v>
      </c>
      <c r="H110" s="222">
        <v>0.105</v>
      </c>
      <c r="I110" s="223"/>
      <c r="L110" s="219"/>
      <c r="M110" s="224"/>
      <c r="N110" s="225"/>
      <c r="O110" s="225"/>
      <c r="P110" s="225"/>
      <c r="Q110" s="225"/>
      <c r="R110" s="225"/>
      <c r="S110" s="225"/>
      <c r="T110" s="226"/>
      <c r="AT110" s="220" t="s">
        <v>140</v>
      </c>
      <c r="AU110" s="220" t="s">
        <v>84</v>
      </c>
      <c r="AV110" s="12" t="s">
        <v>84</v>
      </c>
      <c r="AW110" s="12" t="s">
        <v>39</v>
      </c>
      <c r="AX110" s="12" t="s">
        <v>75</v>
      </c>
      <c r="AY110" s="220" t="s">
        <v>129</v>
      </c>
    </row>
    <row r="111" spans="2:65" s="1" customFormat="1" ht="22.8" customHeight="1">
      <c r="B111" s="196"/>
      <c r="C111" s="197" t="s">
        <v>166</v>
      </c>
      <c r="D111" s="197" t="s">
        <v>131</v>
      </c>
      <c r="E111" s="198" t="s">
        <v>167</v>
      </c>
      <c r="F111" s="199" t="s">
        <v>168</v>
      </c>
      <c r="G111" s="200" t="s">
        <v>134</v>
      </c>
      <c r="H111" s="201">
        <v>0.158</v>
      </c>
      <c r="I111" s="202"/>
      <c r="J111" s="203">
        <f>ROUND(I111*H111,2)</f>
        <v>0</v>
      </c>
      <c r="K111" s="199" t="s">
        <v>135</v>
      </c>
      <c r="L111" s="45"/>
      <c r="M111" s="204" t="s">
        <v>5</v>
      </c>
      <c r="N111" s="205" t="s">
        <v>46</v>
      </c>
      <c r="O111" s="46"/>
      <c r="P111" s="206">
        <f>O111*H111</f>
        <v>0</v>
      </c>
      <c r="Q111" s="206">
        <v>0</v>
      </c>
      <c r="R111" s="206">
        <f>Q111*H111</f>
        <v>0</v>
      </c>
      <c r="S111" s="206">
        <v>0</v>
      </c>
      <c r="T111" s="207">
        <f>S111*H111</f>
        <v>0</v>
      </c>
      <c r="AR111" s="23" t="s">
        <v>136</v>
      </c>
      <c r="AT111" s="23" t="s">
        <v>131</v>
      </c>
      <c r="AU111" s="23" t="s">
        <v>84</v>
      </c>
      <c r="AY111" s="23" t="s">
        <v>129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23" t="s">
        <v>24</v>
      </c>
      <c r="BK111" s="208">
        <f>ROUND(I111*H111,2)</f>
        <v>0</v>
      </c>
      <c r="BL111" s="23" t="s">
        <v>136</v>
      </c>
      <c r="BM111" s="23" t="s">
        <v>169</v>
      </c>
    </row>
    <row r="112" spans="2:47" s="1" customFormat="1" ht="13.5">
      <c r="B112" s="45"/>
      <c r="D112" s="209" t="s">
        <v>138</v>
      </c>
      <c r="F112" s="210" t="s">
        <v>170</v>
      </c>
      <c r="I112" s="170"/>
      <c r="L112" s="45"/>
      <c r="M112" s="211"/>
      <c r="N112" s="46"/>
      <c r="O112" s="46"/>
      <c r="P112" s="46"/>
      <c r="Q112" s="46"/>
      <c r="R112" s="46"/>
      <c r="S112" s="46"/>
      <c r="T112" s="84"/>
      <c r="AT112" s="23" t="s">
        <v>138</v>
      </c>
      <c r="AU112" s="23" t="s">
        <v>84</v>
      </c>
    </row>
    <row r="113" spans="2:51" s="12" customFormat="1" ht="13.5">
      <c r="B113" s="219"/>
      <c r="D113" s="209" t="s">
        <v>140</v>
      </c>
      <c r="E113" s="220" t="s">
        <v>5</v>
      </c>
      <c r="F113" s="221" t="s">
        <v>171</v>
      </c>
      <c r="H113" s="222">
        <v>0.158</v>
      </c>
      <c r="I113" s="223"/>
      <c r="L113" s="219"/>
      <c r="M113" s="224"/>
      <c r="N113" s="225"/>
      <c r="O113" s="225"/>
      <c r="P113" s="225"/>
      <c r="Q113" s="225"/>
      <c r="R113" s="225"/>
      <c r="S113" s="225"/>
      <c r="T113" s="226"/>
      <c r="AT113" s="220" t="s">
        <v>140</v>
      </c>
      <c r="AU113" s="220" t="s">
        <v>84</v>
      </c>
      <c r="AV113" s="12" t="s">
        <v>84</v>
      </c>
      <c r="AW113" s="12" t="s">
        <v>39</v>
      </c>
      <c r="AX113" s="12" t="s">
        <v>75</v>
      </c>
      <c r="AY113" s="220" t="s">
        <v>129</v>
      </c>
    </row>
    <row r="114" spans="2:65" s="1" customFormat="1" ht="22.8" customHeight="1">
      <c r="B114" s="196"/>
      <c r="C114" s="197" t="s">
        <v>172</v>
      </c>
      <c r="D114" s="197" t="s">
        <v>131</v>
      </c>
      <c r="E114" s="198" t="s">
        <v>173</v>
      </c>
      <c r="F114" s="199" t="s">
        <v>174</v>
      </c>
      <c r="G114" s="200" t="s">
        <v>134</v>
      </c>
      <c r="H114" s="201">
        <v>27.598</v>
      </c>
      <c r="I114" s="202"/>
      <c r="J114" s="203">
        <f>ROUND(I114*H114,2)</f>
        <v>0</v>
      </c>
      <c r="K114" s="199" t="s">
        <v>135</v>
      </c>
      <c r="L114" s="45"/>
      <c r="M114" s="204" t="s">
        <v>5</v>
      </c>
      <c r="N114" s="205" t="s">
        <v>46</v>
      </c>
      <c r="O114" s="46"/>
      <c r="P114" s="206">
        <f>O114*H114</f>
        <v>0</v>
      </c>
      <c r="Q114" s="206">
        <v>0</v>
      </c>
      <c r="R114" s="206">
        <f>Q114*H114</f>
        <v>0</v>
      </c>
      <c r="S114" s="206">
        <v>0</v>
      </c>
      <c r="T114" s="207">
        <f>S114*H114</f>
        <v>0</v>
      </c>
      <c r="AR114" s="23" t="s">
        <v>136</v>
      </c>
      <c r="AT114" s="23" t="s">
        <v>131</v>
      </c>
      <c r="AU114" s="23" t="s">
        <v>84</v>
      </c>
      <c r="AY114" s="23" t="s">
        <v>129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23" t="s">
        <v>24</v>
      </c>
      <c r="BK114" s="208">
        <f>ROUND(I114*H114,2)</f>
        <v>0</v>
      </c>
      <c r="BL114" s="23" t="s">
        <v>136</v>
      </c>
      <c r="BM114" s="23" t="s">
        <v>175</v>
      </c>
    </row>
    <row r="115" spans="2:47" s="1" customFormat="1" ht="13.5">
      <c r="B115" s="45"/>
      <c r="D115" s="209" t="s">
        <v>138</v>
      </c>
      <c r="F115" s="210" t="s">
        <v>176</v>
      </c>
      <c r="I115" s="170"/>
      <c r="L115" s="45"/>
      <c r="M115" s="211"/>
      <c r="N115" s="46"/>
      <c r="O115" s="46"/>
      <c r="P115" s="46"/>
      <c r="Q115" s="46"/>
      <c r="R115" s="46"/>
      <c r="S115" s="46"/>
      <c r="T115" s="84"/>
      <c r="AT115" s="23" t="s">
        <v>138</v>
      </c>
      <c r="AU115" s="23" t="s">
        <v>84</v>
      </c>
    </row>
    <row r="116" spans="2:51" s="12" customFormat="1" ht="13.5">
      <c r="B116" s="219"/>
      <c r="D116" s="209" t="s">
        <v>140</v>
      </c>
      <c r="E116" s="220" t="s">
        <v>5</v>
      </c>
      <c r="F116" s="221" t="s">
        <v>148</v>
      </c>
      <c r="H116" s="222">
        <v>18.2</v>
      </c>
      <c r="I116" s="223"/>
      <c r="L116" s="219"/>
      <c r="M116" s="224"/>
      <c r="N116" s="225"/>
      <c r="O116" s="225"/>
      <c r="P116" s="225"/>
      <c r="Q116" s="225"/>
      <c r="R116" s="225"/>
      <c r="S116" s="225"/>
      <c r="T116" s="226"/>
      <c r="AT116" s="220" t="s">
        <v>140</v>
      </c>
      <c r="AU116" s="220" t="s">
        <v>84</v>
      </c>
      <c r="AV116" s="12" t="s">
        <v>84</v>
      </c>
      <c r="AW116" s="12" t="s">
        <v>39</v>
      </c>
      <c r="AX116" s="12" t="s">
        <v>75</v>
      </c>
      <c r="AY116" s="220" t="s">
        <v>129</v>
      </c>
    </row>
    <row r="117" spans="2:51" s="12" customFormat="1" ht="13.5">
      <c r="B117" s="219"/>
      <c r="D117" s="209" t="s">
        <v>140</v>
      </c>
      <c r="E117" s="220" t="s">
        <v>5</v>
      </c>
      <c r="F117" s="221" t="s">
        <v>142</v>
      </c>
      <c r="H117" s="222">
        <v>9.135</v>
      </c>
      <c r="I117" s="223"/>
      <c r="L117" s="219"/>
      <c r="M117" s="224"/>
      <c r="N117" s="225"/>
      <c r="O117" s="225"/>
      <c r="P117" s="225"/>
      <c r="Q117" s="225"/>
      <c r="R117" s="225"/>
      <c r="S117" s="225"/>
      <c r="T117" s="226"/>
      <c r="AT117" s="220" t="s">
        <v>140</v>
      </c>
      <c r="AU117" s="220" t="s">
        <v>84</v>
      </c>
      <c r="AV117" s="12" t="s">
        <v>84</v>
      </c>
      <c r="AW117" s="12" t="s">
        <v>39</v>
      </c>
      <c r="AX117" s="12" t="s">
        <v>75</v>
      </c>
      <c r="AY117" s="220" t="s">
        <v>129</v>
      </c>
    </row>
    <row r="118" spans="2:51" s="12" customFormat="1" ht="13.5">
      <c r="B118" s="219"/>
      <c r="D118" s="209" t="s">
        <v>140</v>
      </c>
      <c r="E118" s="220" t="s">
        <v>5</v>
      </c>
      <c r="F118" s="221" t="s">
        <v>143</v>
      </c>
      <c r="H118" s="222">
        <v>0.263</v>
      </c>
      <c r="I118" s="223"/>
      <c r="L118" s="219"/>
      <c r="M118" s="224"/>
      <c r="N118" s="225"/>
      <c r="O118" s="225"/>
      <c r="P118" s="225"/>
      <c r="Q118" s="225"/>
      <c r="R118" s="225"/>
      <c r="S118" s="225"/>
      <c r="T118" s="226"/>
      <c r="AT118" s="220" t="s">
        <v>140</v>
      </c>
      <c r="AU118" s="220" t="s">
        <v>84</v>
      </c>
      <c r="AV118" s="12" t="s">
        <v>84</v>
      </c>
      <c r="AW118" s="12" t="s">
        <v>39</v>
      </c>
      <c r="AX118" s="12" t="s">
        <v>75</v>
      </c>
      <c r="AY118" s="220" t="s">
        <v>129</v>
      </c>
    </row>
    <row r="119" spans="2:65" s="1" customFormat="1" ht="22.8" customHeight="1">
      <c r="B119" s="196"/>
      <c r="C119" s="197" t="s">
        <v>177</v>
      </c>
      <c r="D119" s="197" t="s">
        <v>131</v>
      </c>
      <c r="E119" s="198" t="s">
        <v>178</v>
      </c>
      <c r="F119" s="199" t="s">
        <v>179</v>
      </c>
      <c r="G119" s="200" t="s">
        <v>134</v>
      </c>
      <c r="H119" s="201">
        <v>55.196</v>
      </c>
      <c r="I119" s="202"/>
      <c r="J119" s="203">
        <f>ROUND(I119*H119,2)</f>
        <v>0</v>
      </c>
      <c r="K119" s="199" t="s">
        <v>135</v>
      </c>
      <c r="L119" s="45"/>
      <c r="M119" s="204" t="s">
        <v>5</v>
      </c>
      <c r="N119" s="205" t="s">
        <v>46</v>
      </c>
      <c r="O119" s="46"/>
      <c r="P119" s="206">
        <f>O119*H119</f>
        <v>0</v>
      </c>
      <c r="Q119" s="206">
        <v>0</v>
      </c>
      <c r="R119" s="206">
        <f>Q119*H119</f>
        <v>0</v>
      </c>
      <c r="S119" s="206">
        <v>0</v>
      </c>
      <c r="T119" s="207">
        <f>S119*H119</f>
        <v>0</v>
      </c>
      <c r="AR119" s="23" t="s">
        <v>136</v>
      </c>
      <c r="AT119" s="23" t="s">
        <v>131</v>
      </c>
      <c r="AU119" s="23" t="s">
        <v>84</v>
      </c>
      <c r="AY119" s="23" t="s">
        <v>129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23" t="s">
        <v>24</v>
      </c>
      <c r="BK119" s="208">
        <f>ROUND(I119*H119,2)</f>
        <v>0</v>
      </c>
      <c r="BL119" s="23" t="s">
        <v>136</v>
      </c>
      <c r="BM119" s="23" t="s">
        <v>180</v>
      </c>
    </row>
    <row r="120" spans="2:47" s="1" customFormat="1" ht="13.5">
      <c r="B120" s="45"/>
      <c r="D120" s="209" t="s">
        <v>138</v>
      </c>
      <c r="F120" s="210" t="s">
        <v>181</v>
      </c>
      <c r="I120" s="170"/>
      <c r="L120" s="45"/>
      <c r="M120" s="211"/>
      <c r="N120" s="46"/>
      <c r="O120" s="46"/>
      <c r="P120" s="46"/>
      <c r="Q120" s="46"/>
      <c r="R120" s="46"/>
      <c r="S120" s="46"/>
      <c r="T120" s="84"/>
      <c r="AT120" s="23" t="s">
        <v>138</v>
      </c>
      <c r="AU120" s="23" t="s">
        <v>84</v>
      </c>
    </row>
    <row r="121" spans="2:51" s="12" customFormat="1" ht="13.5">
      <c r="B121" s="219"/>
      <c r="D121" s="209" t="s">
        <v>140</v>
      </c>
      <c r="F121" s="221" t="s">
        <v>182</v>
      </c>
      <c r="H121" s="222">
        <v>55.196</v>
      </c>
      <c r="I121" s="223"/>
      <c r="L121" s="219"/>
      <c r="M121" s="224"/>
      <c r="N121" s="225"/>
      <c r="O121" s="225"/>
      <c r="P121" s="225"/>
      <c r="Q121" s="225"/>
      <c r="R121" s="225"/>
      <c r="S121" s="225"/>
      <c r="T121" s="226"/>
      <c r="AT121" s="220" t="s">
        <v>140</v>
      </c>
      <c r="AU121" s="220" t="s">
        <v>84</v>
      </c>
      <c r="AV121" s="12" t="s">
        <v>84</v>
      </c>
      <c r="AW121" s="12" t="s">
        <v>6</v>
      </c>
      <c r="AX121" s="12" t="s">
        <v>24</v>
      </c>
      <c r="AY121" s="220" t="s">
        <v>129</v>
      </c>
    </row>
    <row r="122" spans="2:65" s="1" customFormat="1" ht="14.4" customHeight="1">
      <c r="B122" s="196"/>
      <c r="C122" s="197" t="s">
        <v>183</v>
      </c>
      <c r="D122" s="197" t="s">
        <v>131</v>
      </c>
      <c r="E122" s="198" t="s">
        <v>184</v>
      </c>
      <c r="F122" s="199" t="s">
        <v>185</v>
      </c>
      <c r="G122" s="200" t="s">
        <v>134</v>
      </c>
      <c r="H122" s="201">
        <v>27.598</v>
      </c>
      <c r="I122" s="202"/>
      <c r="J122" s="203">
        <f>ROUND(I122*H122,2)</f>
        <v>0</v>
      </c>
      <c r="K122" s="199" t="s">
        <v>135</v>
      </c>
      <c r="L122" s="45"/>
      <c r="M122" s="204" t="s">
        <v>5</v>
      </c>
      <c r="N122" s="205" t="s">
        <v>46</v>
      </c>
      <c r="O122" s="46"/>
      <c r="P122" s="206">
        <f>O122*H122</f>
        <v>0</v>
      </c>
      <c r="Q122" s="206">
        <v>0</v>
      </c>
      <c r="R122" s="206">
        <f>Q122*H122</f>
        <v>0</v>
      </c>
      <c r="S122" s="206">
        <v>0</v>
      </c>
      <c r="T122" s="207">
        <f>S122*H122</f>
        <v>0</v>
      </c>
      <c r="AR122" s="23" t="s">
        <v>136</v>
      </c>
      <c r="AT122" s="23" t="s">
        <v>131</v>
      </c>
      <c r="AU122" s="23" t="s">
        <v>84</v>
      </c>
      <c r="AY122" s="23" t="s">
        <v>129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23" t="s">
        <v>24</v>
      </c>
      <c r="BK122" s="208">
        <f>ROUND(I122*H122,2)</f>
        <v>0</v>
      </c>
      <c r="BL122" s="23" t="s">
        <v>136</v>
      </c>
      <c r="BM122" s="23" t="s">
        <v>186</v>
      </c>
    </row>
    <row r="123" spans="2:47" s="1" customFormat="1" ht="13.5">
      <c r="B123" s="45"/>
      <c r="D123" s="209" t="s">
        <v>138</v>
      </c>
      <c r="F123" s="210" t="s">
        <v>187</v>
      </c>
      <c r="I123" s="170"/>
      <c r="L123" s="45"/>
      <c r="M123" s="211"/>
      <c r="N123" s="46"/>
      <c r="O123" s="46"/>
      <c r="P123" s="46"/>
      <c r="Q123" s="46"/>
      <c r="R123" s="46"/>
      <c r="S123" s="46"/>
      <c r="T123" s="84"/>
      <c r="AT123" s="23" t="s">
        <v>138</v>
      </c>
      <c r="AU123" s="23" t="s">
        <v>84</v>
      </c>
    </row>
    <row r="124" spans="2:65" s="1" customFormat="1" ht="22.8" customHeight="1">
      <c r="B124" s="196"/>
      <c r="C124" s="197" t="s">
        <v>29</v>
      </c>
      <c r="D124" s="197" t="s">
        <v>131</v>
      </c>
      <c r="E124" s="198" t="s">
        <v>188</v>
      </c>
      <c r="F124" s="199" t="s">
        <v>189</v>
      </c>
      <c r="G124" s="200" t="s">
        <v>190</v>
      </c>
      <c r="H124" s="201">
        <v>55.196</v>
      </c>
      <c r="I124" s="202"/>
      <c r="J124" s="203">
        <f>ROUND(I124*H124,2)</f>
        <v>0</v>
      </c>
      <c r="K124" s="199" t="s">
        <v>135</v>
      </c>
      <c r="L124" s="45"/>
      <c r="M124" s="204" t="s">
        <v>5</v>
      </c>
      <c r="N124" s="205" t="s">
        <v>46</v>
      </c>
      <c r="O124" s="46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AR124" s="23" t="s">
        <v>136</v>
      </c>
      <c r="AT124" s="23" t="s">
        <v>131</v>
      </c>
      <c r="AU124" s="23" t="s">
        <v>84</v>
      </c>
      <c r="AY124" s="23" t="s">
        <v>129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23" t="s">
        <v>24</v>
      </c>
      <c r="BK124" s="208">
        <f>ROUND(I124*H124,2)</f>
        <v>0</v>
      </c>
      <c r="BL124" s="23" t="s">
        <v>136</v>
      </c>
      <c r="BM124" s="23" t="s">
        <v>191</v>
      </c>
    </row>
    <row r="125" spans="2:47" s="1" customFormat="1" ht="13.5">
      <c r="B125" s="45"/>
      <c r="D125" s="209" t="s">
        <v>138</v>
      </c>
      <c r="F125" s="210" t="s">
        <v>192</v>
      </c>
      <c r="I125" s="170"/>
      <c r="L125" s="45"/>
      <c r="M125" s="211"/>
      <c r="N125" s="46"/>
      <c r="O125" s="46"/>
      <c r="P125" s="46"/>
      <c r="Q125" s="46"/>
      <c r="R125" s="46"/>
      <c r="S125" s="46"/>
      <c r="T125" s="84"/>
      <c r="AT125" s="23" t="s">
        <v>138</v>
      </c>
      <c r="AU125" s="23" t="s">
        <v>84</v>
      </c>
    </row>
    <row r="126" spans="2:51" s="12" customFormat="1" ht="13.5">
      <c r="B126" s="219"/>
      <c r="D126" s="209" t="s">
        <v>140</v>
      </c>
      <c r="F126" s="221" t="s">
        <v>182</v>
      </c>
      <c r="H126" s="222">
        <v>55.196</v>
      </c>
      <c r="I126" s="223"/>
      <c r="L126" s="219"/>
      <c r="M126" s="224"/>
      <c r="N126" s="225"/>
      <c r="O126" s="225"/>
      <c r="P126" s="225"/>
      <c r="Q126" s="225"/>
      <c r="R126" s="225"/>
      <c r="S126" s="225"/>
      <c r="T126" s="226"/>
      <c r="AT126" s="220" t="s">
        <v>140</v>
      </c>
      <c r="AU126" s="220" t="s">
        <v>84</v>
      </c>
      <c r="AV126" s="12" t="s">
        <v>84</v>
      </c>
      <c r="AW126" s="12" t="s">
        <v>6</v>
      </c>
      <c r="AX126" s="12" t="s">
        <v>24</v>
      </c>
      <c r="AY126" s="220" t="s">
        <v>129</v>
      </c>
    </row>
    <row r="127" spans="2:65" s="1" customFormat="1" ht="22.8" customHeight="1">
      <c r="B127" s="196"/>
      <c r="C127" s="197" t="s">
        <v>193</v>
      </c>
      <c r="D127" s="197" t="s">
        <v>131</v>
      </c>
      <c r="E127" s="198" t="s">
        <v>194</v>
      </c>
      <c r="F127" s="199" t="s">
        <v>195</v>
      </c>
      <c r="G127" s="200" t="s">
        <v>134</v>
      </c>
      <c r="H127" s="201">
        <v>6.327</v>
      </c>
      <c r="I127" s="202"/>
      <c r="J127" s="203">
        <f>ROUND(I127*H127,2)</f>
        <v>0</v>
      </c>
      <c r="K127" s="199" t="s">
        <v>135</v>
      </c>
      <c r="L127" s="45"/>
      <c r="M127" s="204" t="s">
        <v>5</v>
      </c>
      <c r="N127" s="205" t="s">
        <v>46</v>
      </c>
      <c r="O127" s="46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AR127" s="23" t="s">
        <v>136</v>
      </c>
      <c r="AT127" s="23" t="s">
        <v>131</v>
      </c>
      <c r="AU127" s="23" t="s">
        <v>84</v>
      </c>
      <c r="AY127" s="23" t="s">
        <v>129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23" t="s">
        <v>24</v>
      </c>
      <c r="BK127" s="208">
        <f>ROUND(I127*H127,2)</f>
        <v>0</v>
      </c>
      <c r="BL127" s="23" t="s">
        <v>136</v>
      </c>
      <c r="BM127" s="23" t="s">
        <v>196</v>
      </c>
    </row>
    <row r="128" spans="2:47" s="1" customFormat="1" ht="13.5">
      <c r="B128" s="45"/>
      <c r="D128" s="209" t="s">
        <v>138</v>
      </c>
      <c r="F128" s="210" t="s">
        <v>197</v>
      </c>
      <c r="I128" s="170"/>
      <c r="L128" s="45"/>
      <c r="M128" s="211"/>
      <c r="N128" s="46"/>
      <c r="O128" s="46"/>
      <c r="P128" s="46"/>
      <c r="Q128" s="46"/>
      <c r="R128" s="46"/>
      <c r="S128" s="46"/>
      <c r="T128" s="84"/>
      <c r="AT128" s="23" t="s">
        <v>138</v>
      </c>
      <c r="AU128" s="23" t="s">
        <v>84</v>
      </c>
    </row>
    <row r="129" spans="2:51" s="11" customFormat="1" ht="13.5">
      <c r="B129" s="212"/>
      <c r="D129" s="209" t="s">
        <v>140</v>
      </c>
      <c r="E129" s="213" t="s">
        <v>5</v>
      </c>
      <c r="F129" s="214" t="s">
        <v>141</v>
      </c>
      <c r="H129" s="213" t="s">
        <v>5</v>
      </c>
      <c r="I129" s="215"/>
      <c r="L129" s="212"/>
      <c r="M129" s="216"/>
      <c r="N129" s="217"/>
      <c r="O129" s="217"/>
      <c r="P129" s="217"/>
      <c r="Q129" s="217"/>
      <c r="R129" s="217"/>
      <c r="S129" s="217"/>
      <c r="T129" s="218"/>
      <c r="AT129" s="213" t="s">
        <v>140</v>
      </c>
      <c r="AU129" s="213" t="s">
        <v>84</v>
      </c>
      <c r="AV129" s="11" t="s">
        <v>24</v>
      </c>
      <c r="AW129" s="11" t="s">
        <v>39</v>
      </c>
      <c r="AX129" s="11" t="s">
        <v>75</v>
      </c>
      <c r="AY129" s="213" t="s">
        <v>129</v>
      </c>
    </row>
    <row r="130" spans="2:51" s="12" customFormat="1" ht="13.5">
      <c r="B130" s="219"/>
      <c r="D130" s="209" t="s">
        <v>140</v>
      </c>
      <c r="E130" s="220" t="s">
        <v>5</v>
      </c>
      <c r="F130" s="221" t="s">
        <v>142</v>
      </c>
      <c r="H130" s="222">
        <v>9.135</v>
      </c>
      <c r="I130" s="223"/>
      <c r="L130" s="219"/>
      <c r="M130" s="224"/>
      <c r="N130" s="225"/>
      <c r="O130" s="225"/>
      <c r="P130" s="225"/>
      <c r="Q130" s="225"/>
      <c r="R130" s="225"/>
      <c r="S130" s="225"/>
      <c r="T130" s="226"/>
      <c r="AT130" s="220" t="s">
        <v>140</v>
      </c>
      <c r="AU130" s="220" t="s">
        <v>84</v>
      </c>
      <c r="AV130" s="12" t="s">
        <v>84</v>
      </c>
      <c r="AW130" s="12" t="s">
        <v>39</v>
      </c>
      <c r="AX130" s="12" t="s">
        <v>75</v>
      </c>
      <c r="AY130" s="220" t="s">
        <v>129</v>
      </c>
    </row>
    <row r="131" spans="2:51" s="12" customFormat="1" ht="13.5">
      <c r="B131" s="219"/>
      <c r="D131" s="209" t="s">
        <v>140</v>
      </c>
      <c r="E131" s="220" t="s">
        <v>5</v>
      </c>
      <c r="F131" s="221" t="s">
        <v>143</v>
      </c>
      <c r="H131" s="222">
        <v>0.263</v>
      </c>
      <c r="I131" s="223"/>
      <c r="L131" s="219"/>
      <c r="M131" s="224"/>
      <c r="N131" s="225"/>
      <c r="O131" s="225"/>
      <c r="P131" s="225"/>
      <c r="Q131" s="225"/>
      <c r="R131" s="225"/>
      <c r="S131" s="225"/>
      <c r="T131" s="226"/>
      <c r="AT131" s="220" t="s">
        <v>140</v>
      </c>
      <c r="AU131" s="220" t="s">
        <v>84</v>
      </c>
      <c r="AV131" s="12" t="s">
        <v>84</v>
      </c>
      <c r="AW131" s="12" t="s">
        <v>39</v>
      </c>
      <c r="AX131" s="12" t="s">
        <v>75</v>
      </c>
      <c r="AY131" s="220" t="s">
        <v>129</v>
      </c>
    </row>
    <row r="132" spans="2:51" s="11" customFormat="1" ht="13.5">
      <c r="B132" s="212"/>
      <c r="D132" s="209" t="s">
        <v>140</v>
      </c>
      <c r="E132" s="213" t="s">
        <v>5</v>
      </c>
      <c r="F132" s="214" t="s">
        <v>198</v>
      </c>
      <c r="H132" s="213" t="s">
        <v>5</v>
      </c>
      <c r="I132" s="215"/>
      <c r="L132" s="212"/>
      <c r="M132" s="216"/>
      <c r="N132" s="217"/>
      <c r="O132" s="217"/>
      <c r="P132" s="217"/>
      <c r="Q132" s="217"/>
      <c r="R132" s="217"/>
      <c r="S132" s="217"/>
      <c r="T132" s="218"/>
      <c r="AT132" s="213" t="s">
        <v>140</v>
      </c>
      <c r="AU132" s="213" t="s">
        <v>84</v>
      </c>
      <c r="AV132" s="11" t="s">
        <v>24</v>
      </c>
      <c r="AW132" s="11" t="s">
        <v>39</v>
      </c>
      <c r="AX132" s="11" t="s">
        <v>75</v>
      </c>
      <c r="AY132" s="213" t="s">
        <v>129</v>
      </c>
    </row>
    <row r="133" spans="2:51" s="12" customFormat="1" ht="13.5">
      <c r="B133" s="219"/>
      <c r="D133" s="209" t="s">
        <v>140</v>
      </c>
      <c r="E133" s="220" t="s">
        <v>5</v>
      </c>
      <c r="F133" s="221" t="s">
        <v>199</v>
      </c>
      <c r="H133" s="222">
        <v>-2.625</v>
      </c>
      <c r="I133" s="223"/>
      <c r="L133" s="219"/>
      <c r="M133" s="224"/>
      <c r="N133" s="225"/>
      <c r="O133" s="225"/>
      <c r="P133" s="225"/>
      <c r="Q133" s="225"/>
      <c r="R133" s="225"/>
      <c r="S133" s="225"/>
      <c r="T133" s="226"/>
      <c r="AT133" s="220" t="s">
        <v>140</v>
      </c>
      <c r="AU133" s="220" t="s">
        <v>84</v>
      </c>
      <c r="AV133" s="12" t="s">
        <v>84</v>
      </c>
      <c r="AW133" s="12" t="s">
        <v>39</v>
      </c>
      <c r="AX133" s="12" t="s">
        <v>75</v>
      </c>
      <c r="AY133" s="220" t="s">
        <v>129</v>
      </c>
    </row>
    <row r="134" spans="2:51" s="12" customFormat="1" ht="13.5">
      <c r="B134" s="219"/>
      <c r="D134" s="209" t="s">
        <v>140</v>
      </c>
      <c r="E134" s="220" t="s">
        <v>5</v>
      </c>
      <c r="F134" s="221" t="s">
        <v>200</v>
      </c>
      <c r="H134" s="222">
        <v>-0.446</v>
      </c>
      <c r="I134" s="223"/>
      <c r="L134" s="219"/>
      <c r="M134" s="224"/>
      <c r="N134" s="225"/>
      <c r="O134" s="225"/>
      <c r="P134" s="225"/>
      <c r="Q134" s="225"/>
      <c r="R134" s="225"/>
      <c r="S134" s="225"/>
      <c r="T134" s="226"/>
      <c r="AT134" s="220" t="s">
        <v>140</v>
      </c>
      <c r="AU134" s="220" t="s">
        <v>84</v>
      </c>
      <c r="AV134" s="12" t="s">
        <v>84</v>
      </c>
      <c r="AW134" s="12" t="s">
        <v>39</v>
      </c>
      <c r="AX134" s="12" t="s">
        <v>75</v>
      </c>
      <c r="AY134" s="220" t="s">
        <v>129</v>
      </c>
    </row>
    <row r="135" spans="2:65" s="1" customFormat="1" ht="14.4" customHeight="1">
      <c r="B135" s="196"/>
      <c r="C135" s="227" t="s">
        <v>201</v>
      </c>
      <c r="D135" s="227" t="s">
        <v>202</v>
      </c>
      <c r="E135" s="228" t="s">
        <v>203</v>
      </c>
      <c r="F135" s="229" t="s">
        <v>204</v>
      </c>
      <c r="G135" s="230" t="s">
        <v>190</v>
      </c>
      <c r="H135" s="231">
        <v>11.855</v>
      </c>
      <c r="I135" s="232"/>
      <c r="J135" s="233">
        <f>ROUND(I135*H135,2)</f>
        <v>0</v>
      </c>
      <c r="K135" s="229" t="s">
        <v>135</v>
      </c>
      <c r="L135" s="234"/>
      <c r="M135" s="235" t="s">
        <v>5</v>
      </c>
      <c r="N135" s="236" t="s">
        <v>46</v>
      </c>
      <c r="O135" s="46"/>
      <c r="P135" s="206">
        <f>O135*H135</f>
        <v>0</v>
      </c>
      <c r="Q135" s="206">
        <v>1</v>
      </c>
      <c r="R135" s="206">
        <f>Q135*H135</f>
        <v>11.855</v>
      </c>
      <c r="S135" s="206">
        <v>0</v>
      </c>
      <c r="T135" s="207">
        <f>S135*H135</f>
        <v>0</v>
      </c>
      <c r="AR135" s="23" t="s">
        <v>177</v>
      </c>
      <c r="AT135" s="23" t="s">
        <v>202</v>
      </c>
      <c r="AU135" s="23" t="s">
        <v>84</v>
      </c>
      <c r="AY135" s="23" t="s">
        <v>129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23" t="s">
        <v>24</v>
      </c>
      <c r="BK135" s="208">
        <f>ROUND(I135*H135,2)</f>
        <v>0</v>
      </c>
      <c r="BL135" s="23" t="s">
        <v>136</v>
      </c>
      <c r="BM135" s="23" t="s">
        <v>205</v>
      </c>
    </row>
    <row r="136" spans="2:47" s="1" customFormat="1" ht="13.5">
      <c r="B136" s="45"/>
      <c r="D136" s="209" t="s">
        <v>138</v>
      </c>
      <c r="F136" s="210" t="s">
        <v>204</v>
      </c>
      <c r="I136" s="170"/>
      <c r="L136" s="45"/>
      <c r="M136" s="211"/>
      <c r="N136" s="46"/>
      <c r="O136" s="46"/>
      <c r="P136" s="46"/>
      <c r="Q136" s="46"/>
      <c r="R136" s="46"/>
      <c r="S136" s="46"/>
      <c r="T136" s="84"/>
      <c r="AT136" s="23" t="s">
        <v>138</v>
      </c>
      <c r="AU136" s="23" t="s">
        <v>84</v>
      </c>
    </row>
    <row r="137" spans="2:51" s="12" customFormat="1" ht="13.5">
      <c r="B137" s="219"/>
      <c r="D137" s="209" t="s">
        <v>140</v>
      </c>
      <c r="E137" s="220" t="s">
        <v>5</v>
      </c>
      <c r="F137" s="221" t="s">
        <v>206</v>
      </c>
      <c r="H137" s="222">
        <v>11.855</v>
      </c>
      <c r="I137" s="223"/>
      <c r="L137" s="219"/>
      <c r="M137" s="224"/>
      <c r="N137" s="225"/>
      <c r="O137" s="225"/>
      <c r="P137" s="225"/>
      <c r="Q137" s="225"/>
      <c r="R137" s="225"/>
      <c r="S137" s="225"/>
      <c r="T137" s="226"/>
      <c r="AT137" s="220" t="s">
        <v>140</v>
      </c>
      <c r="AU137" s="220" t="s">
        <v>84</v>
      </c>
      <c r="AV137" s="12" t="s">
        <v>84</v>
      </c>
      <c r="AW137" s="12" t="s">
        <v>39</v>
      </c>
      <c r="AX137" s="12" t="s">
        <v>75</v>
      </c>
      <c r="AY137" s="220" t="s">
        <v>129</v>
      </c>
    </row>
    <row r="138" spans="2:65" s="1" customFormat="1" ht="22.8" customHeight="1">
      <c r="B138" s="196"/>
      <c r="C138" s="197" t="s">
        <v>207</v>
      </c>
      <c r="D138" s="197" t="s">
        <v>131</v>
      </c>
      <c r="E138" s="198" t="s">
        <v>208</v>
      </c>
      <c r="F138" s="199" t="s">
        <v>209</v>
      </c>
      <c r="G138" s="200" t="s">
        <v>134</v>
      </c>
      <c r="H138" s="201">
        <v>0.255</v>
      </c>
      <c r="I138" s="202"/>
      <c r="J138" s="203">
        <f>ROUND(I138*H138,2)</f>
        <v>0</v>
      </c>
      <c r="K138" s="199" t="s">
        <v>135</v>
      </c>
      <c r="L138" s="45"/>
      <c r="M138" s="204" t="s">
        <v>5</v>
      </c>
      <c r="N138" s="205" t="s">
        <v>46</v>
      </c>
      <c r="O138" s="46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AR138" s="23" t="s">
        <v>136</v>
      </c>
      <c r="AT138" s="23" t="s">
        <v>131</v>
      </c>
      <c r="AU138" s="23" t="s">
        <v>84</v>
      </c>
      <c r="AY138" s="23" t="s">
        <v>129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23" t="s">
        <v>24</v>
      </c>
      <c r="BK138" s="208">
        <f>ROUND(I138*H138,2)</f>
        <v>0</v>
      </c>
      <c r="BL138" s="23" t="s">
        <v>136</v>
      </c>
      <c r="BM138" s="23" t="s">
        <v>210</v>
      </c>
    </row>
    <row r="139" spans="2:47" s="1" customFormat="1" ht="13.5">
      <c r="B139" s="45"/>
      <c r="D139" s="209" t="s">
        <v>138</v>
      </c>
      <c r="F139" s="210" t="s">
        <v>211</v>
      </c>
      <c r="I139" s="170"/>
      <c r="L139" s="45"/>
      <c r="M139" s="211"/>
      <c r="N139" s="46"/>
      <c r="O139" s="46"/>
      <c r="P139" s="46"/>
      <c r="Q139" s="46"/>
      <c r="R139" s="46"/>
      <c r="S139" s="46"/>
      <c r="T139" s="84"/>
      <c r="AT139" s="23" t="s">
        <v>138</v>
      </c>
      <c r="AU139" s="23" t="s">
        <v>84</v>
      </c>
    </row>
    <row r="140" spans="2:51" s="12" customFormat="1" ht="13.5">
      <c r="B140" s="219"/>
      <c r="D140" s="209" t="s">
        <v>140</v>
      </c>
      <c r="E140" s="220" t="s">
        <v>5</v>
      </c>
      <c r="F140" s="221" t="s">
        <v>212</v>
      </c>
      <c r="H140" s="222">
        <v>0.255</v>
      </c>
      <c r="I140" s="223"/>
      <c r="L140" s="219"/>
      <c r="M140" s="224"/>
      <c r="N140" s="225"/>
      <c r="O140" s="225"/>
      <c r="P140" s="225"/>
      <c r="Q140" s="225"/>
      <c r="R140" s="225"/>
      <c r="S140" s="225"/>
      <c r="T140" s="226"/>
      <c r="AT140" s="220" t="s">
        <v>140</v>
      </c>
      <c r="AU140" s="220" t="s">
        <v>84</v>
      </c>
      <c r="AV140" s="12" t="s">
        <v>84</v>
      </c>
      <c r="AW140" s="12" t="s">
        <v>39</v>
      </c>
      <c r="AX140" s="12" t="s">
        <v>75</v>
      </c>
      <c r="AY140" s="220" t="s">
        <v>129</v>
      </c>
    </row>
    <row r="141" spans="2:65" s="1" customFormat="1" ht="14.4" customHeight="1">
      <c r="B141" s="196"/>
      <c r="C141" s="227" t="s">
        <v>213</v>
      </c>
      <c r="D141" s="227" t="s">
        <v>202</v>
      </c>
      <c r="E141" s="228" t="s">
        <v>203</v>
      </c>
      <c r="F141" s="229" t="s">
        <v>204</v>
      </c>
      <c r="G141" s="230" t="s">
        <v>190</v>
      </c>
      <c r="H141" s="231">
        <v>0.51</v>
      </c>
      <c r="I141" s="232"/>
      <c r="J141" s="233">
        <f>ROUND(I141*H141,2)</f>
        <v>0</v>
      </c>
      <c r="K141" s="229" t="s">
        <v>135</v>
      </c>
      <c r="L141" s="234"/>
      <c r="M141" s="235" t="s">
        <v>5</v>
      </c>
      <c r="N141" s="236" t="s">
        <v>46</v>
      </c>
      <c r="O141" s="46"/>
      <c r="P141" s="206">
        <f>O141*H141</f>
        <v>0</v>
      </c>
      <c r="Q141" s="206">
        <v>1</v>
      </c>
      <c r="R141" s="206">
        <f>Q141*H141</f>
        <v>0.51</v>
      </c>
      <c r="S141" s="206">
        <v>0</v>
      </c>
      <c r="T141" s="207">
        <f>S141*H141</f>
        <v>0</v>
      </c>
      <c r="AR141" s="23" t="s">
        <v>177</v>
      </c>
      <c r="AT141" s="23" t="s">
        <v>202</v>
      </c>
      <c r="AU141" s="23" t="s">
        <v>84</v>
      </c>
      <c r="AY141" s="23" t="s">
        <v>129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23" t="s">
        <v>24</v>
      </c>
      <c r="BK141" s="208">
        <f>ROUND(I141*H141,2)</f>
        <v>0</v>
      </c>
      <c r="BL141" s="23" t="s">
        <v>136</v>
      </c>
      <c r="BM141" s="23" t="s">
        <v>214</v>
      </c>
    </row>
    <row r="142" spans="2:47" s="1" customFormat="1" ht="13.5">
      <c r="B142" s="45"/>
      <c r="D142" s="209" t="s">
        <v>138</v>
      </c>
      <c r="F142" s="210" t="s">
        <v>204</v>
      </c>
      <c r="I142" s="170"/>
      <c r="L142" s="45"/>
      <c r="M142" s="211"/>
      <c r="N142" s="46"/>
      <c r="O142" s="46"/>
      <c r="P142" s="46"/>
      <c r="Q142" s="46"/>
      <c r="R142" s="46"/>
      <c r="S142" s="46"/>
      <c r="T142" s="84"/>
      <c r="AT142" s="23" t="s">
        <v>138</v>
      </c>
      <c r="AU142" s="23" t="s">
        <v>84</v>
      </c>
    </row>
    <row r="143" spans="2:51" s="12" customFormat="1" ht="13.5">
      <c r="B143" s="219"/>
      <c r="D143" s="209" t="s">
        <v>140</v>
      </c>
      <c r="F143" s="221" t="s">
        <v>215</v>
      </c>
      <c r="H143" s="222">
        <v>0.51</v>
      </c>
      <c r="I143" s="223"/>
      <c r="L143" s="219"/>
      <c r="M143" s="224"/>
      <c r="N143" s="225"/>
      <c r="O143" s="225"/>
      <c r="P143" s="225"/>
      <c r="Q143" s="225"/>
      <c r="R143" s="225"/>
      <c r="S143" s="225"/>
      <c r="T143" s="226"/>
      <c r="AT143" s="220" t="s">
        <v>140</v>
      </c>
      <c r="AU143" s="220" t="s">
        <v>84</v>
      </c>
      <c r="AV143" s="12" t="s">
        <v>84</v>
      </c>
      <c r="AW143" s="12" t="s">
        <v>6</v>
      </c>
      <c r="AX143" s="12" t="s">
        <v>24</v>
      </c>
      <c r="AY143" s="220" t="s">
        <v>129</v>
      </c>
    </row>
    <row r="144" spans="2:63" s="10" customFormat="1" ht="29.85" customHeight="1">
      <c r="B144" s="183"/>
      <c r="D144" s="184" t="s">
        <v>74</v>
      </c>
      <c r="E144" s="194" t="s">
        <v>84</v>
      </c>
      <c r="F144" s="194" t="s">
        <v>216</v>
      </c>
      <c r="I144" s="186"/>
      <c r="J144" s="195">
        <f>BK144</f>
        <v>0</v>
      </c>
      <c r="L144" s="183"/>
      <c r="M144" s="188"/>
      <c r="N144" s="189"/>
      <c r="O144" s="189"/>
      <c r="P144" s="190">
        <f>SUM(P145:P147)</f>
        <v>0</v>
      </c>
      <c r="Q144" s="189"/>
      <c r="R144" s="190">
        <f>SUM(R145:R147)</f>
        <v>1.455804</v>
      </c>
      <c r="S144" s="189"/>
      <c r="T144" s="191">
        <f>SUM(T145:T147)</f>
        <v>0</v>
      </c>
      <c r="AR144" s="184" t="s">
        <v>24</v>
      </c>
      <c r="AT144" s="192" t="s">
        <v>74</v>
      </c>
      <c r="AU144" s="192" t="s">
        <v>24</v>
      </c>
      <c r="AY144" s="184" t="s">
        <v>129</v>
      </c>
      <c r="BK144" s="193">
        <f>SUM(BK145:BK147)</f>
        <v>0</v>
      </c>
    </row>
    <row r="145" spans="2:65" s="1" customFormat="1" ht="22.8" customHeight="1">
      <c r="B145" s="196"/>
      <c r="C145" s="197" t="s">
        <v>11</v>
      </c>
      <c r="D145" s="197" t="s">
        <v>131</v>
      </c>
      <c r="E145" s="198" t="s">
        <v>217</v>
      </c>
      <c r="F145" s="199" t="s">
        <v>218</v>
      </c>
      <c r="G145" s="200" t="s">
        <v>219</v>
      </c>
      <c r="H145" s="201">
        <v>4.2</v>
      </c>
      <c r="I145" s="202"/>
      <c r="J145" s="203">
        <f>ROUND(I145*H145,2)</f>
        <v>0</v>
      </c>
      <c r="K145" s="199" t="s">
        <v>135</v>
      </c>
      <c r="L145" s="45"/>
      <c r="M145" s="204" t="s">
        <v>5</v>
      </c>
      <c r="N145" s="205" t="s">
        <v>46</v>
      </c>
      <c r="O145" s="46"/>
      <c r="P145" s="206">
        <f>O145*H145</f>
        <v>0</v>
      </c>
      <c r="Q145" s="206">
        <v>0.34662</v>
      </c>
      <c r="R145" s="206">
        <f>Q145*H145</f>
        <v>1.455804</v>
      </c>
      <c r="S145" s="206">
        <v>0</v>
      </c>
      <c r="T145" s="207">
        <f>S145*H145</f>
        <v>0</v>
      </c>
      <c r="AR145" s="23" t="s">
        <v>136</v>
      </c>
      <c r="AT145" s="23" t="s">
        <v>131</v>
      </c>
      <c r="AU145" s="23" t="s">
        <v>84</v>
      </c>
      <c r="AY145" s="23" t="s">
        <v>129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23" t="s">
        <v>24</v>
      </c>
      <c r="BK145" s="208">
        <f>ROUND(I145*H145,2)</f>
        <v>0</v>
      </c>
      <c r="BL145" s="23" t="s">
        <v>136</v>
      </c>
      <c r="BM145" s="23" t="s">
        <v>220</v>
      </c>
    </row>
    <row r="146" spans="2:47" s="1" customFormat="1" ht="13.5">
      <c r="B146" s="45"/>
      <c r="D146" s="209" t="s">
        <v>138</v>
      </c>
      <c r="F146" s="210" t="s">
        <v>221</v>
      </c>
      <c r="I146" s="170"/>
      <c r="L146" s="45"/>
      <c r="M146" s="211"/>
      <c r="N146" s="46"/>
      <c r="O146" s="46"/>
      <c r="P146" s="46"/>
      <c r="Q146" s="46"/>
      <c r="R146" s="46"/>
      <c r="S146" s="46"/>
      <c r="T146" s="84"/>
      <c r="AT146" s="23" t="s">
        <v>138</v>
      </c>
      <c r="AU146" s="23" t="s">
        <v>84</v>
      </c>
    </row>
    <row r="147" spans="2:51" s="12" customFormat="1" ht="13.5">
      <c r="B147" s="219"/>
      <c r="D147" s="209" t="s">
        <v>140</v>
      </c>
      <c r="E147" s="220" t="s">
        <v>5</v>
      </c>
      <c r="F147" s="221" t="s">
        <v>222</v>
      </c>
      <c r="H147" s="222">
        <v>4.2</v>
      </c>
      <c r="I147" s="223"/>
      <c r="L147" s="219"/>
      <c r="M147" s="224"/>
      <c r="N147" s="225"/>
      <c r="O147" s="225"/>
      <c r="P147" s="225"/>
      <c r="Q147" s="225"/>
      <c r="R147" s="225"/>
      <c r="S147" s="225"/>
      <c r="T147" s="226"/>
      <c r="AT147" s="220" t="s">
        <v>140</v>
      </c>
      <c r="AU147" s="220" t="s">
        <v>84</v>
      </c>
      <c r="AV147" s="12" t="s">
        <v>84</v>
      </c>
      <c r="AW147" s="12" t="s">
        <v>39</v>
      </c>
      <c r="AX147" s="12" t="s">
        <v>75</v>
      </c>
      <c r="AY147" s="220" t="s">
        <v>129</v>
      </c>
    </row>
    <row r="148" spans="2:63" s="10" customFormat="1" ht="29.85" customHeight="1">
      <c r="B148" s="183"/>
      <c r="D148" s="184" t="s">
        <v>74</v>
      </c>
      <c r="E148" s="194" t="s">
        <v>149</v>
      </c>
      <c r="F148" s="194" t="s">
        <v>223</v>
      </c>
      <c r="I148" s="186"/>
      <c r="J148" s="195">
        <f>BK148</f>
        <v>0</v>
      </c>
      <c r="L148" s="183"/>
      <c r="M148" s="188"/>
      <c r="N148" s="189"/>
      <c r="O148" s="189"/>
      <c r="P148" s="190">
        <f>SUM(P149:P169)</f>
        <v>0</v>
      </c>
      <c r="Q148" s="189"/>
      <c r="R148" s="190">
        <f>SUM(R149:R169)</f>
        <v>2.3991625800000005</v>
      </c>
      <c r="S148" s="189"/>
      <c r="T148" s="191">
        <f>SUM(T149:T169)</f>
        <v>0</v>
      </c>
      <c r="AR148" s="184" t="s">
        <v>24</v>
      </c>
      <c r="AT148" s="192" t="s">
        <v>74</v>
      </c>
      <c r="AU148" s="192" t="s">
        <v>24</v>
      </c>
      <c r="AY148" s="184" t="s">
        <v>129</v>
      </c>
      <c r="BK148" s="193">
        <f>SUM(BK149:BK169)</f>
        <v>0</v>
      </c>
    </row>
    <row r="149" spans="2:65" s="1" customFormat="1" ht="22.8" customHeight="1">
      <c r="B149" s="196"/>
      <c r="C149" s="197" t="s">
        <v>224</v>
      </c>
      <c r="D149" s="197" t="s">
        <v>131</v>
      </c>
      <c r="E149" s="198" t="s">
        <v>225</v>
      </c>
      <c r="F149" s="199" t="s">
        <v>226</v>
      </c>
      <c r="G149" s="200" t="s">
        <v>227</v>
      </c>
      <c r="H149" s="201">
        <v>0.7</v>
      </c>
      <c r="I149" s="202"/>
      <c r="J149" s="203">
        <f>ROUND(I149*H149,2)</f>
        <v>0</v>
      </c>
      <c r="K149" s="199" t="s">
        <v>135</v>
      </c>
      <c r="L149" s="45"/>
      <c r="M149" s="204" t="s">
        <v>5</v>
      </c>
      <c r="N149" s="205" t="s">
        <v>46</v>
      </c>
      <c r="O149" s="46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AR149" s="23" t="s">
        <v>136</v>
      </c>
      <c r="AT149" s="23" t="s">
        <v>131</v>
      </c>
      <c r="AU149" s="23" t="s">
        <v>84</v>
      </c>
      <c r="AY149" s="23" t="s">
        <v>129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23" t="s">
        <v>24</v>
      </c>
      <c r="BK149" s="208">
        <f>ROUND(I149*H149,2)</f>
        <v>0</v>
      </c>
      <c r="BL149" s="23" t="s">
        <v>136</v>
      </c>
      <c r="BM149" s="23" t="s">
        <v>228</v>
      </c>
    </row>
    <row r="150" spans="2:47" s="1" customFormat="1" ht="13.5">
      <c r="B150" s="45"/>
      <c r="D150" s="209" t="s">
        <v>138</v>
      </c>
      <c r="F150" s="210" t="s">
        <v>229</v>
      </c>
      <c r="I150" s="170"/>
      <c r="L150" s="45"/>
      <c r="M150" s="211"/>
      <c r="N150" s="46"/>
      <c r="O150" s="46"/>
      <c r="P150" s="46"/>
      <c r="Q150" s="46"/>
      <c r="R150" s="46"/>
      <c r="S150" s="46"/>
      <c r="T150" s="84"/>
      <c r="AT150" s="23" t="s">
        <v>138</v>
      </c>
      <c r="AU150" s="23" t="s">
        <v>84</v>
      </c>
    </row>
    <row r="151" spans="2:51" s="12" customFormat="1" ht="13.5">
      <c r="B151" s="219"/>
      <c r="D151" s="209" t="s">
        <v>140</v>
      </c>
      <c r="E151" s="220" t="s">
        <v>5</v>
      </c>
      <c r="F151" s="221" t="s">
        <v>230</v>
      </c>
      <c r="H151" s="222">
        <v>0.7</v>
      </c>
      <c r="I151" s="223"/>
      <c r="L151" s="219"/>
      <c r="M151" s="224"/>
      <c r="N151" s="225"/>
      <c r="O151" s="225"/>
      <c r="P151" s="225"/>
      <c r="Q151" s="225"/>
      <c r="R151" s="225"/>
      <c r="S151" s="225"/>
      <c r="T151" s="226"/>
      <c r="AT151" s="220" t="s">
        <v>140</v>
      </c>
      <c r="AU151" s="220" t="s">
        <v>84</v>
      </c>
      <c r="AV151" s="12" t="s">
        <v>84</v>
      </c>
      <c r="AW151" s="12" t="s">
        <v>39</v>
      </c>
      <c r="AX151" s="12" t="s">
        <v>75</v>
      </c>
      <c r="AY151" s="220" t="s">
        <v>129</v>
      </c>
    </row>
    <row r="152" spans="2:65" s="1" customFormat="1" ht="22.8" customHeight="1">
      <c r="B152" s="196"/>
      <c r="C152" s="197" t="s">
        <v>231</v>
      </c>
      <c r="D152" s="197" t="s">
        <v>131</v>
      </c>
      <c r="E152" s="198" t="s">
        <v>232</v>
      </c>
      <c r="F152" s="199" t="s">
        <v>233</v>
      </c>
      <c r="G152" s="200" t="s">
        <v>134</v>
      </c>
      <c r="H152" s="201">
        <v>0.875</v>
      </c>
      <c r="I152" s="202"/>
      <c r="J152" s="203">
        <f>ROUND(I152*H152,2)</f>
        <v>0</v>
      </c>
      <c r="K152" s="199" t="s">
        <v>135</v>
      </c>
      <c r="L152" s="45"/>
      <c r="M152" s="204" t="s">
        <v>5</v>
      </c>
      <c r="N152" s="205" t="s">
        <v>46</v>
      </c>
      <c r="O152" s="46"/>
      <c r="P152" s="206">
        <f>O152*H152</f>
        <v>0</v>
      </c>
      <c r="Q152" s="206">
        <v>2.52979</v>
      </c>
      <c r="R152" s="206">
        <f>Q152*H152</f>
        <v>2.2135662500000004</v>
      </c>
      <c r="S152" s="206">
        <v>0</v>
      </c>
      <c r="T152" s="207">
        <f>S152*H152</f>
        <v>0</v>
      </c>
      <c r="AR152" s="23" t="s">
        <v>136</v>
      </c>
      <c r="AT152" s="23" t="s">
        <v>131</v>
      </c>
      <c r="AU152" s="23" t="s">
        <v>84</v>
      </c>
      <c r="AY152" s="23" t="s">
        <v>129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23" t="s">
        <v>24</v>
      </c>
      <c r="BK152" s="208">
        <f>ROUND(I152*H152,2)</f>
        <v>0</v>
      </c>
      <c r="BL152" s="23" t="s">
        <v>136</v>
      </c>
      <c r="BM152" s="23" t="s">
        <v>234</v>
      </c>
    </row>
    <row r="153" spans="2:47" s="1" customFormat="1" ht="13.5">
      <c r="B153" s="45"/>
      <c r="D153" s="209" t="s">
        <v>138</v>
      </c>
      <c r="F153" s="210" t="s">
        <v>235</v>
      </c>
      <c r="I153" s="170"/>
      <c r="L153" s="45"/>
      <c r="M153" s="211"/>
      <c r="N153" s="46"/>
      <c r="O153" s="46"/>
      <c r="P153" s="46"/>
      <c r="Q153" s="46"/>
      <c r="R153" s="46"/>
      <c r="S153" s="46"/>
      <c r="T153" s="84"/>
      <c r="AT153" s="23" t="s">
        <v>138</v>
      </c>
      <c r="AU153" s="23" t="s">
        <v>84</v>
      </c>
    </row>
    <row r="154" spans="2:51" s="12" customFormat="1" ht="13.5">
      <c r="B154" s="219"/>
      <c r="D154" s="209" t="s">
        <v>140</v>
      </c>
      <c r="E154" s="220" t="s">
        <v>5</v>
      </c>
      <c r="F154" s="221" t="s">
        <v>236</v>
      </c>
      <c r="H154" s="222">
        <v>0.388</v>
      </c>
      <c r="I154" s="223"/>
      <c r="L154" s="219"/>
      <c r="M154" s="224"/>
      <c r="N154" s="225"/>
      <c r="O154" s="225"/>
      <c r="P154" s="225"/>
      <c r="Q154" s="225"/>
      <c r="R154" s="225"/>
      <c r="S154" s="225"/>
      <c r="T154" s="226"/>
      <c r="AT154" s="220" t="s">
        <v>140</v>
      </c>
      <c r="AU154" s="220" t="s">
        <v>84</v>
      </c>
      <c r="AV154" s="12" t="s">
        <v>84</v>
      </c>
      <c r="AW154" s="12" t="s">
        <v>39</v>
      </c>
      <c r="AX154" s="12" t="s">
        <v>75</v>
      </c>
      <c r="AY154" s="220" t="s">
        <v>129</v>
      </c>
    </row>
    <row r="155" spans="2:51" s="12" customFormat="1" ht="13.5">
      <c r="B155" s="219"/>
      <c r="D155" s="209" t="s">
        <v>140</v>
      </c>
      <c r="E155" s="220" t="s">
        <v>5</v>
      </c>
      <c r="F155" s="221" t="s">
        <v>237</v>
      </c>
      <c r="H155" s="222">
        <v>0.487</v>
      </c>
      <c r="I155" s="223"/>
      <c r="L155" s="219"/>
      <c r="M155" s="224"/>
      <c r="N155" s="225"/>
      <c r="O155" s="225"/>
      <c r="P155" s="225"/>
      <c r="Q155" s="225"/>
      <c r="R155" s="225"/>
      <c r="S155" s="225"/>
      <c r="T155" s="226"/>
      <c r="AT155" s="220" t="s">
        <v>140</v>
      </c>
      <c r="AU155" s="220" t="s">
        <v>84</v>
      </c>
      <c r="AV155" s="12" t="s">
        <v>84</v>
      </c>
      <c r="AW155" s="12" t="s">
        <v>39</v>
      </c>
      <c r="AX155" s="12" t="s">
        <v>75</v>
      </c>
      <c r="AY155" s="220" t="s">
        <v>129</v>
      </c>
    </row>
    <row r="156" spans="2:65" s="1" customFormat="1" ht="22.8" customHeight="1">
      <c r="B156" s="196"/>
      <c r="C156" s="197" t="s">
        <v>238</v>
      </c>
      <c r="D156" s="197" t="s">
        <v>131</v>
      </c>
      <c r="E156" s="198" t="s">
        <v>239</v>
      </c>
      <c r="F156" s="199" t="s">
        <v>240</v>
      </c>
      <c r="G156" s="200" t="s">
        <v>219</v>
      </c>
      <c r="H156" s="201">
        <v>8.05</v>
      </c>
      <c r="I156" s="202"/>
      <c r="J156" s="203">
        <f>ROUND(I156*H156,2)</f>
        <v>0</v>
      </c>
      <c r="K156" s="199" t="s">
        <v>135</v>
      </c>
      <c r="L156" s="45"/>
      <c r="M156" s="204" t="s">
        <v>5</v>
      </c>
      <c r="N156" s="205" t="s">
        <v>46</v>
      </c>
      <c r="O156" s="46"/>
      <c r="P156" s="206">
        <f>O156*H156</f>
        <v>0</v>
      </c>
      <c r="Q156" s="206">
        <v>0.00432</v>
      </c>
      <c r="R156" s="206">
        <f>Q156*H156</f>
        <v>0.034776</v>
      </c>
      <c r="S156" s="206">
        <v>0</v>
      </c>
      <c r="T156" s="207">
        <f>S156*H156</f>
        <v>0</v>
      </c>
      <c r="AR156" s="23" t="s">
        <v>136</v>
      </c>
      <c r="AT156" s="23" t="s">
        <v>131</v>
      </c>
      <c r="AU156" s="23" t="s">
        <v>84</v>
      </c>
      <c r="AY156" s="23" t="s">
        <v>129</v>
      </c>
      <c r="BE156" s="208">
        <f>IF(N156="základní",J156,0)</f>
        <v>0</v>
      </c>
      <c r="BF156" s="208">
        <f>IF(N156="snížená",J156,0)</f>
        <v>0</v>
      </c>
      <c r="BG156" s="208">
        <f>IF(N156="zákl. přenesená",J156,0)</f>
        <v>0</v>
      </c>
      <c r="BH156" s="208">
        <f>IF(N156="sníž. přenesená",J156,0)</f>
        <v>0</v>
      </c>
      <c r="BI156" s="208">
        <f>IF(N156="nulová",J156,0)</f>
        <v>0</v>
      </c>
      <c r="BJ156" s="23" t="s">
        <v>24</v>
      </c>
      <c r="BK156" s="208">
        <f>ROUND(I156*H156,2)</f>
        <v>0</v>
      </c>
      <c r="BL156" s="23" t="s">
        <v>136</v>
      </c>
      <c r="BM156" s="23" t="s">
        <v>241</v>
      </c>
    </row>
    <row r="157" spans="2:47" s="1" customFormat="1" ht="13.5">
      <c r="B157" s="45"/>
      <c r="D157" s="209" t="s">
        <v>138</v>
      </c>
      <c r="F157" s="210" t="s">
        <v>242</v>
      </c>
      <c r="I157" s="170"/>
      <c r="L157" s="45"/>
      <c r="M157" s="211"/>
      <c r="N157" s="46"/>
      <c r="O157" s="46"/>
      <c r="P157" s="46"/>
      <c r="Q157" s="46"/>
      <c r="R157" s="46"/>
      <c r="S157" s="46"/>
      <c r="T157" s="84"/>
      <c r="AT157" s="23" t="s">
        <v>138</v>
      </c>
      <c r="AU157" s="23" t="s">
        <v>84</v>
      </c>
    </row>
    <row r="158" spans="2:51" s="12" customFormat="1" ht="13.5">
      <c r="B158" s="219"/>
      <c r="D158" s="209" t="s">
        <v>140</v>
      </c>
      <c r="E158" s="220" t="s">
        <v>5</v>
      </c>
      <c r="F158" s="221" t="s">
        <v>243</v>
      </c>
      <c r="H158" s="222">
        <v>5.39</v>
      </c>
      <c r="I158" s="223"/>
      <c r="L158" s="219"/>
      <c r="M158" s="224"/>
      <c r="N158" s="225"/>
      <c r="O158" s="225"/>
      <c r="P158" s="225"/>
      <c r="Q158" s="225"/>
      <c r="R158" s="225"/>
      <c r="S158" s="225"/>
      <c r="T158" s="226"/>
      <c r="AT158" s="220" t="s">
        <v>140</v>
      </c>
      <c r="AU158" s="220" t="s">
        <v>84</v>
      </c>
      <c r="AV158" s="12" t="s">
        <v>84</v>
      </c>
      <c r="AW158" s="12" t="s">
        <v>39</v>
      </c>
      <c r="AX158" s="12" t="s">
        <v>75</v>
      </c>
      <c r="AY158" s="220" t="s">
        <v>129</v>
      </c>
    </row>
    <row r="159" spans="2:51" s="12" customFormat="1" ht="13.5">
      <c r="B159" s="219"/>
      <c r="D159" s="209" t="s">
        <v>140</v>
      </c>
      <c r="E159" s="220" t="s">
        <v>5</v>
      </c>
      <c r="F159" s="221" t="s">
        <v>244</v>
      </c>
      <c r="H159" s="222">
        <v>2.66</v>
      </c>
      <c r="I159" s="223"/>
      <c r="L159" s="219"/>
      <c r="M159" s="224"/>
      <c r="N159" s="225"/>
      <c r="O159" s="225"/>
      <c r="P159" s="225"/>
      <c r="Q159" s="225"/>
      <c r="R159" s="225"/>
      <c r="S159" s="225"/>
      <c r="T159" s="226"/>
      <c r="AT159" s="220" t="s">
        <v>140</v>
      </c>
      <c r="AU159" s="220" t="s">
        <v>84</v>
      </c>
      <c r="AV159" s="12" t="s">
        <v>84</v>
      </c>
      <c r="AW159" s="12" t="s">
        <v>39</v>
      </c>
      <c r="AX159" s="12" t="s">
        <v>75</v>
      </c>
      <c r="AY159" s="220" t="s">
        <v>129</v>
      </c>
    </row>
    <row r="160" spans="2:65" s="1" customFormat="1" ht="22.8" customHeight="1">
      <c r="B160" s="196"/>
      <c r="C160" s="197" t="s">
        <v>245</v>
      </c>
      <c r="D160" s="197" t="s">
        <v>131</v>
      </c>
      <c r="E160" s="198" t="s">
        <v>246</v>
      </c>
      <c r="F160" s="199" t="s">
        <v>247</v>
      </c>
      <c r="G160" s="200" t="s">
        <v>219</v>
      </c>
      <c r="H160" s="201">
        <v>8.05</v>
      </c>
      <c r="I160" s="202"/>
      <c r="J160" s="203">
        <f>ROUND(I160*H160,2)</f>
        <v>0</v>
      </c>
      <c r="K160" s="199" t="s">
        <v>135</v>
      </c>
      <c r="L160" s="45"/>
      <c r="M160" s="204" t="s">
        <v>5</v>
      </c>
      <c r="N160" s="205" t="s">
        <v>46</v>
      </c>
      <c r="O160" s="46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AR160" s="23" t="s">
        <v>136</v>
      </c>
      <c r="AT160" s="23" t="s">
        <v>131</v>
      </c>
      <c r="AU160" s="23" t="s">
        <v>84</v>
      </c>
      <c r="AY160" s="23" t="s">
        <v>129</v>
      </c>
      <c r="BE160" s="208">
        <f>IF(N160="základní",J160,0)</f>
        <v>0</v>
      </c>
      <c r="BF160" s="208">
        <f>IF(N160="snížená",J160,0)</f>
        <v>0</v>
      </c>
      <c r="BG160" s="208">
        <f>IF(N160="zákl. přenesená",J160,0)</f>
        <v>0</v>
      </c>
      <c r="BH160" s="208">
        <f>IF(N160="sníž. přenesená",J160,0)</f>
        <v>0</v>
      </c>
      <c r="BI160" s="208">
        <f>IF(N160="nulová",J160,0)</f>
        <v>0</v>
      </c>
      <c r="BJ160" s="23" t="s">
        <v>24</v>
      </c>
      <c r="BK160" s="208">
        <f>ROUND(I160*H160,2)</f>
        <v>0</v>
      </c>
      <c r="BL160" s="23" t="s">
        <v>136</v>
      </c>
      <c r="BM160" s="23" t="s">
        <v>248</v>
      </c>
    </row>
    <row r="161" spans="2:47" s="1" customFormat="1" ht="13.5">
      <c r="B161" s="45"/>
      <c r="D161" s="209" t="s">
        <v>138</v>
      </c>
      <c r="F161" s="210" t="s">
        <v>249</v>
      </c>
      <c r="I161" s="170"/>
      <c r="L161" s="45"/>
      <c r="M161" s="211"/>
      <c r="N161" s="46"/>
      <c r="O161" s="46"/>
      <c r="P161" s="46"/>
      <c r="Q161" s="46"/>
      <c r="R161" s="46"/>
      <c r="S161" s="46"/>
      <c r="T161" s="84"/>
      <c r="AT161" s="23" t="s">
        <v>138</v>
      </c>
      <c r="AU161" s="23" t="s">
        <v>84</v>
      </c>
    </row>
    <row r="162" spans="2:65" s="1" customFormat="1" ht="22.8" customHeight="1">
      <c r="B162" s="196"/>
      <c r="C162" s="197" t="s">
        <v>250</v>
      </c>
      <c r="D162" s="197" t="s">
        <v>131</v>
      </c>
      <c r="E162" s="198" t="s">
        <v>251</v>
      </c>
      <c r="F162" s="199" t="s">
        <v>252</v>
      </c>
      <c r="G162" s="200" t="s">
        <v>190</v>
      </c>
      <c r="H162" s="201">
        <v>0.029</v>
      </c>
      <c r="I162" s="202"/>
      <c r="J162" s="203">
        <f>ROUND(I162*H162,2)</f>
        <v>0</v>
      </c>
      <c r="K162" s="199" t="s">
        <v>135</v>
      </c>
      <c r="L162" s="45"/>
      <c r="M162" s="204" t="s">
        <v>5</v>
      </c>
      <c r="N162" s="205" t="s">
        <v>46</v>
      </c>
      <c r="O162" s="46"/>
      <c r="P162" s="206">
        <f>O162*H162</f>
        <v>0</v>
      </c>
      <c r="Q162" s="206">
        <v>1.06277</v>
      </c>
      <c r="R162" s="206">
        <f>Q162*H162</f>
        <v>0.03082033</v>
      </c>
      <c r="S162" s="206">
        <v>0</v>
      </c>
      <c r="T162" s="207">
        <f>S162*H162</f>
        <v>0</v>
      </c>
      <c r="AR162" s="23" t="s">
        <v>136</v>
      </c>
      <c r="AT162" s="23" t="s">
        <v>131</v>
      </c>
      <c r="AU162" s="23" t="s">
        <v>84</v>
      </c>
      <c r="AY162" s="23" t="s">
        <v>129</v>
      </c>
      <c r="BE162" s="208">
        <f>IF(N162="základní",J162,0)</f>
        <v>0</v>
      </c>
      <c r="BF162" s="208">
        <f>IF(N162="snížená",J162,0)</f>
        <v>0</v>
      </c>
      <c r="BG162" s="208">
        <f>IF(N162="zákl. přenesená",J162,0)</f>
        <v>0</v>
      </c>
      <c r="BH162" s="208">
        <f>IF(N162="sníž. přenesená",J162,0)</f>
        <v>0</v>
      </c>
      <c r="BI162" s="208">
        <f>IF(N162="nulová",J162,0)</f>
        <v>0</v>
      </c>
      <c r="BJ162" s="23" t="s">
        <v>24</v>
      </c>
      <c r="BK162" s="208">
        <f>ROUND(I162*H162,2)</f>
        <v>0</v>
      </c>
      <c r="BL162" s="23" t="s">
        <v>136</v>
      </c>
      <c r="BM162" s="23" t="s">
        <v>253</v>
      </c>
    </row>
    <row r="163" spans="2:47" s="1" customFormat="1" ht="13.5">
      <c r="B163" s="45"/>
      <c r="D163" s="209" t="s">
        <v>138</v>
      </c>
      <c r="F163" s="210" t="s">
        <v>254</v>
      </c>
      <c r="I163" s="170"/>
      <c r="L163" s="45"/>
      <c r="M163" s="211"/>
      <c r="N163" s="46"/>
      <c r="O163" s="46"/>
      <c r="P163" s="46"/>
      <c r="Q163" s="46"/>
      <c r="R163" s="46"/>
      <c r="S163" s="46"/>
      <c r="T163" s="84"/>
      <c r="AT163" s="23" t="s">
        <v>138</v>
      </c>
      <c r="AU163" s="23" t="s">
        <v>84</v>
      </c>
    </row>
    <row r="164" spans="2:51" s="11" customFormat="1" ht="13.5">
      <c r="B164" s="212"/>
      <c r="D164" s="209" t="s">
        <v>140</v>
      </c>
      <c r="E164" s="213" t="s">
        <v>5</v>
      </c>
      <c r="F164" s="214" t="s">
        <v>255</v>
      </c>
      <c r="H164" s="213" t="s">
        <v>5</v>
      </c>
      <c r="I164" s="215"/>
      <c r="L164" s="212"/>
      <c r="M164" s="216"/>
      <c r="N164" s="217"/>
      <c r="O164" s="217"/>
      <c r="P164" s="217"/>
      <c r="Q164" s="217"/>
      <c r="R164" s="217"/>
      <c r="S164" s="217"/>
      <c r="T164" s="218"/>
      <c r="AT164" s="213" t="s">
        <v>140</v>
      </c>
      <c r="AU164" s="213" t="s">
        <v>84</v>
      </c>
      <c r="AV164" s="11" t="s">
        <v>24</v>
      </c>
      <c r="AW164" s="11" t="s">
        <v>39</v>
      </c>
      <c r="AX164" s="11" t="s">
        <v>75</v>
      </c>
      <c r="AY164" s="213" t="s">
        <v>129</v>
      </c>
    </row>
    <row r="165" spans="2:51" s="12" customFormat="1" ht="13.5">
      <c r="B165" s="219"/>
      <c r="D165" s="209" t="s">
        <v>140</v>
      </c>
      <c r="E165" s="220" t="s">
        <v>5</v>
      </c>
      <c r="F165" s="221" t="s">
        <v>256</v>
      </c>
      <c r="H165" s="222">
        <v>0.029</v>
      </c>
      <c r="I165" s="223"/>
      <c r="L165" s="219"/>
      <c r="M165" s="224"/>
      <c r="N165" s="225"/>
      <c r="O165" s="225"/>
      <c r="P165" s="225"/>
      <c r="Q165" s="225"/>
      <c r="R165" s="225"/>
      <c r="S165" s="225"/>
      <c r="T165" s="226"/>
      <c r="AT165" s="220" t="s">
        <v>140</v>
      </c>
      <c r="AU165" s="220" t="s">
        <v>84</v>
      </c>
      <c r="AV165" s="12" t="s">
        <v>84</v>
      </c>
      <c r="AW165" s="12" t="s">
        <v>39</v>
      </c>
      <c r="AX165" s="12" t="s">
        <v>75</v>
      </c>
      <c r="AY165" s="220" t="s">
        <v>129</v>
      </c>
    </row>
    <row r="166" spans="2:65" s="1" customFormat="1" ht="14.4" customHeight="1">
      <c r="B166" s="196"/>
      <c r="C166" s="197" t="s">
        <v>10</v>
      </c>
      <c r="D166" s="197" t="s">
        <v>131</v>
      </c>
      <c r="E166" s="198" t="s">
        <v>257</v>
      </c>
      <c r="F166" s="199" t="s">
        <v>258</v>
      </c>
      <c r="G166" s="200" t="s">
        <v>259</v>
      </c>
      <c r="H166" s="201">
        <v>1</v>
      </c>
      <c r="I166" s="202"/>
      <c r="J166" s="203">
        <f>ROUND(I166*H166,2)</f>
        <v>0</v>
      </c>
      <c r="K166" s="199" t="s">
        <v>135</v>
      </c>
      <c r="L166" s="45"/>
      <c r="M166" s="204" t="s">
        <v>5</v>
      </c>
      <c r="N166" s="205" t="s">
        <v>46</v>
      </c>
      <c r="O166" s="46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AR166" s="23" t="s">
        <v>136</v>
      </c>
      <c r="AT166" s="23" t="s">
        <v>131</v>
      </c>
      <c r="AU166" s="23" t="s">
        <v>84</v>
      </c>
      <c r="AY166" s="23" t="s">
        <v>129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23" t="s">
        <v>24</v>
      </c>
      <c r="BK166" s="208">
        <f>ROUND(I166*H166,2)</f>
        <v>0</v>
      </c>
      <c r="BL166" s="23" t="s">
        <v>136</v>
      </c>
      <c r="BM166" s="23" t="s">
        <v>260</v>
      </c>
    </row>
    <row r="167" spans="2:47" s="1" customFormat="1" ht="13.5">
      <c r="B167" s="45"/>
      <c r="D167" s="209" t="s">
        <v>138</v>
      </c>
      <c r="F167" s="210" t="s">
        <v>261</v>
      </c>
      <c r="I167" s="170"/>
      <c r="L167" s="45"/>
      <c r="M167" s="211"/>
      <c r="N167" s="46"/>
      <c r="O167" s="46"/>
      <c r="P167" s="46"/>
      <c r="Q167" s="46"/>
      <c r="R167" s="46"/>
      <c r="S167" s="46"/>
      <c r="T167" s="84"/>
      <c r="AT167" s="23" t="s">
        <v>138</v>
      </c>
      <c r="AU167" s="23" t="s">
        <v>84</v>
      </c>
    </row>
    <row r="168" spans="2:65" s="1" customFormat="1" ht="22.8" customHeight="1">
      <c r="B168" s="196"/>
      <c r="C168" s="227" t="s">
        <v>262</v>
      </c>
      <c r="D168" s="227" t="s">
        <v>202</v>
      </c>
      <c r="E168" s="228" t="s">
        <v>263</v>
      </c>
      <c r="F168" s="229" t="s">
        <v>264</v>
      </c>
      <c r="G168" s="230" t="s">
        <v>259</v>
      </c>
      <c r="H168" s="231">
        <v>1</v>
      </c>
      <c r="I168" s="232"/>
      <c r="J168" s="233">
        <f>ROUND(I168*H168,2)</f>
        <v>0</v>
      </c>
      <c r="K168" s="229" t="s">
        <v>135</v>
      </c>
      <c r="L168" s="234"/>
      <c r="M168" s="235" t="s">
        <v>5</v>
      </c>
      <c r="N168" s="236" t="s">
        <v>46</v>
      </c>
      <c r="O168" s="46"/>
      <c r="P168" s="206">
        <f>O168*H168</f>
        <v>0</v>
      </c>
      <c r="Q168" s="206">
        <v>0.12</v>
      </c>
      <c r="R168" s="206">
        <f>Q168*H168</f>
        <v>0.12</v>
      </c>
      <c r="S168" s="206">
        <v>0</v>
      </c>
      <c r="T168" s="207">
        <f>S168*H168</f>
        <v>0</v>
      </c>
      <c r="AR168" s="23" t="s">
        <v>177</v>
      </c>
      <c r="AT168" s="23" t="s">
        <v>202</v>
      </c>
      <c r="AU168" s="23" t="s">
        <v>84</v>
      </c>
      <c r="AY168" s="23" t="s">
        <v>129</v>
      </c>
      <c r="BE168" s="208">
        <f>IF(N168="základní",J168,0)</f>
        <v>0</v>
      </c>
      <c r="BF168" s="208">
        <f>IF(N168="snížená",J168,0)</f>
        <v>0</v>
      </c>
      <c r="BG168" s="208">
        <f>IF(N168="zákl. přenesená",J168,0)</f>
        <v>0</v>
      </c>
      <c r="BH168" s="208">
        <f>IF(N168="sníž. přenesená",J168,0)</f>
        <v>0</v>
      </c>
      <c r="BI168" s="208">
        <f>IF(N168="nulová",J168,0)</f>
        <v>0</v>
      </c>
      <c r="BJ168" s="23" t="s">
        <v>24</v>
      </c>
      <c r="BK168" s="208">
        <f>ROUND(I168*H168,2)</f>
        <v>0</v>
      </c>
      <c r="BL168" s="23" t="s">
        <v>136</v>
      </c>
      <c r="BM168" s="23" t="s">
        <v>265</v>
      </c>
    </row>
    <row r="169" spans="2:47" s="1" customFormat="1" ht="13.5">
      <c r="B169" s="45"/>
      <c r="D169" s="209" t="s">
        <v>138</v>
      </c>
      <c r="F169" s="210" t="s">
        <v>264</v>
      </c>
      <c r="I169" s="170"/>
      <c r="L169" s="45"/>
      <c r="M169" s="211"/>
      <c r="N169" s="46"/>
      <c r="O169" s="46"/>
      <c r="P169" s="46"/>
      <c r="Q169" s="46"/>
      <c r="R169" s="46"/>
      <c r="S169" s="46"/>
      <c r="T169" s="84"/>
      <c r="AT169" s="23" t="s">
        <v>138</v>
      </c>
      <c r="AU169" s="23" t="s">
        <v>84</v>
      </c>
    </row>
    <row r="170" spans="2:63" s="10" customFormat="1" ht="29.85" customHeight="1">
      <c r="B170" s="183"/>
      <c r="D170" s="184" t="s">
        <v>74</v>
      </c>
      <c r="E170" s="194" t="s">
        <v>136</v>
      </c>
      <c r="F170" s="194" t="s">
        <v>266</v>
      </c>
      <c r="I170" s="186"/>
      <c r="J170" s="195">
        <f>BK170</f>
        <v>0</v>
      </c>
      <c r="L170" s="183"/>
      <c r="M170" s="188"/>
      <c r="N170" s="189"/>
      <c r="O170" s="189"/>
      <c r="P170" s="190">
        <f>SUM(P171:P184)</f>
        <v>0</v>
      </c>
      <c r="Q170" s="189"/>
      <c r="R170" s="190">
        <f>SUM(R171:R184)</f>
        <v>0.48721974</v>
      </c>
      <c r="S170" s="189"/>
      <c r="T170" s="191">
        <f>SUM(T171:T184)</f>
        <v>0</v>
      </c>
      <c r="AR170" s="184" t="s">
        <v>24</v>
      </c>
      <c r="AT170" s="192" t="s">
        <v>74</v>
      </c>
      <c r="AU170" s="192" t="s">
        <v>24</v>
      </c>
      <c r="AY170" s="184" t="s">
        <v>129</v>
      </c>
      <c r="BK170" s="193">
        <f>SUM(BK171:BK184)</f>
        <v>0</v>
      </c>
    </row>
    <row r="171" spans="2:65" s="1" customFormat="1" ht="14.4" customHeight="1">
      <c r="B171" s="196"/>
      <c r="C171" s="197" t="s">
        <v>267</v>
      </c>
      <c r="D171" s="197" t="s">
        <v>131</v>
      </c>
      <c r="E171" s="198" t="s">
        <v>268</v>
      </c>
      <c r="F171" s="199" t="s">
        <v>269</v>
      </c>
      <c r="G171" s="200" t="s">
        <v>134</v>
      </c>
      <c r="H171" s="201">
        <v>0.19</v>
      </c>
      <c r="I171" s="202"/>
      <c r="J171" s="203">
        <f>ROUND(I171*H171,2)</f>
        <v>0</v>
      </c>
      <c r="K171" s="199" t="s">
        <v>135</v>
      </c>
      <c r="L171" s="45"/>
      <c r="M171" s="204" t="s">
        <v>5</v>
      </c>
      <c r="N171" s="205" t="s">
        <v>46</v>
      </c>
      <c r="O171" s="46"/>
      <c r="P171" s="206">
        <f>O171*H171</f>
        <v>0</v>
      </c>
      <c r="Q171" s="206">
        <v>2.45343</v>
      </c>
      <c r="R171" s="206">
        <f>Q171*H171</f>
        <v>0.4661517</v>
      </c>
      <c r="S171" s="206">
        <v>0</v>
      </c>
      <c r="T171" s="207">
        <f>S171*H171</f>
        <v>0</v>
      </c>
      <c r="AR171" s="23" t="s">
        <v>136</v>
      </c>
      <c r="AT171" s="23" t="s">
        <v>131</v>
      </c>
      <c r="AU171" s="23" t="s">
        <v>84</v>
      </c>
      <c r="AY171" s="23" t="s">
        <v>129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23" t="s">
        <v>24</v>
      </c>
      <c r="BK171" s="208">
        <f>ROUND(I171*H171,2)</f>
        <v>0</v>
      </c>
      <c r="BL171" s="23" t="s">
        <v>136</v>
      </c>
      <c r="BM171" s="23" t="s">
        <v>270</v>
      </c>
    </row>
    <row r="172" spans="2:47" s="1" customFormat="1" ht="13.5">
      <c r="B172" s="45"/>
      <c r="D172" s="209" t="s">
        <v>138</v>
      </c>
      <c r="F172" s="210" t="s">
        <v>271</v>
      </c>
      <c r="I172" s="170"/>
      <c r="L172" s="45"/>
      <c r="M172" s="211"/>
      <c r="N172" s="46"/>
      <c r="O172" s="46"/>
      <c r="P172" s="46"/>
      <c r="Q172" s="46"/>
      <c r="R172" s="46"/>
      <c r="S172" s="46"/>
      <c r="T172" s="84"/>
      <c r="AT172" s="23" t="s">
        <v>138</v>
      </c>
      <c r="AU172" s="23" t="s">
        <v>84</v>
      </c>
    </row>
    <row r="173" spans="2:51" s="12" customFormat="1" ht="13.5">
      <c r="B173" s="219"/>
      <c r="D173" s="209" t="s">
        <v>140</v>
      </c>
      <c r="E173" s="220" t="s">
        <v>5</v>
      </c>
      <c r="F173" s="221" t="s">
        <v>272</v>
      </c>
      <c r="H173" s="222">
        <v>0.19</v>
      </c>
      <c r="I173" s="223"/>
      <c r="L173" s="219"/>
      <c r="M173" s="224"/>
      <c r="N173" s="225"/>
      <c r="O173" s="225"/>
      <c r="P173" s="225"/>
      <c r="Q173" s="225"/>
      <c r="R173" s="225"/>
      <c r="S173" s="225"/>
      <c r="T173" s="226"/>
      <c r="AT173" s="220" t="s">
        <v>140</v>
      </c>
      <c r="AU173" s="220" t="s">
        <v>84</v>
      </c>
      <c r="AV173" s="12" t="s">
        <v>84</v>
      </c>
      <c r="AW173" s="12" t="s">
        <v>39</v>
      </c>
      <c r="AX173" s="12" t="s">
        <v>75</v>
      </c>
      <c r="AY173" s="220" t="s">
        <v>129</v>
      </c>
    </row>
    <row r="174" spans="2:65" s="1" customFormat="1" ht="22.8" customHeight="1">
      <c r="B174" s="196"/>
      <c r="C174" s="197" t="s">
        <v>273</v>
      </c>
      <c r="D174" s="197" t="s">
        <v>131</v>
      </c>
      <c r="E174" s="198" t="s">
        <v>274</v>
      </c>
      <c r="F174" s="199" t="s">
        <v>275</v>
      </c>
      <c r="G174" s="200" t="s">
        <v>219</v>
      </c>
      <c r="H174" s="201">
        <v>1.56</v>
      </c>
      <c r="I174" s="202"/>
      <c r="J174" s="203">
        <f>ROUND(I174*H174,2)</f>
        <v>0</v>
      </c>
      <c r="K174" s="199" t="s">
        <v>135</v>
      </c>
      <c r="L174" s="45"/>
      <c r="M174" s="204" t="s">
        <v>5</v>
      </c>
      <c r="N174" s="205" t="s">
        <v>46</v>
      </c>
      <c r="O174" s="46"/>
      <c r="P174" s="206">
        <f>O174*H174</f>
        <v>0</v>
      </c>
      <c r="Q174" s="206">
        <v>0.00533</v>
      </c>
      <c r="R174" s="206">
        <f>Q174*H174</f>
        <v>0.008314799999999999</v>
      </c>
      <c r="S174" s="206">
        <v>0</v>
      </c>
      <c r="T174" s="207">
        <f>S174*H174</f>
        <v>0</v>
      </c>
      <c r="AR174" s="23" t="s">
        <v>136</v>
      </c>
      <c r="AT174" s="23" t="s">
        <v>131</v>
      </c>
      <c r="AU174" s="23" t="s">
        <v>84</v>
      </c>
      <c r="AY174" s="23" t="s">
        <v>129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23" t="s">
        <v>24</v>
      </c>
      <c r="BK174" s="208">
        <f>ROUND(I174*H174,2)</f>
        <v>0</v>
      </c>
      <c r="BL174" s="23" t="s">
        <v>136</v>
      </c>
      <c r="BM174" s="23" t="s">
        <v>276</v>
      </c>
    </row>
    <row r="175" spans="2:47" s="1" customFormat="1" ht="13.5">
      <c r="B175" s="45"/>
      <c r="D175" s="209" t="s">
        <v>138</v>
      </c>
      <c r="F175" s="210" t="s">
        <v>277</v>
      </c>
      <c r="I175" s="170"/>
      <c r="L175" s="45"/>
      <c r="M175" s="211"/>
      <c r="N175" s="46"/>
      <c r="O175" s="46"/>
      <c r="P175" s="46"/>
      <c r="Q175" s="46"/>
      <c r="R175" s="46"/>
      <c r="S175" s="46"/>
      <c r="T175" s="84"/>
      <c r="AT175" s="23" t="s">
        <v>138</v>
      </c>
      <c r="AU175" s="23" t="s">
        <v>84</v>
      </c>
    </row>
    <row r="176" spans="2:51" s="12" customFormat="1" ht="13.5">
      <c r="B176" s="219"/>
      <c r="D176" s="209" t="s">
        <v>140</v>
      </c>
      <c r="E176" s="220" t="s">
        <v>5</v>
      </c>
      <c r="F176" s="221" t="s">
        <v>278</v>
      </c>
      <c r="H176" s="222">
        <v>1.56</v>
      </c>
      <c r="I176" s="223"/>
      <c r="L176" s="219"/>
      <c r="M176" s="224"/>
      <c r="N176" s="225"/>
      <c r="O176" s="225"/>
      <c r="P176" s="225"/>
      <c r="Q176" s="225"/>
      <c r="R176" s="225"/>
      <c r="S176" s="225"/>
      <c r="T176" s="226"/>
      <c r="AT176" s="220" t="s">
        <v>140</v>
      </c>
      <c r="AU176" s="220" t="s">
        <v>84</v>
      </c>
      <c r="AV176" s="12" t="s">
        <v>84</v>
      </c>
      <c r="AW176" s="12" t="s">
        <v>39</v>
      </c>
      <c r="AX176" s="12" t="s">
        <v>75</v>
      </c>
      <c r="AY176" s="220" t="s">
        <v>129</v>
      </c>
    </row>
    <row r="177" spans="2:65" s="1" customFormat="1" ht="22.8" customHeight="1">
      <c r="B177" s="196"/>
      <c r="C177" s="197" t="s">
        <v>279</v>
      </c>
      <c r="D177" s="197" t="s">
        <v>131</v>
      </c>
      <c r="E177" s="198" t="s">
        <v>280</v>
      </c>
      <c r="F177" s="199" t="s">
        <v>281</v>
      </c>
      <c r="G177" s="200" t="s">
        <v>219</v>
      </c>
      <c r="H177" s="201">
        <v>1.56</v>
      </c>
      <c r="I177" s="202"/>
      <c r="J177" s="203">
        <f>ROUND(I177*H177,2)</f>
        <v>0</v>
      </c>
      <c r="K177" s="199" t="s">
        <v>135</v>
      </c>
      <c r="L177" s="45"/>
      <c r="M177" s="204" t="s">
        <v>5</v>
      </c>
      <c r="N177" s="205" t="s">
        <v>46</v>
      </c>
      <c r="O177" s="46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7">
        <f>S177*H177</f>
        <v>0</v>
      </c>
      <c r="AR177" s="23" t="s">
        <v>136</v>
      </c>
      <c r="AT177" s="23" t="s">
        <v>131</v>
      </c>
      <c r="AU177" s="23" t="s">
        <v>84</v>
      </c>
      <c r="AY177" s="23" t="s">
        <v>129</v>
      </c>
      <c r="BE177" s="208">
        <f>IF(N177="základní",J177,0)</f>
        <v>0</v>
      </c>
      <c r="BF177" s="208">
        <f>IF(N177="snížená",J177,0)</f>
        <v>0</v>
      </c>
      <c r="BG177" s="208">
        <f>IF(N177="zákl. přenesená",J177,0)</f>
        <v>0</v>
      </c>
      <c r="BH177" s="208">
        <f>IF(N177="sníž. přenesená",J177,0)</f>
        <v>0</v>
      </c>
      <c r="BI177" s="208">
        <f>IF(N177="nulová",J177,0)</f>
        <v>0</v>
      </c>
      <c r="BJ177" s="23" t="s">
        <v>24</v>
      </c>
      <c r="BK177" s="208">
        <f>ROUND(I177*H177,2)</f>
        <v>0</v>
      </c>
      <c r="BL177" s="23" t="s">
        <v>136</v>
      </c>
      <c r="BM177" s="23" t="s">
        <v>282</v>
      </c>
    </row>
    <row r="178" spans="2:47" s="1" customFormat="1" ht="13.5">
      <c r="B178" s="45"/>
      <c r="D178" s="209" t="s">
        <v>138</v>
      </c>
      <c r="F178" s="210" t="s">
        <v>283</v>
      </c>
      <c r="I178" s="170"/>
      <c r="L178" s="45"/>
      <c r="M178" s="211"/>
      <c r="N178" s="46"/>
      <c r="O178" s="46"/>
      <c r="P178" s="46"/>
      <c r="Q178" s="46"/>
      <c r="R178" s="46"/>
      <c r="S178" s="46"/>
      <c r="T178" s="84"/>
      <c r="AT178" s="23" t="s">
        <v>138</v>
      </c>
      <c r="AU178" s="23" t="s">
        <v>84</v>
      </c>
    </row>
    <row r="179" spans="2:65" s="1" customFormat="1" ht="14.4" customHeight="1">
      <c r="B179" s="196"/>
      <c r="C179" s="197" t="s">
        <v>284</v>
      </c>
      <c r="D179" s="197" t="s">
        <v>131</v>
      </c>
      <c r="E179" s="198" t="s">
        <v>285</v>
      </c>
      <c r="F179" s="199" t="s">
        <v>286</v>
      </c>
      <c r="G179" s="200" t="s">
        <v>190</v>
      </c>
      <c r="H179" s="201">
        <v>0.012</v>
      </c>
      <c r="I179" s="202"/>
      <c r="J179" s="203">
        <f>ROUND(I179*H179,2)</f>
        <v>0</v>
      </c>
      <c r="K179" s="199" t="s">
        <v>135</v>
      </c>
      <c r="L179" s="45"/>
      <c r="M179" s="204" t="s">
        <v>5</v>
      </c>
      <c r="N179" s="205" t="s">
        <v>46</v>
      </c>
      <c r="O179" s="46"/>
      <c r="P179" s="206">
        <f>O179*H179</f>
        <v>0</v>
      </c>
      <c r="Q179" s="206">
        <v>1.06277</v>
      </c>
      <c r="R179" s="206">
        <f>Q179*H179</f>
        <v>0.01275324</v>
      </c>
      <c r="S179" s="206">
        <v>0</v>
      </c>
      <c r="T179" s="207">
        <f>S179*H179</f>
        <v>0</v>
      </c>
      <c r="AR179" s="23" t="s">
        <v>136</v>
      </c>
      <c r="AT179" s="23" t="s">
        <v>131</v>
      </c>
      <c r="AU179" s="23" t="s">
        <v>84</v>
      </c>
      <c r="AY179" s="23" t="s">
        <v>129</v>
      </c>
      <c r="BE179" s="208">
        <f>IF(N179="základní",J179,0)</f>
        <v>0</v>
      </c>
      <c r="BF179" s="208">
        <f>IF(N179="snížená",J179,0)</f>
        <v>0</v>
      </c>
      <c r="BG179" s="208">
        <f>IF(N179="zákl. přenesená",J179,0)</f>
        <v>0</v>
      </c>
      <c r="BH179" s="208">
        <f>IF(N179="sníž. přenesená",J179,0)</f>
        <v>0</v>
      </c>
      <c r="BI179" s="208">
        <f>IF(N179="nulová",J179,0)</f>
        <v>0</v>
      </c>
      <c r="BJ179" s="23" t="s">
        <v>24</v>
      </c>
      <c r="BK179" s="208">
        <f>ROUND(I179*H179,2)</f>
        <v>0</v>
      </c>
      <c r="BL179" s="23" t="s">
        <v>136</v>
      </c>
      <c r="BM179" s="23" t="s">
        <v>287</v>
      </c>
    </row>
    <row r="180" spans="2:47" s="1" customFormat="1" ht="13.5">
      <c r="B180" s="45"/>
      <c r="D180" s="209" t="s">
        <v>138</v>
      </c>
      <c r="F180" s="210" t="s">
        <v>288</v>
      </c>
      <c r="I180" s="170"/>
      <c r="L180" s="45"/>
      <c r="M180" s="211"/>
      <c r="N180" s="46"/>
      <c r="O180" s="46"/>
      <c r="P180" s="46"/>
      <c r="Q180" s="46"/>
      <c r="R180" s="46"/>
      <c r="S180" s="46"/>
      <c r="T180" s="84"/>
      <c r="AT180" s="23" t="s">
        <v>138</v>
      </c>
      <c r="AU180" s="23" t="s">
        <v>84</v>
      </c>
    </row>
    <row r="181" spans="2:51" s="12" customFormat="1" ht="13.5">
      <c r="B181" s="219"/>
      <c r="D181" s="209" t="s">
        <v>140</v>
      </c>
      <c r="E181" s="220" t="s">
        <v>5</v>
      </c>
      <c r="F181" s="221" t="s">
        <v>289</v>
      </c>
      <c r="H181" s="222">
        <v>0.012</v>
      </c>
      <c r="I181" s="223"/>
      <c r="L181" s="219"/>
      <c r="M181" s="224"/>
      <c r="N181" s="225"/>
      <c r="O181" s="225"/>
      <c r="P181" s="225"/>
      <c r="Q181" s="225"/>
      <c r="R181" s="225"/>
      <c r="S181" s="225"/>
      <c r="T181" s="226"/>
      <c r="AT181" s="220" t="s">
        <v>140</v>
      </c>
      <c r="AU181" s="220" t="s">
        <v>84</v>
      </c>
      <c r="AV181" s="12" t="s">
        <v>84</v>
      </c>
      <c r="AW181" s="12" t="s">
        <v>39</v>
      </c>
      <c r="AX181" s="12" t="s">
        <v>75</v>
      </c>
      <c r="AY181" s="220" t="s">
        <v>129</v>
      </c>
    </row>
    <row r="182" spans="2:65" s="1" customFormat="1" ht="14.4" customHeight="1">
      <c r="B182" s="196"/>
      <c r="C182" s="197" t="s">
        <v>290</v>
      </c>
      <c r="D182" s="197" t="s">
        <v>131</v>
      </c>
      <c r="E182" s="198" t="s">
        <v>291</v>
      </c>
      <c r="F182" s="199" t="s">
        <v>292</v>
      </c>
      <c r="G182" s="200" t="s">
        <v>134</v>
      </c>
      <c r="H182" s="201">
        <v>0.191</v>
      </c>
      <c r="I182" s="202"/>
      <c r="J182" s="203">
        <f>ROUND(I182*H182,2)</f>
        <v>0</v>
      </c>
      <c r="K182" s="199" t="s">
        <v>135</v>
      </c>
      <c r="L182" s="45"/>
      <c r="M182" s="204" t="s">
        <v>5</v>
      </c>
      <c r="N182" s="205" t="s">
        <v>46</v>
      </c>
      <c r="O182" s="46"/>
      <c r="P182" s="206">
        <f>O182*H182</f>
        <v>0</v>
      </c>
      <c r="Q182" s="206">
        <v>0</v>
      </c>
      <c r="R182" s="206">
        <f>Q182*H182</f>
        <v>0</v>
      </c>
      <c r="S182" s="206">
        <v>0</v>
      </c>
      <c r="T182" s="207">
        <f>S182*H182</f>
        <v>0</v>
      </c>
      <c r="AR182" s="23" t="s">
        <v>136</v>
      </c>
      <c r="AT182" s="23" t="s">
        <v>131</v>
      </c>
      <c r="AU182" s="23" t="s">
        <v>84</v>
      </c>
      <c r="AY182" s="23" t="s">
        <v>129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23" t="s">
        <v>24</v>
      </c>
      <c r="BK182" s="208">
        <f>ROUND(I182*H182,2)</f>
        <v>0</v>
      </c>
      <c r="BL182" s="23" t="s">
        <v>136</v>
      </c>
      <c r="BM182" s="23" t="s">
        <v>293</v>
      </c>
    </row>
    <row r="183" spans="2:47" s="1" customFormat="1" ht="13.5">
      <c r="B183" s="45"/>
      <c r="D183" s="209" t="s">
        <v>138</v>
      </c>
      <c r="F183" s="210" t="s">
        <v>294</v>
      </c>
      <c r="I183" s="170"/>
      <c r="L183" s="45"/>
      <c r="M183" s="211"/>
      <c r="N183" s="46"/>
      <c r="O183" s="46"/>
      <c r="P183" s="46"/>
      <c r="Q183" s="46"/>
      <c r="R183" s="46"/>
      <c r="S183" s="46"/>
      <c r="T183" s="84"/>
      <c r="AT183" s="23" t="s">
        <v>138</v>
      </c>
      <c r="AU183" s="23" t="s">
        <v>84</v>
      </c>
    </row>
    <row r="184" spans="2:51" s="12" customFormat="1" ht="13.5">
      <c r="B184" s="219"/>
      <c r="D184" s="209" t="s">
        <v>140</v>
      </c>
      <c r="E184" s="220" t="s">
        <v>5</v>
      </c>
      <c r="F184" s="221" t="s">
        <v>295</v>
      </c>
      <c r="H184" s="222">
        <v>0.191</v>
      </c>
      <c r="I184" s="223"/>
      <c r="L184" s="219"/>
      <c r="M184" s="224"/>
      <c r="N184" s="225"/>
      <c r="O184" s="225"/>
      <c r="P184" s="225"/>
      <c r="Q184" s="225"/>
      <c r="R184" s="225"/>
      <c r="S184" s="225"/>
      <c r="T184" s="226"/>
      <c r="AT184" s="220" t="s">
        <v>140</v>
      </c>
      <c r="AU184" s="220" t="s">
        <v>84</v>
      </c>
      <c r="AV184" s="12" t="s">
        <v>84</v>
      </c>
      <c r="AW184" s="12" t="s">
        <v>39</v>
      </c>
      <c r="AX184" s="12" t="s">
        <v>75</v>
      </c>
      <c r="AY184" s="220" t="s">
        <v>129</v>
      </c>
    </row>
    <row r="185" spans="2:63" s="10" customFormat="1" ht="29.85" customHeight="1">
      <c r="B185" s="183"/>
      <c r="D185" s="184" t="s">
        <v>74</v>
      </c>
      <c r="E185" s="194" t="s">
        <v>160</v>
      </c>
      <c r="F185" s="194" t="s">
        <v>296</v>
      </c>
      <c r="I185" s="186"/>
      <c r="J185" s="195">
        <f>BK185</f>
        <v>0</v>
      </c>
      <c r="L185" s="183"/>
      <c r="M185" s="188"/>
      <c r="N185" s="189"/>
      <c r="O185" s="189"/>
      <c r="P185" s="190">
        <f>SUM(P186:P197)</f>
        <v>0</v>
      </c>
      <c r="Q185" s="189"/>
      <c r="R185" s="190">
        <f>SUM(R186:R197)</f>
        <v>4.381</v>
      </c>
      <c r="S185" s="189"/>
      <c r="T185" s="191">
        <f>SUM(T186:T197)</f>
        <v>15.34</v>
      </c>
      <c r="AR185" s="184" t="s">
        <v>24</v>
      </c>
      <c r="AT185" s="192" t="s">
        <v>74</v>
      </c>
      <c r="AU185" s="192" t="s">
        <v>24</v>
      </c>
      <c r="AY185" s="184" t="s">
        <v>129</v>
      </c>
      <c r="BK185" s="193">
        <f>SUM(BK186:BK197)</f>
        <v>0</v>
      </c>
    </row>
    <row r="186" spans="2:65" s="1" customFormat="1" ht="22.8" customHeight="1">
      <c r="B186" s="196"/>
      <c r="C186" s="197" t="s">
        <v>297</v>
      </c>
      <c r="D186" s="197" t="s">
        <v>131</v>
      </c>
      <c r="E186" s="198" t="s">
        <v>298</v>
      </c>
      <c r="F186" s="199" t="s">
        <v>299</v>
      </c>
      <c r="G186" s="200" t="s">
        <v>219</v>
      </c>
      <c r="H186" s="201">
        <v>52</v>
      </c>
      <c r="I186" s="202"/>
      <c r="J186" s="203">
        <f>ROUND(I186*H186,2)</f>
        <v>0</v>
      </c>
      <c r="K186" s="199" t="s">
        <v>135</v>
      </c>
      <c r="L186" s="45"/>
      <c r="M186" s="204" t="s">
        <v>5</v>
      </c>
      <c r="N186" s="205" t="s">
        <v>46</v>
      </c>
      <c r="O186" s="46"/>
      <c r="P186" s="206">
        <f>O186*H186</f>
        <v>0</v>
      </c>
      <c r="Q186" s="206">
        <v>0</v>
      </c>
      <c r="R186" s="206">
        <f>Q186*H186</f>
        <v>0</v>
      </c>
      <c r="S186" s="206">
        <v>0.295</v>
      </c>
      <c r="T186" s="207">
        <f>S186*H186</f>
        <v>15.34</v>
      </c>
      <c r="AR186" s="23" t="s">
        <v>136</v>
      </c>
      <c r="AT186" s="23" t="s">
        <v>131</v>
      </c>
      <c r="AU186" s="23" t="s">
        <v>84</v>
      </c>
      <c r="AY186" s="23" t="s">
        <v>129</v>
      </c>
      <c r="BE186" s="208">
        <f>IF(N186="základní",J186,0)</f>
        <v>0</v>
      </c>
      <c r="BF186" s="208">
        <f>IF(N186="snížená",J186,0)</f>
        <v>0</v>
      </c>
      <c r="BG186" s="208">
        <f>IF(N186="zákl. přenesená",J186,0)</f>
        <v>0</v>
      </c>
      <c r="BH186" s="208">
        <f>IF(N186="sníž. přenesená",J186,0)</f>
        <v>0</v>
      </c>
      <c r="BI186" s="208">
        <f>IF(N186="nulová",J186,0)</f>
        <v>0</v>
      </c>
      <c r="BJ186" s="23" t="s">
        <v>24</v>
      </c>
      <c r="BK186" s="208">
        <f>ROUND(I186*H186,2)</f>
        <v>0</v>
      </c>
      <c r="BL186" s="23" t="s">
        <v>136</v>
      </c>
      <c r="BM186" s="23" t="s">
        <v>300</v>
      </c>
    </row>
    <row r="187" spans="2:47" s="1" customFormat="1" ht="13.5">
      <c r="B187" s="45"/>
      <c r="D187" s="209" t="s">
        <v>138</v>
      </c>
      <c r="F187" s="210" t="s">
        <v>301</v>
      </c>
      <c r="I187" s="170"/>
      <c r="L187" s="45"/>
      <c r="M187" s="211"/>
      <c r="N187" s="46"/>
      <c r="O187" s="46"/>
      <c r="P187" s="46"/>
      <c r="Q187" s="46"/>
      <c r="R187" s="46"/>
      <c r="S187" s="46"/>
      <c r="T187" s="84"/>
      <c r="AT187" s="23" t="s">
        <v>138</v>
      </c>
      <c r="AU187" s="23" t="s">
        <v>84</v>
      </c>
    </row>
    <row r="188" spans="2:65" s="1" customFormat="1" ht="22.8" customHeight="1">
      <c r="B188" s="196"/>
      <c r="C188" s="197" t="s">
        <v>302</v>
      </c>
      <c r="D188" s="197" t="s">
        <v>131</v>
      </c>
      <c r="E188" s="198" t="s">
        <v>303</v>
      </c>
      <c r="F188" s="199" t="s">
        <v>304</v>
      </c>
      <c r="G188" s="200" t="s">
        <v>219</v>
      </c>
      <c r="H188" s="201">
        <v>52</v>
      </c>
      <c r="I188" s="202"/>
      <c r="J188" s="203">
        <f>ROUND(I188*H188,2)</f>
        <v>0</v>
      </c>
      <c r="K188" s="199" t="s">
        <v>135</v>
      </c>
      <c r="L188" s="45"/>
      <c r="M188" s="204" t="s">
        <v>5</v>
      </c>
      <c r="N188" s="205" t="s">
        <v>46</v>
      </c>
      <c r="O188" s="46"/>
      <c r="P188" s="206">
        <f>O188*H188</f>
        <v>0</v>
      </c>
      <c r="Q188" s="206">
        <v>0</v>
      </c>
      <c r="R188" s="206">
        <f>Q188*H188</f>
        <v>0</v>
      </c>
      <c r="S188" s="206">
        <v>0</v>
      </c>
      <c r="T188" s="207">
        <f>S188*H188</f>
        <v>0</v>
      </c>
      <c r="AR188" s="23" t="s">
        <v>136</v>
      </c>
      <c r="AT188" s="23" t="s">
        <v>131</v>
      </c>
      <c r="AU188" s="23" t="s">
        <v>84</v>
      </c>
      <c r="AY188" s="23" t="s">
        <v>129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23" t="s">
        <v>24</v>
      </c>
      <c r="BK188" s="208">
        <f>ROUND(I188*H188,2)</f>
        <v>0</v>
      </c>
      <c r="BL188" s="23" t="s">
        <v>136</v>
      </c>
      <c r="BM188" s="23" t="s">
        <v>305</v>
      </c>
    </row>
    <row r="189" spans="2:47" s="1" customFormat="1" ht="13.5">
      <c r="B189" s="45"/>
      <c r="D189" s="209" t="s">
        <v>138</v>
      </c>
      <c r="F189" s="210" t="s">
        <v>306</v>
      </c>
      <c r="I189" s="170"/>
      <c r="L189" s="45"/>
      <c r="M189" s="211"/>
      <c r="N189" s="46"/>
      <c r="O189" s="46"/>
      <c r="P189" s="46"/>
      <c r="Q189" s="46"/>
      <c r="R189" s="46"/>
      <c r="S189" s="46"/>
      <c r="T189" s="84"/>
      <c r="AT189" s="23" t="s">
        <v>138</v>
      </c>
      <c r="AU189" s="23" t="s">
        <v>84</v>
      </c>
    </row>
    <row r="190" spans="2:65" s="1" customFormat="1" ht="14.4" customHeight="1">
      <c r="B190" s="196"/>
      <c r="C190" s="197" t="s">
        <v>307</v>
      </c>
      <c r="D190" s="197" t="s">
        <v>131</v>
      </c>
      <c r="E190" s="198" t="s">
        <v>308</v>
      </c>
      <c r="F190" s="199" t="s">
        <v>309</v>
      </c>
      <c r="G190" s="200" t="s">
        <v>219</v>
      </c>
      <c r="H190" s="201">
        <v>52</v>
      </c>
      <c r="I190" s="202"/>
      <c r="J190" s="203">
        <f>ROUND(I190*H190,2)</f>
        <v>0</v>
      </c>
      <c r="K190" s="199" t="s">
        <v>135</v>
      </c>
      <c r="L190" s="45"/>
      <c r="M190" s="204" t="s">
        <v>5</v>
      </c>
      <c r="N190" s="205" t="s">
        <v>46</v>
      </c>
      <c r="O190" s="46"/>
      <c r="P190" s="206">
        <f>O190*H190</f>
        <v>0</v>
      </c>
      <c r="Q190" s="206">
        <v>0</v>
      </c>
      <c r="R190" s="206">
        <f>Q190*H190</f>
        <v>0</v>
      </c>
      <c r="S190" s="206">
        <v>0</v>
      </c>
      <c r="T190" s="207">
        <f>S190*H190</f>
        <v>0</v>
      </c>
      <c r="AR190" s="23" t="s">
        <v>136</v>
      </c>
      <c r="AT190" s="23" t="s">
        <v>131</v>
      </c>
      <c r="AU190" s="23" t="s">
        <v>84</v>
      </c>
      <c r="AY190" s="23" t="s">
        <v>129</v>
      </c>
      <c r="BE190" s="208">
        <f>IF(N190="základní",J190,0)</f>
        <v>0</v>
      </c>
      <c r="BF190" s="208">
        <f>IF(N190="snížená",J190,0)</f>
        <v>0</v>
      </c>
      <c r="BG190" s="208">
        <f>IF(N190="zákl. přenesená",J190,0)</f>
        <v>0</v>
      </c>
      <c r="BH190" s="208">
        <f>IF(N190="sníž. přenesená",J190,0)</f>
        <v>0</v>
      </c>
      <c r="BI190" s="208">
        <f>IF(N190="nulová",J190,0)</f>
        <v>0</v>
      </c>
      <c r="BJ190" s="23" t="s">
        <v>24</v>
      </c>
      <c r="BK190" s="208">
        <f>ROUND(I190*H190,2)</f>
        <v>0</v>
      </c>
      <c r="BL190" s="23" t="s">
        <v>136</v>
      </c>
      <c r="BM190" s="23" t="s">
        <v>310</v>
      </c>
    </row>
    <row r="191" spans="2:47" s="1" customFormat="1" ht="13.5">
      <c r="B191" s="45"/>
      <c r="D191" s="209" t="s">
        <v>138</v>
      </c>
      <c r="F191" s="210" t="s">
        <v>311</v>
      </c>
      <c r="I191" s="170"/>
      <c r="L191" s="45"/>
      <c r="M191" s="211"/>
      <c r="N191" s="46"/>
      <c r="O191" s="46"/>
      <c r="P191" s="46"/>
      <c r="Q191" s="46"/>
      <c r="R191" s="46"/>
      <c r="S191" s="46"/>
      <c r="T191" s="84"/>
      <c r="AT191" s="23" t="s">
        <v>138</v>
      </c>
      <c r="AU191" s="23" t="s">
        <v>84</v>
      </c>
    </row>
    <row r="192" spans="2:65" s="1" customFormat="1" ht="14.4" customHeight="1">
      <c r="B192" s="196"/>
      <c r="C192" s="197" t="s">
        <v>312</v>
      </c>
      <c r="D192" s="197" t="s">
        <v>131</v>
      </c>
      <c r="E192" s="198" t="s">
        <v>313</v>
      </c>
      <c r="F192" s="199" t="s">
        <v>314</v>
      </c>
      <c r="G192" s="200" t="s">
        <v>219</v>
      </c>
      <c r="H192" s="201">
        <v>52</v>
      </c>
      <c r="I192" s="202"/>
      <c r="J192" s="203">
        <f>ROUND(I192*H192,2)</f>
        <v>0</v>
      </c>
      <c r="K192" s="199" t="s">
        <v>135</v>
      </c>
      <c r="L192" s="45"/>
      <c r="M192" s="204" t="s">
        <v>5</v>
      </c>
      <c r="N192" s="205" t="s">
        <v>46</v>
      </c>
      <c r="O192" s="46"/>
      <c r="P192" s="206">
        <f>O192*H192</f>
        <v>0</v>
      </c>
      <c r="Q192" s="206">
        <v>0</v>
      </c>
      <c r="R192" s="206">
        <f>Q192*H192</f>
        <v>0</v>
      </c>
      <c r="S192" s="206">
        <v>0</v>
      </c>
      <c r="T192" s="207">
        <f>S192*H192</f>
        <v>0</v>
      </c>
      <c r="AR192" s="23" t="s">
        <v>136</v>
      </c>
      <c r="AT192" s="23" t="s">
        <v>131</v>
      </c>
      <c r="AU192" s="23" t="s">
        <v>84</v>
      </c>
      <c r="AY192" s="23" t="s">
        <v>129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23" t="s">
        <v>24</v>
      </c>
      <c r="BK192" s="208">
        <f>ROUND(I192*H192,2)</f>
        <v>0</v>
      </c>
      <c r="BL192" s="23" t="s">
        <v>136</v>
      </c>
      <c r="BM192" s="23" t="s">
        <v>315</v>
      </c>
    </row>
    <row r="193" spans="2:47" s="1" customFormat="1" ht="13.5">
      <c r="B193" s="45"/>
      <c r="D193" s="209" t="s">
        <v>138</v>
      </c>
      <c r="F193" s="210" t="s">
        <v>316</v>
      </c>
      <c r="I193" s="170"/>
      <c r="L193" s="45"/>
      <c r="M193" s="211"/>
      <c r="N193" s="46"/>
      <c r="O193" s="46"/>
      <c r="P193" s="46"/>
      <c r="Q193" s="46"/>
      <c r="R193" s="46"/>
      <c r="S193" s="46"/>
      <c r="T193" s="84"/>
      <c r="AT193" s="23" t="s">
        <v>138</v>
      </c>
      <c r="AU193" s="23" t="s">
        <v>84</v>
      </c>
    </row>
    <row r="194" spans="2:51" s="12" customFormat="1" ht="13.5">
      <c r="B194" s="219"/>
      <c r="D194" s="209" t="s">
        <v>140</v>
      </c>
      <c r="E194" s="220" t="s">
        <v>5</v>
      </c>
      <c r="F194" s="221" t="s">
        <v>317</v>
      </c>
      <c r="H194" s="222">
        <v>52</v>
      </c>
      <c r="I194" s="223"/>
      <c r="L194" s="219"/>
      <c r="M194" s="224"/>
      <c r="N194" s="225"/>
      <c r="O194" s="225"/>
      <c r="P194" s="225"/>
      <c r="Q194" s="225"/>
      <c r="R194" s="225"/>
      <c r="S194" s="225"/>
      <c r="T194" s="226"/>
      <c r="AT194" s="220" t="s">
        <v>140</v>
      </c>
      <c r="AU194" s="220" t="s">
        <v>84</v>
      </c>
      <c r="AV194" s="12" t="s">
        <v>84</v>
      </c>
      <c r="AW194" s="12" t="s">
        <v>39</v>
      </c>
      <c r="AX194" s="12" t="s">
        <v>75</v>
      </c>
      <c r="AY194" s="220" t="s">
        <v>129</v>
      </c>
    </row>
    <row r="195" spans="2:65" s="1" customFormat="1" ht="22.8" customHeight="1">
      <c r="B195" s="196"/>
      <c r="C195" s="197" t="s">
        <v>318</v>
      </c>
      <c r="D195" s="197" t="s">
        <v>131</v>
      </c>
      <c r="E195" s="198" t="s">
        <v>319</v>
      </c>
      <c r="F195" s="199" t="s">
        <v>320</v>
      </c>
      <c r="G195" s="200" t="s">
        <v>219</v>
      </c>
      <c r="H195" s="201">
        <v>52</v>
      </c>
      <c r="I195" s="202"/>
      <c r="J195" s="203">
        <f>ROUND(I195*H195,2)</f>
        <v>0</v>
      </c>
      <c r="K195" s="199" t="s">
        <v>135</v>
      </c>
      <c r="L195" s="45"/>
      <c r="M195" s="204" t="s">
        <v>5</v>
      </c>
      <c r="N195" s="205" t="s">
        <v>46</v>
      </c>
      <c r="O195" s="46"/>
      <c r="P195" s="206">
        <f>O195*H195</f>
        <v>0</v>
      </c>
      <c r="Q195" s="206">
        <v>0.08425</v>
      </c>
      <c r="R195" s="206">
        <f>Q195*H195</f>
        <v>4.381</v>
      </c>
      <c r="S195" s="206">
        <v>0</v>
      </c>
      <c r="T195" s="207">
        <f>S195*H195</f>
        <v>0</v>
      </c>
      <c r="AR195" s="23" t="s">
        <v>136</v>
      </c>
      <c r="AT195" s="23" t="s">
        <v>131</v>
      </c>
      <c r="AU195" s="23" t="s">
        <v>84</v>
      </c>
      <c r="AY195" s="23" t="s">
        <v>129</v>
      </c>
      <c r="BE195" s="208">
        <f>IF(N195="základní",J195,0)</f>
        <v>0</v>
      </c>
      <c r="BF195" s="208">
        <f>IF(N195="snížená",J195,0)</f>
        <v>0</v>
      </c>
      <c r="BG195" s="208">
        <f>IF(N195="zákl. přenesená",J195,0)</f>
        <v>0</v>
      </c>
      <c r="BH195" s="208">
        <f>IF(N195="sníž. přenesená",J195,0)</f>
        <v>0</v>
      </c>
      <c r="BI195" s="208">
        <f>IF(N195="nulová",J195,0)</f>
        <v>0</v>
      </c>
      <c r="BJ195" s="23" t="s">
        <v>24</v>
      </c>
      <c r="BK195" s="208">
        <f>ROUND(I195*H195,2)</f>
        <v>0</v>
      </c>
      <c r="BL195" s="23" t="s">
        <v>136</v>
      </c>
      <c r="BM195" s="23" t="s">
        <v>321</v>
      </c>
    </row>
    <row r="196" spans="2:47" s="1" customFormat="1" ht="13.5">
      <c r="B196" s="45"/>
      <c r="D196" s="209" t="s">
        <v>138</v>
      </c>
      <c r="F196" s="210" t="s">
        <v>322</v>
      </c>
      <c r="I196" s="170"/>
      <c r="L196" s="45"/>
      <c r="M196" s="211"/>
      <c r="N196" s="46"/>
      <c r="O196" s="46"/>
      <c r="P196" s="46"/>
      <c r="Q196" s="46"/>
      <c r="R196" s="46"/>
      <c r="S196" s="46"/>
      <c r="T196" s="84"/>
      <c r="AT196" s="23" t="s">
        <v>138</v>
      </c>
      <c r="AU196" s="23" t="s">
        <v>84</v>
      </c>
    </row>
    <row r="197" spans="2:51" s="12" customFormat="1" ht="13.5">
      <c r="B197" s="219"/>
      <c r="D197" s="209" t="s">
        <v>140</v>
      </c>
      <c r="E197" s="220" t="s">
        <v>5</v>
      </c>
      <c r="F197" s="221" t="s">
        <v>323</v>
      </c>
      <c r="H197" s="222">
        <v>52</v>
      </c>
      <c r="I197" s="223"/>
      <c r="L197" s="219"/>
      <c r="M197" s="224"/>
      <c r="N197" s="225"/>
      <c r="O197" s="225"/>
      <c r="P197" s="225"/>
      <c r="Q197" s="225"/>
      <c r="R197" s="225"/>
      <c r="S197" s="225"/>
      <c r="T197" s="226"/>
      <c r="AT197" s="220" t="s">
        <v>140</v>
      </c>
      <c r="AU197" s="220" t="s">
        <v>84</v>
      </c>
      <c r="AV197" s="12" t="s">
        <v>84</v>
      </c>
      <c r="AW197" s="12" t="s">
        <v>39</v>
      </c>
      <c r="AX197" s="12" t="s">
        <v>75</v>
      </c>
      <c r="AY197" s="220" t="s">
        <v>129</v>
      </c>
    </row>
    <row r="198" spans="2:63" s="10" customFormat="1" ht="29.85" customHeight="1">
      <c r="B198" s="183"/>
      <c r="D198" s="184" t="s">
        <v>74</v>
      </c>
      <c r="E198" s="194" t="s">
        <v>166</v>
      </c>
      <c r="F198" s="194" t="s">
        <v>324</v>
      </c>
      <c r="I198" s="186"/>
      <c r="J198" s="195">
        <f>BK198</f>
        <v>0</v>
      </c>
      <c r="L198" s="183"/>
      <c r="M198" s="188"/>
      <c r="N198" s="189"/>
      <c r="O198" s="189"/>
      <c r="P198" s="190">
        <f>SUM(P199:P212)</f>
        <v>0</v>
      </c>
      <c r="Q198" s="189"/>
      <c r="R198" s="190">
        <f>SUM(R199:R212)</f>
        <v>0.50197518</v>
      </c>
      <c r="S198" s="189"/>
      <c r="T198" s="191">
        <f>SUM(T199:T212)</f>
        <v>0</v>
      </c>
      <c r="AR198" s="184" t="s">
        <v>24</v>
      </c>
      <c r="AT198" s="192" t="s">
        <v>74</v>
      </c>
      <c r="AU198" s="192" t="s">
        <v>24</v>
      </c>
      <c r="AY198" s="184" t="s">
        <v>129</v>
      </c>
      <c r="BK198" s="193">
        <f>SUM(BK199:BK212)</f>
        <v>0</v>
      </c>
    </row>
    <row r="199" spans="2:65" s="1" customFormat="1" ht="22.8" customHeight="1">
      <c r="B199" s="196"/>
      <c r="C199" s="197" t="s">
        <v>325</v>
      </c>
      <c r="D199" s="197" t="s">
        <v>131</v>
      </c>
      <c r="E199" s="198" t="s">
        <v>326</v>
      </c>
      <c r="F199" s="199" t="s">
        <v>327</v>
      </c>
      <c r="G199" s="200" t="s">
        <v>134</v>
      </c>
      <c r="H199" s="201">
        <v>0.216</v>
      </c>
      <c r="I199" s="202"/>
      <c r="J199" s="203">
        <f>ROUND(I199*H199,2)</f>
        <v>0</v>
      </c>
      <c r="K199" s="199" t="s">
        <v>135</v>
      </c>
      <c r="L199" s="45"/>
      <c r="M199" s="204" t="s">
        <v>5</v>
      </c>
      <c r="N199" s="205" t="s">
        <v>46</v>
      </c>
      <c r="O199" s="46"/>
      <c r="P199" s="206">
        <f>O199*H199</f>
        <v>0</v>
      </c>
      <c r="Q199" s="206">
        <v>2.25634</v>
      </c>
      <c r="R199" s="206">
        <f>Q199*H199</f>
        <v>0.48736943999999993</v>
      </c>
      <c r="S199" s="206">
        <v>0</v>
      </c>
      <c r="T199" s="207">
        <f>S199*H199</f>
        <v>0</v>
      </c>
      <c r="AR199" s="23" t="s">
        <v>136</v>
      </c>
      <c r="AT199" s="23" t="s">
        <v>131</v>
      </c>
      <c r="AU199" s="23" t="s">
        <v>84</v>
      </c>
      <c r="AY199" s="23" t="s">
        <v>129</v>
      </c>
      <c r="BE199" s="208">
        <f>IF(N199="základní",J199,0)</f>
        <v>0</v>
      </c>
      <c r="BF199" s="208">
        <f>IF(N199="snížená",J199,0)</f>
        <v>0</v>
      </c>
      <c r="BG199" s="208">
        <f>IF(N199="zákl. přenesená",J199,0)</f>
        <v>0</v>
      </c>
      <c r="BH199" s="208">
        <f>IF(N199="sníž. přenesená",J199,0)</f>
        <v>0</v>
      </c>
      <c r="BI199" s="208">
        <f>IF(N199="nulová",J199,0)</f>
        <v>0</v>
      </c>
      <c r="BJ199" s="23" t="s">
        <v>24</v>
      </c>
      <c r="BK199" s="208">
        <f>ROUND(I199*H199,2)</f>
        <v>0</v>
      </c>
      <c r="BL199" s="23" t="s">
        <v>136</v>
      </c>
      <c r="BM199" s="23" t="s">
        <v>328</v>
      </c>
    </row>
    <row r="200" spans="2:47" s="1" customFormat="1" ht="13.5">
      <c r="B200" s="45"/>
      <c r="D200" s="209" t="s">
        <v>138</v>
      </c>
      <c r="F200" s="210" t="s">
        <v>329</v>
      </c>
      <c r="I200" s="170"/>
      <c r="L200" s="45"/>
      <c r="M200" s="211"/>
      <c r="N200" s="46"/>
      <c r="O200" s="46"/>
      <c r="P200" s="46"/>
      <c r="Q200" s="46"/>
      <c r="R200" s="46"/>
      <c r="S200" s="46"/>
      <c r="T200" s="84"/>
      <c r="AT200" s="23" t="s">
        <v>138</v>
      </c>
      <c r="AU200" s="23" t="s">
        <v>84</v>
      </c>
    </row>
    <row r="201" spans="2:51" s="12" customFormat="1" ht="13.5">
      <c r="B201" s="219"/>
      <c r="D201" s="209" t="s">
        <v>140</v>
      </c>
      <c r="E201" s="220" t="s">
        <v>5</v>
      </c>
      <c r="F201" s="221" t="s">
        <v>330</v>
      </c>
      <c r="H201" s="222">
        <v>0.216</v>
      </c>
      <c r="I201" s="223"/>
      <c r="L201" s="219"/>
      <c r="M201" s="224"/>
      <c r="N201" s="225"/>
      <c r="O201" s="225"/>
      <c r="P201" s="225"/>
      <c r="Q201" s="225"/>
      <c r="R201" s="225"/>
      <c r="S201" s="225"/>
      <c r="T201" s="226"/>
      <c r="AT201" s="220" t="s">
        <v>140</v>
      </c>
      <c r="AU201" s="220" t="s">
        <v>84</v>
      </c>
      <c r="AV201" s="12" t="s">
        <v>84</v>
      </c>
      <c r="AW201" s="12" t="s">
        <v>39</v>
      </c>
      <c r="AX201" s="12" t="s">
        <v>75</v>
      </c>
      <c r="AY201" s="220" t="s">
        <v>129</v>
      </c>
    </row>
    <row r="202" spans="2:65" s="1" customFormat="1" ht="22.8" customHeight="1">
      <c r="B202" s="196"/>
      <c r="C202" s="197" t="s">
        <v>331</v>
      </c>
      <c r="D202" s="197" t="s">
        <v>131</v>
      </c>
      <c r="E202" s="198" t="s">
        <v>332</v>
      </c>
      <c r="F202" s="199" t="s">
        <v>333</v>
      </c>
      <c r="G202" s="200" t="s">
        <v>134</v>
      </c>
      <c r="H202" s="201">
        <v>0.216</v>
      </c>
      <c r="I202" s="202"/>
      <c r="J202" s="203">
        <f>ROUND(I202*H202,2)</f>
        <v>0</v>
      </c>
      <c r="K202" s="199" t="s">
        <v>135</v>
      </c>
      <c r="L202" s="45"/>
      <c r="M202" s="204" t="s">
        <v>5</v>
      </c>
      <c r="N202" s="205" t="s">
        <v>46</v>
      </c>
      <c r="O202" s="46"/>
      <c r="P202" s="206">
        <f>O202*H202</f>
        <v>0</v>
      </c>
      <c r="Q202" s="206">
        <v>0</v>
      </c>
      <c r="R202" s="206">
        <f>Q202*H202</f>
        <v>0</v>
      </c>
      <c r="S202" s="206">
        <v>0</v>
      </c>
      <c r="T202" s="207">
        <f>S202*H202</f>
        <v>0</v>
      </c>
      <c r="AR202" s="23" t="s">
        <v>136</v>
      </c>
      <c r="AT202" s="23" t="s">
        <v>131</v>
      </c>
      <c r="AU202" s="23" t="s">
        <v>84</v>
      </c>
      <c r="AY202" s="23" t="s">
        <v>129</v>
      </c>
      <c r="BE202" s="208">
        <f>IF(N202="základní",J202,0)</f>
        <v>0</v>
      </c>
      <c r="BF202" s="208">
        <f>IF(N202="snížená",J202,0)</f>
        <v>0</v>
      </c>
      <c r="BG202" s="208">
        <f>IF(N202="zákl. přenesená",J202,0)</f>
        <v>0</v>
      </c>
      <c r="BH202" s="208">
        <f>IF(N202="sníž. přenesená",J202,0)</f>
        <v>0</v>
      </c>
      <c r="BI202" s="208">
        <f>IF(N202="nulová",J202,0)</f>
        <v>0</v>
      </c>
      <c r="BJ202" s="23" t="s">
        <v>24</v>
      </c>
      <c r="BK202" s="208">
        <f>ROUND(I202*H202,2)</f>
        <v>0</v>
      </c>
      <c r="BL202" s="23" t="s">
        <v>136</v>
      </c>
      <c r="BM202" s="23" t="s">
        <v>334</v>
      </c>
    </row>
    <row r="203" spans="2:47" s="1" customFormat="1" ht="13.5">
      <c r="B203" s="45"/>
      <c r="D203" s="209" t="s">
        <v>138</v>
      </c>
      <c r="F203" s="210" t="s">
        <v>335</v>
      </c>
      <c r="I203" s="170"/>
      <c r="L203" s="45"/>
      <c r="M203" s="211"/>
      <c r="N203" s="46"/>
      <c r="O203" s="46"/>
      <c r="P203" s="46"/>
      <c r="Q203" s="46"/>
      <c r="R203" s="46"/>
      <c r="S203" s="46"/>
      <c r="T203" s="84"/>
      <c r="AT203" s="23" t="s">
        <v>138</v>
      </c>
      <c r="AU203" s="23" t="s">
        <v>84</v>
      </c>
    </row>
    <row r="204" spans="2:65" s="1" customFormat="1" ht="14.4" customHeight="1">
      <c r="B204" s="196"/>
      <c r="C204" s="197" t="s">
        <v>336</v>
      </c>
      <c r="D204" s="197" t="s">
        <v>131</v>
      </c>
      <c r="E204" s="198" t="s">
        <v>337</v>
      </c>
      <c r="F204" s="199" t="s">
        <v>338</v>
      </c>
      <c r="G204" s="200" t="s">
        <v>190</v>
      </c>
      <c r="H204" s="201">
        <v>0.012</v>
      </c>
      <c r="I204" s="202"/>
      <c r="J204" s="203">
        <f>ROUND(I204*H204,2)</f>
        <v>0</v>
      </c>
      <c r="K204" s="199" t="s">
        <v>135</v>
      </c>
      <c r="L204" s="45"/>
      <c r="M204" s="204" t="s">
        <v>5</v>
      </c>
      <c r="N204" s="205" t="s">
        <v>46</v>
      </c>
      <c r="O204" s="46"/>
      <c r="P204" s="206">
        <f>O204*H204</f>
        <v>0</v>
      </c>
      <c r="Q204" s="206">
        <v>1.06277</v>
      </c>
      <c r="R204" s="206">
        <f>Q204*H204</f>
        <v>0.01275324</v>
      </c>
      <c r="S204" s="206">
        <v>0</v>
      </c>
      <c r="T204" s="207">
        <f>S204*H204</f>
        <v>0</v>
      </c>
      <c r="AR204" s="23" t="s">
        <v>136</v>
      </c>
      <c r="AT204" s="23" t="s">
        <v>131</v>
      </c>
      <c r="AU204" s="23" t="s">
        <v>84</v>
      </c>
      <c r="AY204" s="23" t="s">
        <v>129</v>
      </c>
      <c r="BE204" s="208">
        <f>IF(N204="základní",J204,0)</f>
        <v>0</v>
      </c>
      <c r="BF204" s="208">
        <f>IF(N204="snížená",J204,0)</f>
        <v>0</v>
      </c>
      <c r="BG204" s="208">
        <f>IF(N204="zákl. přenesená",J204,0)</f>
        <v>0</v>
      </c>
      <c r="BH204" s="208">
        <f>IF(N204="sníž. přenesená",J204,0)</f>
        <v>0</v>
      </c>
      <c r="BI204" s="208">
        <f>IF(N204="nulová",J204,0)</f>
        <v>0</v>
      </c>
      <c r="BJ204" s="23" t="s">
        <v>24</v>
      </c>
      <c r="BK204" s="208">
        <f>ROUND(I204*H204,2)</f>
        <v>0</v>
      </c>
      <c r="BL204" s="23" t="s">
        <v>136</v>
      </c>
      <c r="BM204" s="23" t="s">
        <v>339</v>
      </c>
    </row>
    <row r="205" spans="2:47" s="1" customFormat="1" ht="13.5">
      <c r="B205" s="45"/>
      <c r="D205" s="209" t="s">
        <v>138</v>
      </c>
      <c r="F205" s="210" t="s">
        <v>340</v>
      </c>
      <c r="I205" s="170"/>
      <c r="L205" s="45"/>
      <c r="M205" s="211"/>
      <c r="N205" s="46"/>
      <c r="O205" s="46"/>
      <c r="P205" s="46"/>
      <c r="Q205" s="46"/>
      <c r="R205" s="46"/>
      <c r="S205" s="46"/>
      <c r="T205" s="84"/>
      <c r="AT205" s="23" t="s">
        <v>138</v>
      </c>
      <c r="AU205" s="23" t="s">
        <v>84</v>
      </c>
    </row>
    <row r="206" spans="2:51" s="11" customFormat="1" ht="13.5">
      <c r="B206" s="212"/>
      <c r="D206" s="209" t="s">
        <v>140</v>
      </c>
      <c r="E206" s="213" t="s">
        <v>5</v>
      </c>
      <c r="F206" s="214" t="s">
        <v>255</v>
      </c>
      <c r="H206" s="213" t="s">
        <v>5</v>
      </c>
      <c r="I206" s="215"/>
      <c r="L206" s="212"/>
      <c r="M206" s="216"/>
      <c r="N206" s="217"/>
      <c r="O206" s="217"/>
      <c r="P206" s="217"/>
      <c r="Q206" s="217"/>
      <c r="R206" s="217"/>
      <c r="S206" s="217"/>
      <c r="T206" s="218"/>
      <c r="AT206" s="213" t="s">
        <v>140</v>
      </c>
      <c r="AU206" s="213" t="s">
        <v>84</v>
      </c>
      <c r="AV206" s="11" t="s">
        <v>24</v>
      </c>
      <c r="AW206" s="11" t="s">
        <v>39</v>
      </c>
      <c r="AX206" s="11" t="s">
        <v>75</v>
      </c>
      <c r="AY206" s="213" t="s">
        <v>129</v>
      </c>
    </row>
    <row r="207" spans="2:51" s="12" customFormat="1" ht="13.5">
      <c r="B207" s="219"/>
      <c r="D207" s="209" t="s">
        <v>140</v>
      </c>
      <c r="E207" s="220" t="s">
        <v>5</v>
      </c>
      <c r="F207" s="221" t="s">
        <v>341</v>
      </c>
      <c r="H207" s="222">
        <v>0.012</v>
      </c>
      <c r="I207" s="223"/>
      <c r="L207" s="219"/>
      <c r="M207" s="224"/>
      <c r="N207" s="225"/>
      <c r="O207" s="225"/>
      <c r="P207" s="225"/>
      <c r="Q207" s="225"/>
      <c r="R207" s="225"/>
      <c r="S207" s="225"/>
      <c r="T207" s="226"/>
      <c r="AT207" s="220" t="s">
        <v>140</v>
      </c>
      <c r="AU207" s="220" t="s">
        <v>84</v>
      </c>
      <c r="AV207" s="12" t="s">
        <v>84</v>
      </c>
      <c r="AW207" s="12" t="s">
        <v>39</v>
      </c>
      <c r="AX207" s="12" t="s">
        <v>75</v>
      </c>
      <c r="AY207" s="220" t="s">
        <v>129</v>
      </c>
    </row>
    <row r="208" spans="2:65" s="1" customFormat="1" ht="14.4" customHeight="1">
      <c r="B208" s="196"/>
      <c r="C208" s="197" t="s">
        <v>342</v>
      </c>
      <c r="D208" s="197" t="s">
        <v>131</v>
      </c>
      <c r="E208" s="198" t="s">
        <v>343</v>
      </c>
      <c r="F208" s="199" t="s">
        <v>344</v>
      </c>
      <c r="G208" s="200" t="s">
        <v>219</v>
      </c>
      <c r="H208" s="201">
        <v>0.75</v>
      </c>
      <c r="I208" s="202"/>
      <c r="J208" s="203">
        <f>ROUND(I208*H208,2)</f>
        <v>0</v>
      </c>
      <c r="K208" s="199" t="s">
        <v>135</v>
      </c>
      <c r="L208" s="45"/>
      <c r="M208" s="204" t="s">
        <v>5</v>
      </c>
      <c r="N208" s="205" t="s">
        <v>46</v>
      </c>
      <c r="O208" s="46"/>
      <c r="P208" s="206">
        <f>O208*H208</f>
        <v>0</v>
      </c>
      <c r="Q208" s="206">
        <v>0.00247</v>
      </c>
      <c r="R208" s="206">
        <f>Q208*H208</f>
        <v>0.0018525</v>
      </c>
      <c r="S208" s="206">
        <v>0</v>
      </c>
      <c r="T208" s="207">
        <f>S208*H208</f>
        <v>0</v>
      </c>
      <c r="AR208" s="23" t="s">
        <v>136</v>
      </c>
      <c r="AT208" s="23" t="s">
        <v>131</v>
      </c>
      <c r="AU208" s="23" t="s">
        <v>84</v>
      </c>
      <c r="AY208" s="23" t="s">
        <v>129</v>
      </c>
      <c r="BE208" s="208">
        <f>IF(N208="základní",J208,0)</f>
        <v>0</v>
      </c>
      <c r="BF208" s="208">
        <f>IF(N208="snížená",J208,0)</f>
        <v>0</v>
      </c>
      <c r="BG208" s="208">
        <f>IF(N208="zákl. přenesená",J208,0)</f>
        <v>0</v>
      </c>
      <c r="BH208" s="208">
        <f>IF(N208="sníž. přenesená",J208,0)</f>
        <v>0</v>
      </c>
      <c r="BI208" s="208">
        <f>IF(N208="nulová",J208,0)</f>
        <v>0</v>
      </c>
      <c r="BJ208" s="23" t="s">
        <v>24</v>
      </c>
      <c r="BK208" s="208">
        <f>ROUND(I208*H208,2)</f>
        <v>0</v>
      </c>
      <c r="BL208" s="23" t="s">
        <v>136</v>
      </c>
      <c r="BM208" s="23" t="s">
        <v>345</v>
      </c>
    </row>
    <row r="209" spans="2:47" s="1" customFormat="1" ht="13.5">
      <c r="B209" s="45"/>
      <c r="D209" s="209" t="s">
        <v>138</v>
      </c>
      <c r="F209" s="210" t="s">
        <v>346</v>
      </c>
      <c r="I209" s="170"/>
      <c r="L209" s="45"/>
      <c r="M209" s="211"/>
      <c r="N209" s="46"/>
      <c r="O209" s="46"/>
      <c r="P209" s="46"/>
      <c r="Q209" s="46"/>
      <c r="R209" s="46"/>
      <c r="S209" s="46"/>
      <c r="T209" s="84"/>
      <c r="AT209" s="23" t="s">
        <v>138</v>
      </c>
      <c r="AU209" s="23" t="s">
        <v>84</v>
      </c>
    </row>
    <row r="210" spans="2:51" s="12" customFormat="1" ht="13.5">
      <c r="B210" s="219"/>
      <c r="D210" s="209" t="s">
        <v>140</v>
      </c>
      <c r="E210" s="220" t="s">
        <v>5</v>
      </c>
      <c r="F210" s="221" t="s">
        <v>347</v>
      </c>
      <c r="H210" s="222">
        <v>0.75</v>
      </c>
      <c r="I210" s="223"/>
      <c r="L210" s="219"/>
      <c r="M210" s="224"/>
      <c r="N210" s="225"/>
      <c r="O210" s="225"/>
      <c r="P210" s="225"/>
      <c r="Q210" s="225"/>
      <c r="R210" s="225"/>
      <c r="S210" s="225"/>
      <c r="T210" s="226"/>
      <c r="AT210" s="220" t="s">
        <v>140</v>
      </c>
      <c r="AU210" s="220" t="s">
        <v>84</v>
      </c>
      <c r="AV210" s="12" t="s">
        <v>84</v>
      </c>
      <c r="AW210" s="12" t="s">
        <v>39</v>
      </c>
      <c r="AX210" s="12" t="s">
        <v>75</v>
      </c>
      <c r="AY210" s="220" t="s">
        <v>129</v>
      </c>
    </row>
    <row r="211" spans="2:65" s="1" customFormat="1" ht="14.4" customHeight="1">
      <c r="B211" s="196"/>
      <c r="C211" s="197" t="s">
        <v>348</v>
      </c>
      <c r="D211" s="197" t="s">
        <v>131</v>
      </c>
      <c r="E211" s="198" t="s">
        <v>349</v>
      </c>
      <c r="F211" s="199" t="s">
        <v>350</v>
      </c>
      <c r="G211" s="200" t="s">
        <v>219</v>
      </c>
      <c r="H211" s="201">
        <v>0.75</v>
      </c>
      <c r="I211" s="202"/>
      <c r="J211" s="203">
        <f>ROUND(I211*H211,2)</f>
        <v>0</v>
      </c>
      <c r="K211" s="199" t="s">
        <v>135</v>
      </c>
      <c r="L211" s="45"/>
      <c r="M211" s="204" t="s">
        <v>5</v>
      </c>
      <c r="N211" s="205" t="s">
        <v>46</v>
      </c>
      <c r="O211" s="46"/>
      <c r="P211" s="206">
        <f>O211*H211</f>
        <v>0</v>
      </c>
      <c r="Q211" s="206">
        <v>0</v>
      </c>
      <c r="R211" s="206">
        <f>Q211*H211</f>
        <v>0</v>
      </c>
      <c r="S211" s="206">
        <v>0</v>
      </c>
      <c r="T211" s="207">
        <f>S211*H211</f>
        <v>0</v>
      </c>
      <c r="AR211" s="23" t="s">
        <v>136</v>
      </c>
      <c r="AT211" s="23" t="s">
        <v>131</v>
      </c>
      <c r="AU211" s="23" t="s">
        <v>84</v>
      </c>
      <c r="AY211" s="23" t="s">
        <v>129</v>
      </c>
      <c r="BE211" s="208">
        <f>IF(N211="základní",J211,0)</f>
        <v>0</v>
      </c>
      <c r="BF211" s="208">
        <f>IF(N211="snížená",J211,0)</f>
        <v>0</v>
      </c>
      <c r="BG211" s="208">
        <f>IF(N211="zákl. přenesená",J211,0)</f>
        <v>0</v>
      </c>
      <c r="BH211" s="208">
        <f>IF(N211="sníž. přenesená",J211,0)</f>
        <v>0</v>
      </c>
      <c r="BI211" s="208">
        <f>IF(N211="nulová",J211,0)</f>
        <v>0</v>
      </c>
      <c r="BJ211" s="23" t="s">
        <v>24</v>
      </c>
      <c r="BK211" s="208">
        <f>ROUND(I211*H211,2)</f>
        <v>0</v>
      </c>
      <c r="BL211" s="23" t="s">
        <v>136</v>
      </c>
      <c r="BM211" s="23" t="s">
        <v>351</v>
      </c>
    </row>
    <row r="212" spans="2:47" s="1" customFormat="1" ht="13.5">
      <c r="B212" s="45"/>
      <c r="D212" s="209" t="s">
        <v>138</v>
      </c>
      <c r="F212" s="210" t="s">
        <v>352</v>
      </c>
      <c r="I212" s="170"/>
      <c r="L212" s="45"/>
      <c r="M212" s="211"/>
      <c r="N212" s="46"/>
      <c r="O212" s="46"/>
      <c r="P212" s="46"/>
      <c r="Q212" s="46"/>
      <c r="R212" s="46"/>
      <c r="S212" s="46"/>
      <c r="T212" s="84"/>
      <c r="AT212" s="23" t="s">
        <v>138</v>
      </c>
      <c r="AU212" s="23" t="s">
        <v>84</v>
      </c>
    </row>
    <row r="213" spans="2:63" s="10" customFormat="1" ht="29.85" customHeight="1">
      <c r="B213" s="183"/>
      <c r="D213" s="184" t="s">
        <v>74</v>
      </c>
      <c r="E213" s="194" t="s">
        <v>177</v>
      </c>
      <c r="F213" s="194" t="s">
        <v>353</v>
      </c>
      <c r="I213" s="186"/>
      <c r="J213" s="195">
        <f>BK213</f>
        <v>0</v>
      </c>
      <c r="L213" s="183"/>
      <c r="M213" s="188"/>
      <c r="N213" s="189"/>
      <c r="O213" s="189"/>
      <c r="P213" s="190">
        <f>SUM(P214:P239)</f>
        <v>0</v>
      </c>
      <c r="Q213" s="189"/>
      <c r="R213" s="190">
        <f>SUM(R214:R239)</f>
        <v>0.67477</v>
      </c>
      <c r="S213" s="189"/>
      <c r="T213" s="191">
        <f>SUM(T214:T239)</f>
        <v>0</v>
      </c>
      <c r="AR213" s="184" t="s">
        <v>24</v>
      </c>
      <c r="AT213" s="192" t="s">
        <v>74</v>
      </c>
      <c r="AU213" s="192" t="s">
        <v>24</v>
      </c>
      <c r="AY213" s="184" t="s">
        <v>129</v>
      </c>
      <c r="BK213" s="193">
        <f>SUM(BK214:BK239)</f>
        <v>0</v>
      </c>
    </row>
    <row r="214" spans="2:65" s="1" customFormat="1" ht="14.4" customHeight="1">
      <c r="B214" s="196"/>
      <c r="C214" s="197" t="s">
        <v>354</v>
      </c>
      <c r="D214" s="197" t="s">
        <v>131</v>
      </c>
      <c r="E214" s="198" t="s">
        <v>355</v>
      </c>
      <c r="F214" s="199" t="s">
        <v>356</v>
      </c>
      <c r="G214" s="200" t="s">
        <v>259</v>
      </c>
      <c r="H214" s="201">
        <v>1</v>
      </c>
      <c r="I214" s="202"/>
      <c r="J214" s="203">
        <f>ROUND(I214*H214,2)</f>
        <v>0</v>
      </c>
      <c r="K214" s="199" t="s">
        <v>135</v>
      </c>
      <c r="L214" s="45"/>
      <c r="M214" s="204" t="s">
        <v>5</v>
      </c>
      <c r="N214" s="205" t="s">
        <v>46</v>
      </c>
      <c r="O214" s="46"/>
      <c r="P214" s="206">
        <f>O214*H214</f>
        <v>0</v>
      </c>
      <c r="Q214" s="206">
        <v>0.19376</v>
      </c>
      <c r="R214" s="206">
        <f>Q214*H214</f>
        <v>0.19376</v>
      </c>
      <c r="S214" s="206">
        <v>0</v>
      </c>
      <c r="T214" s="207">
        <f>S214*H214</f>
        <v>0</v>
      </c>
      <c r="AR214" s="23" t="s">
        <v>136</v>
      </c>
      <c r="AT214" s="23" t="s">
        <v>131</v>
      </c>
      <c r="AU214" s="23" t="s">
        <v>84</v>
      </c>
      <c r="AY214" s="23" t="s">
        <v>129</v>
      </c>
      <c r="BE214" s="208">
        <f>IF(N214="základní",J214,0)</f>
        <v>0</v>
      </c>
      <c r="BF214" s="208">
        <f>IF(N214="snížená",J214,0)</f>
        <v>0</v>
      </c>
      <c r="BG214" s="208">
        <f>IF(N214="zákl. přenesená",J214,0)</f>
        <v>0</v>
      </c>
      <c r="BH214" s="208">
        <f>IF(N214="sníž. přenesená",J214,0)</f>
        <v>0</v>
      </c>
      <c r="BI214" s="208">
        <f>IF(N214="nulová",J214,0)</f>
        <v>0</v>
      </c>
      <c r="BJ214" s="23" t="s">
        <v>24</v>
      </c>
      <c r="BK214" s="208">
        <f>ROUND(I214*H214,2)</f>
        <v>0</v>
      </c>
      <c r="BL214" s="23" t="s">
        <v>136</v>
      </c>
      <c r="BM214" s="23" t="s">
        <v>357</v>
      </c>
    </row>
    <row r="215" spans="2:47" s="1" customFormat="1" ht="13.5">
      <c r="B215" s="45"/>
      <c r="D215" s="209" t="s">
        <v>138</v>
      </c>
      <c r="F215" s="210" t="s">
        <v>358</v>
      </c>
      <c r="I215" s="170"/>
      <c r="L215" s="45"/>
      <c r="M215" s="211"/>
      <c r="N215" s="46"/>
      <c r="O215" s="46"/>
      <c r="P215" s="46"/>
      <c r="Q215" s="46"/>
      <c r="R215" s="46"/>
      <c r="S215" s="46"/>
      <c r="T215" s="84"/>
      <c r="AT215" s="23" t="s">
        <v>138</v>
      </c>
      <c r="AU215" s="23" t="s">
        <v>84</v>
      </c>
    </row>
    <row r="216" spans="2:51" s="12" customFormat="1" ht="13.5">
      <c r="B216" s="219"/>
      <c r="D216" s="209" t="s">
        <v>140</v>
      </c>
      <c r="E216" s="220" t="s">
        <v>5</v>
      </c>
      <c r="F216" s="221" t="s">
        <v>359</v>
      </c>
      <c r="H216" s="222">
        <v>1</v>
      </c>
      <c r="I216" s="223"/>
      <c r="L216" s="219"/>
      <c r="M216" s="224"/>
      <c r="N216" s="225"/>
      <c r="O216" s="225"/>
      <c r="P216" s="225"/>
      <c r="Q216" s="225"/>
      <c r="R216" s="225"/>
      <c r="S216" s="225"/>
      <c r="T216" s="226"/>
      <c r="AT216" s="220" t="s">
        <v>140</v>
      </c>
      <c r="AU216" s="220" t="s">
        <v>84</v>
      </c>
      <c r="AV216" s="12" t="s">
        <v>84</v>
      </c>
      <c r="AW216" s="12" t="s">
        <v>39</v>
      </c>
      <c r="AX216" s="12" t="s">
        <v>75</v>
      </c>
      <c r="AY216" s="220" t="s">
        <v>129</v>
      </c>
    </row>
    <row r="217" spans="2:65" s="1" customFormat="1" ht="22.8" customHeight="1">
      <c r="B217" s="196"/>
      <c r="C217" s="197" t="s">
        <v>360</v>
      </c>
      <c r="D217" s="197" t="s">
        <v>131</v>
      </c>
      <c r="E217" s="198" t="s">
        <v>361</v>
      </c>
      <c r="F217" s="199" t="s">
        <v>362</v>
      </c>
      <c r="G217" s="200" t="s">
        <v>227</v>
      </c>
      <c r="H217" s="201">
        <v>2</v>
      </c>
      <c r="I217" s="202"/>
      <c r="J217" s="203">
        <f>ROUND(I217*H217,2)</f>
        <v>0</v>
      </c>
      <c r="K217" s="199" t="s">
        <v>135</v>
      </c>
      <c r="L217" s="45"/>
      <c r="M217" s="204" t="s">
        <v>5</v>
      </c>
      <c r="N217" s="205" t="s">
        <v>46</v>
      </c>
      <c r="O217" s="46"/>
      <c r="P217" s="206">
        <f>O217*H217</f>
        <v>0</v>
      </c>
      <c r="Q217" s="206">
        <v>1E-05</v>
      </c>
      <c r="R217" s="206">
        <f>Q217*H217</f>
        <v>2E-05</v>
      </c>
      <c r="S217" s="206">
        <v>0</v>
      </c>
      <c r="T217" s="207">
        <f>S217*H217</f>
        <v>0</v>
      </c>
      <c r="AR217" s="23" t="s">
        <v>136</v>
      </c>
      <c r="AT217" s="23" t="s">
        <v>131</v>
      </c>
      <c r="AU217" s="23" t="s">
        <v>84</v>
      </c>
      <c r="AY217" s="23" t="s">
        <v>129</v>
      </c>
      <c r="BE217" s="208">
        <f>IF(N217="základní",J217,0)</f>
        <v>0</v>
      </c>
      <c r="BF217" s="208">
        <f>IF(N217="snížená",J217,0)</f>
        <v>0</v>
      </c>
      <c r="BG217" s="208">
        <f>IF(N217="zákl. přenesená",J217,0)</f>
        <v>0</v>
      </c>
      <c r="BH217" s="208">
        <f>IF(N217="sníž. přenesená",J217,0)</f>
        <v>0</v>
      </c>
      <c r="BI217" s="208">
        <f>IF(N217="nulová",J217,0)</f>
        <v>0</v>
      </c>
      <c r="BJ217" s="23" t="s">
        <v>24</v>
      </c>
      <c r="BK217" s="208">
        <f>ROUND(I217*H217,2)</f>
        <v>0</v>
      </c>
      <c r="BL217" s="23" t="s">
        <v>136</v>
      </c>
      <c r="BM217" s="23" t="s">
        <v>363</v>
      </c>
    </row>
    <row r="218" spans="2:47" s="1" customFormat="1" ht="13.5">
      <c r="B218" s="45"/>
      <c r="D218" s="209" t="s">
        <v>138</v>
      </c>
      <c r="F218" s="210" t="s">
        <v>364</v>
      </c>
      <c r="I218" s="170"/>
      <c r="L218" s="45"/>
      <c r="M218" s="211"/>
      <c r="N218" s="46"/>
      <c r="O218" s="46"/>
      <c r="P218" s="46"/>
      <c r="Q218" s="46"/>
      <c r="R218" s="46"/>
      <c r="S218" s="46"/>
      <c r="T218" s="84"/>
      <c r="AT218" s="23" t="s">
        <v>138</v>
      </c>
      <c r="AU218" s="23" t="s">
        <v>84</v>
      </c>
    </row>
    <row r="219" spans="2:51" s="12" customFormat="1" ht="13.5">
      <c r="B219" s="219"/>
      <c r="D219" s="209" t="s">
        <v>140</v>
      </c>
      <c r="E219" s="220" t="s">
        <v>5</v>
      </c>
      <c r="F219" s="221" t="s">
        <v>365</v>
      </c>
      <c r="H219" s="222">
        <v>2</v>
      </c>
      <c r="I219" s="223"/>
      <c r="L219" s="219"/>
      <c r="M219" s="224"/>
      <c r="N219" s="225"/>
      <c r="O219" s="225"/>
      <c r="P219" s="225"/>
      <c r="Q219" s="225"/>
      <c r="R219" s="225"/>
      <c r="S219" s="225"/>
      <c r="T219" s="226"/>
      <c r="AT219" s="220" t="s">
        <v>140</v>
      </c>
      <c r="AU219" s="220" t="s">
        <v>84</v>
      </c>
      <c r="AV219" s="12" t="s">
        <v>84</v>
      </c>
      <c r="AW219" s="12" t="s">
        <v>39</v>
      </c>
      <c r="AX219" s="12" t="s">
        <v>75</v>
      </c>
      <c r="AY219" s="220" t="s">
        <v>129</v>
      </c>
    </row>
    <row r="220" spans="2:65" s="1" customFormat="1" ht="22.8" customHeight="1">
      <c r="B220" s="196"/>
      <c r="C220" s="227" t="s">
        <v>366</v>
      </c>
      <c r="D220" s="227" t="s">
        <v>202</v>
      </c>
      <c r="E220" s="228" t="s">
        <v>367</v>
      </c>
      <c r="F220" s="229" t="s">
        <v>368</v>
      </c>
      <c r="G220" s="230" t="s">
        <v>227</v>
      </c>
      <c r="H220" s="231">
        <v>2</v>
      </c>
      <c r="I220" s="232"/>
      <c r="J220" s="233">
        <f>ROUND(I220*H220,2)</f>
        <v>0</v>
      </c>
      <c r="K220" s="229" t="s">
        <v>135</v>
      </c>
      <c r="L220" s="234"/>
      <c r="M220" s="235" t="s">
        <v>5</v>
      </c>
      <c r="N220" s="236" t="s">
        <v>46</v>
      </c>
      <c r="O220" s="46"/>
      <c r="P220" s="206">
        <f>O220*H220</f>
        <v>0</v>
      </c>
      <c r="Q220" s="206">
        <v>0.0014</v>
      </c>
      <c r="R220" s="206">
        <f>Q220*H220</f>
        <v>0.0028</v>
      </c>
      <c r="S220" s="206">
        <v>0</v>
      </c>
      <c r="T220" s="207">
        <f>S220*H220</f>
        <v>0</v>
      </c>
      <c r="AR220" s="23" t="s">
        <v>177</v>
      </c>
      <c r="AT220" s="23" t="s">
        <v>202</v>
      </c>
      <c r="AU220" s="23" t="s">
        <v>84</v>
      </c>
      <c r="AY220" s="23" t="s">
        <v>129</v>
      </c>
      <c r="BE220" s="208">
        <f>IF(N220="základní",J220,0)</f>
        <v>0</v>
      </c>
      <c r="BF220" s="208">
        <f>IF(N220="snížená",J220,0)</f>
        <v>0</v>
      </c>
      <c r="BG220" s="208">
        <f>IF(N220="zákl. přenesená",J220,0)</f>
        <v>0</v>
      </c>
      <c r="BH220" s="208">
        <f>IF(N220="sníž. přenesená",J220,0)</f>
        <v>0</v>
      </c>
      <c r="BI220" s="208">
        <f>IF(N220="nulová",J220,0)</f>
        <v>0</v>
      </c>
      <c r="BJ220" s="23" t="s">
        <v>24</v>
      </c>
      <c r="BK220" s="208">
        <f>ROUND(I220*H220,2)</f>
        <v>0</v>
      </c>
      <c r="BL220" s="23" t="s">
        <v>136</v>
      </c>
      <c r="BM220" s="23" t="s">
        <v>369</v>
      </c>
    </row>
    <row r="221" spans="2:47" s="1" customFormat="1" ht="13.5">
      <c r="B221" s="45"/>
      <c r="D221" s="209" t="s">
        <v>138</v>
      </c>
      <c r="F221" s="210" t="s">
        <v>368</v>
      </c>
      <c r="I221" s="170"/>
      <c r="L221" s="45"/>
      <c r="M221" s="211"/>
      <c r="N221" s="46"/>
      <c r="O221" s="46"/>
      <c r="P221" s="46"/>
      <c r="Q221" s="46"/>
      <c r="R221" s="46"/>
      <c r="S221" s="46"/>
      <c r="T221" s="84"/>
      <c r="AT221" s="23" t="s">
        <v>138</v>
      </c>
      <c r="AU221" s="23" t="s">
        <v>84</v>
      </c>
    </row>
    <row r="222" spans="2:65" s="1" customFormat="1" ht="22.8" customHeight="1">
      <c r="B222" s="196"/>
      <c r="C222" s="197" t="s">
        <v>370</v>
      </c>
      <c r="D222" s="197" t="s">
        <v>131</v>
      </c>
      <c r="E222" s="198" t="s">
        <v>371</v>
      </c>
      <c r="F222" s="199" t="s">
        <v>372</v>
      </c>
      <c r="G222" s="200" t="s">
        <v>227</v>
      </c>
      <c r="H222" s="201">
        <v>1</v>
      </c>
      <c r="I222" s="202"/>
      <c r="J222" s="203">
        <f>ROUND(I222*H222,2)</f>
        <v>0</v>
      </c>
      <c r="K222" s="199" t="s">
        <v>135</v>
      </c>
      <c r="L222" s="45"/>
      <c r="M222" s="204" t="s">
        <v>5</v>
      </c>
      <c r="N222" s="205" t="s">
        <v>46</v>
      </c>
      <c r="O222" s="46"/>
      <c r="P222" s="206">
        <f>O222*H222</f>
        <v>0</v>
      </c>
      <c r="Q222" s="206">
        <v>1E-05</v>
      </c>
      <c r="R222" s="206">
        <f>Q222*H222</f>
        <v>1E-05</v>
      </c>
      <c r="S222" s="206">
        <v>0</v>
      </c>
      <c r="T222" s="207">
        <f>S222*H222</f>
        <v>0</v>
      </c>
      <c r="AR222" s="23" t="s">
        <v>136</v>
      </c>
      <c r="AT222" s="23" t="s">
        <v>131</v>
      </c>
      <c r="AU222" s="23" t="s">
        <v>84</v>
      </c>
      <c r="AY222" s="23" t="s">
        <v>129</v>
      </c>
      <c r="BE222" s="208">
        <f>IF(N222="základní",J222,0)</f>
        <v>0</v>
      </c>
      <c r="BF222" s="208">
        <f>IF(N222="snížená",J222,0)</f>
        <v>0</v>
      </c>
      <c r="BG222" s="208">
        <f>IF(N222="zákl. přenesená",J222,0)</f>
        <v>0</v>
      </c>
      <c r="BH222" s="208">
        <f>IF(N222="sníž. přenesená",J222,0)</f>
        <v>0</v>
      </c>
      <c r="BI222" s="208">
        <f>IF(N222="nulová",J222,0)</f>
        <v>0</v>
      </c>
      <c r="BJ222" s="23" t="s">
        <v>24</v>
      </c>
      <c r="BK222" s="208">
        <f>ROUND(I222*H222,2)</f>
        <v>0</v>
      </c>
      <c r="BL222" s="23" t="s">
        <v>136</v>
      </c>
      <c r="BM222" s="23" t="s">
        <v>373</v>
      </c>
    </row>
    <row r="223" spans="2:47" s="1" customFormat="1" ht="13.5">
      <c r="B223" s="45"/>
      <c r="D223" s="209" t="s">
        <v>138</v>
      </c>
      <c r="F223" s="210" t="s">
        <v>374</v>
      </c>
      <c r="I223" s="170"/>
      <c r="L223" s="45"/>
      <c r="M223" s="211"/>
      <c r="N223" s="46"/>
      <c r="O223" s="46"/>
      <c r="P223" s="46"/>
      <c r="Q223" s="46"/>
      <c r="R223" s="46"/>
      <c r="S223" s="46"/>
      <c r="T223" s="84"/>
      <c r="AT223" s="23" t="s">
        <v>138</v>
      </c>
      <c r="AU223" s="23" t="s">
        <v>84</v>
      </c>
    </row>
    <row r="224" spans="2:51" s="12" customFormat="1" ht="13.5">
      <c r="B224" s="219"/>
      <c r="D224" s="209" t="s">
        <v>140</v>
      </c>
      <c r="E224" s="220" t="s">
        <v>5</v>
      </c>
      <c r="F224" s="221" t="s">
        <v>375</v>
      </c>
      <c r="H224" s="222">
        <v>1</v>
      </c>
      <c r="I224" s="223"/>
      <c r="L224" s="219"/>
      <c r="M224" s="224"/>
      <c r="N224" s="225"/>
      <c r="O224" s="225"/>
      <c r="P224" s="225"/>
      <c r="Q224" s="225"/>
      <c r="R224" s="225"/>
      <c r="S224" s="225"/>
      <c r="T224" s="226"/>
      <c r="AT224" s="220" t="s">
        <v>140</v>
      </c>
      <c r="AU224" s="220" t="s">
        <v>84</v>
      </c>
      <c r="AV224" s="12" t="s">
        <v>84</v>
      </c>
      <c r="AW224" s="12" t="s">
        <v>39</v>
      </c>
      <c r="AX224" s="12" t="s">
        <v>75</v>
      </c>
      <c r="AY224" s="220" t="s">
        <v>129</v>
      </c>
    </row>
    <row r="225" spans="2:65" s="1" customFormat="1" ht="22.8" customHeight="1">
      <c r="B225" s="196"/>
      <c r="C225" s="227" t="s">
        <v>376</v>
      </c>
      <c r="D225" s="227" t="s">
        <v>202</v>
      </c>
      <c r="E225" s="228" t="s">
        <v>377</v>
      </c>
      <c r="F225" s="229" t="s">
        <v>378</v>
      </c>
      <c r="G225" s="230" t="s">
        <v>227</v>
      </c>
      <c r="H225" s="231">
        <v>1</v>
      </c>
      <c r="I225" s="232"/>
      <c r="J225" s="233">
        <f>ROUND(I225*H225,2)</f>
        <v>0</v>
      </c>
      <c r="K225" s="229" t="s">
        <v>135</v>
      </c>
      <c r="L225" s="234"/>
      <c r="M225" s="235" t="s">
        <v>5</v>
      </c>
      <c r="N225" s="236" t="s">
        <v>46</v>
      </c>
      <c r="O225" s="46"/>
      <c r="P225" s="206">
        <f>O225*H225</f>
        <v>0</v>
      </c>
      <c r="Q225" s="206">
        <v>0.0018</v>
      </c>
      <c r="R225" s="206">
        <f>Q225*H225</f>
        <v>0.0018</v>
      </c>
      <c r="S225" s="206">
        <v>0</v>
      </c>
      <c r="T225" s="207">
        <f>S225*H225</f>
        <v>0</v>
      </c>
      <c r="AR225" s="23" t="s">
        <v>177</v>
      </c>
      <c r="AT225" s="23" t="s">
        <v>202</v>
      </c>
      <c r="AU225" s="23" t="s">
        <v>84</v>
      </c>
      <c r="AY225" s="23" t="s">
        <v>129</v>
      </c>
      <c r="BE225" s="208">
        <f>IF(N225="základní",J225,0)</f>
        <v>0</v>
      </c>
      <c r="BF225" s="208">
        <f>IF(N225="snížená",J225,0)</f>
        <v>0</v>
      </c>
      <c r="BG225" s="208">
        <f>IF(N225="zákl. přenesená",J225,0)</f>
        <v>0</v>
      </c>
      <c r="BH225" s="208">
        <f>IF(N225="sníž. přenesená",J225,0)</f>
        <v>0</v>
      </c>
      <c r="BI225" s="208">
        <f>IF(N225="nulová",J225,0)</f>
        <v>0</v>
      </c>
      <c r="BJ225" s="23" t="s">
        <v>24</v>
      </c>
      <c r="BK225" s="208">
        <f>ROUND(I225*H225,2)</f>
        <v>0</v>
      </c>
      <c r="BL225" s="23" t="s">
        <v>136</v>
      </c>
      <c r="BM225" s="23" t="s">
        <v>379</v>
      </c>
    </row>
    <row r="226" spans="2:47" s="1" customFormat="1" ht="13.5">
      <c r="B226" s="45"/>
      <c r="D226" s="209" t="s">
        <v>138</v>
      </c>
      <c r="F226" s="210" t="s">
        <v>378</v>
      </c>
      <c r="I226" s="170"/>
      <c r="L226" s="45"/>
      <c r="M226" s="211"/>
      <c r="N226" s="46"/>
      <c r="O226" s="46"/>
      <c r="P226" s="46"/>
      <c r="Q226" s="46"/>
      <c r="R226" s="46"/>
      <c r="S226" s="46"/>
      <c r="T226" s="84"/>
      <c r="AT226" s="23" t="s">
        <v>138</v>
      </c>
      <c r="AU226" s="23" t="s">
        <v>84</v>
      </c>
    </row>
    <row r="227" spans="2:65" s="1" customFormat="1" ht="22.8" customHeight="1">
      <c r="B227" s="196"/>
      <c r="C227" s="197" t="s">
        <v>380</v>
      </c>
      <c r="D227" s="197" t="s">
        <v>131</v>
      </c>
      <c r="E227" s="198" t="s">
        <v>381</v>
      </c>
      <c r="F227" s="199" t="s">
        <v>382</v>
      </c>
      <c r="G227" s="200" t="s">
        <v>259</v>
      </c>
      <c r="H227" s="201">
        <v>1</v>
      </c>
      <c r="I227" s="202"/>
      <c r="J227" s="203">
        <f>ROUND(I227*H227,2)</f>
        <v>0</v>
      </c>
      <c r="K227" s="199" t="s">
        <v>135</v>
      </c>
      <c r="L227" s="45"/>
      <c r="M227" s="204" t="s">
        <v>5</v>
      </c>
      <c r="N227" s="205" t="s">
        <v>46</v>
      </c>
      <c r="O227" s="46"/>
      <c r="P227" s="206">
        <f>O227*H227</f>
        <v>0</v>
      </c>
      <c r="Q227" s="206">
        <v>0</v>
      </c>
      <c r="R227" s="206">
        <f>Q227*H227</f>
        <v>0</v>
      </c>
      <c r="S227" s="206">
        <v>0</v>
      </c>
      <c r="T227" s="207">
        <f>S227*H227</f>
        <v>0</v>
      </c>
      <c r="AR227" s="23" t="s">
        <v>136</v>
      </c>
      <c r="AT227" s="23" t="s">
        <v>131</v>
      </c>
      <c r="AU227" s="23" t="s">
        <v>84</v>
      </c>
      <c r="AY227" s="23" t="s">
        <v>129</v>
      </c>
      <c r="BE227" s="208">
        <f>IF(N227="základní",J227,0)</f>
        <v>0</v>
      </c>
      <c r="BF227" s="208">
        <f>IF(N227="snížená",J227,0)</f>
        <v>0</v>
      </c>
      <c r="BG227" s="208">
        <f>IF(N227="zákl. přenesená",J227,0)</f>
        <v>0</v>
      </c>
      <c r="BH227" s="208">
        <f>IF(N227="sníž. přenesená",J227,0)</f>
        <v>0</v>
      </c>
      <c r="BI227" s="208">
        <f>IF(N227="nulová",J227,0)</f>
        <v>0</v>
      </c>
      <c r="BJ227" s="23" t="s">
        <v>24</v>
      </c>
      <c r="BK227" s="208">
        <f>ROUND(I227*H227,2)</f>
        <v>0</v>
      </c>
      <c r="BL227" s="23" t="s">
        <v>136</v>
      </c>
      <c r="BM227" s="23" t="s">
        <v>383</v>
      </c>
    </row>
    <row r="228" spans="2:47" s="1" customFormat="1" ht="13.5">
      <c r="B228" s="45"/>
      <c r="D228" s="209" t="s">
        <v>138</v>
      </c>
      <c r="F228" s="210" t="s">
        <v>384</v>
      </c>
      <c r="I228" s="170"/>
      <c r="L228" s="45"/>
      <c r="M228" s="211"/>
      <c r="N228" s="46"/>
      <c r="O228" s="46"/>
      <c r="P228" s="46"/>
      <c r="Q228" s="46"/>
      <c r="R228" s="46"/>
      <c r="S228" s="46"/>
      <c r="T228" s="84"/>
      <c r="AT228" s="23" t="s">
        <v>138</v>
      </c>
      <c r="AU228" s="23" t="s">
        <v>84</v>
      </c>
    </row>
    <row r="229" spans="2:65" s="1" customFormat="1" ht="14.4" customHeight="1">
      <c r="B229" s="196"/>
      <c r="C229" s="227" t="s">
        <v>385</v>
      </c>
      <c r="D229" s="227" t="s">
        <v>202</v>
      </c>
      <c r="E229" s="228" t="s">
        <v>386</v>
      </c>
      <c r="F229" s="229" t="s">
        <v>387</v>
      </c>
      <c r="G229" s="230" t="s">
        <v>259</v>
      </c>
      <c r="H229" s="231">
        <v>1</v>
      </c>
      <c r="I229" s="232"/>
      <c r="J229" s="233">
        <f>ROUND(I229*H229,2)</f>
        <v>0</v>
      </c>
      <c r="K229" s="229" t="s">
        <v>135</v>
      </c>
      <c r="L229" s="234"/>
      <c r="M229" s="235" t="s">
        <v>5</v>
      </c>
      <c r="N229" s="236" t="s">
        <v>46</v>
      </c>
      <c r="O229" s="46"/>
      <c r="P229" s="206">
        <f>O229*H229</f>
        <v>0</v>
      </c>
      <c r="Q229" s="206">
        <v>0.0007</v>
      </c>
      <c r="R229" s="206">
        <f>Q229*H229</f>
        <v>0.0007</v>
      </c>
      <c r="S229" s="206">
        <v>0</v>
      </c>
      <c r="T229" s="207">
        <f>S229*H229</f>
        <v>0</v>
      </c>
      <c r="AR229" s="23" t="s">
        <v>177</v>
      </c>
      <c r="AT229" s="23" t="s">
        <v>202</v>
      </c>
      <c r="AU229" s="23" t="s">
        <v>84</v>
      </c>
      <c r="AY229" s="23" t="s">
        <v>129</v>
      </c>
      <c r="BE229" s="208">
        <f>IF(N229="základní",J229,0)</f>
        <v>0</v>
      </c>
      <c r="BF229" s="208">
        <f>IF(N229="snížená",J229,0)</f>
        <v>0</v>
      </c>
      <c r="BG229" s="208">
        <f>IF(N229="zákl. přenesená",J229,0)</f>
        <v>0</v>
      </c>
      <c r="BH229" s="208">
        <f>IF(N229="sníž. přenesená",J229,0)</f>
        <v>0</v>
      </c>
      <c r="BI229" s="208">
        <f>IF(N229="nulová",J229,0)</f>
        <v>0</v>
      </c>
      <c r="BJ229" s="23" t="s">
        <v>24</v>
      </c>
      <c r="BK229" s="208">
        <f>ROUND(I229*H229,2)</f>
        <v>0</v>
      </c>
      <c r="BL229" s="23" t="s">
        <v>136</v>
      </c>
      <c r="BM229" s="23" t="s">
        <v>388</v>
      </c>
    </row>
    <row r="230" spans="2:47" s="1" customFormat="1" ht="13.5">
      <c r="B230" s="45"/>
      <c r="D230" s="209" t="s">
        <v>138</v>
      </c>
      <c r="F230" s="210" t="s">
        <v>387</v>
      </c>
      <c r="I230" s="170"/>
      <c r="L230" s="45"/>
      <c r="M230" s="211"/>
      <c r="N230" s="46"/>
      <c r="O230" s="46"/>
      <c r="P230" s="46"/>
      <c r="Q230" s="46"/>
      <c r="R230" s="46"/>
      <c r="S230" s="46"/>
      <c r="T230" s="84"/>
      <c r="AT230" s="23" t="s">
        <v>138</v>
      </c>
      <c r="AU230" s="23" t="s">
        <v>84</v>
      </c>
    </row>
    <row r="231" spans="2:65" s="1" customFormat="1" ht="22.8" customHeight="1">
      <c r="B231" s="196"/>
      <c r="C231" s="197" t="s">
        <v>389</v>
      </c>
      <c r="D231" s="197" t="s">
        <v>131</v>
      </c>
      <c r="E231" s="198" t="s">
        <v>390</v>
      </c>
      <c r="F231" s="199" t="s">
        <v>391</v>
      </c>
      <c r="G231" s="200" t="s">
        <v>259</v>
      </c>
      <c r="H231" s="201">
        <v>1</v>
      </c>
      <c r="I231" s="202"/>
      <c r="J231" s="203">
        <f>ROUND(I231*H231,2)</f>
        <v>0</v>
      </c>
      <c r="K231" s="199" t="s">
        <v>135</v>
      </c>
      <c r="L231" s="45"/>
      <c r="M231" s="204" t="s">
        <v>5</v>
      </c>
      <c r="N231" s="205" t="s">
        <v>46</v>
      </c>
      <c r="O231" s="46"/>
      <c r="P231" s="206">
        <f>O231*H231</f>
        <v>0</v>
      </c>
      <c r="Q231" s="206">
        <v>0.21734</v>
      </c>
      <c r="R231" s="206">
        <f>Q231*H231</f>
        <v>0.21734</v>
      </c>
      <c r="S231" s="206">
        <v>0</v>
      </c>
      <c r="T231" s="207">
        <f>S231*H231</f>
        <v>0</v>
      </c>
      <c r="AR231" s="23" t="s">
        <v>136</v>
      </c>
      <c r="AT231" s="23" t="s">
        <v>131</v>
      </c>
      <c r="AU231" s="23" t="s">
        <v>84</v>
      </c>
      <c r="AY231" s="23" t="s">
        <v>129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23" t="s">
        <v>24</v>
      </c>
      <c r="BK231" s="208">
        <f>ROUND(I231*H231,2)</f>
        <v>0</v>
      </c>
      <c r="BL231" s="23" t="s">
        <v>136</v>
      </c>
      <c r="BM231" s="23" t="s">
        <v>392</v>
      </c>
    </row>
    <row r="232" spans="2:47" s="1" customFormat="1" ht="13.5">
      <c r="B232" s="45"/>
      <c r="D232" s="209" t="s">
        <v>138</v>
      </c>
      <c r="F232" s="210" t="s">
        <v>393</v>
      </c>
      <c r="I232" s="170"/>
      <c r="L232" s="45"/>
      <c r="M232" s="211"/>
      <c r="N232" s="46"/>
      <c r="O232" s="46"/>
      <c r="P232" s="46"/>
      <c r="Q232" s="46"/>
      <c r="R232" s="46"/>
      <c r="S232" s="46"/>
      <c r="T232" s="84"/>
      <c r="AT232" s="23" t="s">
        <v>138</v>
      </c>
      <c r="AU232" s="23" t="s">
        <v>84</v>
      </c>
    </row>
    <row r="233" spans="2:51" s="12" customFormat="1" ht="13.5">
      <c r="B233" s="219"/>
      <c r="D233" s="209" t="s">
        <v>140</v>
      </c>
      <c r="E233" s="220" t="s">
        <v>5</v>
      </c>
      <c r="F233" s="221" t="s">
        <v>394</v>
      </c>
      <c r="H233" s="222">
        <v>1</v>
      </c>
      <c r="I233" s="223"/>
      <c r="L233" s="219"/>
      <c r="M233" s="224"/>
      <c r="N233" s="225"/>
      <c r="O233" s="225"/>
      <c r="P233" s="225"/>
      <c r="Q233" s="225"/>
      <c r="R233" s="225"/>
      <c r="S233" s="225"/>
      <c r="T233" s="226"/>
      <c r="AT233" s="220" t="s">
        <v>140</v>
      </c>
      <c r="AU233" s="220" t="s">
        <v>84</v>
      </c>
      <c r="AV233" s="12" t="s">
        <v>84</v>
      </c>
      <c r="AW233" s="12" t="s">
        <v>39</v>
      </c>
      <c r="AX233" s="12" t="s">
        <v>75</v>
      </c>
      <c r="AY233" s="220" t="s">
        <v>129</v>
      </c>
    </row>
    <row r="234" spans="2:65" s="1" customFormat="1" ht="22.8" customHeight="1">
      <c r="B234" s="196"/>
      <c r="C234" s="197" t="s">
        <v>395</v>
      </c>
      <c r="D234" s="197" t="s">
        <v>131</v>
      </c>
      <c r="E234" s="198" t="s">
        <v>396</v>
      </c>
      <c r="F234" s="199" t="s">
        <v>397</v>
      </c>
      <c r="G234" s="200" t="s">
        <v>259</v>
      </c>
      <c r="H234" s="201">
        <v>1</v>
      </c>
      <c r="I234" s="202"/>
      <c r="J234" s="203">
        <f>ROUND(I234*H234,2)</f>
        <v>0</v>
      </c>
      <c r="K234" s="199" t="s">
        <v>135</v>
      </c>
      <c r="L234" s="45"/>
      <c r="M234" s="204" t="s">
        <v>5</v>
      </c>
      <c r="N234" s="205" t="s">
        <v>46</v>
      </c>
      <c r="O234" s="46"/>
      <c r="P234" s="206">
        <f>O234*H234</f>
        <v>0</v>
      </c>
      <c r="Q234" s="206">
        <v>0.21734</v>
      </c>
      <c r="R234" s="206">
        <f>Q234*H234</f>
        <v>0.21734</v>
      </c>
      <c r="S234" s="206">
        <v>0</v>
      </c>
      <c r="T234" s="207">
        <f>S234*H234</f>
        <v>0</v>
      </c>
      <c r="AR234" s="23" t="s">
        <v>136</v>
      </c>
      <c r="AT234" s="23" t="s">
        <v>131</v>
      </c>
      <c r="AU234" s="23" t="s">
        <v>84</v>
      </c>
      <c r="AY234" s="23" t="s">
        <v>129</v>
      </c>
      <c r="BE234" s="208">
        <f>IF(N234="základní",J234,0)</f>
        <v>0</v>
      </c>
      <c r="BF234" s="208">
        <f>IF(N234="snížená",J234,0)</f>
        <v>0</v>
      </c>
      <c r="BG234" s="208">
        <f>IF(N234="zákl. přenesená",J234,0)</f>
        <v>0</v>
      </c>
      <c r="BH234" s="208">
        <f>IF(N234="sníž. přenesená",J234,0)</f>
        <v>0</v>
      </c>
      <c r="BI234" s="208">
        <f>IF(N234="nulová",J234,0)</f>
        <v>0</v>
      </c>
      <c r="BJ234" s="23" t="s">
        <v>24</v>
      </c>
      <c r="BK234" s="208">
        <f>ROUND(I234*H234,2)</f>
        <v>0</v>
      </c>
      <c r="BL234" s="23" t="s">
        <v>136</v>
      </c>
      <c r="BM234" s="23" t="s">
        <v>398</v>
      </c>
    </row>
    <row r="235" spans="2:47" s="1" customFormat="1" ht="13.5">
      <c r="B235" s="45"/>
      <c r="D235" s="209" t="s">
        <v>138</v>
      </c>
      <c r="F235" s="210" t="s">
        <v>399</v>
      </c>
      <c r="I235" s="170"/>
      <c r="L235" s="45"/>
      <c r="M235" s="211"/>
      <c r="N235" s="46"/>
      <c r="O235" s="46"/>
      <c r="P235" s="46"/>
      <c r="Q235" s="46"/>
      <c r="R235" s="46"/>
      <c r="S235" s="46"/>
      <c r="T235" s="84"/>
      <c r="AT235" s="23" t="s">
        <v>138</v>
      </c>
      <c r="AU235" s="23" t="s">
        <v>84</v>
      </c>
    </row>
    <row r="236" spans="2:51" s="12" customFormat="1" ht="13.5">
      <c r="B236" s="219"/>
      <c r="D236" s="209" t="s">
        <v>140</v>
      </c>
      <c r="E236" s="220" t="s">
        <v>5</v>
      </c>
      <c r="F236" s="221" t="s">
        <v>400</v>
      </c>
      <c r="H236" s="222">
        <v>1</v>
      </c>
      <c r="I236" s="223"/>
      <c r="L236" s="219"/>
      <c r="M236" s="224"/>
      <c r="N236" s="225"/>
      <c r="O236" s="225"/>
      <c r="P236" s="225"/>
      <c r="Q236" s="225"/>
      <c r="R236" s="225"/>
      <c r="S236" s="225"/>
      <c r="T236" s="226"/>
      <c r="AT236" s="220" t="s">
        <v>140</v>
      </c>
      <c r="AU236" s="220" t="s">
        <v>84</v>
      </c>
      <c r="AV236" s="12" t="s">
        <v>84</v>
      </c>
      <c r="AW236" s="12" t="s">
        <v>39</v>
      </c>
      <c r="AX236" s="12" t="s">
        <v>75</v>
      </c>
      <c r="AY236" s="220" t="s">
        <v>129</v>
      </c>
    </row>
    <row r="237" spans="2:65" s="1" customFormat="1" ht="14.4" customHeight="1">
      <c r="B237" s="196"/>
      <c r="C237" s="227" t="s">
        <v>401</v>
      </c>
      <c r="D237" s="227" t="s">
        <v>202</v>
      </c>
      <c r="E237" s="228" t="s">
        <v>402</v>
      </c>
      <c r="F237" s="229" t="s">
        <v>403</v>
      </c>
      <c r="G237" s="230" t="s">
        <v>259</v>
      </c>
      <c r="H237" s="231">
        <v>1</v>
      </c>
      <c r="I237" s="232"/>
      <c r="J237" s="233">
        <f>ROUND(I237*H237,2)</f>
        <v>0</v>
      </c>
      <c r="K237" s="229" t="s">
        <v>135</v>
      </c>
      <c r="L237" s="234"/>
      <c r="M237" s="235" t="s">
        <v>5</v>
      </c>
      <c r="N237" s="236" t="s">
        <v>46</v>
      </c>
      <c r="O237" s="46"/>
      <c r="P237" s="206">
        <f>O237*H237</f>
        <v>0</v>
      </c>
      <c r="Q237" s="206">
        <v>0.041</v>
      </c>
      <c r="R237" s="206">
        <f>Q237*H237</f>
        <v>0.041</v>
      </c>
      <c r="S237" s="206">
        <v>0</v>
      </c>
      <c r="T237" s="207">
        <f>S237*H237</f>
        <v>0</v>
      </c>
      <c r="AR237" s="23" t="s">
        <v>177</v>
      </c>
      <c r="AT237" s="23" t="s">
        <v>202</v>
      </c>
      <c r="AU237" s="23" t="s">
        <v>84</v>
      </c>
      <c r="AY237" s="23" t="s">
        <v>129</v>
      </c>
      <c r="BE237" s="208">
        <f>IF(N237="základní",J237,0)</f>
        <v>0</v>
      </c>
      <c r="BF237" s="208">
        <f>IF(N237="snížená",J237,0)</f>
        <v>0</v>
      </c>
      <c r="BG237" s="208">
        <f>IF(N237="zákl. přenesená",J237,0)</f>
        <v>0</v>
      </c>
      <c r="BH237" s="208">
        <f>IF(N237="sníž. přenesená",J237,0)</f>
        <v>0</v>
      </c>
      <c r="BI237" s="208">
        <f>IF(N237="nulová",J237,0)</f>
        <v>0</v>
      </c>
      <c r="BJ237" s="23" t="s">
        <v>24</v>
      </c>
      <c r="BK237" s="208">
        <f>ROUND(I237*H237,2)</f>
        <v>0</v>
      </c>
      <c r="BL237" s="23" t="s">
        <v>136</v>
      </c>
      <c r="BM237" s="23" t="s">
        <v>404</v>
      </c>
    </row>
    <row r="238" spans="2:47" s="1" customFormat="1" ht="13.5">
      <c r="B238" s="45"/>
      <c r="D238" s="209" t="s">
        <v>138</v>
      </c>
      <c r="F238" s="210" t="s">
        <v>403</v>
      </c>
      <c r="I238" s="170"/>
      <c r="L238" s="45"/>
      <c r="M238" s="211"/>
      <c r="N238" s="46"/>
      <c r="O238" s="46"/>
      <c r="P238" s="46"/>
      <c r="Q238" s="46"/>
      <c r="R238" s="46"/>
      <c r="S238" s="46"/>
      <c r="T238" s="84"/>
      <c r="AT238" s="23" t="s">
        <v>138</v>
      </c>
      <c r="AU238" s="23" t="s">
        <v>84</v>
      </c>
    </row>
    <row r="239" spans="2:47" s="1" customFormat="1" ht="13.5">
      <c r="B239" s="45"/>
      <c r="D239" s="209" t="s">
        <v>405</v>
      </c>
      <c r="F239" s="237" t="s">
        <v>406</v>
      </c>
      <c r="I239" s="170"/>
      <c r="L239" s="45"/>
      <c r="M239" s="211"/>
      <c r="N239" s="46"/>
      <c r="O239" s="46"/>
      <c r="P239" s="46"/>
      <c r="Q239" s="46"/>
      <c r="R239" s="46"/>
      <c r="S239" s="46"/>
      <c r="T239" s="84"/>
      <c r="AT239" s="23" t="s">
        <v>405</v>
      </c>
      <c r="AU239" s="23" t="s">
        <v>84</v>
      </c>
    </row>
    <row r="240" spans="2:63" s="10" customFormat="1" ht="29.85" customHeight="1">
      <c r="B240" s="183"/>
      <c r="D240" s="184" t="s">
        <v>74</v>
      </c>
      <c r="E240" s="194" t="s">
        <v>183</v>
      </c>
      <c r="F240" s="194" t="s">
        <v>407</v>
      </c>
      <c r="I240" s="186"/>
      <c r="J240" s="195">
        <f>BK240</f>
        <v>0</v>
      </c>
      <c r="L240" s="183"/>
      <c r="M240" s="188"/>
      <c r="N240" s="189"/>
      <c r="O240" s="189"/>
      <c r="P240" s="190">
        <f>SUM(P241:P253)</f>
        <v>0</v>
      </c>
      <c r="Q240" s="189"/>
      <c r="R240" s="190">
        <f>SUM(R241:R253)</f>
        <v>1.820108</v>
      </c>
      <c r="S240" s="189"/>
      <c r="T240" s="191">
        <f>SUM(T241:T253)</f>
        <v>0</v>
      </c>
      <c r="AR240" s="184" t="s">
        <v>24</v>
      </c>
      <c r="AT240" s="192" t="s">
        <v>74</v>
      </c>
      <c r="AU240" s="192" t="s">
        <v>24</v>
      </c>
      <c r="AY240" s="184" t="s">
        <v>129</v>
      </c>
      <c r="BK240" s="193">
        <f>SUM(BK241:BK253)</f>
        <v>0</v>
      </c>
    </row>
    <row r="241" spans="2:65" s="1" customFormat="1" ht="14.4" customHeight="1">
      <c r="B241" s="196"/>
      <c r="C241" s="197" t="s">
        <v>408</v>
      </c>
      <c r="D241" s="197" t="s">
        <v>131</v>
      </c>
      <c r="E241" s="198" t="s">
        <v>409</v>
      </c>
      <c r="F241" s="199" t="s">
        <v>410</v>
      </c>
      <c r="G241" s="200" t="s">
        <v>134</v>
      </c>
      <c r="H241" s="201">
        <v>1.056</v>
      </c>
      <c r="I241" s="202"/>
      <c r="J241" s="203">
        <f>ROUND(I241*H241,2)</f>
        <v>0</v>
      </c>
      <c r="K241" s="199" t="s">
        <v>135</v>
      </c>
      <c r="L241" s="45"/>
      <c r="M241" s="204" t="s">
        <v>5</v>
      </c>
      <c r="N241" s="205" t="s">
        <v>46</v>
      </c>
      <c r="O241" s="46"/>
      <c r="P241" s="206">
        <f>O241*H241</f>
        <v>0</v>
      </c>
      <c r="Q241" s="206">
        <v>0</v>
      </c>
      <c r="R241" s="206">
        <f>Q241*H241</f>
        <v>0</v>
      </c>
      <c r="S241" s="206">
        <v>0</v>
      </c>
      <c r="T241" s="207">
        <f>S241*H241</f>
        <v>0</v>
      </c>
      <c r="AR241" s="23" t="s">
        <v>136</v>
      </c>
      <c r="AT241" s="23" t="s">
        <v>131</v>
      </c>
      <c r="AU241" s="23" t="s">
        <v>84</v>
      </c>
      <c r="AY241" s="23" t="s">
        <v>129</v>
      </c>
      <c r="BE241" s="208">
        <f>IF(N241="základní",J241,0)</f>
        <v>0</v>
      </c>
      <c r="BF241" s="208">
        <f>IF(N241="snížená",J241,0)</f>
        <v>0</v>
      </c>
      <c r="BG241" s="208">
        <f>IF(N241="zákl. přenesená",J241,0)</f>
        <v>0</v>
      </c>
      <c r="BH241" s="208">
        <f>IF(N241="sníž. přenesená",J241,0)</f>
        <v>0</v>
      </c>
      <c r="BI241" s="208">
        <f>IF(N241="nulová",J241,0)</f>
        <v>0</v>
      </c>
      <c r="BJ241" s="23" t="s">
        <v>24</v>
      </c>
      <c r="BK241" s="208">
        <f>ROUND(I241*H241,2)</f>
        <v>0</v>
      </c>
      <c r="BL241" s="23" t="s">
        <v>136</v>
      </c>
      <c r="BM241" s="23" t="s">
        <v>411</v>
      </c>
    </row>
    <row r="242" spans="2:47" s="1" customFormat="1" ht="13.5">
      <c r="B242" s="45"/>
      <c r="D242" s="209" t="s">
        <v>138</v>
      </c>
      <c r="F242" s="210" t="s">
        <v>412</v>
      </c>
      <c r="I242" s="170"/>
      <c r="L242" s="45"/>
      <c r="M242" s="211"/>
      <c r="N242" s="46"/>
      <c r="O242" s="46"/>
      <c r="P242" s="46"/>
      <c r="Q242" s="46"/>
      <c r="R242" s="46"/>
      <c r="S242" s="46"/>
      <c r="T242" s="84"/>
      <c r="AT242" s="23" t="s">
        <v>138</v>
      </c>
      <c r="AU242" s="23" t="s">
        <v>84</v>
      </c>
    </row>
    <row r="243" spans="2:51" s="12" customFormat="1" ht="13.5">
      <c r="B243" s="219"/>
      <c r="D243" s="209" t="s">
        <v>140</v>
      </c>
      <c r="E243" s="220" t="s">
        <v>5</v>
      </c>
      <c r="F243" s="221" t="s">
        <v>413</v>
      </c>
      <c r="H243" s="222">
        <v>1.056</v>
      </c>
      <c r="I243" s="223"/>
      <c r="L243" s="219"/>
      <c r="M243" s="224"/>
      <c r="N243" s="225"/>
      <c r="O243" s="225"/>
      <c r="P243" s="225"/>
      <c r="Q243" s="225"/>
      <c r="R243" s="225"/>
      <c r="S243" s="225"/>
      <c r="T243" s="226"/>
      <c r="AT243" s="220" t="s">
        <v>140</v>
      </c>
      <c r="AU243" s="220" t="s">
        <v>84</v>
      </c>
      <c r="AV243" s="12" t="s">
        <v>84</v>
      </c>
      <c r="AW243" s="12" t="s">
        <v>39</v>
      </c>
      <c r="AX243" s="12" t="s">
        <v>75</v>
      </c>
      <c r="AY243" s="220" t="s">
        <v>129</v>
      </c>
    </row>
    <row r="244" spans="2:65" s="1" customFormat="1" ht="22.8" customHeight="1">
      <c r="B244" s="196"/>
      <c r="C244" s="197" t="s">
        <v>414</v>
      </c>
      <c r="D244" s="197" t="s">
        <v>131</v>
      </c>
      <c r="E244" s="198" t="s">
        <v>415</v>
      </c>
      <c r="F244" s="199" t="s">
        <v>416</v>
      </c>
      <c r="G244" s="200" t="s">
        <v>227</v>
      </c>
      <c r="H244" s="201">
        <v>5.8</v>
      </c>
      <c r="I244" s="202"/>
      <c r="J244" s="203">
        <f>ROUND(I244*H244,2)</f>
        <v>0</v>
      </c>
      <c r="K244" s="199" t="s">
        <v>135</v>
      </c>
      <c r="L244" s="45"/>
      <c r="M244" s="204" t="s">
        <v>5</v>
      </c>
      <c r="N244" s="205" t="s">
        <v>46</v>
      </c>
      <c r="O244" s="46"/>
      <c r="P244" s="206">
        <f>O244*H244</f>
        <v>0</v>
      </c>
      <c r="Q244" s="206">
        <v>0.29221</v>
      </c>
      <c r="R244" s="206">
        <f>Q244*H244</f>
        <v>1.6948180000000002</v>
      </c>
      <c r="S244" s="206">
        <v>0</v>
      </c>
      <c r="T244" s="207">
        <f>S244*H244</f>
        <v>0</v>
      </c>
      <c r="AR244" s="23" t="s">
        <v>136</v>
      </c>
      <c r="AT244" s="23" t="s">
        <v>131</v>
      </c>
      <c r="AU244" s="23" t="s">
        <v>84</v>
      </c>
      <c r="AY244" s="23" t="s">
        <v>129</v>
      </c>
      <c r="BE244" s="208">
        <f>IF(N244="základní",J244,0)</f>
        <v>0</v>
      </c>
      <c r="BF244" s="208">
        <f>IF(N244="snížená",J244,0)</f>
        <v>0</v>
      </c>
      <c r="BG244" s="208">
        <f>IF(N244="zákl. přenesená",J244,0)</f>
        <v>0</v>
      </c>
      <c r="BH244" s="208">
        <f>IF(N244="sníž. přenesená",J244,0)</f>
        <v>0</v>
      </c>
      <c r="BI244" s="208">
        <f>IF(N244="nulová",J244,0)</f>
        <v>0</v>
      </c>
      <c r="BJ244" s="23" t="s">
        <v>24</v>
      </c>
      <c r="BK244" s="208">
        <f>ROUND(I244*H244,2)</f>
        <v>0</v>
      </c>
      <c r="BL244" s="23" t="s">
        <v>136</v>
      </c>
      <c r="BM244" s="23" t="s">
        <v>417</v>
      </c>
    </row>
    <row r="245" spans="2:47" s="1" customFormat="1" ht="13.5">
      <c r="B245" s="45"/>
      <c r="D245" s="209" t="s">
        <v>138</v>
      </c>
      <c r="F245" s="210" t="s">
        <v>418</v>
      </c>
      <c r="I245" s="170"/>
      <c r="L245" s="45"/>
      <c r="M245" s="211"/>
      <c r="N245" s="46"/>
      <c r="O245" s="46"/>
      <c r="P245" s="46"/>
      <c r="Q245" s="46"/>
      <c r="R245" s="46"/>
      <c r="S245" s="46"/>
      <c r="T245" s="84"/>
      <c r="AT245" s="23" t="s">
        <v>138</v>
      </c>
      <c r="AU245" s="23" t="s">
        <v>84</v>
      </c>
    </row>
    <row r="246" spans="2:65" s="1" customFormat="1" ht="22.8" customHeight="1">
      <c r="B246" s="196"/>
      <c r="C246" s="227" t="s">
        <v>419</v>
      </c>
      <c r="D246" s="227" t="s">
        <v>202</v>
      </c>
      <c r="E246" s="228" t="s">
        <v>420</v>
      </c>
      <c r="F246" s="229" t="s">
        <v>421</v>
      </c>
      <c r="G246" s="230" t="s">
        <v>227</v>
      </c>
      <c r="H246" s="231">
        <v>5.8</v>
      </c>
      <c r="I246" s="232"/>
      <c r="J246" s="233">
        <f>ROUND(I246*H246,2)</f>
        <v>0</v>
      </c>
      <c r="K246" s="229" t="s">
        <v>135</v>
      </c>
      <c r="L246" s="234"/>
      <c r="M246" s="235" t="s">
        <v>5</v>
      </c>
      <c r="N246" s="236" t="s">
        <v>46</v>
      </c>
      <c r="O246" s="46"/>
      <c r="P246" s="206">
        <f>O246*H246</f>
        <v>0</v>
      </c>
      <c r="Q246" s="206">
        <v>0.0164</v>
      </c>
      <c r="R246" s="206">
        <f>Q246*H246</f>
        <v>0.09512000000000001</v>
      </c>
      <c r="S246" s="206">
        <v>0</v>
      </c>
      <c r="T246" s="207">
        <f>S246*H246</f>
        <v>0</v>
      </c>
      <c r="AR246" s="23" t="s">
        <v>177</v>
      </c>
      <c r="AT246" s="23" t="s">
        <v>202</v>
      </c>
      <c r="AU246" s="23" t="s">
        <v>84</v>
      </c>
      <c r="AY246" s="23" t="s">
        <v>129</v>
      </c>
      <c r="BE246" s="208">
        <f>IF(N246="základní",J246,0)</f>
        <v>0</v>
      </c>
      <c r="BF246" s="208">
        <f>IF(N246="snížená",J246,0)</f>
        <v>0</v>
      </c>
      <c r="BG246" s="208">
        <f>IF(N246="zákl. přenesená",J246,0)</f>
        <v>0</v>
      </c>
      <c r="BH246" s="208">
        <f>IF(N246="sníž. přenesená",J246,0)</f>
        <v>0</v>
      </c>
      <c r="BI246" s="208">
        <f>IF(N246="nulová",J246,0)</f>
        <v>0</v>
      </c>
      <c r="BJ246" s="23" t="s">
        <v>24</v>
      </c>
      <c r="BK246" s="208">
        <f>ROUND(I246*H246,2)</f>
        <v>0</v>
      </c>
      <c r="BL246" s="23" t="s">
        <v>136</v>
      </c>
      <c r="BM246" s="23" t="s">
        <v>422</v>
      </c>
    </row>
    <row r="247" spans="2:47" s="1" customFormat="1" ht="13.5">
      <c r="B247" s="45"/>
      <c r="D247" s="209" t="s">
        <v>138</v>
      </c>
      <c r="F247" s="210" t="s">
        <v>421</v>
      </c>
      <c r="I247" s="170"/>
      <c r="L247" s="45"/>
      <c r="M247" s="211"/>
      <c r="N247" s="46"/>
      <c r="O247" s="46"/>
      <c r="P247" s="46"/>
      <c r="Q247" s="46"/>
      <c r="R247" s="46"/>
      <c r="S247" s="46"/>
      <c r="T247" s="84"/>
      <c r="AT247" s="23" t="s">
        <v>138</v>
      </c>
      <c r="AU247" s="23" t="s">
        <v>84</v>
      </c>
    </row>
    <row r="248" spans="2:65" s="1" customFormat="1" ht="22.8" customHeight="1">
      <c r="B248" s="196"/>
      <c r="C248" s="227" t="s">
        <v>423</v>
      </c>
      <c r="D248" s="227" t="s">
        <v>202</v>
      </c>
      <c r="E248" s="228" t="s">
        <v>424</v>
      </c>
      <c r="F248" s="229" t="s">
        <v>425</v>
      </c>
      <c r="G248" s="230" t="s">
        <v>227</v>
      </c>
      <c r="H248" s="231">
        <v>5.8</v>
      </c>
      <c r="I248" s="232"/>
      <c r="J248" s="233">
        <f>ROUND(I248*H248,2)</f>
        <v>0</v>
      </c>
      <c r="K248" s="229" t="s">
        <v>135</v>
      </c>
      <c r="L248" s="234"/>
      <c r="M248" s="235" t="s">
        <v>5</v>
      </c>
      <c r="N248" s="236" t="s">
        <v>46</v>
      </c>
      <c r="O248" s="46"/>
      <c r="P248" s="206">
        <f>O248*H248</f>
        <v>0</v>
      </c>
      <c r="Q248" s="206">
        <v>0.00215</v>
      </c>
      <c r="R248" s="206">
        <f>Q248*H248</f>
        <v>0.01247</v>
      </c>
      <c r="S248" s="206">
        <v>0</v>
      </c>
      <c r="T248" s="207">
        <f>S248*H248</f>
        <v>0</v>
      </c>
      <c r="AR248" s="23" t="s">
        <v>177</v>
      </c>
      <c r="AT248" s="23" t="s">
        <v>202</v>
      </c>
      <c r="AU248" s="23" t="s">
        <v>84</v>
      </c>
      <c r="AY248" s="23" t="s">
        <v>129</v>
      </c>
      <c r="BE248" s="208">
        <f>IF(N248="základní",J248,0)</f>
        <v>0</v>
      </c>
      <c r="BF248" s="208">
        <f>IF(N248="snížená",J248,0)</f>
        <v>0</v>
      </c>
      <c r="BG248" s="208">
        <f>IF(N248="zákl. přenesená",J248,0)</f>
        <v>0</v>
      </c>
      <c r="BH248" s="208">
        <f>IF(N248="sníž. přenesená",J248,0)</f>
        <v>0</v>
      </c>
      <c r="BI248" s="208">
        <f>IF(N248="nulová",J248,0)</f>
        <v>0</v>
      </c>
      <c r="BJ248" s="23" t="s">
        <v>24</v>
      </c>
      <c r="BK248" s="208">
        <f>ROUND(I248*H248,2)</f>
        <v>0</v>
      </c>
      <c r="BL248" s="23" t="s">
        <v>136</v>
      </c>
      <c r="BM248" s="23" t="s">
        <v>426</v>
      </c>
    </row>
    <row r="249" spans="2:47" s="1" customFormat="1" ht="13.5">
      <c r="B249" s="45"/>
      <c r="D249" s="209" t="s">
        <v>138</v>
      </c>
      <c r="F249" s="210" t="s">
        <v>425</v>
      </c>
      <c r="I249" s="170"/>
      <c r="L249" s="45"/>
      <c r="M249" s="211"/>
      <c r="N249" s="46"/>
      <c r="O249" s="46"/>
      <c r="P249" s="46"/>
      <c r="Q249" s="46"/>
      <c r="R249" s="46"/>
      <c r="S249" s="46"/>
      <c r="T249" s="84"/>
      <c r="AT249" s="23" t="s">
        <v>138</v>
      </c>
      <c r="AU249" s="23" t="s">
        <v>84</v>
      </c>
    </row>
    <row r="250" spans="2:65" s="1" customFormat="1" ht="22.8" customHeight="1">
      <c r="B250" s="196"/>
      <c r="C250" s="227" t="s">
        <v>427</v>
      </c>
      <c r="D250" s="227" t="s">
        <v>202</v>
      </c>
      <c r="E250" s="228" t="s">
        <v>428</v>
      </c>
      <c r="F250" s="229" t="s">
        <v>429</v>
      </c>
      <c r="G250" s="230" t="s">
        <v>259</v>
      </c>
      <c r="H250" s="231">
        <v>1</v>
      </c>
      <c r="I250" s="232"/>
      <c r="J250" s="233">
        <f>ROUND(I250*H250,2)</f>
        <v>0</v>
      </c>
      <c r="K250" s="229" t="s">
        <v>5</v>
      </c>
      <c r="L250" s="234"/>
      <c r="M250" s="235" t="s">
        <v>5</v>
      </c>
      <c r="N250" s="236" t="s">
        <v>46</v>
      </c>
      <c r="O250" s="46"/>
      <c r="P250" s="206">
        <f>O250*H250</f>
        <v>0</v>
      </c>
      <c r="Q250" s="206">
        <v>0.015</v>
      </c>
      <c r="R250" s="206">
        <f>Q250*H250</f>
        <v>0.015</v>
      </c>
      <c r="S250" s="206">
        <v>0</v>
      </c>
      <c r="T250" s="207">
        <f>S250*H250</f>
        <v>0</v>
      </c>
      <c r="AR250" s="23" t="s">
        <v>177</v>
      </c>
      <c r="AT250" s="23" t="s">
        <v>202</v>
      </c>
      <c r="AU250" s="23" t="s">
        <v>84</v>
      </c>
      <c r="AY250" s="23" t="s">
        <v>129</v>
      </c>
      <c r="BE250" s="208">
        <f>IF(N250="základní",J250,0)</f>
        <v>0</v>
      </c>
      <c r="BF250" s="208">
        <f>IF(N250="snížená",J250,0)</f>
        <v>0</v>
      </c>
      <c r="BG250" s="208">
        <f>IF(N250="zákl. přenesená",J250,0)</f>
        <v>0</v>
      </c>
      <c r="BH250" s="208">
        <f>IF(N250="sníž. přenesená",J250,0)</f>
        <v>0</v>
      </c>
      <c r="BI250" s="208">
        <f>IF(N250="nulová",J250,0)</f>
        <v>0</v>
      </c>
      <c r="BJ250" s="23" t="s">
        <v>24</v>
      </c>
      <c r="BK250" s="208">
        <f>ROUND(I250*H250,2)</f>
        <v>0</v>
      </c>
      <c r="BL250" s="23" t="s">
        <v>136</v>
      </c>
      <c r="BM250" s="23" t="s">
        <v>430</v>
      </c>
    </row>
    <row r="251" spans="2:47" s="1" customFormat="1" ht="13.5">
      <c r="B251" s="45"/>
      <c r="D251" s="209" t="s">
        <v>138</v>
      </c>
      <c r="F251" s="210" t="s">
        <v>431</v>
      </c>
      <c r="I251" s="170"/>
      <c r="L251" s="45"/>
      <c r="M251" s="211"/>
      <c r="N251" s="46"/>
      <c r="O251" s="46"/>
      <c r="P251" s="46"/>
      <c r="Q251" s="46"/>
      <c r="R251" s="46"/>
      <c r="S251" s="46"/>
      <c r="T251" s="84"/>
      <c r="AT251" s="23" t="s">
        <v>138</v>
      </c>
      <c r="AU251" s="23" t="s">
        <v>84</v>
      </c>
    </row>
    <row r="252" spans="2:65" s="1" customFormat="1" ht="22.8" customHeight="1">
      <c r="B252" s="196"/>
      <c r="C252" s="227" t="s">
        <v>432</v>
      </c>
      <c r="D252" s="227" t="s">
        <v>202</v>
      </c>
      <c r="E252" s="228" t="s">
        <v>433</v>
      </c>
      <c r="F252" s="229" t="s">
        <v>434</v>
      </c>
      <c r="G252" s="230" t="s">
        <v>259</v>
      </c>
      <c r="H252" s="231">
        <v>2</v>
      </c>
      <c r="I252" s="232"/>
      <c r="J252" s="233">
        <f>ROUND(I252*H252,2)</f>
        <v>0</v>
      </c>
      <c r="K252" s="229" t="s">
        <v>135</v>
      </c>
      <c r="L252" s="234"/>
      <c r="M252" s="235" t="s">
        <v>5</v>
      </c>
      <c r="N252" s="236" t="s">
        <v>46</v>
      </c>
      <c r="O252" s="46"/>
      <c r="P252" s="206">
        <f>O252*H252</f>
        <v>0</v>
      </c>
      <c r="Q252" s="206">
        <v>0.00135</v>
      </c>
      <c r="R252" s="206">
        <f>Q252*H252</f>
        <v>0.0027</v>
      </c>
      <c r="S252" s="206">
        <v>0</v>
      </c>
      <c r="T252" s="207">
        <f>S252*H252</f>
        <v>0</v>
      </c>
      <c r="AR252" s="23" t="s">
        <v>177</v>
      </c>
      <c r="AT252" s="23" t="s">
        <v>202</v>
      </c>
      <c r="AU252" s="23" t="s">
        <v>84</v>
      </c>
      <c r="AY252" s="23" t="s">
        <v>129</v>
      </c>
      <c r="BE252" s="208">
        <f>IF(N252="základní",J252,0)</f>
        <v>0</v>
      </c>
      <c r="BF252" s="208">
        <f>IF(N252="snížená",J252,0)</f>
        <v>0</v>
      </c>
      <c r="BG252" s="208">
        <f>IF(N252="zákl. přenesená",J252,0)</f>
        <v>0</v>
      </c>
      <c r="BH252" s="208">
        <f>IF(N252="sníž. přenesená",J252,0)</f>
        <v>0</v>
      </c>
      <c r="BI252" s="208">
        <f>IF(N252="nulová",J252,0)</f>
        <v>0</v>
      </c>
      <c r="BJ252" s="23" t="s">
        <v>24</v>
      </c>
      <c r="BK252" s="208">
        <f>ROUND(I252*H252,2)</f>
        <v>0</v>
      </c>
      <c r="BL252" s="23" t="s">
        <v>136</v>
      </c>
      <c r="BM252" s="23" t="s">
        <v>435</v>
      </c>
    </row>
    <row r="253" spans="2:47" s="1" customFormat="1" ht="13.5">
      <c r="B253" s="45"/>
      <c r="D253" s="209" t="s">
        <v>138</v>
      </c>
      <c r="F253" s="210" t="s">
        <v>434</v>
      </c>
      <c r="I253" s="170"/>
      <c r="L253" s="45"/>
      <c r="M253" s="211"/>
      <c r="N253" s="46"/>
      <c r="O253" s="46"/>
      <c r="P253" s="46"/>
      <c r="Q253" s="46"/>
      <c r="R253" s="46"/>
      <c r="S253" s="46"/>
      <c r="T253" s="84"/>
      <c r="AT253" s="23" t="s">
        <v>138</v>
      </c>
      <c r="AU253" s="23" t="s">
        <v>84</v>
      </c>
    </row>
    <row r="254" spans="2:63" s="10" customFormat="1" ht="29.85" customHeight="1">
      <c r="B254" s="183"/>
      <c r="D254" s="184" t="s">
        <v>74</v>
      </c>
      <c r="E254" s="194" t="s">
        <v>436</v>
      </c>
      <c r="F254" s="194" t="s">
        <v>437</v>
      </c>
      <c r="I254" s="186"/>
      <c r="J254" s="195">
        <f>BK254</f>
        <v>0</v>
      </c>
      <c r="L254" s="183"/>
      <c r="M254" s="188"/>
      <c r="N254" s="189"/>
      <c r="O254" s="189"/>
      <c r="P254" s="190">
        <f>SUM(P255:P256)</f>
        <v>0</v>
      </c>
      <c r="Q254" s="189"/>
      <c r="R254" s="190">
        <f>SUM(R255:R256)</f>
        <v>0</v>
      </c>
      <c r="S254" s="189"/>
      <c r="T254" s="191">
        <f>SUM(T255:T256)</f>
        <v>0</v>
      </c>
      <c r="AR254" s="184" t="s">
        <v>24</v>
      </c>
      <c r="AT254" s="192" t="s">
        <v>74</v>
      </c>
      <c r="AU254" s="192" t="s">
        <v>24</v>
      </c>
      <c r="AY254" s="184" t="s">
        <v>129</v>
      </c>
      <c r="BK254" s="193">
        <f>SUM(BK255:BK256)</f>
        <v>0</v>
      </c>
    </row>
    <row r="255" spans="2:65" s="1" customFormat="1" ht="22.8" customHeight="1">
      <c r="B255" s="196"/>
      <c r="C255" s="197" t="s">
        <v>438</v>
      </c>
      <c r="D255" s="197" t="s">
        <v>131</v>
      </c>
      <c r="E255" s="198" t="s">
        <v>439</v>
      </c>
      <c r="F255" s="199" t="s">
        <v>440</v>
      </c>
      <c r="G255" s="200" t="s">
        <v>190</v>
      </c>
      <c r="H255" s="201">
        <v>24.085</v>
      </c>
      <c r="I255" s="202"/>
      <c r="J255" s="203">
        <f>ROUND(I255*H255,2)</f>
        <v>0</v>
      </c>
      <c r="K255" s="199" t="s">
        <v>135</v>
      </c>
      <c r="L255" s="45"/>
      <c r="M255" s="204" t="s">
        <v>5</v>
      </c>
      <c r="N255" s="205" t="s">
        <v>46</v>
      </c>
      <c r="O255" s="46"/>
      <c r="P255" s="206">
        <f>O255*H255</f>
        <v>0</v>
      </c>
      <c r="Q255" s="206">
        <v>0</v>
      </c>
      <c r="R255" s="206">
        <f>Q255*H255</f>
        <v>0</v>
      </c>
      <c r="S255" s="206">
        <v>0</v>
      </c>
      <c r="T255" s="207">
        <f>S255*H255</f>
        <v>0</v>
      </c>
      <c r="AR255" s="23" t="s">
        <v>136</v>
      </c>
      <c r="AT255" s="23" t="s">
        <v>131</v>
      </c>
      <c r="AU255" s="23" t="s">
        <v>84</v>
      </c>
      <c r="AY255" s="23" t="s">
        <v>129</v>
      </c>
      <c r="BE255" s="208">
        <f>IF(N255="základní",J255,0)</f>
        <v>0</v>
      </c>
      <c r="BF255" s="208">
        <f>IF(N255="snížená",J255,0)</f>
        <v>0</v>
      </c>
      <c r="BG255" s="208">
        <f>IF(N255="zákl. přenesená",J255,0)</f>
        <v>0</v>
      </c>
      <c r="BH255" s="208">
        <f>IF(N255="sníž. přenesená",J255,0)</f>
        <v>0</v>
      </c>
      <c r="BI255" s="208">
        <f>IF(N255="nulová",J255,0)</f>
        <v>0</v>
      </c>
      <c r="BJ255" s="23" t="s">
        <v>24</v>
      </c>
      <c r="BK255" s="208">
        <f>ROUND(I255*H255,2)</f>
        <v>0</v>
      </c>
      <c r="BL255" s="23" t="s">
        <v>136</v>
      </c>
      <c r="BM255" s="23" t="s">
        <v>441</v>
      </c>
    </row>
    <row r="256" spans="2:47" s="1" customFormat="1" ht="13.5">
      <c r="B256" s="45"/>
      <c r="D256" s="209" t="s">
        <v>138</v>
      </c>
      <c r="F256" s="210" t="s">
        <v>442</v>
      </c>
      <c r="I256" s="170"/>
      <c r="L256" s="45"/>
      <c r="M256" s="211"/>
      <c r="N256" s="46"/>
      <c r="O256" s="46"/>
      <c r="P256" s="46"/>
      <c r="Q256" s="46"/>
      <c r="R256" s="46"/>
      <c r="S256" s="46"/>
      <c r="T256" s="84"/>
      <c r="AT256" s="23" t="s">
        <v>138</v>
      </c>
      <c r="AU256" s="23" t="s">
        <v>84</v>
      </c>
    </row>
    <row r="257" spans="2:63" s="10" customFormat="1" ht="37.4" customHeight="1">
      <c r="B257" s="183"/>
      <c r="D257" s="184" t="s">
        <v>74</v>
      </c>
      <c r="E257" s="185" t="s">
        <v>443</v>
      </c>
      <c r="F257" s="185" t="s">
        <v>444</v>
      </c>
      <c r="I257" s="186"/>
      <c r="J257" s="187">
        <f>BK257</f>
        <v>0</v>
      </c>
      <c r="L257" s="183"/>
      <c r="M257" s="188"/>
      <c r="N257" s="189"/>
      <c r="O257" s="189"/>
      <c r="P257" s="190">
        <f>P258+P282</f>
        <v>0</v>
      </c>
      <c r="Q257" s="189"/>
      <c r="R257" s="190">
        <f>R258+R282</f>
        <v>0.02369084</v>
      </c>
      <c r="S257" s="189"/>
      <c r="T257" s="191">
        <f>T258+T282</f>
        <v>0</v>
      </c>
      <c r="AR257" s="184" t="s">
        <v>84</v>
      </c>
      <c r="AT257" s="192" t="s">
        <v>74</v>
      </c>
      <c r="AU257" s="192" t="s">
        <v>75</v>
      </c>
      <c r="AY257" s="184" t="s">
        <v>129</v>
      </c>
      <c r="BK257" s="193">
        <f>BK258+BK282</f>
        <v>0</v>
      </c>
    </row>
    <row r="258" spans="2:63" s="10" customFormat="1" ht="19.9" customHeight="1">
      <c r="B258" s="183"/>
      <c r="D258" s="184" t="s">
        <v>74</v>
      </c>
      <c r="E258" s="194" t="s">
        <v>445</v>
      </c>
      <c r="F258" s="194" t="s">
        <v>446</v>
      </c>
      <c r="I258" s="186"/>
      <c r="J258" s="195">
        <f>BK258</f>
        <v>0</v>
      </c>
      <c r="L258" s="183"/>
      <c r="M258" s="188"/>
      <c r="N258" s="189"/>
      <c r="O258" s="189"/>
      <c r="P258" s="190">
        <f>SUM(P259:P281)</f>
        <v>0</v>
      </c>
      <c r="Q258" s="189"/>
      <c r="R258" s="190">
        <f>SUM(R259:R281)</f>
        <v>0.02369084</v>
      </c>
      <c r="S258" s="189"/>
      <c r="T258" s="191">
        <f>SUM(T259:T281)</f>
        <v>0</v>
      </c>
      <c r="AR258" s="184" t="s">
        <v>84</v>
      </c>
      <c r="AT258" s="192" t="s">
        <v>74</v>
      </c>
      <c r="AU258" s="192" t="s">
        <v>24</v>
      </c>
      <c r="AY258" s="184" t="s">
        <v>129</v>
      </c>
      <c r="BK258" s="193">
        <f>SUM(BK259:BK281)</f>
        <v>0</v>
      </c>
    </row>
    <row r="259" spans="2:65" s="1" customFormat="1" ht="22.8" customHeight="1">
      <c r="B259" s="196"/>
      <c r="C259" s="197" t="s">
        <v>447</v>
      </c>
      <c r="D259" s="197" t="s">
        <v>131</v>
      </c>
      <c r="E259" s="198" t="s">
        <v>448</v>
      </c>
      <c r="F259" s="199" t="s">
        <v>449</v>
      </c>
      <c r="G259" s="200" t="s">
        <v>219</v>
      </c>
      <c r="H259" s="201">
        <v>1.3</v>
      </c>
      <c r="I259" s="202"/>
      <c r="J259" s="203">
        <f>ROUND(I259*H259,2)</f>
        <v>0</v>
      </c>
      <c r="K259" s="199" t="s">
        <v>135</v>
      </c>
      <c r="L259" s="45"/>
      <c r="M259" s="204" t="s">
        <v>5</v>
      </c>
      <c r="N259" s="205" t="s">
        <v>46</v>
      </c>
      <c r="O259" s="46"/>
      <c r="P259" s="206">
        <f>O259*H259</f>
        <v>0</v>
      </c>
      <c r="Q259" s="206">
        <v>0</v>
      </c>
      <c r="R259" s="206">
        <f>Q259*H259</f>
        <v>0</v>
      </c>
      <c r="S259" s="206">
        <v>0</v>
      </c>
      <c r="T259" s="207">
        <f>S259*H259</f>
        <v>0</v>
      </c>
      <c r="AR259" s="23" t="s">
        <v>224</v>
      </c>
      <c r="AT259" s="23" t="s">
        <v>131</v>
      </c>
      <c r="AU259" s="23" t="s">
        <v>84</v>
      </c>
      <c r="AY259" s="23" t="s">
        <v>129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23" t="s">
        <v>24</v>
      </c>
      <c r="BK259" s="208">
        <f>ROUND(I259*H259,2)</f>
        <v>0</v>
      </c>
      <c r="BL259" s="23" t="s">
        <v>224</v>
      </c>
      <c r="BM259" s="23" t="s">
        <v>450</v>
      </c>
    </row>
    <row r="260" spans="2:47" s="1" customFormat="1" ht="13.5">
      <c r="B260" s="45"/>
      <c r="D260" s="209" t="s">
        <v>138</v>
      </c>
      <c r="F260" s="210" t="s">
        <v>451</v>
      </c>
      <c r="I260" s="170"/>
      <c r="L260" s="45"/>
      <c r="M260" s="211"/>
      <c r="N260" s="46"/>
      <c r="O260" s="46"/>
      <c r="P260" s="46"/>
      <c r="Q260" s="46"/>
      <c r="R260" s="46"/>
      <c r="S260" s="46"/>
      <c r="T260" s="84"/>
      <c r="AT260" s="23" t="s">
        <v>138</v>
      </c>
      <c r="AU260" s="23" t="s">
        <v>84</v>
      </c>
    </row>
    <row r="261" spans="2:51" s="12" customFormat="1" ht="13.5">
      <c r="B261" s="219"/>
      <c r="D261" s="209" t="s">
        <v>140</v>
      </c>
      <c r="E261" s="220" t="s">
        <v>5</v>
      </c>
      <c r="F261" s="221" t="s">
        <v>452</v>
      </c>
      <c r="H261" s="222">
        <v>1.3</v>
      </c>
      <c r="I261" s="223"/>
      <c r="L261" s="219"/>
      <c r="M261" s="224"/>
      <c r="N261" s="225"/>
      <c r="O261" s="225"/>
      <c r="P261" s="225"/>
      <c r="Q261" s="225"/>
      <c r="R261" s="225"/>
      <c r="S261" s="225"/>
      <c r="T261" s="226"/>
      <c r="AT261" s="220" t="s">
        <v>140</v>
      </c>
      <c r="AU261" s="220" t="s">
        <v>84</v>
      </c>
      <c r="AV261" s="12" t="s">
        <v>84</v>
      </c>
      <c r="AW261" s="12" t="s">
        <v>39</v>
      </c>
      <c r="AX261" s="12" t="s">
        <v>75</v>
      </c>
      <c r="AY261" s="220" t="s">
        <v>129</v>
      </c>
    </row>
    <row r="262" spans="2:65" s="1" customFormat="1" ht="22.8" customHeight="1">
      <c r="B262" s="196"/>
      <c r="C262" s="197" t="s">
        <v>453</v>
      </c>
      <c r="D262" s="197" t="s">
        <v>131</v>
      </c>
      <c r="E262" s="198" t="s">
        <v>454</v>
      </c>
      <c r="F262" s="199" t="s">
        <v>455</v>
      </c>
      <c r="G262" s="200" t="s">
        <v>219</v>
      </c>
      <c r="H262" s="201">
        <v>3.04</v>
      </c>
      <c r="I262" s="202"/>
      <c r="J262" s="203">
        <f>ROUND(I262*H262,2)</f>
        <v>0</v>
      </c>
      <c r="K262" s="199" t="s">
        <v>135</v>
      </c>
      <c r="L262" s="45"/>
      <c r="M262" s="204" t="s">
        <v>5</v>
      </c>
      <c r="N262" s="205" t="s">
        <v>46</v>
      </c>
      <c r="O262" s="46"/>
      <c r="P262" s="206">
        <f>O262*H262</f>
        <v>0</v>
      </c>
      <c r="Q262" s="206">
        <v>0</v>
      </c>
      <c r="R262" s="206">
        <f>Q262*H262</f>
        <v>0</v>
      </c>
      <c r="S262" s="206">
        <v>0</v>
      </c>
      <c r="T262" s="207">
        <f>S262*H262</f>
        <v>0</v>
      </c>
      <c r="AR262" s="23" t="s">
        <v>224</v>
      </c>
      <c r="AT262" s="23" t="s">
        <v>131</v>
      </c>
      <c r="AU262" s="23" t="s">
        <v>84</v>
      </c>
      <c r="AY262" s="23" t="s">
        <v>129</v>
      </c>
      <c r="BE262" s="208">
        <f>IF(N262="základní",J262,0)</f>
        <v>0</v>
      </c>
      <c r="BF262" s="208">
        <f>IF(N262="snížená",J262,0)</f>
        <v>0</v>
      </c>
      <c r="BG262" s="208">
        <f>IF(N262="zákl. přenesená",J262,0)</f>
        <v>0</v>
      </c>
      <c r="BH262" s="208">
        <f>IF(N262="sníž. přenesená",J262,0)</f>
        <v>0</v>
      </c>
      <c r="BI262" s="208">
        <f>IF(N262="nulová",J262,0)</f>
        <v>0</v>
      </c>
      <c r="BJ262" s="23" t="s">
        <v>24</v>
      </c>
      <c r="BK262" s="208">
        <f>ROUND(I262*H262,2)</f>
        <v>0</v>
      </c>
      <c r="BL262" s="23" t="s">
        <v>224</v>
      </c>
      <c r="BM262" s="23" t="s">
        <v>456</v>
      </c>
    </row>
    <row r="263" spans="2:47" s="1" customFormat="1" ht="13.5">
      <c r="B263" s="45"/>
      <c r="D263" s="209" t="s">
        <v>138</v>
      </c>
      <c r="F263" s="210" t="s">
        <v>457</v>
      </c>
      <c r="I263" s="170"/>
      <c r="L263" s="45"/>
      <c r="M263" s="211"/>
      <c r="N263" s="46"/>
      <c r="O263" s="46"/>
      <c r="P263" s="46"/>
      <c r="Q263" s="46"/>
      <c r="R263" s="46"/>
      <c r="S263" s="46"/>
      <c r="T263" s="84"/>
      <c r="AT263" s="23" t="s">
        <v>138</v>
      </c>
      <c r="AU263" s="23" t="s">
        <v>84</v>
      </c>
    </row>
    <row r="264" spans="2:51" s="12" customFormat="1" ht="13.5">
      <c r="B264" s="219"/>
      <c r="D264" s="209" t="s">
        <v>140</v>
      </c>
      <c r="E264" s="220" t="s">
        <v>5</v>
      </c>
      <c r="F264" s="221" t="s">
        <v>458</v>
      </c>
      <c r="H264" s="222">
        <v>3.04</v>
      </c>
      <c r="I264" s="223"/>
      <c r="L264" s="219"/>
      <c r="M264" s="224"/>
      <c r="N264" s="225"/>
      <c r="O264" s="225"/>
      <c r="P264" s="225"/>
      <c r="Q264" s="225"/>
      <c r="R264" s="225"/>
      <c r="S264" s="225"/>
      <c r="T264" s="226"/>
      <c r="AT264" s="220" t="s">
        <v>140</v>
      </c>
      <c r="AU264" s="220" t="s">
        <v>84</v>
      </c>
      <c r="AV264" s="12" t="s">
        <v>84</v>
      </c>
      <c r="AW264" s="12" t="s">
        <v>39</v>
      </c>
      <c r="AX264" s="12" t="s">
        <v>75</v>
      </c>
      <c r="AY264" s="220" t="s">
        <v>129</v>
      </c>
    </row>
    <row r="265" spans="2:65" s="1" customFormat="1" ht="14.4" customHeight="1">
      <c r="B265" s="196"/>
      <c r="C265" s="227" t="s">
        <v>459</v>
      </c>
      <c r="D265" s="227" t="s">
        <v>202</v>
      </c>
      <c r="E265" s="228" t="s">
        <v>460</v>
      </c>
      <c r="F265" s="229" t="s">
        <v>461</v>
      </c>
      <c r="G265" s="230" t="s">
        <v>190</v>
      </c>
      <c r="H265" s="231">
        <v>0.002</v>
      </c>
      <c r="I265" s="232"/>
      <c r="J265" s="233">
        <f>ROUND(I265*H265,2)</f>
        <v>0</v>
      </c>
      <c r="K265" s="229" t="s">
        <v>135</v>
      </c>
      <c r="L265" s="234"/>
      <c r="M265" s="235" t="s">
        <v>5</v>
      </c>
      <c r="N265" s="236" t="s">
        <v>46</v>
      </c>
      <c r="O265" s="46"/>
      <c r="P265" s="206">
        <f>O265*H265</f>
        <v>0</v>
      </c>
      <c r="Q265" s="206">
        <v>1</v>
      </c>
      <c r="R265" s="206">
        <f>Q265*H265</f>
        <v>0.002</v>
      </c>
      <c r="S265" s="206">
        <v>0</v>
      </c>
      <c r="T265" s="207">
        <f>S265*H265</f>
        <v>0</v>
      </c>
      <c r="AR265" s="23" t="s">
        <v>318</v>
      </c>
      <c r="AT265" s="23" t="s">
        <v>202</v>
      </c>
      <c r="AU265" s="23" t="s">
        <v>84</v>
      </c>
      <c r="AY265" s="23" t="s">
        <v>129</v>
      </c>
      <c r="BE265" s="208">
        <f>IF(N265="základní",J265,0)</f>
        <v>0</v>
      </c>
      <c r="BF265" s="208">
        <f>IF(N265="snížená",J265,0)</f>
        <v>0</v>
      </c>
      <c r="BG265" s="208">
        <f>IF(N265="zákl. přenesená",J265,0)</f>
        <v>0</v>
      </c>
      <c r="BH265" s="208">
        <f>IF(N265="sníž. přenesená",J265,0)</f>
        <v>0</v>
      </c>
      <c r="BI265" s="208">
        <f>IF(N265="nulová",J265,0)</f>
        <v>0</v>
      </c>
      <c r="BJ265" s="23" t="s">
        <v>24</v>
      </c>
      <c r="BK265" s="208">
        <f>ROUND(I265*H265,2)</f>
        <v>0</v>
      </c>
      <c r="BL265" s="23" t="s">
        <v>224</v>
      </c>
      <c r="BM265" s="23" t="s">
        <v>462</v>
      </c>
    </row>
    <row r="266" spans="2:47" s="1" customFormat="1" ht="13.5">
      <c r="B266" s="45"/>
      <c r="D266" s="209" t="s">
        <v>138</v>
      </c>
      <c r="F266" s="210" t="s">
        <v>461</v>
      </c>
      <c r="I266" s="170"/>
      <c r="L266" s="45"/>
      <c r="M266" s="211"/>
      <c r="N266" s="46"/>
      <c r="O266" s="46"/>
      <c r="P266" s="46"/>
      <c r="Q266" s="46"/>
      <c r="R266" s="46"/>
      <c r="S266" s="46"/>
      <c r="T266" s="84"/>
      <c r="AT266" s="23" t="s">
        <v>138</v>
      </c>
      <c r="AU266" s="23" t="s">
        <v>84</v>
      </c>
    </row>
    <row r="267" spans="2:47" s="1" customFormat="1" ht="13.5">
      <c r="B267" s="45"/>
      <c r="D267" s="209" t="s">
        <v>405</v>
      </c>
      <c r="F267" s="237" t="s">
        <v>463</v>
      </c>
      <c r="I267" s="170"/>
      <c r="L267" s="45"/>
      <c r="M267" s="211"/>
      <c r="N267" s="46"/>
      <c r="O267" s="46"/>
      <c r="P267" s="46"/>
      <c r="Q267" s="46"/>
      <c r="R267" s="46"/>
      <c r="S267" s="46"/>
      <c r="T267" s="84"/>
      <c r="AT267" s="23" t="s">
        <v>405</v>
      </c>
      <c r="AU267" s="23" t="s">
        <v>84</v>
      </c>
    </row>
    <row r="268" spans="2:51" s="12" customFormat="1" ht="13.5">
      <c r="B268" s="219"/>
      <c r="D268" s="209" t="s">
        <v>140</v>
      </c>
      <c r="E268" s="220" t="s">
        <v>5</v>
      </c>
      <c r="F268" s="221" t="s">
        <v>464</v>
      </c>
      <c r="H268" s="222">
        <v>0.001</v>
      </c>
      <c r="I268" s="223"/>
      <c r="L268" s="219"/>
      <c r="M268" s="224"/>
      <c r="N268" s="225"/>
      <c r="O268" s="225"/>
      <c r="P268" s="225"/>
      <c r="Q268" s="225"/>
      <c r="R268" s="225"/>
      <c r="S268" s="225"/>
      <c r="T268" s="226"/>
      <c r="AT268" s="220" t="s">
        <v>140</v>
      </c>
      <c r="AU268" s="220" t="s">
        <v>84</v>
      </c>
      <c r="AV268" s="12" t="s">
        <v>84</v>
      </c>
      <c r="AW268" s="12" t="s">
        <v>39</v>
      </c>
      <c r="AX268" s="12" t="s">
        <v>75</v>
      </c>
      <c r="AY268" s="220" t="s">
        <v>129</v>
      </c>
    </row>
    <row r="269" spans="2:51" s="12" customFormat="1" ht="13.5">
      <c r="B269" s="219"/>
      <c r="D269" s="209" t="s">
        <v>140</v>
      </c>
      <c r="E269" s="220" t="s">
        <v>5</v>
      </c>
      <c r="F269" s="221" t="s">
        <v>465</v>
      </c>
      <c r="H269" s="222">
        <v>0.001</v>
      </c>
      <c r="I269" s="223"/>
      <c r="L269" s="219"/>
      <c r="M269" s="224"/>
      <c r="N269" s="225"/>
      <c r="O269" s="225"/>
      <c r="P269" s="225"/>
      <c r="Q269" s="225"/>
      <c r="R269" s="225"/>
      <c r="S269" s="225"/>
      <c r="T269" s="226"/>
      <c r="AT269" s="220" t="s">
        <v>140</v>
      </c>
      <c r="AU269" s="220" t="s">
        <v>84</v>
      </c>
      <c r="AV269" s="12" t="s">
        <v>84</v>
      </c>
      <c r="AW269" s="12" t="s">
        <v>39</v>
      </c>
      <c r="AX269" s="12" t="s">
        <v>75</v>
      </c>
      <c r="AY269" s="220" t="s">
        <v>129</v>
      </c>
    </row>
    <row r="270" spans="2:65" s="1" customFormat="1" ht="22.8" customHeight="1">
      <c r="B270" s="196"/>
      <c r="C270" s="197" t="s">
        <v>466</v>
      </c>
      <c r="D270" s="197" t="s">
        <v>131</v>
      </c>
      <c r="E270" s="198" t="s">
        <v>467</v>
      </c>
      <c r="F270" s="199" t="s">
        <v>468</v>
      </c>
      <c r="G270" s="200" t="s">
        <v>219</v>
      </c>
      <c r="H270" s="201">
        <v>1.3</v>
      </c>
      <c r="I270" s="202"/>
      <c r="J270" s="203">
        <f>ROUND(I270*H270,2)</f>
        <v>0</v>
      </c>
      <c r="K270" s="199" t="s">
        <v>135</v>
      </c>
      <c r="L270" s="45"/>
      <c r="M270" s="204" t="s">
        <v>5</v>
      </c>
      <c r="N270" s="205" t="s">
        <v>46</v>
      </c>
      <c r="O270" s="46"/>
      <c r="P270" s="206">
        <f>O270*H270</f>
        <v>0</v>
      </c>
      <c r="Q270" s="206">
        <v>0.0004</v>
      </c>
      <c r="R270" s="206">
        <f>Q270*H270</f>
        <v>0.0005200000000000001</v>
      </c>
      <c r="S270" s="206">
        <v>0</v>
      </c>
      <c r="T270" s="207">
        <f>S270*H270</f>
        <v>0</v>
      </c>
      <c r="AR270" s="23" t="s">
        <v>224</v>
      </c>
      <c r="AT270" s="23" t="s">
        <v>131</v>
      </c>
      <c r="AU270" s="23" t="s">
        <v>84</v>
      </c>
      <c r="AY270" s="23" t="s">
        <v>129</v>
      </c>
      <c r="BE270" s="208">
        <f>IF(N270="základní",J270,0)</f>
        <v>0</v>
      </c>
      <c r="BF270" s="208">
        <f>IF(N270="snížená",J270,0)</f>
        <v>0</v>
      </c>
      <c r="BG270" s="208">
        <f>IF(N270="zákl. přenesená",J270,0)</f>
        <v>0</v>
      </c>
      <c r="BH270" s="208">
        <f>IF(N270="sníž. přenesená",J270,0)</f>
        <v>0</v>
      </c>
      <c r="BI270" s="208">
        <f>IF(N270="nulová",J270,0)</f>
        <v>0</v>
      </c>
      <c r="BJ270" s="23" t="s">
        <v>24</v>
      </c>
      <c r="BK270" s="208">
        <f>ROUND(I270*H270,2)</f>
        <v>0</v>
      </c>
      <c r="BL270" s="23" t="s">
        <v>224</v>
      </c>
      <c r="BM270" s="23" t="s">
        <v>469</v>
      </c>
    </row>
    <row r="271" spans="2:47" s="1" customFormat="1" ht="13.5">
      <c r="B271" s="45"/>
      <c r="D271" s="209" t="s">
        <v>138</v>
      </c>
      <c r="F271" s="210" t="s">
        <v>470</v>
      </c>
      <c r="I271" s="170"/>
      <c r="L271" s="45"/>
      <c r="M271" s="211"/>
      <c r="N271" s="46"/>
      <c r="O271" s="46"/>
      <c r="P271" s="46"/>
      <c r="Q271" s="46"/>
      <c r="R271" s="46"/>
      <c r="S271" s="46"/>
      <c r="T271" s="84"/>
      <c r="AT271" s="23" t="s">
        <v>138</v>
      </c>
      <c r="AU271" s="23" t="s">
        <v>84</v>
      </c>
    </row>
    <row r="272" spans="2:51" s="12" customFormat="1" ht="13.5">
      <c r="B272" s="219"/>
      <c r="D272" s="209" t="s">
        <v>140</v>
      </c>
      <c r="E272" s="220" t="s">
        <v>5</v>
      </c>
      <c r="F272" s="221" t="s">
        <v>452</v>
      </c>
      <c r="H272" s="222">
        <v>1.3</v>
      </c>
      <c r="I272" s="223"/>
      <c r="L272" s="219"/>
      <c r="M272" s="224"/>
      <c r="N272" s="225"/>
      <c r="O272" s="225"/>
      <c r="P272" s="225"/>
      <c r="Q272" s="225"/>
      <c r="R272" s="225"/>
      <c r="S272" s="225"/>
      <c r="T272" s="226"/>
      <c r="AT272" s="220" t="s">
        <v>140</v>
      </c>
      <c r="AU272" s="220" t="s">
        <v>84</v>
      </c>
      <c r="AV272" s="12" t="s">
        <v>84</v>
      </c>
      <c r="AW272" s="12" t="s">
        <v>39</v>
      </c>
      <c r="AX272" s="12" t="s">
        <v>75</v>
      </c>
      <c r="AY272" s="220" t="s">
        <v>129</v>
      </c>
    </row>
    <row r="273" spans="2:65" s="1" customFormat="1" ht="22.8" customHeight="1">
      <c r="B273" s="196"/>
      <c r="C273" s="197" t="s">
        <v>471</v>
      </c>
      <c r="D273" s="197" t="s">
        <v>131</v>
      </c>
      <c r="E273" s="198" t="s">
        <v>472</v>
      </c>
      <c r="F273" s="199" t="s">
        <v>473</v>
      </c>
      <c r="G273" s="200" t="s">
        <v>219</v>
      </c>
      <c r="H273" s="201">
        <v>3.04</v>
      </c>
      <c r="I273" s="202"/>
      <c r="J273" s="203">
        <f>ROUND(I273*H273,2)</f>
        <v>0</v>
      </c>
      <c r="K273" s="199" t="s">
        <v>135</v>
      </c>
      <c r="L273" s="45"/>
      <c r="M273" s="204" t="s">
        <v>5</v>
      </c>
      <c r="N273" s="205" t="s">
        <v>46</v>
      </c>
      <c r="O273" s="46"/>
      <c r="P273" s="206">
        <f>O273*H273</f>
        <v>0</v>
      </c>
      <c r="Q273" s="206">
        <v>0.0004</v>
      </c>
      <c r="R273" s="206">
        <f>Q273*H273</f>
        <v>0.001216</v>
      </c>
      <c r="S273" s="206">
        <v>0</v>
      </c>
      <c r="T273" s="207">
        <f>S273*H273</f>
        <v>0</v>
      </c>
      <c r="AR273" s="23" t="s">
        <v>224</v>
      </c>
      <c r="AT273" s="23" t="s">
        <v>131</v>
      </c>
      <c r="AU273" s="23" t="s">
        <v>84</v>
      </c>
      <c r="AY273" s="23" t="s">
        <v>129</v>
      </c>
      <c r="BE273" s="208">
        <f>IF(N273="základní",J273,0)</f>
        <v>0</v>
      </c>
      <c r="BF273" s="208">
        <f>IF(N273="snížená",J273,0)</f>
        <v>0</v>
      </c>
      <c r="BG273" s="208">
        <f>IF(N273="zákl. přenesená",J273,0)</f>
        <v>0</v>
      </c>
      <c r="BH273" s="208">
        <f>IF(N273="sníž. přenesená",J273,0)</f>
        <v>0</v>
      </c>
      <c r="BI273" s="208">
        <f>IF(N273="nulová",J273,0)</f>
        <v>0</v>
      </c>
      <c r="BJ273" s="23" t="s">
        <v>24</v>
      </c>
      <c r="BK273" s="208">
        <f>ROUND(I273*H273,2)</f>
        <v>0</v>
      </c>
      <c r="BL273" s="23" t="s">
        <v>224</v>
      </c>
      <c r="BM273" s="23" t="s">
        <v>474</v>
      </c>
    </row>
    <row r="274" spans="2:47" s="1" customFormat="1" ht="13.5">
      <c r="B274" s="45"/>
      <c r="D274" s="209" t="s">
        <v>138</v>
      </c>
      <c r="F274" s="210" t="s">
        <v>475</v>
      </c>
      <c r="I274" s="170"/>
      <c r="L274" s="45"/>
      <c r="M274" s="211"/>
      <c r="N274" s="46"/>
      <c r="O274" s="46"/>
      <c r="P274" s="46"/>
      <c r="Q274" s="46"/>
      <c r="R274" s="46"/>
      <c r="S274" s="46"/>
      <c r="T274" s="84"/>
      <c r="AT274" s="23" t="s">
        <v>138</v>
      </c>
      <c r="AU274" s="23" t="s">
        <v>84</v>
      </c>
    </row>
    <row r="275" spans="2:51" s="12" customFormat="1" ht="13.5">
      <c r="B275" s="219"/>
      <c r="D275" s="209" t="s">
        <v>140</v>
      </c>
      <c r="E275" s="220" t="s">
        <v>5</v>
      </c>
      <c r="F275" s="221" t="s">
        <v>458</v>
      </c>
      <c r="H275" s="222">
        <v>3.04</v>
      </c>
      <c r="I275" s="223"/>
      <c r="L275" s="219"/>
      <c r="M275" s="224"/>
      <c r="N275" s="225"/>
      <c r="O275" s="225"/>
      <c r="P275" s="225"/>
      <c r="Q275" s="225"/>
      <c r="R275" s="225"/>
      <c r="S275" s="225"/>
      <c r="T275" s="226"/>
      <c r="AT275" s="220" t="s">
        <v>140</v>
      </c>
      <c r="AU275" s="220" t="s">
        <v>84</v>
      </c>
      <c r="AV275" s="12" t="s">
        <v>84</v>
      </c>
      <c r="AW275" s="12" t="s">
        <v>39</v>
      </c>
      <c r="AX275" s="12" t="s">
        <v>75</v>
      </c>
      <c r="AY275" s="220" t="s">
        <v>129</v>
      </c>
    </row>
    <row r="276" spans="2:65" s="1" customFormat="1" ht="14.4" customHeight="1">
      <c r="B276" s="196"/>
      <c r="C276" s="227" t="s">
        <v>476</v>
      </c>
      <c r="D276" s="227" t="s">
        <v>202</v>
      </c>
      <c r="E276" s="228" t="s">
        <v>477</v>
      </c>
      <c r="F276" s="229" t="s">
        <v>478</v>
      </c>
      <c r="G276" s="230" t="s">
        <v>219</v>
      </c>
      <c r="H276" s="231">
        <v>5.143</v>
      </c>
      <c r="I276" s="232"/>
      <c r="J276" s="233">
        <f>ROUND(I276*H276,2)</f>
        <v>0</v>
      </c>
      <c r="K276" s="229" t="s">
        <v>135</v>
      </c>
      <c r="L276" s="234"/>
      <c r="M276" s="235" t="s">
        <v>5</v>
      </c>
      <c r="N276" s="236" t="s">
        <v>46</v>
      </c>
      <c r="O276" s="46"/>
      <c r="P276" s="206">
        <f>O276*H276</f>
        <v>0</v>
      </c>
      <c r="Q276" s="206">
        <v>0.00388</v>
      </c>
      <c r="R276" s="206">
        <f>Q276*H276</f>
        <v>0.01995484</v>
      </c>
      <c r="S276" s="206">
        <v>0</v>
      </c>
      <c r="T276" s="207">
        <f>S276*H276</f>
        <v>0</v>
      </c>
      <c r="AR276" s="23" t="s">
        <v>318</v>
      </c>
      <c r="AT276" s="23" t="s">
        <v>202</v>
      </c>
      <c r="AU276" s="23" t="s">
        <v>84</v>
      </c>
      <c r="AY276" s="23" t="s">
        <v>129</v>
      </c>
      <c r="BE276" s="208">
        <f>IF(N276="základní",J276,0)</f>
        <v>0</v>
      </c>
      <c r="BF276" s="208">
        <f>IF(N276="snížená",J276,0)</f>
        <v>0</v>
      </c>
      <c r="BG276" s="208">
        <f>IF(N276="zákl. přenesená",J276,0)</f>
        <v>0</v>
      </c>
      <c r="BH276" s="208">
        <f>IF(N276="sníž. přenesená",J276,0)</f>
        <v>0</v>
      </c>
      <c r="BI276" s="208">
        <f>IF(N276="nulová",J276,0)</f>
        <v>0</v>
      </c>
      <c r="BJ276" s="23" t="s">
        <v>24</v>
      </c>
      <c r="BK276" s="208">
        <f>ROUND(I276*H276,2)</f>
        <v>0</v>
      </c>
      <c r="BL276" s="23" t="s">
        <v>224</v>
      </c>
      <c r="BM276" s="23" t="s">
        <v>479</v>
      </c>
    </row>
    <row r="277" spans="2:47" s="1" customFormat="1" ht="13.5">
      <c r="B277" s="45"/>
      <c r="D277" s="209" t="s">
        <v>138</v>
      </c>
      <c r="F277" s="210" t="s">
        <v>478</v>
      </c>
      <c r="I277" s="170"/>
      <c r="L277" s="45"/>
      <c r="M277" s="211"/>
      <c r="N277" s="46"/>
      <c r="O277" s="46"/>
      <c r="P277" s="46"/>
      <c r="Q277" s="46"/>
      <c r="R277" s="46"/>
      <c r="S277" s="46"/>
      <c r="T277" s="84"/>
      <c r="AT277" s="23" t="s">
        <v>138</v>
      </c>
      <c r="AU277" s="23" t="s">
        <v>84</v>
      </c>
    </row>
    <row r="278" spans="2:51" s="12" customFormat="1" ht="13.5">
      <c r="B278" s="219"/>
      <c r="D278" s="209" t="s">
        <v>140</v>
      </c>
      <c r="E278" s="220" t="s">
        <v>5</v>
      </c>
      <c r="F278" s="221" t="s">
        <v>480</v>
      </c>
      <c r="H278" s="222">
        <v>1.495</v>
      </c>
      <c r="I278" s="223"/>
      <c r="L278" s="219"/>
      <c r="M278" s="224"/>
      <c r="N278" s="225"/>
      <c r="O278" s="225"/>
      <c r="P278" s="225"/>
      <c r="Q278" s="225"/>
      <c r="R278" s="225"/>
      <c r="S278" s="225"/>
      <c r="T278" s="226"/>
      <c r="AT278" s="220" t="s">
        <v>140</v>
      </c>
      <c r="AU278" s="220" t="s">
        <v>84</v>
      </c>
      <c r="AV278" s="12" t="s">
        <v>84</v>
      </c>
      <c r="AW278" s="12" t="s">
        <v>39</v>
      </c>
      <c r="AX278" s="12" t="s">
        <v>75</v>
      </c>
      <c r="AY278" s="220" t="s">
        <v>129</v>
      </c>
    </row>
    <row r="279" spans="2:51" s="12" customFormat="1" ht="13.5">
      <c r="B279" s="219"/>
      <c r="D279" s="209" t="s">
        <v>140</v>
      </c>
      <c r="E279" s="220" t="s">
        <v>5</v>
      </c>
      <c r="F279" s="221" t="s">
        <v>481</v>
      </c>
      <c r="H279" s="222">
        <v>3.648</v>
      </c>
      <c r="I279" s="223"/>
      <c r="L279" s="219"/>
      <c r="M279" s="224"/>
      <c r="N279" s="225"/>
      <c r="O279" s="225"/>
      <c r="P279" s="225"/>
      <c r="Q279" s="225"/>
      <c r="R279" s="225"/>
      <c r="S279" s="225"/>
      <c r="T279" s="226"/>
      <c r="AT279" s="220" t="s">
        <v>140</v>
      </c>
      <c r="AU279" s="220" t="s">
        <v>84</v>
      </c>
      <c r="AV279" s="12" t="s">
        <v>84</v>
      </c>
      <c r="AW279" s="12" t="s">
        <v>39</v>
      </c>
      <c r="AX279" s="12" t="s">
        <v>75</v>
      </c>
      <c r="AY279" s="220" t="s">
        <v>129</v>
      </c>
    </row>
    <row r="280" spans="2:65" s="1" customFormat="1" ht="22.8" customHeight="1">
      <c r="B280" s="196"/>
      <c r="C280" s="197" t="s">
        <v>482</v>
      </c>
      <c r="D280" s="197" t="s">
        <v>131</v>
      </c>
      <c r="E280" s="198" t="s">
        <v>483</v>
      </c>
      <c r="F280" s="199" t="s">
        <v>484</v>
      </c>
      <c r="G280" s="200" t="s">
        <v>190</v>
      </c>
      <c r="H280" s="201">
        <v>0.024</v>
      </c>
      <c r="I280" s="202"/>
      <c r="J280" s="203">
        <f>ROUND(I280*H280,2)</f>
        <v>0</v>
      </c>
      <c r="K280" s="199" t="s">
        <v>135</v>
      </c>
      <c r="L280" s="45"/>
      <c r="M280" s="204" t="s">
        <v>5</v>
      </c>
      <c r="N280" s="205" t="s">
        <v>46</v>
      </c>
      <c r="O280" s="46"/>
      <c r="P280" s="206">
        <f>O280*H280</f>
        <v>0</v>
      </c>
      <c r="Q280" s="206">
        <v>0</v>
      </c>
      <c r="R280" s="206">
        <f>Q280*H280</f>
        <v>0</v>
      </c>
      <c r="S280" s="206">
        <v>0</v>
      </c>
      <c r="T280" s="207">
        <f>S280*H280</f>
        <v>0</v>
      </c>
      <c r="AR280" s="23" t="s">
        <v>224</v>
      </c>
      <c r="AT280" s="23" t="s">
        <v>131</v>
      </c>
      <c r="AU280" s="23" t="s">
        <v>84</v>
      </c>
      <c r="AY280" s="23" t="s">
        <v>129</v>
      </c>
      <c r="BE280" s="208">
        <f>IF(N280="základní",J280,0)</f>
        <v>0</v>
      </c>
      <c r="BF280" s="208">
        <f>IF(N280="snížená",J280,0)</f>
        <v>0</v>
      </c>
      <c r="BG280" s="208">
        <f>IF(N280="zákl. přenesená",J280,0)</f>
        <v>0</v>
      </c>
      <c r="BH280" s="208">
        <f>IF(N280="sníž. přenesená",J280,0)</f>
        <v>0</v>
      </c>
      <c r="BI280" s="208">
        <f>IF(N280="nulová",J280,0)</f>
        <v>0</v>
      </c>
      <c r="BJ280" s="23" t="s">
        <v>24</v>
      </c>
      <c r="BK280" s="208">
        <f>ROUND(I280*H280,2)</f>
        <v>0</v>
      </c>
      <c r="BL280" s="23" t="s">
        <v>224</v>
      </c>
      <c r="BM280" s="23" t="s">
        <v>485</v>
      </c>
    </row>
    <row r="281" spans="2:47" s="1" customFormat="1" ht="13.5">
      <c r="B281" s="45"/>
      <c r="D281" s="209" t="s">
        <v>138</v>
      </c>
      <c r="F281" s="210" t="s">
        <v>486</v>
      </c>
      <c r="I281" s="170"/>
      <c r="L281" s="45"/>
      <c r="M281" s="211"/>
      <c r="N281" s="46"/>
      <c r="O281" s="46"/>
      <c r="P281" s="46"/>
      <c r="Q281" s="46"/>
      <c r="R281" s="46"/>
      <c r="S281" s="46"/>
      <c r="T281" s="84"/>
      <c r="AT281" s="23" t="s">
        <v>138</v>
      </c>
      <c r="AU281" s="23" t="s">
        <v>84</v>
      </c>
    </row>
    <row r="282" spans="2:63" s="10" customFormat="1" ht="29.85" customHeight="1">
      <c r="B282" s="183"/>
      <c r="D282" s="184" t="s">
        <v>74</v>
      </c>
      <c r="E282" s="194" t="s">
        <v>487</v>
      </c>
      <c r="F282" s="194" t="s">
        <v>488</v>
      </c>
      <c r="I282" s="186"/>
      <c r="J282" s="195">
        <f>BK282</f>
        <v>0</v>
      </c>
      <c r="L282" s="183"/>
      <c r="M282" s="188"/>
      <c r="N282" s="189"/>
      <c r="O282" s="189"/>
      <c r="P282" s="190">
        <f>SUM(P283:P286)</f>
        <v>0</v>
      </c>
      <c r="Q282" s="189"/>
      <c r="R282" s="190">
        <f>SUM(R283:R286)</f>
        <v>0</v>
      </c>
      <c r="S282" s="189"/>
      <c r="T282" s="191">
        <f>SUM(T283:T286)</f>
        <v>0</v>
      </c>
      <c r="AR282" s="184" t="s">
        <v>84</v>
      </c>
      <c r="AT282" s="192" t="s">
        <v>74</v>
      </c>
      <c r="AU282" s="192" t="s">
        <v>24</v>
      </c>
      <c r="AY282" s="184" t="s">
        <v>129</v>
      </c>
      <c r="BK282" s="193">
        <f>SUM(BK283:BK286)</f>
        <v>0</v>
      </c>
    </row>
    <row r="283" spans="2:65" s="1" customFormat="1" ht="14.4" customHeight="1">
      <c r="B283" s="196"/>
      <c r="C283" s="197" t="s">
        <v>489</v>
      </c>
      <c r="D283" s="197" t="s">
        <v>131</v>
      </c>
      <c r="E283" s="198" t="s">
        <v>490</v>
      </c>
      <c r="F283" s="199" t="s">
        <v>491</v>
      </c>
      <c r="G283" s="200" t="s">
        <v>227</v>
      </c>
      <c r="H283" s="201">
        <v>3</v>
      </c>
      <c r="I283" s="202"/>
      <c r="J283" s="203">
        <f>ROUND(I283*H283,2)</f>
        <v>0</v>
      </c>
      <c r="K283" s="199" t="s">
        <v>135</v>
      </c>
      <c r="L283" s="45"/>
      <c r="M283" s="204" t="s">
        <v>5</v>
      </c>
      <c r="N283" s="205" t="s">
        <v>46</v>
      </c>
      <c r="O283" s="46"/>
      <c r="P283" s="206">
        <f>O283*H283</f>
        <v>0</v>
      </c>
      <c r="Q283" s="206">
        <v>0</v>
      </c>
      <c r="R283" s="206">
        <f>Q283*H283</f>
        <v>0</v>
      </c>
      <c r="S283" s="206">
        <v>0</v>
      </c>
      <c r="T283" s="207">
        <f>S283*H283</f>
        <v>0</v>
      </c>
      <c r="AR283" s="23" t="s">
        <v>224</v>
      </c>
      <c r="AT283" s="23" t="s">
        <v>131</v>
      </c>
      <c r="AU283" s="23" t="s">
        <v>84</v>
      </c>
      <c r="AY283" s="23" t="s">
        <v>129</v>
      </c>
      <c r="BE283" s="208">
        <f>IF(N283="základní",J283,0)</f>
        <v>0</v>
      </c>
      <c r="BF283" s="208">
        <f>IF(N283="snížená",J283,0)</f>
        <v>0</v>
      </c>
      <c r="BG283" s="208">
        <f>IF(N283="zákl. přenesená",J283,0)</f>
        <v>0</v>
      </c>
      <c r="BH283" s="208">
        <f>IF(N283="sníž. přenesená",J283,0)</f>
        <v>0</v>
      </c>
      <c r="BI283" s="208">
        <f>IF(N283="nulová",J283,0)</f>
        <v>0</v>
      </c>
      <c r="BJ283" s="23" t="s">
        <v>24</v>
      </c>
      <c r="BK283" s="208">
        <f>ROUND(I283*H283,2)</f>
        <v>0</v>
      </c>
      <c r="BL283" s="23" t="s">
        <v>224</v>
      </c>
      <c r="BM283" s="23" t="s">
        <v>492</v>
      </c>
    </row>
    <row r="284" spans="2:47" s="1" customFormat="1" ht="13.5">
      <c r="B284" s="45"/>
      <c r="D284" s="209" t="s">
        <v>138</v>
      </c>
      <c r="F284" s="210" t="s">
        <v>493</v>
      </c>
      <c r="I284" s="170"/>
      <c r="L284" s="45"/>
      <c r="M284" s="211"/>
      <c r="N284" s="46"/>
      <c r="O284" s="46"/>
      <c r="P284" s="46"/>
      <c r="Q284" s="46"/>
      <c r="R284" s="46"/>
      <c r="S284" s="46"/>
      <c r="T284" s="84"/>
      <c r="AT284" s="23" t="s">
        <v>138</v>
      </c>
      <c r="AU284" s="23" t="s">
        <v>84</v>
      </c>
    </row>
    <row r="285" spans="2:65" s="1" customFormat="1" ht="14.4" customHeight="1">
      <c r="B285" s="196"/>
      <c r="C285" s="197" t="s">
        <v>494</v>
      </c>
      <c r="D285" s="197" t="s">
        <v>131</v>
      </c>
      <c r="E285" s="198" t="s">
        <v>495</v>
      </c>
      <c r="F285" s="199" t="s">
        <v>496</v>
      </c>
      <c r="G285" s="200" t="s">
        <v>227</v>
      </c>
      <c r="H285" s="201">
        <v>3</v>
      </c>
      <c r="I285" s="202"/>
      <c r="J285" s="203">
        <f>ROUND(I285*H285,2)</f>
        <v>0</v>
      </c>
      <c r="K285" s="199" t="s">
        <v>135</v>
      </c>
      <c r="L285" s="45"/>
      <c r="M285" s="204" t="s">
        <v>5</v>
      </c>
      <c r="N285" s="205" t="s">
        <v>46</v>
      </c>
      <c r="O285" s="46"/>
      <c r="P285" s="206">
        <f>O285*H285</f>
        <v>0</v>
      </c>
      <c r="Q285" s="206">
        <v>0</v>
      </c>
      <c r="R285" s="206">
        <f>Q285*H285</f>
        <v>0</v>
      </c>
      <c r="S285" s="206">
        <v>0</v>
      </c>
      <c r="T285" s="207">
        <f>S285*H285</f>
        <v>0</v>
      </c>
      <c r="AR285" s="23" t="s">
        <v>224</v>
      </c>
      <c r="AT285" s="23" t="s">
        <v>131</v>
      </c>
      <c r="AU285" s="23" t="s">
        <v>84</v>
      </c>
      <c r="AY285" s="23" t="s">
        <v>129</v>
      </c>
      <c r="BE285" s="208">
        <f>IF(N285="základní",J285,0)</f>
        <v>0</v>
      </c>
      <c r="BF285" s="208">
        <f>IF(N285="snížená",J285,0)</f>
        <v>0</v>
      </c>
      <c r="BG285" s="208">
        <f>IF(N285="zákl. přenesená",J285,0)</f>
        <v>0</v>
      </c>
      <c r="BH285" s="208">
        <f>IF(N285="sníž. přenesená",J285,0)</f>
        <v>0</v>
      </c>
      <c r="BI285" s="208">
        <f>IF(N285="nulová",J285,0)</f>
        <v>0</v>
      </c>
      <c r="BJ285" s="23" t="s">
        <v>24</v>
      </c>
      <c r="BK285" s="208">
        <f>ROUND(I285*H285,2)</f>
        <v>0</v>
      </c>
      <c r="BL285" s="23" t="s">
        <v>224</v>
      </c>
      <c r="BM285" s="23" t="s">
        <v>497</v>
      </c>
    </row>
    <row r="286" spans="2:47" s="1" customFormat="1" ht="13.5">
      <c r="B286" s="45"/>
      <c r="D286" s="209" t="s">
        <v>138</v>
      </c>
      <c r="F286" s="210" t="s">
        <v>498</v>
      </c>
      <c r="I286" s="170"/>
      <c r="L286" s="45"/>
      <c r="M286" s="211"/>
      <c r="N286" s="46"/>
      <c r="O286" s="46"/>
      <c r="P286" s="46"/>
      <c r="Q286" s="46"/>
      <c r="R286" s="46"/>
      <c r="S286" s="46"/>
      <c r="T286" s="84"/>
      <c r="AT286" s="23" t="s">
        <v>138</v>
      </c>
      <c r="AU286" s="23" t="s">
        <v>84</v>
      </c>
    </row>
    <row r="287" spans="2:63" s="10" customFormat="1" ht="37.4" customHeight="1">
      <c r="B287" s="183"/>
      <c r="D287" s="184" t="s">
        <v>74</v>
      </c>
      <c r="E287" s="185" t="s">
        <v>499</v>
      </c>
      <c r="F287" s="185" t="s">
        <v>500</v>
      </c>
      <c r="I287" s="186"/>
      <c r="J287" s="187">
        <f>BK287</f>
        <v>0</v>
      </c>
      <c r="L287" s="183"/>
      <c r="M287" s="188"/>
      <c r="N287" s="189"/>
      <c r="O287" s="189"/>
      <c r="P287" s="190">
        <f>P288</f>
        <v>0</v>
      </c>
      <c r="Q287" s="189"/>
      <c r="R287" s="190">
        <f>R288</f>
        <v>0</v>
      </c>
      <c r="S287" s="189"/>
      <c r="T287" s="191">
        <f>T288</f>
        <v>0</v>
      </c>
      <c r="AR287" s="184" t="s">
        <v>160</v>
      </c>
      <c r="AT287" s="192" t="s">
        <v>74</v>
      </c>
      <c r="AU287" s="192" t="s">
        <v>75</v>
      </c>
      <c r="AY287" s="184" t="s">
        <v>129</v>
      </c>
      <c r="BK287" s="193">
        <f>BK288</f>
        <v>0</v>
      </c>
    </row>
    <row r="288" spans="2:63" s="10" customFormat="1" ht="19.9" customHeight="1">
      <c r="B288" s="183"/>
      <c r="D288" s="184" t="s">
        <v>74</v>
      </c>
      <c r="E288" s="194" t="s">
        <v>501</v>
      </c>
      <c r="F288" s="194" t="s">
        <v>502</v>
      </c>
      <c r="I288" s="186"/>
      <c r="J288" s="195">
        <f>BK288</f>
        <v>0</v>
      </c>
      <c r="L288" s="183"/>
      <c r="M288" s="188"/>
      <c r="N288" s="189"/>
      <c r="O288" s="189"/>
      <c r="P288" s="190">
        <f>SUM(P289:P290)</f>
        <v>0</v>
      </c>
      <c r="Q288" s="189"/>
      <c r="R288" s="190">
        <f>SUM(R289:R290)</f>
        <v>0</v>
      </c>
      <c r="S288" s="189"/>
      <c r="T288" s="191">
        <f>SUM(T289:T290)</f>
        <v>0</v>
      </c>
      <c r="AR288" s="184" t="s">
        <v>160</v>
      </c>
      <c r="AT288" s="192" t="s">
        <v>74</v>
      </c>
      <c r="AU288" s="192" t="s">
        <v>24</v>
      </c>
      <c r="AY288" s="184" t="s">
        <v>129</v>
      </c>
      <c r="BK288" s="193">
        <f>SUM(BK289:BK290)</f>
        <v>0</v>
      </c>
    </row>
    <row r="289" spans="2:65" s="1" customFormat="1" ht="14.4" customHeight="1">
      <c r="B289" s="196"/>
      <c r="C289" s="197" t="s">
        <v>503</v>
      </c>
      <c r="D289" s="197" t="s">
        <v>131</v>
      </c>
      <c r="E289" s="198" t="s">
        <v>504</v>
      </c>
      <c r="F289" s="199" t="s">
        <v>502</v>
      </c>
      <c r="G289" s="200" t="s">
        <v>505</v>
      </c>
      <c r="H289" s="201">
        <v>1</v>
      </c>
      <c r="I289" s="202"/>
      <c r="J289" s="203">
        <f>ROUND(I289*H289,2)</f>
        <v>0</v>
      </c>
      <c r="K289" s="199" t="s">
        <v>135</v>
      </c>
      <c r="L289" s="45"/>
      <c r="M289" s="204" t="s">
        <v>5</v>
      </c>
      <c r="N289" s="205" t="s">
        <v>46</v>
      </c>
      <c r="O289" s="46"/>
      <c r="P289" s="206">
        <f>O289*H289</f>
        <v>0</v>
      </c>
      <c r="Q289" s="206">
        <v>0</v>
      </c>
      <c r="R289" s="206">
        <f>Q289*H289</f>
        <v>0</v>
      </c>
      <c r="S289" s="206">
        <v>0</v>
      </c>
      <c r="T289" s="207">
        <f>S289*H289</f>
        <v>0</v>
      </c>
      <c r="AR289" s="23" t="s">
        <v>506</v>
      </c>
      <c r="AT289" s="23" t="s">
        <v>131</v>
      </c>
      <c r="AU289" s="23" t="s">
        <v>84</v>
      </c>
      <c r="AY289" s="23" t="s">
        <v>129</v>
      </c>
      <c r="BE289" s="208">
        <f>IF(N289="základní",J289,0)</f>
        <v>0</v>
      </c>
      <c r="BF289" s="208">
        <f>IF(N289="snížená",J289,0)</f>
        <v>0</v>
      </c>
      <c r="BG289" s="208">
        <f>IF(N289="zákl. přenesená",J289,0)</f>
        <v>0</v>
      </c>
      <c r="BH289" s="208">
        <f>IF(N289="sníž. přenesená",J289,0)</f>
        <v>0</v>
      </c>
      <c r="BI289" s="208">
        <f>IF(N289="nulová",J289,0)</f>
        <v>0</v>
      </c>
      <c r="BJ289" s="23" t="s">
        <v>24</v>
      </c>
      <c r="BK289" s="208">
        <f>ROUND(I289*H289,2)</f>
        <v>0</v>
      </c>
      <c r="BL289" s="23" t="s">
        <v>506</v>
      </c>
      <c r="BM289" s="23" t="s">
        <v>507</v>
      </c>
    </row>
    <row r="290" spans="2:47" s="1" customFormat="1" ht="13.5">
      <c r="B290" s="45"/>
      <c r="D290" s="209" t="s">
        <v>138</v>
      </c>
      <c r="F290" s="210" t="s">
        <v>502</v>
      </c>
      <c r="I290" s="170"/>
      <c r="L290" s="45"/>
      <c r="M290" s="238"/>
      <c r="N290" s="239"/>
      <c r="O290" s="239"/>
      <c r="P290" s="239"/>
      <c r="Q290" s="239"/>
      <c r="R290" s="239"/>
      <c r="S290" s="239"/>
      <c r="T290" s="240"/>
      <c r="AT290" s="23" t="s">
        <v>138</v>
      </c>
      <c r="AU290" s="23" t="s">
        <v>84</v>
      </c>
    </row>
    <row r="291" spans="2:12" s="1" customFormat="1" ht="6.95" customHeight="1">
      <c r="B291" s="66"/>
      <c r="C291" s="67"/>
      <c r="D291" s="67"/>
      <c r="E291" s="67"/>
      <c r="F291" s="67"/>
      <c r="G291" s="67"/>
      <c r="H291" s="67"/>
      <c r="I291" s="147"/>
      <c r="J291" s="67"/>
      <c r="K291" s="67"/>
      <c r="L291" s="45"/>
    </row>
  </sheetData>
  <autoFilter ref="C90:K290"/>
  <mergeCells count="10">
    <mergeCell ref="E7:H7"/>
    <mergeCell ref="E9:H9"/>
    <mergeCell ref="E24:H24"/>
    <mergeCell ref="E45:H45"/>
    <mergeCell ref="E47:H47"/>
    <mergeCell ref="J51:J52"/>
    <mergeCell ref="E81:H81"/>
    <mergeCell ref="E83:H83"/>
    <mergeCell ref="G1:H1"/>
    <mergeCell ref="L2:V2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1" customWidth="1"/>
    <col min="2" max="2" width="1.66796875" style="241" customWidth="1"/>
    <col min="3" max="4" width="5" style="241" customWidth="1"/>
    <col min="5" max="5" width="11.66015625" style="241" customWidth="1"/>
    <col min="6" max="6" width="9.16015625" style="241" customWidth="1"/>
    <col min="7" max="7" width="5" style="241" customWidth="1"/>
    <col min="8" max="8" width="77.83203125" style="241" customWidth="1"/>
    <col min="9" max="10" width="20" style="241" customWidth="1"/>
    <col min="11" max="11" width="1.66796875" style="241" customWidth="1"/>
  </cols>
  <sheetData>
    <row r="1" ht="37.5" customHeight="1"/>
    <row r="2" spans="2:1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13" customFormat="1" ht="45" customHeight="1">
      <c r="B3" s="245"/>
      <c r="C3" s="246" t="s">
        <v>508</v>
      </c>
      <c r="D3" s="246"/>
      <c r="E3" s="246"/>
      <c r="F3" s="246"/>
      <c r="G3" s="246"/>
      <c r="H3" s="246"/>
      <c r="I3" s="246"/>
      <c r="J3" s="246"/>
      <c r="K3" s="247"/>
    </row>
    <row r="4" spans="2:11" ht="25.5" customHeight="1">
      <c r="B4" s="248"/>
      <c r="C4" s="249" t="s">
        <v>509</v>
      </c>
      <c r="D4" s="249"/>
      <c r="E4" s="249"/>
      <c r="F4" s="249"/>
      <c r="G4" s="249"/>
      <c r="H4" s="249"/>
      <c r="I4" s="249"/>
      <c r="J4" s="249"/>
      <c r="K4" s="250"/>
    </row>
    <row r="5" spans="2:11" ht="5.25" customHeight="1">
      <c r="B5" s="248"/>
      <c r="C5" s="251"/>
      <c r="D5" s="251"/>
      <c r="E5" s="251"/>
      <c r="F5" s="251"/>
      <c r="G5" s="251"/>
      <c r="H5" s="251"/>
      <c r="I5" s="251"/>
      <c r="J5" s="251"/>
      <c r="K5" s="250"/>
    </row>
    <row r="6" spans="2:11" ht="15" customHeight="1">
      <c r="B6" s="248"/>
      <c r="C6" s="252" t="s">
        <v>510</v>
      </c>
      <c r="D6" s="252"/>
      <c r="E6" s="252"/>
      <c r="F6" s="252"/>
      <c r="G6" s="252"/>
      <c r="H6" s="252"/>
      <c r="I6" s="252"/>
      <c r="J6" s="252"/>
      <c r="K6" s="250"/>
    </row>
    <row r="7" spans="2:11" ht="15" customHeight="1">
      <c r="B7" s="253"/>
      <c r="C7" s="252" t="s">
        <v>511</v>
      </c>
      <c r="D7" s="252"/>
      <c r="E7" s="252"/>
      <c r="F7" s="252"/>
      <c r="G7" s="252"/>
      <c r="H7" s="252"/>
      <c r="I7" s="252"/>
      <c r="J7" s="252"/>
      <c r="K7" s="250"/>
    </row>
    <row r="8" spans="2:1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ht="15" customHeight="1">
      <c r="B9" s="253"/>
      <c r="C9" s="252" t="s">
        <v>512</v>
      </c>
      <c r="D9" s="252"/>
      <c r="E9" s="252"/>
      <c r="F9" s="252"/>
      <c r="G9" s="252"/>
      <c r="H9" s="252"/>
      <c r="I9" s="252"/>
      <c r="J9" s="252"/>
      <c r="K9" s="250"/>
    </row>
    <row r="10" spans="2:11" ht="15" customHeight="1">
      <c r="B10" s="253"/>
      <c r="C10" s="252"/>
      <c r="D10" s="252" t="s">
        <v>513</v>
      </c>
      <c r="E10" s="252"/>
      <c r="F10" s="252"/>
      <c r="G10" s="252"/>
      <c r="H10" s="252"/>
      <c r="I10" s="252"/>
      <c r="J10" s="252"/>
      <c r="K10" s="250"/>
    </row>
    <row r="11" spans="2:11" ht="15" customHeight="1">
      <c r="B11" s="253"/>
      <c r="C11" s="254"/>
      <c r="D11" s="252" t="s">
        <v>514</v>
      </c>
      <c r="E11" s="252"/>
      <c r="F11" s="252"/>
      <c r="G11" s="252"/>
      <c r="H11" s="252"/>
      <c r="I11" s="252"/>
      <c r="J11" s="252"/>
      <c r="K11" s="250"/>
    </row>
    <row r="12" spans="2:11" ht="12.75" customHeight="1">
      <c r="B12" s="253"/>
      <c r="C12" s="254"/>
      <c r="D12" s="254"/>
      <c r="E12" s="254"/>
      <c r="F12" s="254"/>
      <c r="G12" s="254"/>
      <c r="H12" s="254"/>
      <c r="I12" s="254"/>
      <c r="J12" s="254"/>
      <c r="K12" s="250"/>
    </row>
    <row r="13" spans="2:11" ht="15" customHeight="1">
      <c r="B13" s="253"/>
      <c r="C13" s="254"/>
      <c r="D13" s="252" t="s">
        <v>515</v>
      </c>
      <c r="E13" s="252"/>
      <c r="F13" s="252"/>
      <c r="G13" s="252"/>
      <c r="H13" s="252"/>
      <c r="I13" s="252"/>
      <c r="J13" s="252"/>
      <c r="K13" s="250"/>
    </row>
    <row r="14" spans="2:11" ht="15" customHeight="1">
      <c r="B14" s="253"/>
      <c r="C14" s="254"/>
      <c r="D14" s="252" t="s">
        <v>516</v>
      </c>
      <c r="E14" s="252"/>
      <c r="F14" s="252"/>
      <c r="G14" s="252"/>
      <c r="H14" s="252"/>
      <c r="I14" s="252"/>
      <c r="J14" s="252"/>
      <c r="K14" s="250"/>
    </row>
    <row r="15" spans="2:11" ht="15" customHeight="1">
      <c r="B15" s="253"/>
      <c r="C15" s="254"/>
      <c r="D15" s="252" t="s">
        <v>517</v>
      </c>
      <c r="E15" s="252"/>
      <c r="F15" s="252"/>
      <c r="G15" s="252"/>
      <c r="H15" s="252"/>
      <c r="I15" s="252"/>
      <c r="J15" s="252"/>
      <c r="K15" s="250"/>
    </row>
    <row r="16" spans="2:11" ht="15" customHeight="1">
      <c r="B16" s="253"/>
      <c r="C16" s="254"/>
      <c r="D16" s="254"/>
      <c r="E16" s="255" t="s">
        <v>82</v>
      </c>
      <c r="F16" s="252" t="s">
        <v>518</v>
      </c>
      <c r="G16" s="252"/>
      <c r="H16" s="252"/>
      <c r="I16" s="252"/>
      <c r="J16" s="252"/>
      <c r="K16" s="250"/>
    </row>
    <row r="17" spans="2:11" ht="15" customHeight="1">
      <c r="B17" s="253"/>
      <c r="C17" s="254"/>
      <c r="D17" s="254"/>
      <c r="E17" s="255" t="s">
        <v>519</v>
      </c>
      <c r="F17" s="252" t="s">
        <v>520</v>
      </c>
      <c r="G17" s="252"/>
      <c r="H17" s="252"/>
      <c r="I17" s="252"/>
      <c r="J17" s="252"/>
      <c r="K17" s="250"/>
    </row>
    <row r="18" spans="2:11" ht="15" customHeight="1">
      <c r="B18" s="253"/>
      <c r="C18" s="254"/>
      <c r="D18" s="254"/>
      <c r="E18" s="255" t="s">
        <v>521</v>
      </c>
      <c r="F18" s="252" t="s">
        <v>522</v>
      </c>
      <c r="G18" s="252"/>
      <c r="H18" s="252"/>
      <c r="I18" s="252"/>
      <c r="J18" s="252"/>
      <c r="K18" s="250"/>
    </row>
    <row r="19" spans="2:11" ht="15" customHeight="1">
      <c r="B19" s="253"/>
      <c r="C19" s="254"/>
      <c r="D19" s="254"/>
      <c r="E19" s="255" t="s">
        <v>523</v>
      </c>
      <c r="F19" s="252" t="s">
        <v>524</v>
      </c>
      <c r="G19" s="252"/>
      <c r="H19" s="252"/>
      <c r="I19" s="252"/>
      <c r="J19" s="252"/>
      <c r="K19" s="250"/>
    </row>
    <row r="20" spans="2:11" ht="15" customHeight="1">
      <c r="B20" s="253"/>
      <c r="C20" s="254"/>
      <c r="D20" s="254"/>
      <c r="E20" s="255" t="s">
        <v>525</v>
      </c>
      <c r="F20" s="252" t="s">
        <v>526</v>
      </c>
      <c r="G20" s="252"/>
      <c r="H20" s="252"/>
      <c r="I20" s="252"/>
      <c r="J20" s="252"/>
      <c r="K20" s="250"/>
    </row>
    <row r="21" spans="2:11" ht="15" customHeight="1">
      <c r="B21" s="253"/>
      <c r="C21" s="254"/>
      <c r="D21" s="254"/>
      <c r="E21" s="255" t="s">
        <v>527</v>
      </c>
      <c r="F21" s="252" t="s">
        <v>528</v>
      </c>
      <c r="G21" s="252"/>
      <c r="H21" s="252"/>
      <c r="I21" s="252"/>
      <c r="J21" s="252"/>
      <c r="K21" s="250"/>
    </row>
    <row r="22" spans="2:11" ht="12.75" customHeight="1">
      <c r="B22" s="253"/>
      <c r="C22" s="254"/>
      <c r="D22" s="254"/>
      <c r="E22" s="254"/>
      <c r="F22" s="254"/>
      <c r="G22" s="254"/>
      <c r="H22" s="254"/>
      <c r="I22" s="254"/>
      <c r="J22" s="254"/>
      <c r="K22" s="250"/>
    </row>
    <row r="23" spans="2:11" ht="15" customHeight="1">
      <c r="B23" s="253"/>
      <c r="C23" s="252" t="s">
        <v>529</v>
      </c>
      <c r="D23" s="252"/>
      <c r="E23" s="252"/>
      <c r="F23" s="252"/>
      <c r="G23" s="252"/>
      <c r="H23" s="252"/>
      <c r="I23" s="252"/>
      <c r="J23" s="252"/>
      <c r="K23" s="250"/>
    </row>
    <row r="24" spans="2:11" ht="15" customHeight="1">
      <c r="B24" s="253"/>
      <c r="C24" s="252" t="s">
        <v>530</v>
      </c>
      <c r="D24" s="252"/>
      <c r="E24" s="252"/>
      <c r="F24" s="252"/>
      <c r="G24" s="252"/>
      <c r="H24" s="252"/>
      <c r="I24" s="252"/>
      <c r="J24" s="252"/>
      <c r="K24" s="250"/>
    </row>
    <row r="25" spans="2:11" ht="15" customHeight="1">
      <c r="B25" s="253"/>
      <c r="C25" s="252"/>
      <c r="D25" s="252" t="s">
        <v>531</v>
      </c>
      <c r="E25" s="252"/>
      <c r="F25" s="252"/>
      <c r="G25" s="252"/>
      <c r="H25" s="252"/>
      <c r="I25" s="252"/>
      <c r="J25" s="252"/>
      <c r="K25" s="250"/>
    </row>
    <row r="26" spans="2:11" ht="15" customHeight="1">
      <c r="B26" s="253"/>
      <c r="C26" s="254"/>
      <c r="D26" s="252" t="s">
        <v>532</v>
      </c>
      <c r="E26" s="252"/>
      <c r="F26" s="252"/>
      <c r="G26" s="252"/>
      <c r="H26" s="252"/>
      <c r="I26" s="252"/>
      <c r="J26" s="252"/>
      <c r="K26" s="250"/>
    </row>
    <row r="27" spans="2:11" ht="12.75" customHeight="1">
      <c r="B27" s="253"/>
      <c r="C27" s="254"/>
      <c r="D27" s="254"/>
      <c r="E27" s="254"/>
      <c r="F27" s="254"/>
      <c r="G27" s="254"/>
      <c r="H27" s="254"/>
      <c r="I27" s="254"/>
      <c r="J27" s="254"/>
      <c r="K27" s="250"/>
    </row>
    <row r="28" spans="2:11" ht="15" customHeight="1">
      <c r="B28" s="253"/>
      <c r="C28" s="254"/>
      <c r="D28" s="252" t="s">
        <v>533</v>
      </c>
      <c r="E28" s="252"/>
      <c r="F28" s="252"/>
      <c r="G28" s="252"/>
      <c r="H28" s="252"/>
      <c r="I28" s="252"/>
      <c r="J28" s="252"/>
      <c r="K28" s="250"/>
    </row>
    <row r="29" spans="2:11" ht="15" customHeight="1">
      <c r="B29" s="253"/>
      <c r="C29" s="254"/>
      <c r="D29" s="252" t="s">
        <v>534</v>
      </c>
      <c r="E29" s="252"/>
      <c r="F29" s="252"/>
      <c r="G29" s="252"/>
      <c r="H29" s="252"/>
      <c r="I29" s="252"/>
      <c r="J29" s="252"/>
      <c r="K29" s="250"/>
    </row>
    <row r="30" spans="2:11" ht="12.75" customHeight="1">
      <c r="B30" s="253"/>
      <c r="C30" s="254"/>
      <c r="D30" s="254"/>
      <c r="E30" s="254"/>
      <c r="F30" s="254"/>
      <c r="G30" s="254"/>
      <c r="H30" s="254"/>
      <c r="I30" s="254"/>
      <c r="J30" s="254"/>
      <c r="K30" s="250"/>
    </row>
    <row r="31" spans="2:11" ht="15" customHeight="1">
      <c r="B31" s="253"/>
      <c r="C31" s="254"/>
      <c r="D31" s="252" t="s">
        <v>535</v>
      </c>
      <c r="E31" s="252"/>
      <c r="F31" s="252"/>
      <c r="G31" s="252"/>
      <c r="H31" s="252"/>
      <c r="I31" s="252"/>
      <c r="J31" s="252"/>
      <c r="K31" s="250"/>
    </row>
    <row r="32" spans="2:11" ht="15" customHeight="1">
      <c r="B32" s="253"/>
      <c r="C32" s="254"/>
      <c r="D32" s="252" t="s">
        <v>536</v>
      </c>
      <c r="E32" s="252"/>
      <c r="F32" s="252"/>
      <c r="G32" s="252"/>
      <c r="H32" s="252"/>
      <c r="I32" s="252"/>
      <c r="J32" s="252"/>
      <c r="K32" s="250"/>
    </row>
    <row r="33" spans="2:11" ht="15" customHeight="1">
      <c r="B33" s="253"/>
      <c r="C33" s="254"/>
      <c r="D33" s="252" t="s">
        <v>537</v>
      </c>
      <c r="E33" s="252"/>
      <c r="F33" s="252"/>
      <c r="G33" s="252"/>
      <c r="H33" s="252"/>
      <c r="I33" s="252"/>
      <c r="J33" s="252"/>
      <c r="K33" s="250"/>
    </row>
    <row r="34" spans="2:11" ht="15" customHeight="1">
      <c r="B34" s="253"/>
      <c r="C34" s="254"/>
      <c r="D34" s="252"/>
      <c r="E34" s="256" t="s">
        <v>114</v>
      </c>
      <c r="F34" s="252"/>
      <c r="G34" s="252" t="s">
        <v>538</v>
      </c>
      <c r="H34" s="252"/>
      <c r="I34" s="252"/>
      <c r="J34" s="252"/>
      <c r="K34" s="250"/>
    </row>
    <row r="35" spans="2:11" ht="30.75" customHeight="1">
      <c r="B35" s="253"/>
      <c r="C35" s="254"/>
      <c r="D35" s="252"/>
      <c r="E35" s="256" t="s">
        <v>539</v>
      </c>
      <c r="F35" s="252"/>
      <c r="G35" s="252" t="s">
        <v>540</v>
      </c>
      <c r="H35" s="252"/>
      <c r="I35" s="252"/>
      <c r="J35" s="252"/>
      <c r="K35" s="250"/>
    </row>
    <row r="36" spans="2:11" ht="15" customHeight="1">
      <c r="B36" s="253"/>
      <c r="C36" s="254"/>
      <c r="D36" s="252"/>
      <c r="E36" s="256" t="s">
        <v>56</v>
      </c>
      <c r="F36" s="252"/>
      <c r="G36" s="252" t="s">
        <v>541</v>
      </c>
      <c r="H36" s="252"/>
      <c r="I36" s="252"/>
      <c r="J36" s="252"/>
      <c r="K36" s="250"/>
    </row>
    <row r="37" spans="2:11" ht="15" customHeight="1">
      <c r="B37" s="253"/>
      <c r="C37" s="254"/>
      <c r="D37" s="252"/>
      <c r="E37" s="256" t="s">
        <v>115</v>
      </c>
      <c r="F37" s="252"/>
      <c r="G37" s="252" t="s">
        <v>542</v>
      </c>
      <c r="H37" s="252"/>
      <c r="I37" s="252"/>
      <c r="J37" s="252"/>
      <c r="K37" s="250"/>
    </row>
    <row r="38" spans="2:11" ht="15" customHeight="1">
      <c r="B38" s="253"/>
      <c r="C38" s="254"/>
      <c r="D38" s="252"/>
      <c r="E38" s="256" t="s">
        <v>116</v>
      </c>
      <c r="F38" s="252"/>
      <c r="G38" s="252" t="s">
        <v>543</v>
      </c>
      <c r="H38" s="252"/>
      <c r="I38" s="252"/>
      <c r="J38" s="252"/>
      <c r="K38" s="250"/>
    </row>
    <row r="39" spans="2:11" ht="15" customHeight="1">
      <c r="B39" s="253"/>
      <c r="C39" s="254"/>
      <c r="D39" s="252"/>
      <c r="E39" s="256" t="s">
        <v>117</v>
      </c>
      <c r="F39" s="252"/>
      <c r="G39" s="252" t="s">
        <v>544</v>
      </c>
      <c r="H39" s="252"/>
      <c r="I39" s="252"/>
      <c r="J39" s="252"/>
      <c r="K39" s="250"/>
    </row>
    <row r="40" spans="2:11" ht="15" customHeight="1">
      <c r="B40" s="253"/>
      <c r="C40" s="254"/>
      <c r="D40" s="252"/>
      <c r="E40" s="256" t="s">
        <v>545</v>
      </c>
      <c r="F40" s="252"/>
      <c r="G40" s="252" t="s">
        <v>546</v>
      </c>
      <c r="H40" s="252"/>
      <c r="I40" s="252"/>
      <c r="J40" s="252"/>
      <c r="K40" s="250"/>
    </row>
    <row r="41" spans="2:11" ht="15" customHeight="1">
      <c r="B41" s="253"/>
      <c r="C41" s="254"/>
      <c r="D41" s="252"/>
      <c r="E41" s="256"/>
      <c r="F41" s="252"/>
      <c r="G41" s="252" t="s">
        <v>547</v>
      </c>
      <c r="H41" s="252"/>
      <c r="I41" s="252"/>
      <c r="J41" s="252"/>
      <c r="K41" s="250"/>
    </row>
    <row r="42" spans="2:11" ht="15" customHeight="1">
      <c r="B42" s="253"/>
      <c r="C42" s="254"/>
      <c r="D42" s="252"/>
      <c r="E42" s="256" t="s">
        <v>548</v>
      </c>
      <c r="F42" s="252"/>
      <c r="G42" s="252" t="s">
        <v>549</v>
      </c>
      <c r="H42" s="252"/>
      <c r="I42" s="252"/>
      <c r="J42" s="252"/>
      <c r="K42" s="250"/>
    </row>
    <row r="43" spans="2:11" ht="15" customHeight="1">
      <c r="B43" s="253"/>
      <c r="C43" s="254"/>
      <c r="D43" s="252"/>
      <c r="E43" s="256" t="s">
        <v>119</v>
      </c>
      <c r="F43" s="252"/>
      <c r="G43" s="252" t="s">
        <v>550</v>
      </c>
      <c r="H43" s="252"/>
      <c r="I43" s="252"/>
      <c r="J43" s="252"/>
      <c r="K43" s="250"/>
    </row>
    <row r="44" spans="2:11" ht="12.75" customHeight="1">
      <c r="B44" s="253"/>
      <c r="C44" s="254"/>
      <c r="D44" s="252"/>
      <c r="E44" s="252"/>
      <c r="F44" s="252"/>
      <c r="G44" s="252"/>
      <c r="H44" s="252"/>
      <c r="I44" s="252"/>
      <c r="J44" s="252"/>
      <c r="K44" s="250"/>
    </row>
    <row r="45" spans="2:11" ht="15" customHeight="1">
      <c r="B45" s="253"/>
      <c r="C45" s="254"/>
      <c r="D45" s="252" t="s">
        <v>551</v>
      </c>
      <c r="E45" s="252"/>
      <c r="F45" s="252"/>
      <c r="G45" s="252"/>
      <c r="H45" s="252"/>
      <c r="I45" s="252"/>
      <c r="J45" s="252"/>
      <c r="K45" s="250"/>
    </row>
    <row r="46" spans="2:11" ht="15" customHeight="1">
      <c r="B46" s="253"/>
      <c r="C46" s="254"/>
      <c r="D46" s="254"/>
      <c r="E46" s="252" t="s">
        <v>552</v>
      </c>
      <c r="F46" s="252"/>
      <c r="G46" s="252"/>
      <c r="H46" s="252"/>
      <c r="I46" s="252"/>
      <c r="J46" s="252"/>
      <c r="K46" s="250"/>
    </row>
    <row r="47" spans="2:11" ht="15" customHeight="1">
      <c r="B47" s="253"/>
      <c r="C47" s="254"/>
      <c r="D47" s="254"/>
      <c r="E47" s="252" t="s">
        <v>553</v>
      </c>
      <c r="F47" s="252"/>
      <c r="G47" s="252"/>
      <c r="H47" s="252"/>
      <c r="I47" s="252"/>
      <c r="J47" s="252"/>
      <c r="K47" s="250"/>
    </row>
    <row r="48" spans="2:11" ht="15" customHeight="1">
      <c r="B48" s="253"/>
      <c r="C48" s="254"/>
      <c r="D48" s="254"/>
      <c r="E48" s="252" t="s">
        <v>554</v>
      </c>
      <c r="F48" s="252"/>
      <c r="G48" s="252"/>
      <c r="H48" s="252"/>
      <c r="I48" s="252"/>
      <c r="J48" s="252"/>
      <c r="K48" s="250"/>
    </row>
    <row r="49" spans="2:11" ht="15" customHeight="1">
      <c r="B49" s="253"/>
      <c r="C49" s="254"/>
      <c r="D49" s="252" t="s">
        <v>555</v>
      </c>
      <c r="E49" s="252"/>
      <c r="F49" s="252"/>
      <c r="G49" s="252"/>
      <c r="H49" s="252"/>
      <c r="I49" s="252"/>
      <c r="J49" s="252"/>
      <c r="K49" s="250"/>
    </row>
    <row r="50" spans="2:11" ht="25.5" customHeight="1">
      <c r="B50" s="248"/>
      <c r="C50" s="249" t="s">
        <v>556</v>
      </c>
      <c r="D50" s="249"/>
      <c r="E50" s="249"/>
      <c r="F50" s="249"/>
      <c r="G50" s="249"/>
      <c r="H50" s="249"/>
      <c r="I50" s="249"/>
      <c r="J50" s="249"/>
      <c r="K50" s="250"/>
    </row>
    <row r="51" spans="2:11" ht="5.25" customHeight="1">
      <c r="B51" s="248"/>
      <c r="C51" s="251"/>
      <c r="D51" s="251"/>
      <c r="E51" s="251"/>
      <c r="F51" s="251"/>
      <c r="G51" s="251"/>
      <c r="H51" s="251"/>
      <c r="I51" s="251"/>
      <c r="J51" s="251"/>
      <c r="K51" s="250"/>
    </row>
    <row r="52" spans="2:11" ht="15" customHeight="1">
      <c r="B52" s="248"/>
      <c r="C52" s="252" t="s">
        <v>557</v>
      </c>
      <c r="D52" s="252"/>
      <c r="E52" s="252"/>
      <c r="F52" s="252"/>
      <c r="G52" s="252"/>
      <c r="H52" s="252"/>
      <c r="I52" s="252"/>
      <c r="J52" s="252"/>
      <c r="K52" s="250"/>
    </row>
    <row r="53" spans="2:11" ht="15" customHeight="1">
      <c r="B53" s="248"/>
      <c r="C53" s="252" t="s">
        <v>558</v>
      </c>
      <c r="D53" s="252"/>
      <c r="E53" s="252"/>
      <c r="F53" s="252"/>
      <c r="G53" s="252"/>
      <c r="H53" s="252"/>
      <c r="I53" s="252"/>
      <c r="J53" s="252"/>
      <c r="K53" s="250"/>
    </row>
    <row r="54" spans="2:11" ht="12.75" customHeight="1">
      <c r="B54" s="248"/>
      <c r="C54" s="252"/>
      <c r="D54" s="252"/>
      <c r="E54" s="252"/>
      <c r="F54" s="252"/>
      <c r="G54" s="252"/>
      <c r="H54" s="252"/>
      <c r="I54" s="252"/>
      <c r="J54" s="252"/>
      <c r="K54" s="250"/>
    </row>
    <row r="55" spans="2:11" ht="15" customHeight="1">
      <c r="B55" s="248"/>
      <c r="C55" s="252" t="s">
        <v>559</v>
      </c>
      <c r="D55" s="252"/>
      <c r="E55" s="252"/>
      <c r="F55" s="252"/>
      <c r="G55" s="252"/>
      <c r="H55" s="252"/>
      <c r="I55" s="252"/>
      <c r="J55" s="252"/>
      <c r="K55" s="250"/>
    </row>
    <row r="56" spans="2:11" ht="15" customHeight="1">
      <c r="B56" s="248"/>
      <c r="C56" s="254"/>
      <c r="D56" s="252" t="s">
        <v>560</v>
      </c>
      <c r="E56" s="252"/>
      <c r="F56" s="252"/>
      <c r="G56" s="252"/>
      <c r="H56" s="252"/>
      <c r="I56" s="252"/>
      <c r="J56" s="252"/>
      <c r="K56" s="250"/>
    </row>
    <row r="57" spans="2:11" ht="15" customHeight="1">
      <c r="B57" s="248"/>
      <c r="C57" s="254"/>
      <c r="D57" s="252" t="s">
        <v>561</v>
      </c>
      <c r="E57" s="252"/>
      <c r="F57" s="252"/>
      <c r="G57" s="252"/>
      <c r="H57" s="252"/>
      <c r="I57" s="252"/>
      <c r="J57" s="252"/>
      <c r="K57" s="250"/>
    </row>
    <row r="58" spans="2:11" ht="15" customHeight="1">
      <c r="B58" s="248"/>
      <c r="C58" s="254"/>
      <c r="D58" s="252" t="s">
        <v>562</v>
      </c>
      <c r="E58" s="252"/>
      <c r="F58" s="252"/>
      <c r="G58" s="252"/>
      <c r="H58" s="252"/>
      <c r="I58" s="252"/>
      <c r="J58" s="252"/>
      <c r="K58" s="250"/>
    </row>
    <row r="59" spans="2:11" ht="15" customHeight="1">
      <c r="B59" s="248"/>
      <c r="C59" s="254"/>
      <c r="D59" s="252" t="s">
        <v>563</v>
      </c>
      <c r="E59" s="252"/>
      <c r="F59" s="252"/>
      <c r="G59" s="252"/>
      <c r="H59" s="252"/>
      <c r="I59" s="252"/>
      <c r="J59" s="252"/>
      <c r="K59" s="250"/>
    </row>
    <row r="60" spans="2:11" ht="15" customHeight="1">
      <c r="B60" s="248"/>
      <c r="C60" s="254"/>
      <c r="D60" s="257" t="s">
        <v>564</v>
      </c>
      <c r="E60" s="257"/>
      <c r="F60" s="257"/>
      <c r="G60" s="257"/>
      <c r="H60" s="257"/>
      <c r="I60" s="257"/>
      <c r="J60" s="257"/>
      <c r="K60" s="250"/>
    </row>
    <row r="61" spans="2:11" ht="15" customHeight="1">
      <c r="B61" s="248"/>
      <c r="C61" s="254"/>
      <c r="D61" s="252" t="s">
        <v>565</v>
      </c>
      <c r="E61" s="252"/>
      <c r="F61" s="252"/>
      <c r="G61" s="252"/>
      <c r="H61" s="252"/>
      <c r="I61" s="252"/>
      <c r="J61" s="252"/>
      <c r="K61" s="250"/>
    </row>
    <row r="62" spans="2:11" ht="12.75" customHeight="1">
      <c r="B62" s="248"/>
      <c r="C62" s="254"/>
      <c r="D62" s="254"/>
      <c r="E62" s="258"/>
      <c r="F62" s="254"/>
      <c r="G62" s="254"/>
      <c r="H62" s="254"/>
      <c r="I62" s="254"/>
      <c r="J62" s="254"/>
      <c r="K62" s="250"/>
    </row>
    <row r="63" spans="2:11" ht="15" customHeight="1">
      <c r="B63" s="248"/>
      <c r="C63" s="254"/>
      <c r="D63" s="252" t="s">
        <v>566</v>
      </c>
      <c r="E63" s="252"/>
      <c r="F63" s="252"/>
      <c r="G63" s="252"/>
      <c r="H63" s="252"/>
      <c r="I63" s="252"/>
      <c r="J63" s="252"/>
      <c r="K63" s="250"/>
    </row>
    <row r="64" spans="2:11" ht="15" customHeight="1">
      <c r="B64" s="248"/>
      <c r="C64" s="254"/>
      <c r="D64" s="257" t="s">
        <v>567</v>
      </c>
      <c r="E64" s="257"/>
      <c r="F64" s="257"/>
      <c r="G64" s="257"/>
      <c r="H64" s="257"/>
      <c r="I64" s="257"/>
      <c r="J64" s="257"/>
      <c r="K64" s="250"/>
    </row>
    <row r="65" spans="2:11" ht="15" customHeight="1">
      <c r="B65" s="248"/>
      <c r="C65" s="254"/>
      <c r="D65" s="252" t="s">
        <v>568</v>
      </c>
      <c r="E65" s="252"/>
      <c r="F65" s="252"/>
      <c r="G65" s="252"/>
      <c r="H65" s="252"/>
      <c r="I65" s="252"/>
      <c r="J65" s="252"/>
      <c r="K65" s="250"/>
    </row>
    <row r="66" spans="2:11" ht="15" customHeight="1">
      <c r="B66" s="248"/>
      <c r="C66" s="254"/>
      <c r="D66" s="252" t="s">
        <v>569</v>
      </c>
      <c r="E66" s="252"/>
      <c r="F66" s="252"/>
      <c r="G66" s="252"/>
      <c r="H66" s="252"/>
      <c r="I66" s="252"/>
      <c r="J66" s="252"/>
      <c r="K66" s="250"/>
    </row>
    <row r="67" spans="2:11" ht="15" customHeight="1">
      <c r="B67" s="248"/>
      <c r="C67" s="254"/>
      <c r="D67" s="252" t="s">
        <v>570</v>
      </c>
      <c r="E67" s="252"/>
      <c r="F67" s="252"/>
      <c r="G67" s="252"/>
      <c r="H67" s="252"/>
      <c r="I67" s="252"/>
      <c r="J67" s="252"/>
      <c r="K67" s="250"/>
    </row>
    <row r="68" spans="2:11" ht="15" customHeight="1">
      <c r="B68" s="248"/>
      <c r="C68" s="254"/>
      <c r="D68" s="252" t="s">
        <v>571</v>
      </c>
      <c r="E68" s="252"/>
      <c r="F68" s="252"/>
      <c r="G68" s="252"/>
      <c r="H68" s="252"/>
      <c r="I68" s="252"/>
      <c r="J68" s="252"/>
      <c r="K68" s="250"/>
    </row>
    <row r="69" spans="2:11" ht="12.75" customHeight="1">
      <c r="B69" s="259"/>
      <c r="C69" s="260"/>
      <c r="D69" s="260"/>
      <c r="E69" s="260"/>
      <c r="F69" s="260"/>
      <c r="G69" s="260"/>
      <c r="H69" s="260"/>
      <c r="I69" s="260"/>
      <c r="J69" s="260"/>
      <c r="K69" s="261"/>
    </row>
    <row r="70" spans="2:11" ht="18.75" customHeight="1">
      <c r="B70" s="262"/>
      <c r="C70" s="262"/>
      <c r="D70" s="262"/>
      <c r="E70" s="262"/>
      <c r="F70" s="262"/>
      <c r="G70" s="262"/>
      <c r="H70" s="262"/>
      <c r="I70" s="262"/>
      <c r="J70" s="262"/>
      <c r="K70" s="263"/>
    </row>
    <row r="71" spans="2:11" ht="18.75" customHeight="1">
      <c r="B71" s="263"/>
      <c r="C71" s="263"/>
      <c r="D71" s="263"/>
      <c r="E71" s="263"/>
      <c r="F71" s="263"/>
      <c r="G71" s="263"/>
      <c r="H71" s="263"/>
      <c r="I71" s="263"/>
      <c r="J71" s="263"/>
      <c r="K71" s="263"/>
    </row>
    <row r="72" spans="2:11" ht="7.5" customHeight="1">
      <c r="B72" s="264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2:11" ht="45" customHeight="1">
      <c r="B73" s="267"/>
      <c r="C73" s="268" t="s">
        <v>89</v>
      </c>
      <c r="D73" s="268"/>
      <c r="E73" s="268"/>
      <c r="F73" s="268"/>
      <c r="G73" s="268"/>
      <c r="H73" s="268"/>
      <c r="I73" s="268"/>
      <c r="J73" s="268"/>
      <c r="K73" s="269"/>
    </row>
    <row r="74" spans="2:11" ht="17.25" customHeight="1">
      <c r="B74" s="267"/>
      <c r="C74" s="270" t="s">
        <v>572</v>
      </c>
      <c r="D74" s="270"/>
      <c r="E74" s="270"/>
      <c r="F74" s="270" t="s">
        <v>573</v>
      </c>
      <c r="G74" s="271"/>
      <c r="H74" s="270" t="s">
        <v>115</v>
      </c>
      <c r="I74" s="270" t="s">
        <v>60</v>
      </c>
      <c r="J74" s="270" t="s">
        <v>574</v>
      </c>
      <c r="K74" s="269"/>
    </row>
    <row r="75" spans="2:11" ht="17.25" customHeight="1">
      <c r="B75" s="267"/>
      <c r="C75" s="272" t="s">
        <v>575</v>
      </c>
      <c r="D75" s="272"/>
      <c r="E75" s="272"/>
      <c r="F75" s="273" t="s">
        <v>576</v>
      </c>
      <c r="G75" s="274"/>
      <c r="H75" s="272"/>
      <c r="I75" s="272"/>
      <c r="J75" s="272" t="s">
        <v>577</v>
      </c>
      <c r="K75" s="269"/>
    </row>
    <row r="76" spans="2:11" ht="5.25" customHeight="1">
      <c r="B76" s="267"/>
      <c r="C76" s="275"/>
      <c r="D76" s="275"/>
      <c r="E76" s="275"/>
      <c r="F76" s="275"/>
      <c r="G76" s="276"/>
      <c r="H76" s="275"/>
      <c r="I76" s="275"/>
      <c r="J76" s="275"/>
      <c r="K76" s="269"/>
    </row>
    <row r="77" spans="2:11" ht="15" customHeight="1">
      <c r="B77" s="267"/>
      <c r="C77" s="256" t="s">
        <v>56</v>
      </c>
      <c r="D77" s="275"/>
      <c r="E77" s="275"/>
      <c r="F77" s="277" t="s">
        <v>578</v>
      </c>
      <c r="G77" s="276"/>
      <c r="H77" s="256" t="s">
        <v>579</v>
      </c>
      <c r="I77" s="256" t="s">
        <v>580</v>
      </c>
      <c r="J77" s="256">
        <v>20</v>
      </c>
      <c r="K77" s="269"/>
    </row>
    <row r="78" spans="2:11" ht="15" customHeight="1">
      <c r="B78" s="267"/>
      <c r="C78" s="256" t="s">
        <v>581</v>
      </c>
      <c r="D78" s="256"/>
      <c r="E78" s="256"/>
      <c r="F78" s="277" t="s">
        <v>578</v>
      </c>
      <c r="G78" s="276"/>
      <c r="H78" s="256" t="s">
        <v>582</v>
      </c>
      <c r="I78" s="256" t="s">
        <v>580</v>
      </c>
      <c r="J78" s="256">
        <v>120</v>
      </c>
      <c r="K78" s="269"/>
    </row>
    <row r="79" spans="2:11" ht="15" customHeight="1">
      <c r="B79" s="278"/>
      <c r="C79" s="256" t="s">
        <v>583</v>
      </c>
      <c r="D79" s="256"/>
      <c r="E79" s="256"/>
      <c r="F79" s="277" t="s">
        <v>584</v>
      </c>
      <c r="G79" s="276"/>
      <c r="H79" s="256" t="s">
        <v>585</v>
      </c>
      <c r="I79" s="256" t="s">
        <v>580</v>
      </c>
      <c r="J79" s="256">
        <v>50</v>
      </c>
      <c r="K79" s="269"/>
    </row>
    <row r="80" spans="2:11" ht="15" customHeight="1">
      <c r="B80" s="278"/>
      <c r="C80" s="256" t="s">
        <v>586</v>
      </c>
      <c r="D80" s="256"/>
      <c r="E80" s="256"/>
      <c r="F80" s="277" t="s">
        <v>578</v>
      </c>
      <c r="G80" s="276"/>
      <c r="H80" s="256" t="s">
        <v>587</v>
      </c>
      <c r="I80" s="256" t="s">
        <v>588</v>
      </c>
      <c r="J80" s="256"/>
      <c r="K80" s="269"/>
    </row>
    <row r="81" spans="2:11" ht="15" customHeight="1">
      <c r="B81" s="278"/>
      <c r="C81" s="279" t="s">
        <v>589</v>
      </c>
      <c r="D81" s="279"/>
      <c r="E81" s="279"/>
      <c r="F81" s="280" t="s">
        <v>584</v>
      </c>
      <c r="G81" s="279"/>
      <c r="H81" s="279" t="s">
        <v>590</v>
      </c>
      <c r="I81" s="279" t="s">
        <v>580</v>
      </c>
      <c r="J81" s="279">
        <v>15</v>
      </c>
      <c r="K81" s="269"/>
    </row>
    <row r="82" spans="2:11" ht="15" customHeight="1">
      <c r="B82" s="278"/>
      <c r="C82" s="279" t="s">
        <v>591</v>
      </c>
      <c r="D82" s="279"/>
      <c r="E82" s="279"/>
      <c r="F82" s="280" t="s">
        <v>584</v>
      </c>
      <c r="G82" s="279"/>
      <c r="H82" s="279" t="s">
        <v>592</v>
      </c>
      <c r="I82" s="279" t="s">
        <v>580</v>
      </c>
      <c r="J82" s="279">
        <v>15</v>
      </c>
      <c r="K82" s="269"/>
    </row>
    <row r="83" spans="2:11" ht="15" customHeight="1">
      <c r="B83" s="278"/>
      <c r="C83" s="279" t="s">
        <v>593</v>
      </c>
      <c r="D83" s="279"/>
      <c r="E83" s="279"/>
      <c r="F83" s="280" t="s">
        <v>584</v>
      </c>
      <c r="G83" s="279"/>
      <c r="H83" s="279" t="s">
        <v>594</v>
      </c>
      <c r="I83" s="279" t="s">
        <v>580</v>
      </c>
      <c r="J83" s="279">
        <v>20</v>
      </c>
      <c r="K83" s="269"/>
    </row>
    <row r="84" spans="2:11" ht="15" customHeight="1">
      <c r="B84" s="278"/>
      <c r="C84" s="279" t="s">
        <v>595</v>
      </c>
      <c r="D84" s="279"/>
      <c r="E84" s="279"/>
      <c r="F84" s="280" t="s">
        <v>584</v>
      </c>
      <c r="G84" s="279"/>
      <c r="H84" s="279" t="s">
        <v>596</v>
      </c>
      <c r="I84" s="279" t="s">
        <v>580</v>
      </c>
      <c r="J84" s="279">
        <v>20</v>
      </c>
      <c r="K84" s="269"/>
    </row>
    <row r="85" spans="2:11" ht="15" customHeight="1">
      <c r="B85" s="278"/>
      <c r="C85" s="256" t="s">
        <v>597</v>
      </c>
      <c r="D85" s="256"/>
      <c r="E85" s="256"/>
      <c r="F85" s="277" t="s">
        <v>584</v>
      </c>
      <c r="G85" s="276"/>
      <c r="H85" s="256" t="s">
        <v>598</v>
      </c>
      <c r="I85" s="256" t="s">
        <v>580</v>
      </c>
      <c r="J85" s="256">
        <v>50</v>
      </c>
      <c r="K85" s="269"/>
    </row>
    <row r="86" spans="2:11" ht="15" customHeight="1">
      <c r="B86" s="278"/>
      <c r="C86" s="256" t="s">
        <v>599</v>
      </c>
      <c r="D86" s="256"/>
      <c r="E86" s="256"/>
      <c r="F86" s="277" t="s">
        <v>584</v>
      </c>
      <c r="G86" s="276"/>
      <c r="H86" s="256" t="s">
        <v>600</v>
      </c>
      <c r="I86" s="256" t="s">
        <v>580</v>
      </c>
      <c r="J86" s="256">
        <v>20</v>
      </c>
      <c r="K86" s="269"/>
    </row>
    <row r="87" spans="2:11" ht="15" customHeight="1">
      <c r="B87" s="278"/>
      <c r="C87" s="256" t="s">
        <v>601</v>
      </c>
      <c r="D87" s="256"/>
      <c r="E87" s="256"/>
      <c r="F87" s="277" t="s">
        <v>584</v>
      </c>
      <c r="G87" s="276"/>
      <c r="H87" s="256" t="s">
        <v>602</v>
      </c>
      <c r="I87" s="256" t="s">
        <v>580</v>
      </c>
      <c r="J87" s="256">
        <v>20</v>
      </c>
      <c r="K87" s="269"/>
    </row>
    <row r="88" spans="2:11" ht="15" customHeight="1">
      <c r="B88" s="278"/>
      <c r="C88" s="256" t="s">
        <v>603</v>
      </c>
      <c r="D88" s="256"/>
      <c r="E88" s="256"/>
      <c r="F88" s="277" t="s">
        <v>584</v>
      </c>
      <c r="G88" s="276"/>
      <c r="H88" s="256" t="s">
        <v>604</v>
      </c>
      <c r="I88" s="256" t="s">
        <v>580</v>
      </c>
      <c r="J88" s="256">
        <v>50</v>
      </c>
      <c r="K88" s="269"/>
    </row>
    <row r="89" spans="2:11" ht="15" customHeight="1">
      <c r="B89" s="278"/>
      <c r="C89" s="256" t="s">
        <v>605</v>
      </c>
      <c r="D89" s="256"/>
      <c r="E89" s="256"/>
      <c r="F89" s="277" t="s">
        <v>584</v>
      </c>
      <c r="G89" s="276"/>
      <c r="H89" s="256" t="s">
        <v>605</v>
      </c>
      <c r="I89" s="256" t="s">
        <v>580</v>
      </c>
      <c r="J89" s="256">
        <v>50</v>
      </c>
      <c r="K89" s="269"/>
    </row>
    <row r="90" spans="2:11" ht="15" customHeight="1">
      <c r="B90" s="278"/>
      <c r="C90" s="256" t="s">
        <v>120</v>
      </c>
      <c r="D90" s="256"/>
      <c r="E90" s="256"/>
      <c r="F90" s="277" t="s">
        <v>584</v>
      </c>
      <c r="G90" s="276"/>
      <c r="H90" s="256" t="s">
        <v>606</v>
      </c>
      <c r="I90" s="256" t="s">
        <v>580</v>
      </c>
      <c r="J90" s="256">
        <v>255</v>
      </c>
      <c r="K90" s="269"/>
    </row>
    <row r="91" spans="2:11" ht="15" customHeight="1">
      <c r="B91" s="278"/>
      <c r="C91" s="256" t="s">
        <v>607</v>
      </c>
      <c r="D91" s="256"/>
      <c r="E91" s="256"/>
      <c r="F91" s="277" t="s">
        <v>578</v>
      </c>
      <c r="G91" s="276"/>
      <c r="H91" s="256" t="s">
        <v>608</v>
      </c>
      <c r="I91" s="256" t="s">
        <v>609</v>
      </c>
      <c r="J91" s="256"/>
      <c r="K91" s="269"/>
    </row>
    <row r="92" spans="2:11" ht="15" customHeight="1">
      <c r="B92" s="278"/>
      <c r="C92" s="256" t="s">
        <v>610</v>
      </c>
      <c r="D92" s="256"/>
      <c r="E92" s="256"/>
      <c r="F92" s="277" t="s">
        <v>578</v>
      </c>
      <c r="G92" s="276"/>
      <c r="H92" s="256" t="s">
        <v>611</v>
      </c>
      <c r="I92" s="256" t="s">
        <v>612</v>
      </c>
      <c r="J92" s="256"/>
      <c r="K92" s="269"/>
    </row>
    <row r="93" spans="2:11" ht="15" customHeight="1">
      <c r="B93" s="278"/>
      <c r="C93" s="256" t="s">
        <v>613</v>
      </c>
      <c r="D93" s="256"/>
      <c r="E93" s="256"/>
      <c r="F93" s="277" t="s">
        <v>578</v>
      </c>
      <c r="G93" s="276"/>
      <c r="H93" s="256" t="s">
        <v>613</v>
      </c>
      <c r="I93" s="256" t="s">
        <v>612</v>
      </c>
      <c r="J93" s="256"/>
      <c r="K93" s="269"/>
    </row>
    <row r="94" spans="2:11" ht="15" customHeight="1">
      <c r="B94" s="278"/>
      <c r="C94" s="256" t="s">
        <v>41</v>
      </c>
      <c r="D94" s="256"/>
      <c r="E94" s="256"/>
      <c r="F94" s="277" t="s">
        <v>578</v>
      </c>
      <c r="G94" s="276"/>
      <c r="H94" s="256" t="s">
        <v>614</v>
      </c>
      <c r="I94" s="256" t="s">
        <v>612</v>
      </c>
      <c r="J94" s="256"/>
      <c r="K94" s="269"/>
    </row>
    <row r="95" spans="2:11" ht="15" customHeight="1">
      <c r="B95" s="278"/>
      <c r="C95" s="256" t="s">
        <v>51</v>
      </c>
      <c r="D95" s="256"/>
      <c r="E95" s="256"/>
      <c r="F95" s="277" t="s">
        <v>578</v>
      </c>
      <c r="G95" s="276"/>
      <c r="H95" s="256" t="s">
        <v>615</v>
      </c>
      <c r="I95" s="256" t="s">
        <v>612</v>
      </c>
      <c r="J95" s="256"/>
      <c r="K95" s="269"/>
    </row>
    <row r="96" spans="2:11" ht="15" customHeight="1">
      <c r="B96" s="281"/>
      <c r="C96" s="282"/>
      <c r="D96" s="282"/>
      <c r="E96" s="282"/>
      <c r="F96" s="282"/>
      <c r="G96" s="282"/>
      <c r="H96" s="282"/>
      <c r="I96" s="282"/>
      <c r="J96" s="282"/>
      <c r="K96" s="283"/>
    </row>
    <row r="97" spans="2:11" ht="18.75" customHeight="1">
      <c r="B97" s="284"/>
      <c r="C97" s="285"/>
      <c r="D97" s="285"/>
      <c r="E97" s="285"/>
      <c r="F97" s="285"/>
      <c r="G97" s="285"/>
      <c r="H97" s="285"/>
      <c r="I97" s="285"/>
      <c r="J97" s="285"/>
      <c r="K97" s="284"/>
    </row>
    <row r="98" spans="2:11" ht="18.75" customHeight="1">
      <c r="B98" s="263"/>
      <c r="C98" s="263"/>
      <c r="D98" s="263"/>
      <c r="E98" s="263"/>
      <c r="F98" s="263"/>
      <c r="G98" s="263"/>
      <c r="H98" s="263"/>
      <c r="I98" s="263"/>
      <c r="J98" s="263"/>
      <c r="K98" s="263"/>
    </row>
    <row r="99" spans="2:11" ht="7.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6"/>
    </row>
    <row r="100" spans="2:11" ht="45" customHeight="1">
      <c r="B100" s="267"/>
      <c r="C100" s="268" t="s">
        <v>616</v>
      </c>
      <c r="D100" s="268"/>
      <c r="E100" s="268"/>
      <c r="F100" s="268"/>
      <c r="G100" s="268"/>
      <c r="H100" s="268"/>
      <c r="I100" s="268"/>
      <c r="J100" s="268"/>
      <c r="K100" s="269"/>
    </row>
    <row r="101" spans="2:11" ht="17.25" customHeight="1">
      <c r="B101" s="267"/>
      <c r="C101" s="270" t="s">
        <v>572</v>
      </c>
      <c r="D101" s="270"/>
      <c r="E101" s="270"/>
      <c r="F101" s="270" t="s">
        <v>573</v>
      </c>
      <c r="G101" s="271"/>
      <c r="H101" s="270" t="s">
        <v>115</v>
      </c>
      <c r="I101" s="270" t="s">
        <v>60</v>
      </c>
      <c r="J101" s="270" t="s">
        <v>574</v>
      </c>
      <c r="K101" s="269"/>
    </row>
    <row r="102" spans="2:11" ht="17.25" customHeight="1">
      <c r="B102" s="267"/>
      <c r="C102" s="272" t="s">
        <v>575</v>
      </c>
      <c r="D102" s="272"/>
      <c r="E102" s="272"/>
      <c r="F102" s="273" t="s">
        <v>576</v>
      </c>
      <c r="G102" s="274"/>
      <c r="H102" s="272"/>
      <c r="I102" s="272"/>
      <c r="J102" s="272" t="s">
        <v>577</v>
      </c>
      <c r="K102" s="269"/>
    </row>
    <row r="103" spans="2:11" ht="5.25" customHeight="1">
      <c r="B103" s="267"/>
      <c r="C103" s="270"/>
      <c r="D103" s="270"/>
      <c r="E103" s="270"/>
      <c r="F103" s="270"/>
      <c r="G103" s="286"/>
      <c r="H103" s="270"/>
      <c r="I103" s="270"/>
      <c r="J103" s="270"/>
      <c r="K103" s="269"/>
    </row>
    <row r="104" spans="2:11" ht="15" customHeight="1">
      <c r="B104" s="267"/>
      <c r="C104" s="256" t="s">
        <v>56</v>
      </c>
      <c r="D104" s="275"/>
      <c r="E104" s="275"/>
      <c r="F104" s="277" t="s">
        <v>578</v>
      </c>
      <c r="G104" s="286"/>
      <c r="H104" s="256" t="s">
        <v>617</v>
      </c>
      <c r="I104" s="256" t="s">
        <v>580</v>
      </c>
      <c r="J104" s="256">
        <v>20</v>
      </c>
      <c r="K104" s="269"/>
    </row>
    <row r="105" spans="2:11" ht="15" customHeight="1">
      <c r="B105" s="267"/>
      <c r="C105" s="256" t="s">
        <v>581</v>
      </c>
      <c r="D105" s="256"/>
      <c r="E105" s="256"/>
      <c r="F105" s="277" t="s">
        <v>578</v>
      </c>
      <c r="G105" s="256"/>
      <c r="H105" s="256" t="s">
        <v>617</v>
      </c>
      <c r="I105" s="256" t="s">
        <v>580</v>
      </c>
      <c r="J105" s="256">
        <v>120</v>
      </c>
      <c r="K105" s="269"/>
    </row>
    <row r="106" spans="2:11" ht="15" customHeight="1">
      <c r="B106" s="278"/>
      <c r="C106" s="256" t="s">
        <v>583</v>
      </c>
      <c r="D106" s="256"/>
      <c r="E106" s="256"/>
      <c r="F106" s="277" t="s">
        <v>584</v>
      </c>
      <c r="G106" s="256"/>
      <c r="H106" s="256" t="s">
        <v>617</v>
      </c>
      <c r="I106" s="256" t="s">
        <v>580</v>
      </c>
      <c r="J106" s="256">
        <v>50</v>
      </c>
      <c r="K106" s="269"/>
    </row>
    <row r="107" spans="2:11" ht="15" customHeight="1">
      <c r="B107" s="278"/>
      <c r="C107" s="256" t="s">
        <v>586</v>
      </c>
      <c r="D107" s="256"/>
      <c r="E107" s="256"/>
      <c r="F107" s="277" t="s">
        <v>578</v>
      </c>
      <c r="G107" s="256"/>
      <c r="H107" s="256" t="s">
        <v>617</v>
      </c>
      <c r="I107" s="256" t="s">
        <v>588</v>
      </c>
      <c r="J107" s="256"/>
      <c r="K107" s="269"/>
    </row>
    <row r="108" spans="2:11" ht="15" customHeight="1">
      <c r="B108" s="278"/>
      <c r="C108" s="256" t="s">
        <v>597</v>
      </c>
      <c r="D108" s="256"/>
      <c r="E108" s="256"/>
      <c r="F108" s="277" t="s">
        <v>584</v>
      </c>
      <c r="G108" s="256"/>
      <c r="H108" s="256" t="s">
        <v>617</v>
      </c>
      <c r="I108" s="256" t="s">
        <v>580</v>
      </c>
      <c r="J108" s="256">
        <v>50</v>
      </c>
      <c r="K108" s="269"/>
    </row>
    <row r="109" spans="2:11" ht="15" customHeight="1">
      <c r="B109" s="278"/>
      <c r="C109" s="256" t="s">
        <v>605</v>
      </c>
      <c r="D109" s="256"/>
      <c r="E109" s="256"/>
      <c r="F109" s="277" t="s">
        <v>584</v>
      </c>
      <c r="G109" s="256"/>
      <c r="H109" s="256" t="s">
        <v>617</v>
      </c>
      <c r="I109" s="256" t="s">
        <v>580</v>
      </c>
      <c r="J109" s="256">
        <v>50</v>
      </c>
      <c r="K109" s="269"/>
    </row>
    <row r="110" spans="2:11" ht="15" customHeight="1">
      <c r="B110" s="278"/>
      <c r="C110" s="256" t="s">
        <v>603</v>
      </c>
      <c r="D110" s="256"/>
      <c r="E110" s="256"/>
      <c r="F110" s="277" t="s">
        <v>584</v>
      </c>
      <c r="G110" s="256"/>
      <c r="H110" s="256" t="s">
        <v>617</v>
      </c>
      <c r="I110" s="256" t="s">
        <v>580</v>
      </c>
      <c r="J110" s="256">
        <v>50</v>
      </c>
      <c r="K110" s="269"/>
    </row>
    <row r="111" spans="2:11" ht="15" customHeight="1">
      <c r="B111" s="278"/>
      <c r="C111" s="256" t="s">
        <v>56</v>
      </c>
      <c r="D111" s="256"/>
      <c r="E111" s="256"/>
      <c r="F111" s="277" t="s">
        <v>578</v>
      </c>
      <c r="G111" s="256"/>
      <c r="H111" s="256" t="s">
        <v>618</v>
      </c>
      <c r="I111" s="256" t="s">
        <v>580</v>
      </c>
      <c r="J111" s="256">
        <v>20</v>
      </c>
      <c r="K111" s="269"/>
    </row>
    <row r="112" spans="2:11" ht="15" customHeight="1">
      <c r="B112" s="278"/>
      <c r="C112" s="256" t="s">
        <v>619</v>
      </c>
      <c r="D112" s="256"/>
      <c r="E112" s="256"/>
      <c r="F112" s="277" t="s">
        <v>578</v>
      </c>
      <c r="G112" s="256"/>
      <c r="H112" s="256" t="s">
        <v>620</v>
      </c>
      <c r="I112" s="256" t="s">
        <v>580</v>
      </c>
      <c r="J112" s="256">
        <v>120</v>
      </c>
      <c r="K112" s="269"/>
    </row>
    <row r="113" spans="2:11" ht="15" customHeight="1">
      <c r="B113" s="278"/>
      <c r="C113" s="256" t="s">
        <v>41</v>
      </c>
      <c r="D113" s="256"/>
      <c r="E113" s="256"/>
      <c r="F113" s="277" t="s">
        <v>578</v>
      </c>
      <c r="G113" s="256"/>
      <c r="H113" s="256" t="s">
        <v>621</v>
      </c>
      <c r="I113" s="256" t="s">
        <v>612</v>
      </c>
      <c r="J113" s="256"/>
      <c r="K113" s="269"/>
    </row>
    <row r="114" spans="2:11" ht="15" customHeight="1">
      <c r="B114" s="278"/>
      <c r="C114" s="256" t="s">
        <v>51</v>
      </c>
      <c r="D114" s="256"/>
      <c r="E114" s="256"/>
      <c r="F114" s="277" t="s">
        <v>578</v>
      </c>
      <c r="G114" s="256"/>
      <c r="H114" s="256" t="s">
        <v>622</v>
      </c>
      <c r="I114" s="256" t="s">
        <v>612</v>
      </c>
      <c r="J114" s="256"/>
      <c r="K114" s="269"/>
    </row>
    <row r="115" spans="2:11" ht="15" customHeight="1">
      <c r="B115" s="278"/>
      <c r="C115" s="256" t="s">
        <v>60</v>
      </c>
      <c r="D115" s="256"/>
      <c r="E115" s="256"/>
      <c r="F115" s="277" t="s">
        <v>578</v>
      </c>
      <c r="G115" s="256"/>
      <c r="H115" s="256" t="s">
        <v>623</v>
      </c>
      <c r="I115" s="256" t="s">
        <v>624</v>
      </c>
      <c r="J115" s="256"/>
      <c r="K115" s="269"/>
    </row>
    <row r="116" spans="2:11" ht="15" customHeight="1">
      <c r="B116" s="281"/>
      <c r="C116" s="287"/>
      <c r="D116" s="287"/>
      <c r="E116" s="287"/>
      <c r="F116" s="287"/>
      <c r="G116" s="287"/>
      <c r="H116" s="287"/>
      <c r="I116" s="287"/>
      <c r="J116" s="287"/>
      <c r="K116" s="283"/>
    </row>
    <row r="117" spans="2:11" ht="18.75" customHeight="1">
      <c r="B117" s="288"/>
      <c r="C117" s="252"/>
      <c r="D117" s="252"/>
      <c r="E117" s="252"/>
      <c r="F117" s="289"/>
      <c r="G117" s="252"/>
      <c r="H117" s="252"/>
      <c r="I117" s="252"/>
      <c r="J117" s="252"/>
      <c r="K117" s="288"/>
    </row>
    <row r="118" spans="2:11" ht="18.75" customHeight="1"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</row>
    <row r="119" spans="2:11" ht="7.5" customHeight="1">
      <c r="B119" s="290"/>
      <c r="C119" s="291"/>
      <c r="D119" s="291"/>
      <c r="E119" s="291"/>
      <c r="F119" s="291"/>
      <c r="G119" s="291"/>
      <c r="H119" s="291"/>
      <c r="I119" s="291"/>
      <c r="J119" s="291"/>
      <c r="K119" s="292"/>
    </row>
    <row r="120" spans="2:11" ht="45" customHeight="1">
      <c r="B120" s="293"/>
      <c r="C120" s="246" t="s">
        <v>625</v>
      </c>
      <c r="D120" s="246"/>
      <c r="E120" s="246"/>
      <c r="F120" s="246"/>
      <c r="G120" s="246"/>
      <c r="H120" s="246"/>
      <c r="I120" s="246"/>
      <c r="J120" s="246"/>
      <c r="K120" s="294"/>
    </row>
    <row r="121" spans="2:11" ht="17.25" customHeight="1">
      <c r="B121" s="295"/>
      <c r="C121" s="270" t="s">
        <v>572</v>
      </c>
      <c r="D121" s="270"/>
      <c r="E121" s="270"/>
      <c r="F121" s="270" t="s">
        <v>573</v>
      </c>
      <c r="G121" s="271"/>
      <c r="H121" s="270" t="s">
        <v>115</v>
      </c>
      <c r="I121" s="270" t="s">
        <v>60</v>
      </c>
      <c r="J121" s="270" t="s">
        <v>574</v>
      </c>
      <c r="K121" s="296"/>
    </row>
    <row r="122" spans="2:11" ht="17.25" customHeight="1">
      <c r="B122" s="295"/>
      <c r="C122" s="272" t="s">
        <v>575</v>
      </c>
      <c r="D122" s="272"/>
      <c r="E122" s="272"/>
      <c r="F122" s="273" t="s">
        <v>576</v>
      </c>
      <c r="G122" s="274"/>
      <c r="H122" s="272"/>
      <c r="I122" s="272"/>
      <c r="J122" s="272" t="s">
        <v>577</v>
      </c>
      <c r="K122" s="296"/>
    </row>
    <row r="123" spans="2:11" ht="5.25" customHeight="1">
      <c r="B123" s="297"/>
      <c r="C123" s="275"/>
      <c r="D123" s="275"/>
      <c r="E123" s="275"/>
      <c r="F123" s="275"/>
      <c r="G123" s="256"/>
      <c r="H123" s="275"/>
      <c r="I123" s="275"/>
      <c r="J123" s="275"/>
      <c r="K123" s="298"/>
    </row>
    <row r="124" spans="2:11" ht="15" customHeight="1">
      <c r="B124" s="297"/>
      <c r="C124" s="256" t="s">
        <v>581</v>
      </c>
      <c r="D124" s="275"/>
      <c r="E124" s="275"/>
      <c r="F124" s="277" t="s">
        <v>578</v>
      </c>
      <c r="G124" s="256"/>
      <c r="H124" s="256" t="s">
        <v>617</v>
      </c>
      <c r="I124" s="256" t="s">
        <v>580</v>
      </c>
      <c r="J124" s="256">
        <v>120</v>
      </c>
      <c r="K124" s="299"/>
    </row>
    <row r="125" spans="2:11" ht="15" customHeight="1">
      <c r="B125" s="297"/>
      <c r="C125" s="256" t="s">
        <v>626</v>
      </c>
      <c r="D125" s="256"/>
      <c r="E125" s="256"/>
      <c r="F125" s="277" t="s">
        <v>578</v>
      </c>
      <c r="G125" s="256"/>
      <c r="H125" s="256" t="s">
        <v>627</v>
      </c>
      <c r="I125" s="256" t="s">
        <v>580</v>
      </c>
      <c r="J125" s="256" t="s">
        <v>628</v>
      </c>
      <c r="K125" s="299"/>
    </row>
    <row r="126" spans="2:11" ht="15" customHeight="1">
      <c r="B126" s="297"/>
      <c r="C126" s="256" t="s">
        <v>527</v>
      </c>
      <c r="D126" s="256"/>
      <c r="E126" s="256"/>
      <c r="F126" s="277" t="s">
        <v>578</v>
      </c>
      <c r="G126" s="256"/>
      <c r="H126" s="256" t="s">
        <v>629</v>
      </c>
      <c r="I126" s="256" t="s">
        <v>580</v>
      </c>
      <c r="J126" s="256" t="s">
        <v>628</v>
      </c>
      <c r="K126" s="299"/>
    </row>
    <row r="127" spans="2:11" ht="15" customHeight="1">
      <c r="B127" s="297"/>
      <c r="C127" s="256" t="s">
        <v>589</v>
      </c>
      <c r="D127" s="256"/>
      <c r="E127" s="256"/>
      <c r="F127" s="277" t="s">
        <v>584</v>
      </c>
      <c r="G127" s="256"/>
      <c r="H127" s="256" t="s">
        <v>590</v>
      </c>
      <c r="I127" s="256" t="s">
        <v>580</v>
      </c>
      <c r="J127" s="256">
        <v>15</v>
      </c>
      <c r="K127" s="299"/>
    </row>
    <row r="128" spans="2:11" ht="15" customHeight="1">
      <c r="B128" s="297"/>
      <c r="C128" s="279" t="s">
        <v>591</v>
      </c>
      <c r="D128" s="279"/>
      <c r="E128" s="279"/>
      <c r="F128" s="280" t="s">
        <v>584</v>
      </c>
      <c r="G128" s="279"/>
      <c r="H128" s="279" t="s">
        <v>592</v>
      </c>
      <c r="I128" s="279" t="s">
        <v>580</v>
      </c>
      <c r="J128" s="279">
        <v>15</v>
      </c>
      <c r="K128" s="299"/>
    </row>
    <row r="129" spans="2:11" ht="15" customHeight="1">
      <c r="B129" s="297"/>
      <c r="C129" s="279" t="s">
        <v>593</v>
      </c>
      <c r="D129" s="279"/>
      <c r="E129" s="279"/>
      <c r="F129" s="280" t="s">
        <v>584</v>
      </c>
      <c r="G129" s="279"/>
      <c r="H129" s="279" t="s">
        <v>594</v>
      </c>
      <c r="I129" s="279" t="s">
        <v>580</v>
      </c>
      <c r="J129" s="279">
        <v>20</v>
      </c>
      <c r="K129" s="299"/>
    </row>
    <row r="130" spans="2:11" ht="15" customHeight="1">
      <c r="B130" s="297"/>
      <c r="C130" s="279" t="s">
        <v>595</v>
      </c>
      <c r="D130" s="279"/>
      <c r="E130" s="279"/>
      <c r="F130" s="280" t="s">
        <v>584</v>
      </c>
      <c r="G130" s="279"/>
      <c r="H130" s="279" t="s">
        <v>596</v>
      </c>
      <c r="I130" s="279" t="s">
        <v>580</v>
      </c>
      <c r="J130" s="279">
        <v>20</v>
      </c>
      <c r="K130" s="299"/>
    </row>
    <row r="131" spans="2:11" ht="15" customHeight="1">
      <c r="B131" s="297"/>
      <c r="C131" s="256" t="s">
        <v>583</v>
      </c>
      <c r="D131" s="256"/>
      <c r="E131" s="256"/>
      <c r="F131" s="277" t="s">
        <v>584</v>
      </c>
      <c r="G131" s="256"/>
      <c r="H131" s="256" t="s">
        <v>617</v>
      </c>
      <c r="I131" s="256" t="s">
        <v>580</v>
      </c>
      <c r="J131" s="256">
        <v>50</v>
      </c>
      <c r="K131" s="299"/>
    </row>
    <row r="132" spans="2:11" ht="15" customHeight="1">
      <c r="B132" s="297"/>
      <c r="C132" s="256" t="s">
        <v>597</v>
      </c>
      <c r="D132" s="256"/>
      <c r="E132" s="256"/>
      <c r="F132" s="277" t="s">
        <v>584</v>
      </c>
      <c r="G132" s="256"/>
      <c r="H132" s="256" t="s">
        <v>617</v>
      </c>
      <c r="I132" s="256" t="s">
        <v>580</v>
      </c>
      <c r="J132" s="256">
        <v>50</v>
      </c>
      <c r="K132" s="299"/>
    </row>
    <row r="133" spans="2:11" ht="15" customHeight="1">
      <c r="B133" s="297"/>
      <c r="C133" s="256" t="s">
        <v>603</v>
      </c>
      <c r="D133" s="256"/>
      <c r="E133" s="256"/>
      <c r="F133" s="277" t="s">
        <v>584</v>
      </c>
      <c r="G133" s="256"/>
      <c r="H133" s="256" t="s">
        <v>617</v>
      </c>
      <c r="I133" s="256" t="s">
        <v>580</v>
      </c>
      <c r="J133" s="256">
        <v>50</v>
      </c>
      <c r="K133" s="299"/>
    </row>
    <row r="134" spans="2:11" ht="15" customHeight="1">
      <c r="B134" s="297"/>
      <c r="C134" s="256" t="s">
        <v>605</v>
      </c>
      <c r="D134" s="256"/>
      <c r="E134" s="256"/>
      <c r="F134" s="277" t="s">
        <v>584</v>
      </c>
      <c r="G134" s="256"/>
      <c r="H134" s="256" t="s">
        <v>617</v>
      </c>
      <c r="I134" s="256" t="s">
        <v>580</v>
      </c>
      <c r="J134" s="256">
        <v>50</v>
      </c>
      <c r="K134" s="299"/>
    </row>
    <row r="135" spans="2:11" ht="15" customHeight="1">
      <c r="B135" s="297"/>
      <c r="C135" s="256" t="s">
        <v>120</v>
      </c>
      <c r="D135" s="256"/>
      <c r="E135" s="256"/>
      <c r="F135" s="277" t="s">
        <v>584</v>
      </c>
      <c r="G135" s="256"/>
      <c r="H135" s="256" t="s">
        <v>630</v>
      </c>
      <c r="I135" s="256" t="s">
        <v>580</v>
      </c>
      <c r="J135" s="256">
        <v>255</v>
      </c>
      <c r="K135" s="299"/>
    </row>
    <row r="136" spans="2:11" ht="15" customHeight="1">
      <c r="B136" s="297"/>
      <c r="C136" s="256" t="s">
        <v>607</v>
      </c>
      <c r="D136" s="256"/>
      <c r="E136" s="256"/>
      <c r="F136" s="277" t="s">
        <v>578</v>
      </c>
      <c r="G136" s="256"/>
      <c r="H136" s="256" t="s">
        <v>631</v>
      </c>
      <c r="I136" s="256" t="s">
        <v>609</v>
      </c>
      <c r="J136" s="256"/>
      <c r="K136" s="299"/>
    </row>
    <row r="137" spans="2:11" ht="15" customHeight="1">
      <c r="B137" s="297"/>
      <c r="C137" s="256" t="s">
        <v>610</v>
      </c>
      <c r="D137" s="256"/>
      <c r="E137" s="256"/>
      <c r="F137" s="277" t="s">
        <v>578</v>
      </c>
      <c r="G137" s="256"/>
      <c r="H137" s="256" t="s">
        <v>632</v>
      </c>
      <c r="I137" s="256" t="s">
        <v>612</v>
      </c>
      <c r="J137" s="256"/>
      <c r="K137" s="299"/>
    </row>
    <row r="138" spans="2:11" ht="15" customHeight="1">
      <c r="B138" s="297"/>
      <c r="C138" s="256" t="s">
        <v>613</v>
      </c>
      <c r="D138" s="256"/>
      <c r="E138" s="256"/>
      <c r="F138" s="277" t="s">
        <v>578</v>
      </c>
      <c r="G138" s="256"/>
      <c r="H138" s="256" t="s">
        <v>613</v>
      </c>
      <c r="I138" s="256" t="s">
        <v>612</v>
      </c>
      <c r="J138" s="256"/>
      <c r="K138" s="299"/>
    </row>
    <row r="139" spans="2:11" ht="15" customHeight="1">
      <c r="B139" s="297"/>
      <c r="C139" s="256" t="s">
        <v>41</v>
      </c>
      <c r="D139" s="256"/>
      <c r="E139" s="256"/>
      <c r="F139" s="277" t="s">
        <v>578</v>
      </c>
      <c r="G139" s="256"/>
      <c r="H139" s="256" t="s">
        <v>633</v>
      </c>
      <c r="I139" s="256" t="s">
        <v>612</v>
      </c>
      <c r="J139" s="256"/>
      <c r="K139" s="299"/>
    </row>
    <row r="140" spans="2:11" ht="15" customHeight="1">
      <c r="B140" s="297"/>
      <c r="C140" s="256" t="s">
        <v>634</v>
      </c>
      <c r="D140" s="256"/>
      <c r="E140" s="256"/>
      <c r="F140" s="277" t="s">
        <v>578</v>
      </c>
      <c r="G140" s="256"/>
      <c r="H140" s="256" t="s">
        <v>635</v>
      </c>
      <c r="I140" s="256" t="s">
        <v>612</v>
      </c>
      <c r="J140" s="256"/>
      <c r="K140" s="299"/>
    </row>
    <row r="141" spans="2:11" ht="15" customHeight="1">
      <c r="B141" s="300"/>
      <c r="C141" s="301"/>
      <c r="D141" s="301"/>
      <c r="E141" s="301"/>
      <c r="F141" s="301"/>
      <c r="G141" s="301"/>
      <c r="H141" s="301"/>
      <c r="I141" s="301"/>
      <c r="J141" s="301"/>
      <c r="K141" s="302"/>
    </row>
    <row r="142" spans="2:11" ht="18.75" customHeight="1">
      <c r="B142" s="252"/>
      <c r="C142" s="252"/>
      <c r="D142" s="252"/>
      <c r="E142" s="252"/>
      <c r="F142" s="289"/>
      <c r="G142" s="252"/>
      <c r="H142" s="252"/>
      <c r="I142" s="252"/>
      <c r="J142" s="252"/>
      <c r="K142" s="252"/>
    </row>
    <row r="143" spans="2:11" ht="18.75" customHeight="1"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</row>
    <row r="144" spans="2:11" ht="7.5" customHeight="1">
      <c r="B144" s="264"/>
      <c r="C144" s="265"/>
      <c r="D144" s="265"/>
      <c r="E144" s="265"/>
      <c r="F144" s="265"/>
      <c r="G144" s="265"/>
      <c r="H144" s="265"/>
      <c r="I144" s="265"/>
      <c r="J144" s="265"/>
      <c r="K144" s="266"/>
    </row>
    <row r="145" spans="2:11" ht="45" customHeight="1">
      <c r="B145" s="267"/>
      <c r="C145" s="268" t="s">
        <v>636</v>
      </c>
      <c r="D145" s="268"/>
      <c r="E145" s="268"/>
      <c r="F145" s="268"/>
      <c r="G145" s="268"/>
      <c r="H145" s="268"/>
      <c r="I145" s="268"/>
      <c r="J145" s="268"/>
      <c r="K145" s="269"/>
    </row>
    <row r="146" spans="2:11" ht="17.25" customHeight="1">
      <c r="B146" s="267"/>
      <c r="C146" s="270" t="s">
        <v>572</v>
      </c>
      <c r="D146" s="270"/>
      <c r="E146" s="270"/>
      <c r="F146" s="270" t="s">
        <v>573</v>
      </c>
      <c r="G146" s="271"/>
      <c r="H146" s="270" t="s">
        <v>115</v>
      </c>
      <c r="I146" s="270" t="s">
        <v>60</v>
      </c>
      <c r="J146" s="270" t="s">
        <v>574</v>
      </c>
      <c r="K146" s="269"/>
    </row>
    <row r="147" spans="2:11" ht="17.25" customHeight="1">
      <c r="B147" s="267"/>
      <c r="C147" s="272" t="s">
        <v>575</v>
      </c>
      <c r="D147" s="272"/>
      <c r="E147" s="272"/>
      <c r="F147" s="273" t="s">
        <v>576</v>
      </c>
      <c r="G147" s="274"/>
      <c r="H147" s="272"/>
      <c r="I147" s="272"/>
      <c r="J147" s="272" t="s">
        <v>577</v>
      </c>
      <c r="K147" s="269"/>
    </row>
    <row r="148" spans="2:11" ht="5.25" customHeight="1">
      <c r="B148" s="278"/>
      <c r="C148" s="275"/>
      <c r="D148" s="275"/>
      <c r="E148" s="275"/>
      <c r="F148" s="275"/>
      <c r="G148" s="276"/>
      <c r="H148" s="275"/>
      <c r="I148" s="275"/>
      <c r="J148" s="275"/>
      <c r="K148" s="299"/>
    </row>
    <row r="149" spans="2:11" ht="15" customHeight="1">
      <c r="B149" s="278"/>
      <c r="C149" s="303" t="s">
        <v>581</v>
      </c>
      <c r="D149" s="256"/>
      <c r="E149" s="256"/>
      <c r="F149" s="304" t="s">
        <v>578</v>
      </c>
      <c r="G149" s="256"/>
      <c r="H149" s="303" t="s">
        <v>617</v>
      </c>
      <c r="I149" s="303" t="s">
        <v>580</v>
      </c>
      <c r="J149" s="303">
        <v>120</v>
      </c>
      <c r="K149" s="299"/>
    </row>
    <row r="150" spans="2:11" ht="15" customHeight="1">
      <c r="B150" s="278"/>
      <c r="C150" s="303" t="s">
        <v>626</v>
      </c>
      <c r="D150" s="256"/>
      <c r="E150" s="256"/>
      <c r="F150" s="304" t="s">
        <v>578</v>
      </c>
      <c r="G150" s="256"/>
      <c r="H150" s="303" t="s">
        <v>637</v>
      </c>
      <c r="I150" s="303" t="s">
        <v>580</v>
      </c>
      <c r="J150" s="303" t="s">
        <v>628</v>
      </c>
      <c r="K150" s="299"/>
    </row>
    <row r="151" spans="2:11" ht="15" customHeight="1">
      <c r="B151" s="278"/>
      <c r="C151" s="303" t="s">
        <v>527</v>
      </c>
      <c r="D151" s="256"/>
      <c r="E151" s="256"/>
      <c r="F151" s="304" t="s">
        <v>578</v>
      </c>
      <c r="G151" s="256"/>
      <c r="H151" s="303" t="s">
        <v>638</v>
      </c>
      <c r="I151" s="303" t="s">
        <v>580</v>
      </c>
      <c r="J151" s="303" t="s">
        <v>628</v>
      </c>
      <c r="K151" s="299"/>
    </row>
    <row r="152" spans="2:11" ht="15" customHeight="1">
      <c r="B152" s="278"/>
      <c r="C152" s="303" t="s">
        <v>583</v>
      </c>
      <c r="D152" s="256"/>
      <c r="E152" s="256"/>
      <c r="F152" s="304" t="s">
        <v>584</v>
      </c>
      <c r="G152" s="256"/>
      <c r="H152" s="303" t="s">
        <v>617</v>
      </c>
      <c r="I152" s="303" t="s">
        <v>580</v>
      </c>
      <c r="J152" s="303">
        <v>50</v>
      </c>
      <c r="K152" s="299"/>
    </row>
    <row r="153" spans="2:11" ht="15" customHeight="1">
      <c r="B153" s="278"/>
      <c r="C153" s="303" t="s">
        <v>586</v>
      </c>
      <c r="D153" s="256"/>
      <c r="E153" s="256"/>
      <c r="F153" s="304" t="s">
        <v>578</v>
      </c>
      <c r="G153" s="256"/>
      <c r="H153" s="303" t="s">
        <v>617</v>
      </c>
      <c r="I153" s="303" t="s">
        <v>588</v>
      </c>
      <c r="J153" s="303"/>
      <c r="K153" s="299"/>
    </row>
    <row r="154" spans="2:11" ht="15" customHeight="1">
      <c r="B154" s="278"/>
      <c r="C154" s="303" t="s">
        <v>597</v>
      </c>
      <c r="D154" s="256"/>
      <c r="E154" s="256"/>
      <c r="F154" s="304" t="s">
        <v>584</v>
      </c>
      <c r="G154" s="256"/>
      <c r="H154" s="303" t="s">
        <v>617</v>
      </c>
      <c r="I154" s="303" t="s">
        <v>580</v>
      </c>
      <c r="J154" s="303">
        <v>50</v>
      </c>
      <c r="K154" s="299"/>
    </row>
    <row r="155" spans="2:11" ht="15" customHeight="1">
      <c r="B155" s="278"/>
      <c r="C155" s="303" t="s">
        <v>605</v>
      </c>
      <c r="D155" s="256"/>
      <c r="E155" s="256"/>
      <c r="F155" s="304" t="s">
        <v>584</v>
      </c>
      <c r="G155" s="256"/>
      <c r="H155" s="303" t="s">
        <v>617</v>
      </c>
      <c r="I155" s="303" t="s">
        <v>580</v>
      </c>
      <c r="J155" s="303">
        <v>50</v>
      </c>
      <c r="K155" s="299"/>
    </row>
    <row r="156" spans="2:11" ht="15" customHeight="1">
      <c r="B156" s="278"/>
      <c r="C156" s="303" t="s">
        <v>603</v>
      </c>
      <c r="D156" s="256"/>
      <c r="E156" s="256"/>
      <c r="F156" s="304" t="s">
        <v>584</v>
      </c>
      <c r="G156" s="256"/>
      <c r="H156" s="303" t="s">
        <v>617</v>
      </c>
      <c r="I156" s="303" t="s">
        <v>580</v>
      </c>
      <c r="J156" s="303">
        <v>50</v>
      </c>
      <c r="K156" s="299"/>
    </row>
    <row r="157" spans="2:11" ht="15" customHeight="1">
      <c r="B157" s="278"/>
      <c r="C157" s="303" t="s">
        <v>94</v>
      </c>
      <c r="D157" s="256"/>
      <c r="E157" s="256"/>
      <c r="F157" s="304" t="s">
        <v>578</v>
      </c>
      <c r="G157" s="256"/>
      <c r="H157" s="303" t="s">
        <v>639</v>
      </c>
      <c r="I157" s="303" t="s">
        <v>580</v>
      </c>
      <c r="J157" s="303" t="s">
        <v>640</v>
      </c>
      <c r="K157" s="299"/>
    </row>
    <row r="158" spans="2:11" ht="15" customHeight="1">
      <c r="B158" s="278"/>
      <c r="C158" s="303" t="s">
        <v>641</v>
      </c>
      <c r="D158" s="256"/>
      <c r="E158" s="256"/>
      <c r="F158" s="304" t="s">
        <v>578</v>
      </c>
      <c r="G158" s="256"/>
      <c r="H158" s="303" t="s">
        <v>642</v>
      </c>
      <c r="I158" s="303" t="s">
        <v>612</v>
      </c>
      <c r="J158" s="303"/>
      <c r="K158" s="299"/>
    </row>
    <row r="159" spans="2:11" ht="15" customHeight="1">
      <c r="B159" s="305"/>
      <c r="C159" s="287"/>
      <c r="D159" s="287"/>
      <c r="E159" s="287"/>
      <c r="F159" s="287"/>
      <c r="G159" s="287"/>
      <c r="H159" s="287"/>
      <c r="I159" s="287"/>
      <c r="J159" s="287"/>
      <c r="K159" s="306"/>
    </row>
    <row r="160" spans="2:11" ht="18.75" customHeight="1">
      <c r="B160" s="252"/>
      <c r="C160" s="256"/>
      <c r="D160" s="256"/>
      <c r="E160" s="256"/>
      <c r="F160" s="277"/>
      <c r="G160" s="256"/>
      <c r="H160" s="256"/>
      <c r="I160" s="256"/>
      <c r="J160" s="256"/>
      <c r="K160" s="252"/>
    </row>
    <row r="161" spans="2:11" ht="18.75" customHeight="1"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</row>
    <row r="162" spans="2:11" ht="7.5" customHeight="1">
      <c r="B162" s="242"/>
      <c r="C162" s="243"/>
      <c r="D162" s="243"/>
      <c r="E162" s="243"/>
      <c r="F162" s="243"/>
      <c r="G162" s="243"/>
      <c r="H162" s="243"/>
      <c r="I162" s="243"/>
      <c r="J162" s="243"/>
      <c r="K162" s="244"/>
    </row>
    <row r="163" spans="2:11" ht="45" customHeight="1">
      <c r="B163" s="245"/>
      <c r="C163" s="246" t="s">
        <v>643</v>
      </c>
      <c r="D163" s="246"/>
      <c r="E163" s="246"/>
      <c r="F163" s="246"/>
      <c r="G163" s="246"/>
      <c r="H163" s="246"/>
      <c r="I163" s="246"/>
      <c r="J163" s="246"/>
      <c r="K163" s="247"/>
    </row>
    <row r="164" spans="2:11" ht="17.25" customHeight="1">
      <c r="B164" s="245"/>
      <c r="C164" s="270" t="s">
        <v>572</v>
      </c>
      <c r="D164" s="270"/>
      <c r="E164" s="270"/>
      <c r="F164" s="270" t="s">
        <v>573</v>
      </c>
      <c r="G164" s="307"/>
      <c r="H164" s="308" t="s">
        <v>115</v>
      </c>
      <c r="I164" s="308" t="s">
        <v>60</v>
      </c>
      <c r="J164" s="270" t="s">
        <v>574</v>
      </c>
      <c r="K164" s="247"/>
    </row>
    <row r="165" spans="2:11" ht="17.25" customHeight="1">
      <c r="B165" s="248"/>
      <c r="C165" s="272" t="s">
        <v>575</v>
      </c>
      <c r="D165" s="272"/>
      <c r="E165" s="272"/>
      <c r="F165" s="273" t="s">
        <v>576</v>
      </c>
      <c r="G165" s="309"/>
      <c r="H165" s="310"/>
      <c r="I165" s="310"/>
      <c r="J165" s="272" t="s">
        <v>577</v>
      </c>
      <c r="K165" s="250"/>
    </row>
    <row r="166" spans="2:11" ht="5.25" customHeight="1">
      <c r="B166" s="278"/>
      <c r="C166" s="275"/>
      <c r="D166" s="275"/>
      <c r="E166" s="275"/>
      <c r="F166" s="275"/>
      <c r="G166" s="276"/>
      <c r="H166" s="275"/>
      <c r="I166" s="275"/>
      <c r="J166" s="275"/>
      <c r="K166" s="299"/>
    </row>
    <row r="167" spans="2:11" ht="15" customHeight="1">
      <c r="B167" s="278"/>
      <c r="C167" s="256" t="s">
        <v>581</v>
      </c>
      <c r="D167" s="256"/>
      <c r="E167" s="256"/>
      <c r="F167" s="277" t="s">
        <v>578</v>
      </c>
      <c r="G167" s="256"/>
      <c r="H167" s="256" t="s">
        <v>617</v>
      </c>
      <c r="I167" s="256" t="s">
        <v>580</v>
      </c>
      <c r="J167" s="256">
        <v>120</v>
      </c>
      <c r="K167" s="299"/>
    </row>
    <row r="168" spans="2:11" ht="15" customHeight="1">
      <c r="B168" s="278"/>
      <c r="C168" s="256" t="s">
        <v>626</v>
      </c>
      <c r="D168" s="256"/>
      <c r="E168" s="256"/>
      <c r="F168" s="277" t="s">
        <v>578</v>
      </c>
      <c r="G168" s="256"/>
      <c r="H168" s="256" t="s">
        <v>627</v>
      </c>
      <c r="I168" s="256" t="s">
        <v>580</v>
      </c>
      <c r="J168" s="256" t="s">
        <v>628</v>
      </c>
      <c r="K168" s="299"/>
    </row>
    <row r="169" spans="2:11" ht="15" customHeight="1">
      <c r="B169" s="278"/>
      <c r="C169" s="256" t="s">
        <v>527</v>
      </c>
      <c r="D169" s="256"/>
      <c r="E169" s="256"/>
      <c r="F169" s="277" t="s">
        <v>578</v>
      </c>
      <c r="G169" s="256"/>
      <c r="H169" s="256" t="s">
        <v>644</v>
      </c>
      <c r="I169" s="256" t="s">
        <v>580</v>
      </c>
      <c r="J169" s="256" t="s">
        <v>628</v>
      </c>
      <c r="K169" s="299"/>
    </row>
    <row r="170" spans="2:11" ht="15" customHeight="1">
      <c r="B170" s="278"/>
      <c r="C170" s="256" t="s">
        <v>583</v>
      </c>
      <c r="D170" s="256"/>
      <c r="E170" s="256"/>
      <c r="F170" s="277" t="s">
        <v>584</v>
      </c>
      <c r="G170" s="256"/>
      <c r="H170" s="256" t="s">
        <v>644</v>
      </c>
      <c r="I170" s="256" t="s">
        <v>580</v>
      </c>
      <c r="J170" s="256">
        <v>50</v>
      </c>
      <c r="K170" s="299"/>
    </row>
    <row r="171" spans="2:11" ht="15" customHeight="1">
      <c r="B171" s="278"/>
      <c r="C171" s="256" t="s">
        <v>586</v>
      </c>
      <c r="D171" s="256"/>
      <c r="E171" s="256"/>
      <c r="F171" s="277" t="s">
        <v>578</v>
      </c>
      <c r="G171" s="256"/>
      <c r="H171" s="256" t="s">
        <v>644</v>
      </c>
      <c r="I171" s="256" t="s">
        <v>588</v>
      </c>
      <c r="J171" s="256"/>
      <c r="K171" s="299"/>
    </row>
    <row r="172" spans="2:11" ht="15" customHeight="1">
      <c r="B172" s="278"/>
      <c r="C172" s="256" t="s">
        <v>597</v>
      </c>
      <c r="D172" s="256"/>
      <c r="E172" s="256"/>
      <c r="F172" s="277" t="s">
        <v>584</v>
      </c>
      <c r="G172" s="256"/>
      <c r="H172" s="256" t="s">
        <v>644</v>
      </c>
      <c r="I172" s="256" t="s">
        <v>580</v>
      </c>
      <c r="J172" s="256">
        <v>50</v>
      </c>
      <c r="K172" s="299"/>
    </row>
    <row r="173" spans="2:11" ht="15" customHeight="1">
      <c r="B173" s="278"/>
      <c r="C173" s="256" t="s">
        <v>605</v>
      </c>
      <c r="D173" s="256"/>
      <c r="E173" s="256"/>
      <c r="F173" s="277" t="s">
        <v>584</v>
      </c>
      <c r="G173" s="256"/>
      <c r="H173" s="256" t="s">
        <v>644</v>
      </c>
      <c r="I173" s="256" t="s">
        <v>580</v>
      </c>
      <c r="J173" s="256">
        <v>50</v>
      </c>
      <c r="K173" s="299"/>
    </row>
    <row r="174" spans="2:11" ht="15" customHeight="1">
      <c r="B174" s="278"/>
      <c r="C174" s="256" t="s">
        <v>603</v>
      </c>
      <c r="D174" s="256"/>
      <c r="E174" s="256"/>
      <c r="F174" s="277" t="s">
        <v>584</v>
      </c>
      <c r="G174" s="256"/>
      <c r="H174" s="256" t="s">
        <v>644</v>
      </c>
      <c r="I174" s="256" t="s">
        <v>580</v>
      </c>
      <c r="J174" s="256">
        <v>50</v>
      </c>
      <c r="K174" s="299"/>
    </row>
    <row r="175" spans="2:11" ht="15" customHeight="1">
      <c r="B175" s="278"/>
      <c r="C175" s="256" t="s">
        <v>114</v>
      </c>
      <c r="D175" s="256"/>
      <c r="E175" s="256"/>
      <c r="F175" s="277" t="s">
        <v>578</v>
      </c>
      <c r="G175" s="256"/>
      <c r="H175" s="256" t="s">
        <v>645</v>
      </c>
      <c r="I175" s="256" t="s">
        <v>646</v>
      </c>
      <c r="J175" s="256"/>
      <c r="K175" s="299"/>
    </row>
    <row r="176" spans="2:11" ht="15" customHeight="1">
      <c r="B176" s="278"/>
      <c r="C176" s="256" t="s">
        <v>60</v>
      </c>
      <c r="D176" s="256"/>
      <c r="E176" s="256"/>
      <c r="F176" s="277" t="s">
        <v>578</v>
      </c>
      <c r="G176" s="256"/>
      <c r="H176" s="256" t="s">
        <v>647</v>
      </c>
      <c r="I176" s="256" t="s">
        <v>648</v>
      </c>
      <c r="J176" s="256">
        <v>1</v>
      </c>
      <c r="K176" s="299"/>
    </row>
    <row r="177" spans="2:11" ht="15" customHeight="1">
      <c r="B177" s="278"/>
      <c r="C177" s="256" t="s">
        <v>56</v>
      </c>
      <c r="D177" s="256"/>
      <c r="E177" s="256"/>
      <c r="F177" s="277" t="s">
        <v>578</v>
      </c>
      <c r="G177" s="256"/>
      <c r="H177" s="256" t="s">
        <v>649</v>
      </c>
      <c r="I177" s="256" t="s">
        <v>580</v>
      </c>
      <c r="J177" s="256">
        <v>20</v>
      </c>
      <c r="K177" s="299"/>
    </row>
    <row r="178" spans="2:11" ht="15" customHeight="1">
      <c r="B178" s="278"/>
      <c r="C178" s="256" t="s">
        <v>115</v>
      </c>
      <c r="D178" s="256"/>
      <c r="E178" s="256"/>
      <c r="F178" s="277" t="s">
        <v>578</v>
      </c>
      <c r="G178" s="256"/>
      <c r="H178" s="256" t="s">
        <v>650</v>
      </c>
      <c r="I178" s="256" t="s">
        <v>580</v>
      </c>
      <c r="J178" s="256">
        <v>255</v>
      </c>
      <c r="K178" s="299"/>
    </row>
    <row r="179" spans="2:11" ht="15" customHeight="1">
      <c r="B179" s="278"/>
      <c r="C179" s="256" t="s">
        <v>116</v>
      </c>
      <c r="D179" s="256"/>
      <c r="E179" s="256"/>
      <c r="F179" s="277" t="s">
        <v>578</v>
      </c>
      <c r="G179" s="256"/>
      <c r="H179" s="256" t="s">
        <v>543</v>
      </c>
      <c r="I179" s="256" t="s">
        <v>580</v>
      </c>
      <c r="J179" s="256">
        <v>10</v>
      </c>
      <c r="K179" s="299"/>
    </row>
    <row r="180" spans="2:11" ht="15" customHeight="1">
      <c r="B180" s="278"/>
      <c r="C180" s="256" t="s">
        <v>117</v>
      </c>
      <c r="D180" s="256"/>
      <c r="E180" s="256"/>
      <c r="F180" s="277" t="s">
        <v>578</v>
      </c>
      <c r="G180" s="256"/>
      <c r="H180" s="256" t="s">
        <v>651</v>
      </c>
      <c r="I180" s="256" t="s">
        <v>612</v>
      </c>
      <c r="J180" s="256"/>
      <c r="K180" s="299"/>
    </row>
    <row r="181" spans="2:11" ht="15" customHeight="1">
      <c r="B181" s="278"/>
      <c r="C181" s="256" t="s">
        <v>652</v>
      </c>
      <c r="D181" s="256"/>
      <c r="E181" s="256"/>
      <c r="F181" s="277" t="s">
        <v>578</v>
      </c>
      <c r="G181" s="256"/>
      <c r="H181" s="256" t="s">
        <v>653</v>
      </c>
      <c r="I181" s="256" t="s">
        <v>612</v>
      </c>
      <c r="J181" s="256"/>
      <c r="K181" s="299"/>
    </row>
    <row r="182" spans="2:11" ht="15" customHeight="1">
      <c r="B182" s="278"/>
      <c r="C182" s="256" t="s">
        <v>641</v>
      </c>
      <c r="D182" s="256"/>
      <c r="E182" s="256"/>
      <c r="F182" s="277" t="s">
        <v>578</v>
      </c>
      <c r="G182" s="256"/>
      <c r="H182" s="256" t="s">
        <v>654</v>
      </c>
      <c r="I182" s="256" t="s">
        <v>612</v>
      </c>
      <c r="J182" s="256"/>
      <c r="K182" s="299"/>
    </row>
    <row r="183" spans="2:11" ht="15" customHeight="1">
      <c r="B183" s="278"/>
      <c r="C183" s="256" t="s">
        <v>119</v>
      </c>
      <c r="D183" s="256"/>
      <c r="E183" s="256"/>
      <c r="F183" s="277" t="s">
        <v>584</v>
      </c>
      <c r="G183" s="256"/>
      <c r="H183" s="256" t="s">
        <v>655</v>
      </c>
      <c r="I183" s="256" t="s">
        <v>580</v>
      </c>
      <c r="J183" s="256">
        <v>50</v>
      </c>
      <c r="K183" s="299"/>
    </row>
    <row r="184" spans="2:11" ht="15" customHeight="1">
      <c r="B184" s="278"/>
      <c r="C184" s="256" t="s">
        <v>656</v>
      </c>
      <c r="D184" s="256"/>
      <c r="E184" s="256"/>
      <c r="F184" s="277" t="s">
        <v>584</v>
      </c>
      <c r="G184" s="256"/>
      <c r="H184" s="256" t="s">
        <v>657</v>
      </c>
      <c r="I184" s="256" t="s">
        <v>658</v>
      </c>
      <c r="J184" s="256"/>
      <c r="K184" s="299"/>
    </row>
    <row r="185" spans="2:11" ht="15" customHeight="1">
      <c r="B185" s="278"/>
      <c r="C185" s="256" t="s">
        <v>659</v>
      </c>
      <c r="D185" s="256"/>
      <c r="E185" s="256"/>
      <c r="F185" s="277" t="s">
        <v>584</v>
      </c>
      <c r="G185" s="256"/>
      <c r="H185" s="256" t="s">
        <v>660</v>
      </c>
      <c r="I185" s="256" t="s">
        <v>658</v>
      </c>
      <c r="J185" s="256"/>
      <c r="K185" s="299"/>
    </row>
    <row r="186" spans="2:11" ht="15" customHeight="1">
      <c r="B186" s="278"/>
      <c r="C186" s="256" t="s">
        <v>661</v>
      </c>
      <c r="D186" s="256"/>
      <c r="E186" s="256"/>
      <c r="F186" s="277" t="s">
        <v>584</v>
      </c>
      <c r="G186" s="256"/>
      <c r="H186" s="256" t="s">
        <v>662</v>
      </c>
      <c r="I186" s="256" t="s">
        <v>658</v>
      </c>
      <c r="J186" s="256"/>
      <c r="K186" s="299"/>
    </row>
    <row r="187" spans="2:11" ht="15" customHeight="1">
      <c r="B187" s="278"/>
      <c r="C187" s="311" t="s">
        <v>663</v>
      </c>
      <c r="D187" s="256"/>
      <c r="E187" s="256"/>
      <c r="F187" s="277" t="s">
        <v>584</v>
      </c>
      <c r="G187" s="256"/>
      <c r="H187" s="256" t="s">
        <v>664</v>
      </c>
      <c r="I187" s="256" t="s">
        <v>665</v>
      </c>
      <c r="J187" s="312" t="s">
        <v>666</v>
      </c>
      <c r="K187" s="299"/>
    </row>
    <row r="188" spans="2:11" ht="15" customHeight="1">
      <c r="B188" s="278"/>
      <c r="C188" s="262" t="s">
        <v>45</v>
      </c>
      <c r="D188" s="256"/>
      <c r="E188" s="256"/>
      <c r="F188" s="277" t="s">
        <v>578</v>
      </c>
      <c r="G188" s="256"/>
      <c r="H188" s="252" t="s">
        <v>667</v>
      </c>
      <c r="I188" s="256" t="s">
        <v>668</v>
      </c>
      <c r="J188" s="256"/>
      <c r="K188" s="299"/>
    </row>
    <row r="189" spans="2:11" ht="15" customHeight="1">
      <c r="B189" s="278"/>
      <c r="C189" s="262" t="s">
        <v>669</v>
      </c>
      <c r="D189" s="256"/>
      <c r="E189" s="256"/>
      <c r="F189" s="277" t="s">
        <v>578</v>
      </c>
      <c r="G189" s="256"/>
      <c r="H189" s="256" t="s">
        <v>670</v>
      </c>
      <c r="I189" s="256" t="s">
        <v>612</v>
      </c>
      <c r="J189" s="256"/>
      <c r="K189" s="299"/>
    </row>
    <row r="190" spans="2:11" ht="15" customHeight="1">
      <c r="B190" s="278"/>
      <c r="C190" s="262" t="s">
        <v>671</v>
      </c>
      <c r="D190" s="256"/>
      <c r="E190" s="256"/>
      <c r="F190" s="277" t="s">
        <v>578</v>
      </c>
      <c r="G190" s="256"/>
      <c r="H190" s="256" t="s">
        <v>672</v>
      </c>
      <c r="I190" s="256" t="s">
        <v>612</v>
      </c>
      <c r="J190" s="256"/>
      <c r="K190" s="299"/>
    </row>
    <row r="191" spans="2:11" ht="15" customHeight="1">
      <c r="B191" s="278"/>
      <c r="C191" s="262" t="s">
        <v>673</v>
      </c>
      <c r="D191" s="256"/>
      <c r="E191" s="256"/>
      <c r="F191" s="277" t="s">
        <v>584</v>
      </c>
      <c r="G191" s="256"/>
      <c r="H191" s="256" t="s">
        <v>674</v>
      </c>
      <c r="I191" s="256" t="s">
        <v>612</v>
      </c>
      <c r="J191" s="256"/>
      <c r="K191" s="299"/>
    </row>
    <row r="192" spans="2:11" ht="15" customHeight="1">
      <c r="B192" s="305"/>
      <c r="C192" s="313"/>
      <c r="D192" s="287"/>
      <c r="E192" s="287"/>
      <c r="F192" s="287"/>
      <c r="G192" s="287"/>
      <c r="H192" s="287"/>
      <c r="I192" s="287"/>
      <c r="J192" s="287"/>
      <c r="K192" s="306"/>
    </row>
    <row r="193" spans="2:11" ht="18.75" customHeight="1">
      <c r="B193" s="252"/>
      <c r="C193" s="256"/>
      <c r="D193" s="256"/>
      <c r="E193" s="256"/>
      <c r="F193" s="277"/>
      <c r="G193" s="256"/>
      <c r="H193" s="256"/>
      <c r="I193" s="256"/>
      <c r="J193" s="256"/>
      <c r="K193" s="252"/>
    </row>
    <row r="194" spans="2:11" ht="18.75" customHeight="1">
      <c r="B194" s="252"/>
      <c r="C194" s="256"/>
      <c r="D194" s="256"/>
      <c r="E194" s="256"/>
      <c r="F194" s="277"/>
      <c r="G194" s="256"/>
      <c r="H194" s="256"/>
      <c r="I194" s="256"/>
      <c r="J194" s="256"/>
      <c r="K194" s="252"/>
    </row>
    <row r="195" spans="2:11" ht="18.75" customHeight="1">
      <c r="B195" s="263"/>
      <c r="C195" s="263"/>
      <c r="D195" s="263"/>
      <c r="E195" s="263"/>
      <c r="F195" s="263"/>
      <c r="G195" s="263"/>
      <c r="H195" s="263"/>
      <c r="I195" s="263"/>
      <c r="J195" s="263"/>
      <c r="K195" s="263"/>
    </row>
    <row r="196" spans="2:11" ht="13.5">
      <c r="B196" s="242"/>
      <c r="C196" s="243"/>
      <c r="D196" s="243"/>
      <c r="E196" s="243"/>
      <c r="F196" s="243"/>
      <c r="G196" s="243"/>
      <c r="H196" s="243"/>
      <c r="I196" s="243"/>
      <c r="J196" s="243"/>
      <c r="K196" s="244"/>
    </row>
    <row r="197" spans="2:11" ht="21">
      <c r="B197" s="245"/>
      <c r="C197" s="246" t="s">
        <v>675</v>
      </c>
      <c r="D197" s="246"/>
      <c r="E197" s="246"/>
      <c r="F197" s="246"/>
      <c r="G197" s="246"/>
      <c r="H197" s="246"/>
      <c r="I197" s="246"/>
      <c r="J197" s="246"/>
      <c r="K197" s="247"/>
    </row>
    <row r="198" spans="2:11" ht="25.5" customHeight="1">
      <c r="B198" s="245"/>
      <c r="C198" s="314" t="s">
        <v>676</v>
      </c>
      <c r="D198" s="314"/>
      <c r="E198" s="314"/>
      <c r="F198" s="314" t="s">
        <v>677</v>
      </c>
      <c r="G198" s="315"/>
      <c r="H198" s="314" t="s">
        <v>678</v>
      </c>
      <c r="I198" s="314"/>
      <c r="J198" s="314"/>
      <c r="K198" s="247"/>
    </row>
    <row r="199" spans="2:11" ht="5.25" customHeight="1">
      <c r="B199" s="278"/>
      <c r="C199" s="275"/>
      <c r="D199" s="275"/>
      <c r="E199" s="275"/>
      <c r="F199" s="275"/>
      <c r="G199" s="256"/>
      <c r="H199" s="275"/>
      <c r="I199" s="275"/>
      <c r="J199" s="275"/>
      <c r="K199" s="299"/>
    </row>
    <row r="200" spans="2:11" ht="15" customHeight="1">
      <c r="B200" s="278"/>
      <c r="C200" s="256" t="s">
        <v>668</v>
      </c>
      <c r="D200" s="256"/>
      <c r="E200" s="256"/>
      <c r="F200" s="277" t="s">
        <v>46</v>
      </c>
      <c r="G200" s="256"/>
      <c r="H200" s="256" t="s">
        <v>679</v>
      </c>
      <c r="I200" s="256"/>
      <c r="J200" s="256"/>
      <c r="K200" s="299"/>
    </row>
    <row r="201" spans="2:11" ht="15" customHeight="1">
      <c r="B201" s="278"/>
      <c r="C201" s="284"/>
      <c r="D201" s="256"/>
      <c r="E201" s="256"/>
      <c r="F201" s="277" t="s">
        <v>47</v>
      </c>
      <c r="G201" s="256"/>
      <c r="H201" s="256" t="s">
        <v>680</v>
      </c>
      <c r="I201" s="256"/>
      <c r="J201" s="256"/>
      <c r="K201" s="299"/>
    </row>
    <row r="202" spans="2:11" ht="15" customHeight="1">
      <c r="B202" s="278"/>
      <c r="C202" s="284"/>
      <c r="D202" s="256"/>
      <c r="E202" s="256"/>
      <c r="F202" s="277" t="s">
        <v>50</v>
      </c>
      <c r="G202" s="256"/>
      <c r="H202" s="256" t="s">
        <v>681</v>
      </c>
      <c r="I202" s="256"/>
      <c r="J202" s="256"/>
      <c r="K202" s="299"/>
    </row>
    <row r="203" spans="2:11" ht="15" customHeight="1">
      <c r="B203" s="278"/>
      <c r="C203" s="256"/>
      <c r="D203" s="256"/>
      <c r="E203" s="256"/>
      <c r="F203" s="277" t="s">
        <v>48</v>
      </c>
      <c r="G203" s="256"/>
      <c r="H203" s="256" t="s">
        <v>682</v>
      </c>
      <c r="I203" s="256"/>
      <c r="J203" s="256"/>
      <c r="K203" s="299"/>
    </row>
    <row r="204" spans="2:11" ht="15" customHeight="1">
      <c r="B204" s="278"/>
      <c r="C204" s="256"/>
      <c r="D204" s="256"/>
      <c r="E204" s="256"/>
      <c r="F204" s="277" t="s">
        <v>49</v>
      </c>
      <c r="G204" s="256"/>
      <c r="H204" s="256" t="s">
        <v>683</v>
      </c>
      <c r="I204" s="256"/>
      <c r="J204" s="256"/>
      <c r="K204" s="299"/>
    </row>
    <row r="205" spans="2:11" ht="15" customHeight="1">
      <c r="B205" s="278"/>
      <c r="C205" s="256"/>
      <c r="D205" s="256"/>
      <c r="E205" s="256"/>
      <c r="F205" s="277"/>
      <c r="G205" s="256"/>
      <c r="H205" s="256"/>
      <c r="I205" s="256"/>
      <c r="J205" s="256"/>
      <c r="K205" s="299"/>
    </row>
    <row r="206" spans="2:11" ht="15" customHeight="1">
      <c r="B206" s="278"/>
      <c r="C206" s="256" t="s">
        <v>624</v>
      </c>
      <c r="D206" s="256"/>
      <c r="E206" s="256"/>
      <c r="F206" s="277" t="s">
        <v>82</v>
      </c>
      <c r="G206" s="256"/>
      <c r="H206" s="256" t="s">
        <v>684</v>
      </c>
      <c r="I206" s="256"/>
      <c r="J206" s="256"/>
      <c r="K206" s="299"/>
    </row>
    <row r="207" spans="2:11" ht="15" customHeight="1">
      <c r="B207" s="278"/>
      <c r="C207" s="284"/>
      <c r="D207" s="256"/>
      <c r="E207" s="256"/>
      <c r="F207" s="277" t="s">
        <v>521</v>
      </c>
      <c r="G207" s="256"/>
      <c r="H207" s="256" t="s">
        <v>522</v>
      </c>
      <c r="I207" s="256"/>
      <c r="J207" s="256"/>
      <c r="K207" s="299"/>
    </row>
    <row r="208" spans="2:11" ht="15" customHeight="1">
      <c r="B208" s="278"/>
      <c r="C208" s="256"/>
      <c r="D208" s="256"/>
      <c r="E208" s="256"/>
      <c r="F208" s="277" t="s">
        <v>519</v>
      </c>
      <c r="G208" s="256"/>
      <c r="H208" s="256" t="s">
        <v>685</v>
      </c>
      <c r="I208" s="256"/>
      <c r="J208" s="256"/>
      <c r="K208" s="299"/>
    </row>
    <row r="209" spans="2:11" ht="15" customHeight="1">
      <c r="B209" s="316"/>
      <c r="C209" s="284"/>
      <c r="D209" s="284"/>
      <c r="E209" s="284"/>
      <c r="F209" s="277" t="s">
        <v>523</v>
      </c>
      <c r="G209" s="262"/>
      <c r="H209" s="303" t="s">
        <v>524</v>
      </c>
      <c r="I209" s="303"/>
      <c r="J209" s="303"/>
      <c r="K209" s="317"/>
    </row>
    <row r="210" spans="2:11" ht="15" customHeight="1">
      <c r="B210" s="316"/>
      <c r="C210" s="284"/>
      <c r="D210" s="284"/>
      <c r="E210" s="284"/>
      <c r="F210" s="277" t="s">
        <v>525</v>
      </c>
      <c r="G210" s="262"/>
      <c r="H210" s="303" t="s">
        <v>686</v>
      </c>
      <c r="I210" s="303"/>
      <c r="J210" s="303"/>
      <c r="K210" s="317"/>
    </row>
    <row r="211" spans="2:11" ht="15" customHeight="1">
      <c r="B211" s="316"/>
      <c r="C211" s="284"/>
      <c r="D211" s="284"/>
      <c r="E211" s="284"/>
      <c r="F211" s="318"/>
      <c r="G211" s="262"/>
      <c r="H211" s="319"/>
      <c r="I211" s="319"/>
      <c r="J211" s="319"/>
      <c r="K211" s="317"/>
    </row>
    <row r="212" spans="2:11" ht="15" customHeight="1">
      <c r="B212" s="316"/>
      <c r="C212" s="256" t="s">
        <v>648</v>
      </c>
      <c r="D212" s="284"/>
      <c r="E212" s="284"/>
      <c r="F212" s="277">
        <v>1</v>
      </c>
      <c r="G212" s="262"/>
      <c r="H212" s="303" t="s">
        <v>687</v>
      </c>
      <c r="I212" s="303"/>
      <c r="J212" s="303"/>
      <c r="K212" s="317"/>
    </row>
    <row r="213" spans="2:11" ht="15" customHeight="1">
      <c r="B213" s="316"/>
      <c r="C213" s="284"/>
      <c r="D213" s="284"/>
      <c r="E213" s="284"/>
      <c r="F213" s="277">
        <v>2</v>
      </c>
      <c r="G213" s="262"/>
      <c r="H213" s="303" t="s">
        <v>688</v>
      </c>
      <c r="I213" s="303"/>
      <c r="J213" s="303"/>
      <c r="K213" s="317"/>
    </row>
    <row r="214" spans="2:11" ht="15" customHeight="1">
      <c r="B214" s="316"/>
      <c r="C214" s="284"/>
      <c r="D214" s="284"/>
      <c r="E214" s="284"/>
      <c r="F214" s="277">
        <v>3</v>
      </c>
      <c r="G214" s="262"/>
      <c r="H214" s="303" t="s">
        <v>689</v>
      </c>
      <c r="I214" s="303"/>
      <c r="J214" s="303"/>
      <c r="K214" s="317"/>
    </row>
    <row r="215" spans="2:11" ht="15" customHeight="1">
      <c r="B215" s="316"/>
      <c r="C215" s="284"/>
      <c r="D215" s="284"/>
      <c r="E215" s="284"/>
      <c r="F215" s="277">
        <v>4</v>
      </c>
      <c r="G215" s="262"/>
      <c r="H215" s="303" t="s">
        <v>690</v>
      </c>
      <c r="I215" s="303"/>
      <c r="J215" s="303"/>
      <c r="K215" s="317"/>
    </row>
    <row r="216" spans="2:11" ht="12.75" customHeight="1">
      <c r="B216" s="320"/>
      <c r="C216" s="321"/>
      <c r="D216" s="321"/>
      <c r="E216" s="321"/>
      <c r="F216" s="321"/>
      <c r="G216" s="321"/>
      <c r="H216" s="321"/>
      <c r="I216" s="321"/>
      <c r="J216" s="321"/>
      <c r="K216" s="322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LAPTOP-J\Jitule</dc:creator>
  <cp:keywords/>
  <dc:description/>
  <cp:lastModifiedBy>LAPTOP-J\Jitule</cp:lastModifiedBy>
  <dcterms:created xsi:type="dcterms:W3CDTF">2018-10-19T08:52:05Z</dcterms:created>
  <dcterms:modified xsi:type="dcterms:W3CDTF">2018-10-19T08:52:07Z</dcterms:modified>
  <cp:category/>
  <cp:version/>
  <cp:contentType/>
  <cp:contentStatus/>
</cp:coreProperties>
</file>