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3.1 - Úpravy a údržba..." sheetId="2" r:id="rId2"/>
    <sheet name="SO 03.2 - Úpravy a údržba..." sheetId="3" r:id="rId3"/>
    <sheet name="SO 03.3 - Úpravy a údržba..." sheetId="4" r:id="rId4"/>
    <sheet name="SO 03.4 - Úpravy a údržba..." sheetId="5" r:id="rId5"/>
    <sheet name="SO 03.5 - Úpravy a údržba..." sheetId="6" r:id="rId6"/>
    <sheet name="SO 03.6 - Úpravy a údržba..." sheetId="7" r:id="rId7"/>
    <sheet name="SO 03.7 - Úpravy a údržba..." sheetId="8" r:id="rId8"/>
    <sheet name="SO 03.8 - Úpravy a údržba..." sheetId="9" r:id="rId9"/>
    <sheet name="SO 03.9 - Úpravy a údržba..." sheetId="10" r:id="rId10"/>
    <sheet name="SO 03.10 - Úpravy a údržb..." sheetId="11" r:id="rId11"/>
    <sheet name="Pokyny pro vyplnění" sheetId="12" r:id="rId12"/>
  </sheets>
  <definedNames>
    <definedName name="_xlnm.Print_Area" localSheetId="0">'Rekapitulace stavby'!$D$4:$AO$33,'Rekapitulace stavby'!$C$39:$AQ$62</definedName>
    <definedName name="_xlnm._FilterDatabase" localSheetId="1" hidden="1">'SO 03.1 - Úpravy a údržba...'!$C$86:$K$181</definedName>
    <definedName name="_xlnm.Print_Area" localSheetId="1">'SO 03.1 - Úpravy a údržba...'!$C$4:$J$36,'SO 03.1 - Úpravy a údržba...'!$C$42:$J$68,'SO 03.1 - Úpravy a údržba...'!$C$74:$K$181</definedName>
    <definedName name="_xlnm._FilterDatabase" localSheetId="2" hidden="1">'SO 03.2 - Úpravy a údržba...'!$C$85:$K$166</definedName>
    <definedName name="_xlnm.Print_Area" localSheetId="2">'SO 03.2 - Úpravy a údržba...'!$C$4:$J$36,'SO 03.2 - Úpravy a údržba...'!$C$42:$J$67,'SO 03.2 - Úpravy a údržba...'!$C$73:$K$166</definedName>
    <definedName name="_xlnm._FilterDatabase" localSheetId="3" hidden="1">'SO 03.3 - Úpravy a údržba...'!$C$81:$K$121</definedName>
    <definedName name="_xlnm.Print_Area" localSheetId="3">'SO 03.3 - Úpravy a údržba...'!$C$4:$J$36,'SO 03.3 - Úpravy a údržba...'!$C$42:$J$63,'SO 03.3 - Úpravy a údržba...'!$C$69:$K$121</definedName>
    <definedName name="_xlnm._FilterDatabase" localSheetId="4" hidden="1">'SO 03.4 - Úpravy a údržba...'!$C$82:$K$127</definedName>
    <definedName name="_xlnm.Print_Area" localSheetId="4">'SO 03.4 - Úpravy a údržba...'!$C$4:$J$36,'SO 03.4 - Úpravy a údržba...'!$C$42:$J$64,'SO 03.4 - Úpravy a údržba...'!$C$70:$K$127</definedName>
    <definedName name="_xlnm._FilterDatabase" localSheetId="5" hidden="1">'SO 03.5 - Úpravy a údržba...'!$C$80:$K$118</definedName>
    <definedName name="_xlnm.Print_Area" localSheetId="5">'SO 03.5 - Úpravy a údržba...'!$C$4:$J$36,'SO 03.5 - Úpravy a údržba...'!$C$42:$J$62,'SO 03.5 - Úpravy a údržba...'!$C$68:$K$118</definedName>
    <definedName name="_xlnm._FilterDatabase" localSheetId="6" hidden="1">'SO 03.6 - Úpravy a údržba...'!$C$82:$K$152</definedName>
    <definedName name="_xlnm.Print_Area" localSheetId="6">'SO 03.6 - Úpravy a údržba...'!$C$4:$J$36,'SO 03.6 - Úpravy a údržba...'!$C$42:$J$64,'SO 03.6 - Úpravy a údržba...'!$C$70:$K$152</definedName>
    <definedName name="_xlnm._FilterDatabase" localSheetId="7" hidden="1">'SO 03.7 - Úpravy a údržba...'!$C$77:$K$83</definedName>
    <definedName name="_xlnm.Print_Area" localSheetId="7">'SO 03.7 - Úpravy a údržba...'!$C$4:$J$36,'SO 03.7 - Úpravy a údržba...'!$C$42:$J$59,'SO 03.7 - Úpravy a údržba...'!$C$65:$K$83</definedName>
    <definedName name="_xlnm._FilterDatabase" localSheetId="8" hidden="1">'SO 03.8 - Úpravy a údržba...'!$C$78:$K$95</definedName>
    <definedName name="_xlnm.Print_Area" localSheetId="8">'SO 03.8 - Úpravy a údržba...'!$C$4:$J$36,'SO 03.8 - Úpravy a údržba...'!$C$42:$J$60,'SO 03.8 - Úpravy a údržba...'!$C$66:$K$95</definedName>
    <definedName name="_xlnm._FilterDatabase" localSheetId="9" hidden="1">'SO 03.9 - Úpravy a údržba...'!$C$81:$K$107</definedName>
    <definedName name="_xlnm.Print_Area" localSheetId="9">'SO 03.9 - Úpravy a údržba...'!$C$4:$J$36,'SO 03.9 - Úpravy a údržba...'!$C$42:$J$63,'SO 03.9 - Úpravy a údržba...'!$C$69:$K$107</definedName>
    <definedName name="_xlnm._FilterDatabase" localSheetId="10" hidden="1">'SO 03.10 - Úpravy a údržb...'!$C$79:$K$92</definedName>
    <definedName name="_xlnm.Print_Area" localSheetId="10">'SO 03.10 - Úpravy a údržb...'!$C$4:$J$36,'SO 03.10 - Úpravy a údržb...'!$C$42:$J$61,'SO 03.10 - Úpravy a údržb...'!$C$67:$K$92</definedName>
    <definedName name="_xlnm.Print_Area" localSheetId="11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03.1 - Úpravy a údržba...'!$86:$86</definedName>
    <definedName name="_xlnm.Print_Titles" localSheetId="2">'SO 03.2 - Úpravy a údržba...'!$85:$85</definedName>
    <definedName name="_xlnm.Print_Titles" localSheetId="3">'SO 03.3 - Úpravy a údržba...'!$81:$81</definedName>
    <definedName name="_xlnm.Print_Titles" localSheetId="4">'SO 03.4 - Úpravy a údržba...'!$82:$82</definedName>
    <definedName name="_xlnm.Print_Titles" localSheetId="5">'SO 03.5 - Úpravy a údržba...'!$80:$80</definedName>
    <definedName name="_xlnm.Print_Titles" localSheetId="6">'SO 03.6 - Úpravy a údržba...'!$82:$82</definedName>
    <definedName name="_xlnm.Print_Titles" localSheetId="7">'SO 03.7 - Úpravy a údržba...'!$77:$77</definedName>
    <definedName name="_xlnm.Print_Titles" localSheetId="8">'SO 03.8 - Úpravy a údržba...'!$78:$78</definedName>
    <definedName name="_xlnm.Print_Titles" localSheetId="9">'SO 03.9 - Úpravy a údržba...'!$81:$81</definedName>
    <definedName name="_xlnm.Print_Titles" localSheetId="10">'SO 03.10 - Úpravy a údržb...'!$79:$79</definedName>
  </definedNames>
  <calcPr fullCalcOnLoad="1"/>
</workbook>
</file>

<file path=xl/sharedStrings.xml><?xml version="1.0" encoding="utf-8"?>
<sst xmlns="http://schemas.openxmlformats.org/spreadsheetml/2006/main" count="5389" uniqueCount="897">
  <si>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</si>
  <si>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</si>
  <si>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</si>
  <si>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</si>
  <si>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</si>
  <si>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</si>
  <si>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</si>
  <si>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{dcd40a1a-76d7-4d85-8e04-2e4de928dffe}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</si>
  <si>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</si>
  <si>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</si>
  <si>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</si>
  <si>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</si>
  <si>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</si>
  <si>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</si>
  <si>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</si>
  <si>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</si>
  <si>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2017J-109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</si>
  <si>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</si>
  <si>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</si>
  <si>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Pedagogická škola Drahovice</t>
  </si>
  <si>
    <t>KSO:</t>
  </si>
  <si>
    <t/>
  </si>
  <si>
    <t>CC-CZ:</t>
  </si>
  <si>
    <t>Místo:</t>
  </si>
  <si>
    <t xml:space="preserve"> </t>
  </si>
  <si>
    <t>Datum:</t>
  </si>
  <si>
    <t>5. 12. 2017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</si>
  <si>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</si>
  <si>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</si>
  <si>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</si>
  <si>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</si>
  <si>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</si>
  <si>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</si>
  <si>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</si>
  <si>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</si>
  <si>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</si>
  <si>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</si>
  <si>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</si>
  <si>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</si>
  <si>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</si>
  <si>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</si>
  <si>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</si>
  <si>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</si>
  <si>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</si>
  <si>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</si>
  <si>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</si>
  <si>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</si>
  <si>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</si>
  <si>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</si>
  <si>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</si>
  <si>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</si>
  <si>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</si>
  <si>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</si>
  <si>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</si>
  <si>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</si>
  <si>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</si>
  <si>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</si>
  <si>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</si>
  <si>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</si>
  <si>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</si>
  <si>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</si>
  <si>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</si>
  <si>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</si>
  <si>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</si>
  <si>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</si>
  <si>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</si>
  <si>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</si>
  <si>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</si>
  <si>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</si>
  <si>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</si>
  <si>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</si>
  <si>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</si>
  <si>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</si>
  <si>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</si>
  <si>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03.1</t>
  </si>
  <si>
    <t>Úpravy a údržba ploch před hlavní budovou školy - hlavní vstup</t>
  </si>
  <si>
    <t>STA</t>
  </si>
  <si>
    <t>1</t>
  </si>
  <si>
    <t>{6bcf5ab0-60cd-402d-9fcf-a1b104bfd589}</t>
  </si>
  <si>
    <t>2</t>
  </si>
  <si>
    <t>SO 03.2</t>
  </si>
  <si>
    <t>Úpravy a údržba ploch před hlavní budovou školy - monumentální schodiště</t>
  </si>
  <si>
    <t>{61f1221c-5708-4b69-867e-aa44b0083a9a}</t>
  </si>
  <si>
    <t>SO 03.3</t>
  </si>
  <si>
    <t>Úpravy a údržba ploch před hlavní budovou školy - plochy</t>
  </si>
  <si>
    <t>{bdd02e5a-b64f-4b95-9fea-25b00e738073}</t>
  </si>
  <si>
    <t>SO 03.4</t>
  </si>
  <si>
    <t>Úpravy a údržba ploch před hlavní budovou školy - socha a okolí</t>
  </si>
  <si>
    <t>{d3cd2ec8-9a86-411f-bf8f-76d253c72eb3}</t>
  </si>
  <si>
    <t>SO 03.5</t>
  </si>
  <si>
    <t>Úpravy a údržba ploch před hlavní budovou školy - záhony</t>
  </si>
  <si>
    <t>{135e651a-0871-4302-8bf8-f6923de44555}</t>
  </si>
  <si>
    <t>SO 03.6</t>
  </si>
  <si>
    <t>Úpravy a údržba ploch před hlavní budovou školy - redukce asf.ploch</t>
  </si>
  <si>
    <t>{5a625f88-7b3e-4ca4-8cf4-778088287a93}</t>
  </si>
  <si>
    <t>SO 03.7</t>
  </si>
  <si>
    <t>Úpravy a údržba ploch před hlavní budovou školy - revitalizace zeleně</t>
  </si>
  <si>
    <t>{2963016c-0a44-4add-ac00-aec963dd1486}</t>
  </si>
  <si>
    <t>SO 03.8</t>
  </si>
  <si>
    <t>Úpravy a údržba ploch před hlavní budovou školy - oprava OZ</t>
  </si>
  <si>
    <t>{a643f781-1223-4e05-b1c3-4e79126e3356}</t>
  </si>
  <si>
    <t>SO 03.9</t>
  </si>
  <si>
    <t>Úpravy a údržba ploch před hlavní budovou školy - další úpravy</t>
  </si>
  <si>
    <t>{1c889ad6-9589-4b37-9fb2-4fadef470794}</t>
  </si>
  <si>
    <t>SO 03.10</t>
  </si>
  <si>
    <t>Úpravy a údržba ploch před hlavní budovou školy - VRN</t>
  </si>
  <si>
    <t>{131e55ed-68e5-4ab1-94d1-d8bce5dd11d6}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</si>
  <si>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</si>
  <si>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</si>
  <si>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</si>
  <si>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</si>
  <si>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</si>
  <si>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</si>
  <si>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</si>
  <si>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03.1 - Úpravy a údržba ploch před hlavní budovou školy - hlavní vstup</t>
  </si>
  <si>
    <t>Karlovy Vary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</si>
  <si>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</si>
  <si>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</si>
  <si>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</si>
  <si>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</si>
  <si>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</si>
  <si>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</si>
  <si>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</si>
  <si>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</si>
  <si>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</si>
  <si>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</si>
  <si>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</si>
  <si>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</si>
  <si>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</si>
  <si>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</si>
  <si>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772 - Podlahy z kamene</t>
  </si>
  <si>
    <t xml:space="preserve">    782 - Dokončovací práce - obklady z kamene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</si>
  <si>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</si>
  <si>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</si>
  <si>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</si>
  <si>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</si>
  <si>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</si>
  <si>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</si>
  <si>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</si>
  <si>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</si>
  <si>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</si>
  <si>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</si>
  <si>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</si>
  <si>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</si>
  <si>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</si>
  <si>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</si>
  <si>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</si>
  <si>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</si>
  <si>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</si>
  <si>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</si>
  <si>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</si>
  <si>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</si>
  <si>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</si>
  <si>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</si>
  <si>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</si>
  <si>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2017 02</t>
  </si>
  <si>
    <t>4</t>
  </si>
  <si>
    <t>-1820308899</t>
  </si>
  <si>
    <t>PP</t>
  </si>
  <si>
    <t>Vyrovnání nerovného povrchu vnitřního i vnějšího zdiva bez odsekání vadných cihel, maltou (s dodáním hmot) tl. do 30 mm</t>
  </si>
  <si>
    <t>VV</t>
  </si>
  <si>
    <t>" po otlučení venkovních kamenných obkladů " 4,0</t>
  </si>
  <si>
    <t>Vodorovné konstrukce</t>
  </si>
  <si>
    <t>434191423</t>
  </si>
  <si>
    <t>Osazení schodišťových stupňů kamenných pemrlovaných na desku</t>
  </si>
  <si>
    <t>m</t>
  </si>
  <si>
    <t>1286629372</t>
  </si>
  <si>
    <t>Osazování schodišťových stupňů kamenných s vyspárováním styčných spár, s provizorním dřevěným zábradlím a dočasným zakrytím stupnic prkny na desku, stupňů pemrlovaných nebo ostatních</t>
  </si>
  <si>
    <t xml:space="preserve">" vybouraných očištěných stupňů zpět na desku " </t>
  </si>
  <si>
    <t xml:space="preserve">" vstupní plochy do hlavní budovy - schody " 6,5+12,5+2*2,5+2*2,0 </t>
  </si>
  <si>
    <t>6</t>
  </si>
  <si>
    <t>Úpravy povrchů, podlahy a osazování výplní</t>
  </si>
  <si>
    <t>629995101</t>
  </si>
  <si>
    <t>Očištění vnějších ploch tlakovou vodou</t>
  </si>
  <si>
    <t>1956818939</t>
  </si>
  <si>
    <t>Očištění vnějších ploch tlakovou vodou omytím</t>
  </si>
  <si>
    <t xml:space="preserve">" očištění vybouraných kamenných schodů" </t>
  </si>
  <si>
    <t xml:space="preserve">" rozebrání vstupní plochy do hlavní budovy - schody " (6,5+12,5+2*2,5+2*2,0)*(0,3+0,17)*2 </t>
  </si>
  <si>
    <t>" rozebrání vstupní plochy do hlavní budovy - dlažba " 6,25*2,0+(12,50-6,25)*2,5-5,5*0,6</t>
  </si>
  <si>
    <t>" stěny vstupu - obklad kamenem " 3,0*3,6*2+(12,5-6,275)*3,6-1,0*2,5*2</t>
  </si>
  <si>
    <t>631311225</t>
  </si>
  <si>
    <t>Mazanina tl do 120 mm z betonu prostého se zvýšenými nároky na prostředí tř. C 30/37</t>
  </si>
  <si>
    <t>m3</t>
  </si>
  <si>
    <t>-1148163385</t>
  </si>
  <si>
    <t>Mazanina z betonu prostého se zvýšenými nároky na prostředí tl. přes 80 do 120 mm tř. C 30/37</t>
  </si>
  <si>
    <t>" pod  vstupní plochy do hlavní budovy - dlažba " (6,25*2,0+(12,50-6,25)*2,5-5,5*0,6)*0,125</t>
  </si>
  <si>
    <t>5</t>
  </si>
  <si>
    <t>631319173</t>
  </si>
  <si>
    <t>Příplatek k mazanině tl do 120 mm za stržení povrchu spodní vrstvy před vložením výztuže</t>
  </si>
  <si>
    <t>-1550255379</t>
  </si>
  <si>
    <t>Příplatek k cenám mazanin za stržení povrchu spodní vrstvy mazaniny latí před vložením výztuže nebo pletiva pro tl. obou vrstev mazaniny přes 80 do 120 mm</t>
  </si>
  <si>
    <t>631362021</t>
  </si>
  <si>
    <t>Výztuž mazanin svařovanými sítěmi Kari</t>
  </si>
  <si>
    <t>t</t>
  </si>
  <si>
    <t>-795536389</t>
  </si>
  <si>
    <t>Výztuž mazanin ze svařovaných sítí z drátů typu KARI</t>
  </si>
  <si>
    <t xml:space="preserve">" podkladních mazanin sítí 100/100/8" </t>
  </si>
  <si>
    <t>" pod  vstupní plochy do hlavní budovy - dlažba " (6,25*2,0+(12,50-6,25)*2,5-5,5*0,6)*3,946*2*1,25*0,001</t>
  </si>
  <si>
    <t>9</t>
  </si>
  <si>
    <t>Ostatní konstrukce a práce, bourání</t>
  </si>
  <si>
    <t>7</t>
  </si>
  <si>
    <t>963022819</t>
  </si>
  <si>
    <t>Bourání kamenných schodišťových stupňů zhotovených na místě</t>
  </si>
  <si>
    <t>1644539750</t>
  </si>
  <si>
    <t>Bourání kamenných schodišťových stupňů oblých, rovných nebo kosých zhotovených na místě</t>
  </si>
  <si>
    <t xml:space="preserve">" rozebrání vstupní plochy do hlavní budovy" 6,5+12,5+2*2,5+2*2,0 </t>
  </si>
  <si>
    <t>8</t>
  </si>
  <si>
    <t>965042141</t>
  </si>
  <si>
    <t>Bourání podkladů pod dlažby nebo mazanin betonových nebo z litého asfaltu tl do 100 mm pl přes 4 m2</t>
  </si>
  <si>
    <t>-846627879</t>
  </si>
  <si>
    <t>Bourání mazanin betonových nebo z litého asfaltu tl. do 100 mm, plochy přes 4 m2</t>
  </si>
  <si>
    <t>" rozebrání vstupní plochy do hlavní budovy - dlažba " (6,25*2,0+(12,50-6,25)*2,5-5,5*0,6)*0,125</t>
  </si>
  <si>
    <t>965081323</t>
  </si>
  <si>
    <t>Bourání podlah z dlaždic betonových, teracových nebo čedičových tl do 25 mm plochy přes 1 m2</t>
  </si>
  <si>
    <t>-1355139082</t>
  </si>
  <si>
    <t>Bourání podlah z dlaždic bez podkladního lože nebo mazaniny, s jakoukoliv výplní spár betonových, teracových nebo čedičových tl. do 25 mm, plochy přes 1 m2</t>
  </si>
  <si>
    <t>" rozebrání vstupní plochy do hlavní budovy - dlažba " (6,25*2,0+(12,50-6,25)*2,5-5,5*0,6)</t>
  </si>
  <si>
    <t>10</t>
  </si>
  <si>
    <t>978059241</t>
  </si>
  <si>
    <t>Odsekání obkladů stěn z desek z kamene plochy přes 1 m2</t>
  </si>
  <si>
    <t>1758502954</t>
  </si>
  <si>
    <t>Odsekání obkladů stěn včetně otlučení podkladní omítky až na zdivo z kamene přes 1 m2</t>
  </si>
  <si>
    <t>" výměna desek stěn vstupu " 4,00</t>
  </si>
  <si>
    <t>11</t>
  </si>
  <si>
    <t>979024443</t>
  </si>
  <si>
    <t>Očištění vybouraných obrubníků a krajníků silničních</t>
  </si>
  <si>
    <t>-457718799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</si>
  <si>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</si>
  <si>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 xml:space="preserve">" rozebrání vstupní plochy do hlavní budovy - schody" 6,5+12,5+2*2,5+2*2,0 </t>
  </si>
  <si>
    <t>12</t>
  </si>
  <si>
    <t>979054442</t>
  </si>
  <si>
    <t>Očištění vybouraných z desek nebo dlaždic s původním spárováním z MC</t>
  </si>
  <si>
    <t>-246200427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</si>
  <si>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</si>
  <si>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997</t>
  </si>
  <si>
    <t>Přesun sutě</t>
  </si>
  <si>
    <t>13</t>
  </si>
  <si>
    <t>997013111</t>
  </si>
  <si>
    <t>Vnitrostaveništní doprava suti a vybouraných hmot pro budovy v do 6 m s použitím mechanizace</t>
  </si>
  <si>
    <t>1695846309</t>
  </si>
  <si>
    <t>Vnitrostaveništní doprava suti a vybouraných hmot vodorovně do 50 m svisle s použitím mechanizace pro budovy a haly výšky do 6 m</t>
  </si>
  <si>
    <t>" všechna suť " 12,504</t>
  </si>
  <si>
    <t>" odpočet vybouraných materiálu znovu použitelných" -(3,136+1,837+0,676+0,028)</t>
  </si>
  <si>
    <t>14</t>
  </si>
  <si>
    <t>997013501</t>
  </si>
  <si>
    <t>Odvoz suti a vybouraných hmot na skládku nebo meziskládku do 1 km se složením</t>
  </si>
  <si>
    <t>-1355806824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</si>
  <si>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</si>
  <si>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</si>
  <si>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</si>
  <si>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-692592386</t>
  </si>
  <si>
    <t>Odvoz suti a vybouraných hmot na skládku nebo meziskládku se složením, na vzdálenost Příplatek k ceně za každý další i započatý 1 km přes 1 km</t>
  </si>
  <si>
    <t>6,827*17 'Přepočtené koeficientem množství</t>
  </si>
  <si>
    <t>16</t>
  </si>
  <si>
    <t>997013801</t>
  </si>
  <si>
    <t>Poplatek za uložení stavebního betonového odpadu na skládce (skládkovné)</t>
  </si>
  <si>
    <t>985546172</t>
  </si>
  <si>
    <t>Poplatek za uložení stavebního odpadu na skládce (skládkovné) betonového</t>
  </si>
  <si>
    <t>998</t>
  </si>
  <si>
    <t>Přesun hmot</t>
  </si>
  <si>
    <t>17</t>
  </si>
  <si>
    <t>998011001</t>
  </si>
  <si>
    <t>Přesun hmot pro budovy zděné v do 6 m</t>
  </si>
  <si>
    <t>-1833810909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</si>
  <si>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</si>
  <si>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</si>
  <si>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</si>
  <si>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767</t>
  </si>
  <si>
    <t>Konstrukce zámečnické</t>
  </si>
  <si>
    <t>18</t>
  </si>
  <si>
    <t>767531111</t>
  </si>
  <si>
    <t>Montáž vstupních kovových nebo plastových rohoží čistících zón</t>
  </si>
  <si>
    <t>256801758</t>
  </si>
  <si>
    <t>Montáž vstupních čistících zón z rohoží kovových nebo plastových</t>
  </si>
  <si>
    <t>" rohože vstupní plochy do hlavní budovy v dlažbě vč.rámu  - stávajících zpět " 5,5*0,6</t>
  </si>
  <si>
    <t>19</t>
  </si>
  <si>
    <t>767996801</t>
  </si>
  <si>
    <t>Demontáž atypických zámečnických konstrukcí rozebráním hmotnosti jednotlivých dílů do 50 kg</t>
  </si>
  <si>
    <t>kg</t>
  </si>
  <si>
    <t>314939912</t>
  </si>
  <si>
    <t>Demontáž ostatních zámečnických konstrukcí o hmotnosti jednotlivých dílů rozebráním do 50 kg</t>
  </si>
  <si>
    <t>" rohože vstupní plochy do hlavní budovy v dlažbě vč.rámu " 5,5*0,6*8,5</t>
  </si>
  <si>
    <t>20</t>
  </si>
  <si>
    <t>998767101</t>
  </si>
  <si>
    <t>Přesun hmot tonážní pro zámečnické konstrukce v objektech v do 6 m</t>
  </si>
  <si>
    <t>-1309925993</t>
  </si>
  <si>
    <t>Přesun hmot pro zámečnické konstrukce stanovený z hmotnosti přesunovaného materiálu vodorovná dopravní vzdálenost do 50 m v objektech výšky do 6 m</t>
  </si>
  <si>
    <t>772</t>
  </si>
  <si>
    <t>Podlahy z kamene</t>
  </si>
  <si>
    <t>772521240</t>
  </si>
  <si>
    <t>Kladení dlažby z kamene z pravoúhlých desek a dlaždic lepených tl do 30 mm</t>
  </si>
  <si>
    <t>2094493303</t>
  </si>
  <si>
    <t>Kladení dlažby z kamene do lepidla z nejvýše dvou rozdílných druhů pravoúhlých desek nebo dlaždic ve skladbě se pravidelně opakujících, tl. do 30 mm</t>
  </si>
  <si>
    <t>" vstupní plochy do hlavní budovy - dlažba " (6,25*2,0+(12,50-6,25)*2,5-5,5*0,6)</t>
  </si>
  <si>
    <t>22</t>
  </si>
  <si>
    <t>M</t>
  </si>
  <si>
    <t>583811720</t>
  </si>
  <si>
    <t>deska dlažební, žula tryskaná, 60x30 tl 3 cm</t>
  </si>
  <si>
    <t>32</t>
  </si>
  <si>
    <t>-1243095114</t>
  </si>
  <si>
    <t>" vstupní plochy do hlavní budovy - dlažba výměna desek z 50% " (6,25*2,0+(12,50-6,25)*2,5-5,5*0,6)*0,5</t>
  </si>
  <si>
    <t>12,413*1,04 'Přepočtené koeficientem množství</t>
  </si>
  <si>
    <t>23</t>
  </si>
  <si>
    <t>998772101</t>
  </si>
  <si>
    <t>Přesun hmot tonážní pro podlahy z kamene v objektech v do 6 m</t>
  </si>
  <si>
    <t>-1691660261</t>
  </si>
  <si>
    <t>Přesun hmot pro kamenné dlažby, obklady schodišťových stupňů a soklů stanovený z hmotnosti přesunovaného materiálu vodorovná dopravní vzdálenost do 50 m v objektech výšky do 6 m</t>
  </si>
  <si>
    <t>782</t>
  </si>
  <si>
    <t>Dokončovací práce - obklady z kamene</t>
  </si>
  <si>
    <t>24</t>
  </si>
  <si>
    <t>782132112</t>
  </si>
  <si>
    <t>Montáž obkladu stěn z pravoúhlých desek z tvrdého kamene do lepidla tl do 30 mm</t>
  </si>
  <si>
    <t>673092315</t>
  </si>
  <si>
    <t>Montáž obkladů stěn z tvrdých kamenů kladených do lepidla z nejvýše dvou rozdílných druhů pravoúhlých desek ve skladbě se pravidelně opakujících tl. přes 25 do 30 mm</t>
  </si>
  <si>
    <t>25</t>
  </si>
  <si>
    <t>583821990</t>
  </si>
  <si>
    <t>deska obkladová, dle stávajících tl 3 cm do 0,48 m2</t>
  </si>
  <si>
    <t>1986639988</t>
  </si>
  <si>
    <t>deska obkladová, mramor leštěná tl 3 cm do 0,48 m2</t>
  </si>
  <si>
    <t>4*1,05 'Přepočtené koeficientem množství</t>
  </si>
  <si>
    <t>26</t>
  </si>
  <si>
    <t>782991111</t>
  </si>
  <si>
    <t>Penetrace podkladu obkladu z kamene</t>
  </si>
  <si>
    <t>-1976373540</t>
  </si>
  <si>
    <t>Obklady z kamene - ostatní práce penetrace podkladu</t>
  </si>
  <si>
    <t>27</t>
  </si>
  <si>
    <t>782991422</t>
  </si>
  <si>
    <t>Základní čištění nových kamenných obkladů včetně dvouvrstvého impregnačního nátěru</t>
  </si>
  <si>
    <t>-529288016</t>
  </si>
  <si>
    <t>Obklady z kamene - ostatní práce impregnační nátěr včetně základního čištění dvouvrstvý</t>
  </si>
  <si>
    <t>28</t>
  </si>
  <si>
    <t>998782101</t>
  </si>
  <si>
    <t>Přesun hmot tonážní pro obklady kamenné v objektech v do 6 m</t>
  </si>
  <si>
    <t>1548833748</t>
  </si>
  <si>
    <t>Přesun hmot pro obklady kamenné stanovený z hmotnosti přesunovaného materiálu vodorovná dopravní vzdálenost do 50 m v objektech výšky do 6 m</t>
  </si>
  <si>
    <t>SO 03.2 - Úpravy a údržba ploch před hlavní budovou školy - monumentální schodiště</t>
  </si>
  <si>
    <t xml:space="preserve">    1 - Zemní práce</t>
  </si>
  <si>
    <t xml:space="preserve">    5 - Komunikace pozemní</t>
  </si>
  <si>
    <t>Zemní práce</t>
  </si>
  <si>
    <t>113106123</t>
  </si>
  <si>
    <t>Rozebrání dlažeb komunikací pro pěší ze zámkových dlaždic</t>
  </si>
  <si>
    <t>-514384140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</si>
  <si>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</si>
  <si>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" dlážděná plocha nad monument.schodištěm" 14,0*1,5</t>
  </si>
  <si>
    <t>113107181</t>
  </si>
  <si>
    <t>Odstranění podkladu pl přes 50 do 200 m2 živičných tl 50 mm</t>
  </si>
  <si>
    <t>-1482234786</t>
  </si>
  <si>
    <t>Odstranění podkladů nebo krytů s přemístěním hmot na skládku na vzdálenost do 20 m nebo s naložením na dopravní prostředek v ploše jednotlivě přes 50 m2 do 200 m2 živičných, o tl. vrstvy do 50 mm</t>
  </si>
  <si>
    <t>" plocha pod monument.schodištěm" 14,0*1,5</t>
  </si>
  <si>
    <t>" venkovního monumentálního schodiště " 14,0*7</t>
  </si>
  <si>
    <t>451317777</t>
  </si>
  <si>
    <t>Podklad nebo lože pod dlažbu vodorovný nebo do sklonu 1:5 z betonu prostého tl do 100 mm</t>
  </si>
  <si>
    <t>2140605287</t>
  </si>
  <si>
    <t>Podklad nebo lože pod dlažbu (přídlažbu) v ploše vodorovné nebo ve sklonu do 1:5, tloušťky od 50 do 100 mm z betonu prostého</t>
  </si>
  <si>
    <t>" pod novou dlážděnou plochu nad a pod  monument.schodištěm" 14,0*1,5*2</t>
  </si>
  <si>
    <t>Komunikace pozemní</t>
  </si>
  <si>
    <t>596841222</t>
  </si>
  <si>
    <t>Kladení betonové dlažby komunikací pro pěší do lože z cement malty vel do 0,25 m2 plochy do 300 m2</t>
  </si>
  <si>
    <t>1008250770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</si>
  <si>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</t>
  </si>
  <si>
    <t>592477530</t>
  </si>
  <si>
    <t>dlažba betonová vymývaná  60 x 60 x 6,2 cm, frakce 4 - 8 mm (Gita)</t>
  </si>
  <si>
    <t>-919601968</t>
  </si>
  <si>
    <t>dlažba betonová vymývaná kačírek 60x60x6,2 cm šedé kamenivo frakce 4-8 mm</t>
  </si>
  <si>
    <t>42*1,1 'Přepočtené koeficientem množství</t>
  </si>
  <si>
    <t>" rozebrání venkovního monumentálního schodiště " 14,0*7*(0,3+0,17)*2</t>
  </si>
  <si>
    <t>" pod venkovní monumentální schodiště " 14,0*7*0,3*0,125</t>
  </si>
  <si>
    <t>" pod venkovní monumentální schodiště " 14,0*7*0,3*3,946*2*1,25*0,001</t>
  </si>
  <si>
    <t>" rozebrání venkovního monumentálního schodiště " 14,0*7</t>
  </si>
  <si>
    <t>" rozebrání venkovního monumentálního schodiště " 14,0*7*0,3*0,125</t>
  </si>
  <si>
    <t>" rozebrání venkovního monumentálního schodiště " 14,0*6</t>
  </si>
  <si>
    <t>997221551</t>
  </si>
  <si>
    <t>Vodorovná doprava suti ze sypkých materiálů do 1 km</t>
  </si>
  <si>
    <t>388312835</t>
  </si>
  <si>
    <t>Vodorovná doprava suti bez naložení, ale se složením a s hrubým urovnáním ze sypkých materiálů, na vzdálenost do 1 km</t>
  </si>
  <si>
    <t>" všechno bourané " 26,595</t>
  </si>
  <si>
    <t>"odpočet hmotnosti schodů" -10,976</t>
  </si>
  <si>
    <t>997221559</t>
  </si>
  <si>
    <t>Příplatek ZKD 1 km u vodorovné dopravy suti ze sypkých materiálů</t>
  </si>
  <si>
    <t>810374137</t>
  </si>
  <si>
    <t>Vodorovná doprava suti bez naložení, ale se složením a s hrubým urovnáním Příplatek k ceně za každý další i započatý 1 km přes 1 km</t>
  </si>
  <si>
    <t>15,603*17 'Přepočtené koeficientem množství</t>
  </si>
  <si>
    <t>997221815</t>
  </si>
  <si>
    <t>Poplatek za uložení betonového odpadu na skládce (skládkovné)</t>
  </si>
  <si>
    <t>1113077949</t>
  </si>
  <si>
    <t>15,619-2,058</t>
  </si>
  <si>
    <t>997221845</t>
  </si>
  <si>
    <t>Poplatek za uložení asfaltového odpadu na skládce (skládkovné)</t>
  </si>
  <si>
    <t>1855329794</t>
  </si>
  <si>
    <t>Poplatek za uložení stavebního odpadu na skládce (skládkovné) asfaltového bez obsahu dehtu</t>
  </si>
  <si>
    <t>998223011</t>
  </si>
  <si>
    <t>Přesun hmot pro pozemní komunikace s krytem dlážděným</t>
  </si>
  <si>
    <t>-518943482</t>
  </si>
  <si>
    <t>Přesun hmot pro pozemní komunikace s krytem dlážděným dopravní vzdálenost do 200 m jakékoliv délky objektu</t>
  </si>
  <si>
    <t>1397654474</t>
  </si>
  <si>
    <t>" zábradlí monument. schodiště" 2*2,0*4,0</t>
  </si>
  <si>
    <t>767161211</t>
  </si>
  <si>
    <t>Montáž zábradlí rovného z profilové oceli do zdi do hmotnosti 20 kg</t>
  </si>
  <si>
    <t>-6729556</t>
  </si>
  <si>
    <t>Montáž zábradlí rovného z profilové oceli do zdiva, hmotnosti 1 m zábradlí do 20 kg</t>
  </si>
  <si>
    <t>"nové zábradlí monument.schodiště i v polovině délky schodů " 3*2,0</t>
  </si>
  <si>
    <t>553970000</t>
  </si>
  <si>
    <t>Atypické kovové výrobky  zábradlí nerez</t>
  </si>
  <si>
    <t>554614943</t>
  </si>
  <si>
    <t>"nové zábradlí monument.schodiště i v polovině délky schodů " 3*2,0*5,0</t>
  </si>
  <si>
    <t>953961213</t>
  </si>
  <si>
    <t>Kotvy chemickou patronou M 12 hl 110 mm do betonu, ŽB nebo kamene s vyvrtáním otvoru</t>
  </si>
  <si>
    <t>kus</t>
  </si>
  <si>
    <t>2105047729</t>
  </si>
  <si>
    <t>Kotvy chemické s vyvrtáním otvoru do betonu, železobetonu nebo tvrdého kamene chemická patrona, velikost M 12, hloubka 110 mm</t>
  </si>
  <si>
    <t>"nového zábradlí monument.schodiště i v polovině délky schodů " 3*3*3</t>
  </si>
  <si>
    <t>953965122</t>
  </si>
  <si>
    <t>Kotevní šroub pro chemické kotvy M 12 dl 220 mm</t>
  </si>
  <si>
    <t>-1715230975</t>
  </si>
  <si>
    <t>Kotvy chemické s vyvrtáním otvoru kotevní šrouby pro chemické kotvy, velikost M 12, délka 220 mm</t>
  </si>
  <si>
    <t>SO 03.3 - Úpravy a údržba ploch před hlavní budovou školy - plochy</t>
  </si>
  <si>
    <t>113107231</t>
  </si>
  <si>
    <t>Odstranění podkladu pl přes 200 m2 z betonu prostého tl 150 mm</t>
  </si>
  <si>
    <t>888020328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</si>
  <si>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</si>
  <si>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113107241</t>
  </si>
  <si>
    <t>Odstranění podkladu pl přes 200 m2 živičných tl 50 mm</t>
  </si>
  <si>
    <t>1510233289</t>
  </si>
  <si>
    <t>Odstranění podkladů nebo krytů s přemístěním hmot na skládku na vzdálenost do 20 m nebo s naložením na dopravní prostředek v ploše jednotlivě přes 200 m2 živičných, o tl. vrstvy do 50 mm</t>
  </si>
  <si>
    <t>" stávající povrchy z litého asfaltu v místě nových ploch" 760,0+154,0</t>
  </si>
  <si>
    <t>564760011</t>
  </si>
  <si>
    <t>Podklad z kameniva hrubého drceného vel. 8-16 mm tl 200 mm</t>
  </si>
  <si>
    <t>-880743863</t>
  </si>
  <si>
    <t>Podklad nebo kryt z kameniva hrubého drceného vel. 8-16 mm s rozprostřením a zhutněním, po zhutnění tl. 200 mm</t>
  </si>
  <si>
    <t>" na plochu stávajících zatravněných ploch,které se ruší "  4,0*7,5</t>
  </si>
  <si>
    <t>577135142</t>
  </si>
  <si>
    <t>Asfaltový beton vrstva ložní ACL 16 (ABH) tl 40 mm š přes 3 m z modifikovaného asfaltu</t>
  </si>
  <si>
    <t>1917465337</t>
  </si>
  <si>
    <t>Asfaltový beton vrstva ložní ACL 16 (ABH) s rozprostřením a zhutněním z modifikovaného asfaltu v pruhu šířky přes 3 m, po zhutnění tl. 40 mm</t>
  </si>
  <si>
    <t>" nové povrchy z asfaltu v místě nových ploch" 760,0</t>
  </si>
  <si>
    <t>581121112</t>
  </si>
  <si>
    <t>Kryt cementobetonový vozovek skupiny CB I tl 120 mm</t>
  </si>
  <si>
    <t>1647288126</t>
  </si>
  <si>
    <t>Kryt cementobetonový silničních komunikací skupiny CB I tl. 120 mm</t>
  </si>
  <si>
    <t>" v místě nových ploch" 760,0+154,0</t>
  </si>
  <si>
    <t>-276178010</t>
  </si>
  <si>
    <t>1572578393</t>
  </si>
  <si>
    <t>154*1,1 'Přepočtené koeficientem množství</t>
  </si>
  <si>
    <t>919716111</t>
  </si>
  <si>
    <t>Výztuž cementobetonového krytu ze svařovaných sítí KARI hmotnosti do 7,5 kg/m2</t>
  </si>
  <si>
    <t>993216455</t>
  </si>
  <si>
    <t>Ocelová výztuž cementobetonového krytu ze svařovaných sítí KARI hmotnosti do 7,5 kg/m2</t>
  </si>
  <si>
    <t>" v místě nových ploch" (760,0+154,0)*2,22*2*1,25*0,001</t>
  </si>
  <si>
    <t>-1166796403</t>
  </si>
  <si>
    <t>-1429103662</t>
  </si>
  <si>
    <t>386,622*17 'Přepočtené koeficientem množství</t>
  </si>
  <si>
    <t>-1098242992</t>
  </si>
  <si>
    <t>-1607012121</t>
  </si>
  <si>
    <t>998225111</t>
  </si>
  <si>
    <t>Přesun hmot pro pozemní komunikace s krytem z kamene, monolitickým betonovým nebo živičným</t>
  </si>
  <si>
    <t>1897696323</t>
  </si>
  <si>
    <t>Přesun hmot pro komunikace s krytem z kameniva, monolitickým betonovým nebo živičným dopravní vzdálenost do 200 m jakékoliv délky objektu</t>
  </si>
  <si>
    <t>SO 03.4 - Úpravy a údržba ploch před hlavní budovou školy - socha a okolí</t>
  </si>
  <si>
    <t>OST - Ostatní</t>
  </si>
  <si>
    <t>181960001</t>
  </si>
  <si>
    <t>Zahradnická kultivace trávníku kolem sochy</t>
  </si>
  <si>
    <t>-1542316599</t>
  </si>
  <si>
    <t>10,5*(7,0+8,0)/2</t>
  </si>
  <si>
    <t>181960002</t>
  </si>
  <si>
    <t>Dosazení keřů a stromů v ploše kolem sochy specializovanou firmou</t>
  </si>
  <si>
    <t>kpl</t>
  </si>
  <si>
    <t>2089968800</t>
  </si>
  <si>
    <t>-556962116</t>
  </si>
  <si>
    <t xml:space="preserve">" očištění vybouraných kamenných desek obrubní zídky"  </t>
  </si>
  <si>
    <t>(10,5*2+7,0+8,0)*(0,5+0,025*2)*2</t>
  </si>
  <si>
    <t>962042321</t>
  </si>
  <si>
    <t>Bourání zdiva nadzákladového z betonu prostého přes 1 m3</t>
  </si>
  <si>
    <t>1204591991</t>
  </si>
  <si>
    <t>Bourání zdiva z betonu prostého nadzákladového objemu přes 1 m3</t>
  </si>
  <si>
    <t xml:space="preserve">" vybourání obrubní zídky"  </t>
  </si>
  <si>
    <t>(10,5*2+7,0+8,0)*0,4*(0,05+0,25)/2</t>
  </si>
  <si>
    <t>-1745566890</t>
  </si>
  <si>
    <t xml:space="preserve">" vybourání kamenných desek obrubní zídky"  </t>
  </si>
  <si>
    <t>(10,5*2+7,0+8,0)*0,5</t>
  </si>
  <si>
    <t>750354604</t>
  </si>
  <si>
    <t>142624397</t>
  </si>
  <si>
    <t>" všechna suť " 6,084</t>
  </si>
  <si>
    <t>" odpočet vybouraných materiálu znovu použitelných" -1,332</t>
  </si>
  <si>
    <t>-275322087</t>
  </si>
  <si>
    <t>368970221</t>
  </si>
  <si>
    <t>4,752*17 'Přepočtené koeficientem množství</t>
  </si>
  <si>
    <t>-2107614629</t>
  </si>
  <si>
    <t>-1109817425</t>
  </si>
  <si>
    <t>OST</t>
  </si>
  <si>
    <t>Ostatní</t>
  </si>
  <si>
    <t>900960001</t>
  </si>
  <si>
    <t>Odborné restaurování sochy po dohodě s autorem</t>
  </si>
  <si>
    <t>512</t>
  </si>
  <si>
    <t>1818397166</t>
  </si>
  <si>
    <t>P</t>
  </si>
  <si>
    <t xml:space="preserve">Poznámka k položce:
ruční čištění kartáči,ruční odstranění biotických nánosů,
profesionální konzervování kamene sochy - transparentní matný
nátěr biocidní proti prorůstání mechů a lišejníků  </t>
  </si>
  <si>
    <t>SO 03.5 - Úpravy a údržba ploch před hlavní budovou školy - záhony</t>
  </si>
  <si>
    <t>HZS - Hodinové zúčtovací sazby</t>
  </si>
  <si>
    <t>113201111</t>
  </si>
  <si>
    <t>Vytrhání obrub chodníkových ležatých</t>
  </si>
  <si>
    <t>176924764</t>
  </si>
  <si>
    <t>Vytrhání obrub s vybouráním lože, s přemístěním hmot na skládku na vzdálenost do 3 m nebo s naložením na dopravní prostředek chodníkových ležatých</t>
  </si>
  <si>
    <t>" stávající travertinové obrubníky kolem stávajících záhonů" 26,945+33,26+15,0+2*5,0+(14,0+7,5)*2</t>
  </si>
  <si>
    <t>121112011</t>
  </si>
  <si>
    <t>Sejmutí ornice tl vrstvy do 150 mm ručně s odhozením do 3 m bez vodorovného přemístění</t>
  </si>
  <si>
    <t>-220092343</t>
  </si>
  <si>
    <t>Sejmutí ornice ručně bez vodorovného přemístění s naložením na dopravní prostředek nebo s odhozením do 3 m tloušťky vrstvy do 150 mm</t>
  </si>
  <si>
    <t>" z plochy stávajících zatravněných ploch,které se ruší "  4,0*7,5*0,15</t>
  </si>
  <si>
    <t>" stávající okapových chodníků" (26,945+33,26)*0,6*0,15</t>
  </si>
  <si>
    <t>122201101</t>
  </si>
  <si>
    <t>Odkopávky a prokopávky nezapažené v hornině tř. 3 objem do 100 m3</t>
  </si>
  <si>
    <t>-521249740</t>
  </si>
  <si>
    <t>Odkopávky a prokopávky nezapažené s přehozením výkopku na vzdálenost do 3 m nebo s naložením na dopravní prostředek v hornině tř. 3 do 100 m3</t>
  </si>
  <si>
    <t>" z plochy stávajících zatravněných ploch,které se ruší "  4,0*7,5*0,2</t>
  </si>
  <si>
    <t>162201102</t>
  </si>
  <si>
    <t>Vodorovné přemístění do 50 m výkopku/sypaniny z horniny tř. 1 až 4</t>
  </si>
  <si>
    <t>-1812265449</t>
  </si>
  <si>
    <t>Vodorovné přemístění výkopku nebo sypaniny po suchu na obvyklém dopravním prostředku, bez naložení výkopku, avšak se složením bez rozhrnutí z horniny tř. 1 až 4 na vzdálenost přes 20 do 50 m</t>
  </si>
  <si>
    <t xml:space="preserve">" přemistění do míst,kde se zřizuje trávník na místo asfaltové plochy" </t>
  </si>
  <si>
    <t>" ornice z plochy stávajících zatravněných ploch,které se ruší "  4,0*7,5*0,15</t>
  </si>
  <si>
    <t>" z plochy odkopu stávajících zatravněných ploch,které se ruší "  4,0*7,5*0,2</t>
  </si>
  <si>
    <t>174101101</t>
  </si>
  <si>
    <t>Zásyp jam, šachet rýh nebo kolem objektů sypaninou se zhutněním</t>
  </si>
  <si>
    <t>-753755545</t>
  </si>
  <si>
    <t>Zásyp sypaninou z jakékoliv horniny s uložením výkopku ve vrstvách se zhutněním jam, šachet, rýh nebo kolem objektů v těchto vykopávkách</t>
  </si>
  <si>
    <t>979024442</t>
  </si>
  <si>
    <t>Očištění vybouraných obrubníků a krajníků chodníkových</t>
  </si>
  <si>
    <t>966991596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</si>
  <si>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</si>
  <si>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"cca 50% bude znova použitelných" 128,0*0,5</t>
  </si>
  <si>
    <t>1090499753</t>
  </si>
  <si>
    <t>"cca 50% nepoužitelných obrubníků" 29,487*0,5</t>
  </si>
  <si>
    <t>319443726</t>
  </si>
  <si>
    <t>14,744*17 'Přepočtené koeficientem množství</t>
  </si>
  <si>
    <t>-387620762</t>
  </si>
  <si>
    <t>HZS</t>
  </si>
  <si>
    <t>Hodinové zúčtovací sazby</t>
  </si>
  <si>
    <t>HZS2491</t>
  </si>
  <si>
    <t>Hodinová zúčtovací sazba dělník zednických výpomocí</t>
  </si>
  <si>
    <t>hod</t>
  </si>
  <si>
    <t>431121582</t>
  </si>
  <si>
    <t>Hodinové zúčtovací sazby profesí PSV zednické výpomoci a pomocné práce PSV dělník zednických výpomocí</t>
  </si>
  <si>
    <t>" podélné řezání stávajících obrubníků na poloviny pro nové použití vč. sražení hran" 16</t>
  </si>
  <si>
    <t>SO 03.6 - Úpravy a údržba ploch před hlavní budovou školy - redukce asf.ploch</t>
  </si>
  <si>
    <t xml:space="preserve">    2 - Zakládání</t>
  </si>
  <si>
    <t>113107223</t>
  </si>
  <si>
    <t>Odstranění podkladu pl přes 200 m2 z kameniva drceného tl 300 mm</t>
  </si>
  <si>
    <t>659196489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</si>
  <si>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</si>
  <si>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" stávající plochy z litého asfaltu v místě nové travnaté plochy s výsadbou" 944,0*0,5</t>
  </si>
  <si>
    <t>-267975869</t>
  </si>
  <si>
    <t>-895998085</t>
  </si>
  <si>
    <t>122101401</t>
  </si>
  <si>
    <t>Vykopávky v zemníku na suchu v hornině tř. 1 a 2 objem do 100 m3</t>
  </si>
  <si>
    <t>831170878</t>
  </si>
  <si>
    <t>Vykopávky v zemnících na suchu s přehozením výkopku na vzdálenost do 3 m nebo s naložením na dopravní prostředek v horninách tř. 1 a 2 do 100 m3</t>
  </si>
  <si>
    <t>" získání chybějící zeminy pro plochy nového zatravnění" 944,0*0,5*0,2</t>
  </si>
  <si>
    <t>162701105</t>
  </si>
  <si>
    <t>Vodorovné přemístění do 10000 m výkopku/sypaniny z horniny tř. 1 až 4</t>
  </si>
  <si>
    <t>380258079</t>
  </si>
  <si>
    <t>Vodorovné přemístění výkopku nebo sypaniny po suchu na obvyklém dopravním prostředku, bez naložení výkopku, avšak se složením bez rozhrnutí z horniny tř. 1 až 4 na vzdálenost přes 9 000 do 10 000 m</t>
  </si>
  <si>
    <t>-1144102655</t>
  </si>
  <si>
    <t>" chybějící zemina do plochy nového zatravnění" 944,0*0,5*0,2</t>
  </si>
  <si>
    <t>181411131</t>
  </si>
  <si>
    <t>Založení parkového trávníku výsevem plochy do 1000 m2 v rovině a ve svahu do 1:5</t>
  </si>
  <si>
    <t>507839792</t>
  </si>
  <si>
    <t>Založení trávníku na půdě předem připravené plochy do 1000 m2 výsevem včetně utažení parkového v rovině nebo na svahu do 1:5</t>
  </si>
  <si>
    <t>" na místě stávající plochy z litého asfaltu " 944,0*0,5</t>
  </si>
  <si>
    <t>005724100</t>
  </si>
  <si>
    <t>osivo směs travní parková</t>
  </si>
  <si>
    <t>469780936</t>
  </si>
  <si>
    <t>472*0,015 'Přepočtené koeficientem množství</t>
  </si>
  <si>
    <t>182301123</t>
  </si>
  <si>
    <t>Rozprostření ornice pl do 500 m2 ve svahu přes 1:5 tl vrstvy do 200 mm</t>
  </si>
  <si>
    <t>-1518273056</t>
  </si>
  <si>
    <t>Rozprostření a urovnání ornice ve svahu sklonu přes 1:5 při souvislé ploše do 500 m2, tl. vrstvy přes 150 do 200 mm</t>
  </si>
  <si>
    <t>103715000</t>
  </si>
  <si>
    <t>substrát pro trávníky A  VL</t>
  </si>
  <si>
    <t>-696206756</t>
  </si>
  <si>
    <t>" stávající plochy z litého asfaltu v místě nové travnaté plochy s výsadbou" 944,0*0,5*0,2</t>
  </si>
  <si>
    <t>182960001</t>
  </si>
  <si>
    <t>Zahradnická úprava stávajících zatravněných ploch a doplnění keřů a stromů</t>
  </si>
  <si>
    <t>283492110</t>
  </si>
  <si>
    <t>Zakládání</t>
  </si>
  <si>
    <t>213141111</t>
  </si>
  <si>
    <t>Zřízení vrstvy z geotextilie v rovině nebo ve sklonu do 1:5 š do 3 m</t>
  </si>
  <si>
    <t>185773540</t>
  </si>
  <si>
    <t>Zřízení vrstvy z geotextilie filtrační, separační, odvodňovací, ochranné, výztužné nebo protierozní v rovině nebo ve sklonu do 1:5, šířky do 3 m</t>
  </si>
  <si>
    <t>"pod kačírek okapových chodníků podél hlavní budovy " (26,945+33,26)*0,5</t>
  </si>
  <si>
    <t>693111460</t>
  </si>
  <si>
    <t>textilie GEOFILTEX 63 63/30 300 g/m2 do š 8,8 m</t>
  </si>
  <si>
    <t>-1880367059</t>
  </si>
  <si>
    <t>geotextilie netkaná PP 300 g/m2 do š 8,8 m</t>
  </si>
  <si>
    <t>30,103*1,15 'Přepočtené koeficientem množství</t>
  </si>
  <si>
    <t>637121112</t>
  </si>
  <si>
    <t>Okapový chodník z kačírku tl 150 mm s udusáním</t>
  </si>
  <si>
    <t>-809475220</t>
  </si>
  <si>
    <t>Okapový chodník z kameniva s udusáním a urovnáním povrchu z kačírku tl. 150 mm</t>
  </si>
  <si>
    <t>"okapových chodníků podél hlavní budovy " (26,945+33,26)*0,5</t>
  </si>
  <si>
    <t>916331112</t>
  </si>
  <si>
    <t>Osazení zahradního obrubníku betonového do lože z betonu s boční opěrou</t>
  </si>
  <si>
    <t>-1891586927</t>
  </si>
  <si>
    <t>Osazení zahradního obrubníku betonového s ložem tl. od 50 do 100 mm z betonu prostého tř. C 12/15 s boční opěrou z betonu prostého tř. C 12/15</t>
  </si>
  <si>
    <t>" kolem zatravněných ploch" 3,0+14,5+0,5+16,4+19,6+2,5+18,0+16,0+5,5+20,0+24,0</t>
  </si>
  <si>
    <t>"okapových chodníků" 20,0+1,5+26,945+33,26</t>
  </si>
  <si>
    <t>592172110</t>
  </si>
  <si>
    <t>obrubník betonový zahradní Granitoid ABO100/5/25 II šedý 100 x 5 x 25 cm</t>
  </si>
  <si>
    <t>1968050860</t>
  </si>
  <si>
    <t>obrubník betonový zahradní betonový hladký šedý 100 x 5 x 25 cm</t>
  </si>
  <si>
    <t>" odpočet získaných obrubníků půlením stávajících" -128,0</t>
  </si>
  <si>
    <t>93,705*1,01 'Přepočtené koeficientem množství</t>
  </si>
  <si>
    <t>-5010339</t>
  </si>
  <si>
    <t>640365246</t>
  </si>
  <si>
    <t>407,336*17 'Přepočtené koeficientem množství</t>
  </si>
  <si>
    <t>-1694351413</t>
  </si>
  <si>
    <t>" beton " 153,4</t>
  </si>
  <si>
    <t>" štěrk" 207,68</t>
  </si>
  <si>
    <t>Poplatek za uložení asfaltového odpadu  na skládce (skládkovné)</t>
  </si>
  <si>
    <t>-1875977841</t>
  </si>
  <si>
    <t>998231311</t>
  </si>
  <si>
    <t>Přesun hmot pro sadovnické a krajinářské úpravy vodorovně do 5000 m</t>
  </si>
  <si>
    <t>-950947909</t>
  </si>
  <si>
    <t>Přesun hmot pro sadovnické a krajinářské úpravy - strojně dopravní vzdálenost do 5000 m</t>
  </si>
  <si>
    <t>SO 03.7 - Úpravy a údržba ploch před hlavní budovou školy - revitalizace zeleně</t>
  </si>
  <si>
    <t>181960003</t>
  </si>
  <si>
    <t>Revitalizace stávajících keřů a stromů prostřihem a zmlazením,redukování náletových rostlin a keřů a doplnění vhodných nových stromů a keřů stávajících ploch</t>
  </si>
  <si>
    <t>2015169043</t>
  </si>
  <si>
    <t>Poznámka k položce:
vč. projektu specializované firmy</t>
  </si>
  <si>
    <t>SO 03.8 - Úpravy a údržba ploch před hlavní budovou školy - oprava OZ</t>
  </si>
  <si>
    <t>985131111</t>
  </si>
  <si>
    <t>Očištění ploch stěn, rubu kleneb a podlah horkou tlakovou vodou</t>
  </si>
  <si>
    <t>-553361454</t>
  </si>
  <si>
    <t>Očištění ploch stěn, rubu kleneb a podlah tlakovou vodou</t>
  </si>
  <si>
    <t>" velká stávající opěrná zeď" (8,0+32,1+32,0+12,0)*1,2+2,0*1,2/2*2</t>
  </si>
  <si>
    <t>985131311</t>
  </si>
  <si>
    <t>Ruční dočištění ploch stěn, rubu kleneb a podlah ocelových kartáči</t>
  </si>
  <si>
    <t>417737636</t>
  </si>
  <si>
    <t>Očištění ploch stěn, rubu kleneb a podlah ruční dočištění ocelovými kartáči</t>
  </si>
  <si>
    <t>985312112</t>
  </si>
  <si>
    <t>Stěrka k vyrovnání betonových ploch stěn tl 3 mm</t>
  </si>
  <si>
    <t>497388532</t>
  </si>
  <si>
    <t>Stěrka k vyrovnání ploch reprofilovaného betonu stěn, tloušťky přes 2 do 3 mm</t>
  </si>
  <si>
    <t>985323111</t>
  </si>
  <si>
    <t>Spojovací můstek reprofilovaného betonu na cementové bázi tl 1 mm</t>
  </si>
  <si>
    <t>1240299926</t>
  </si>
  <si>
    <t>Spojovací můstek reprofilovaného betonu na cementové bázi, tloušťky 1 mm</t>
  </si>
  <si>
    <t>985324111</t>
  </si>
  <si>
    <t>Impregnační nátěr betonu dvojnásobný (OS-A)</t>
  </si>
  <si>
    <t>-1904809615</t>
  </si>
  <si>
    <t>Ochranný nátěr betonu na bázi silanu impregnační dvojnásobný (OS-A)</t>
  </si>
  <si>
    <t>998153131</t>
  </si>
  <si>
    <t>Přesun hmot pro samostatné zdi a valy zděné z cihel, kamene, tvárnic nebo monolitické v do 12 m</t>
  </si>
  <si>
    <t>1101723414</t>
  </si>
  <si>
    <t>Přesun hmot pro zdi a valy samostatné se svislou nosnou konstrukcí zděnou nebo monolitickou betonovou tyčovou nebo plošnou vodorovná dopravní vzdálenost do 50 m, pro zdi výšky do 12 m</t>
  </si>
  <si>
    <t>SO 03.9 - Úpravy a údržba ploch před hlavní budovou školy - další úpravy</t>
  </si>
  <si>
    <t>M - Práce a dodávky M</t>
  </si>
  <si>
    <t xml:space="preserve">    21-M - Elektromontáže</t>
  </si>
  <si>
    <t>-2091659086</t>
  </si>
  <si>
    <t xml:space="preserve">" úpravy ploch kolem sochy a vlajkových stožárů " 50,0  </t>
  </si>
  <si>
    <t>63045224</t>
  </si>
  <si>
    <t>50*1,15 'Přepočtené koeficientem množství</t>
  </si>
  <si>
    <t>Plochy z kačírku tl 150 mm s udusáním</t>
  </si>
  <si>
    <t>-2063524449</t>
  </si>
  <si>
    <t>Plochy z kačírku s udusáním a urovnáním povrchu z kačírku tl. 150 mm</t>
  </si>
  <si>
    <t>951960002</t>
  </si>
  <si>
    <t>Dodání a osazení nových designových laviček pevně osazených na betové základy</t>
  </si>
  <si>
    <t>ks</t>
  </si>
  <si>
    <t>1087928704</t>
  </si>
  <si>
    <t xml:space="preserve">Dodání a osazení nových designových laviček </t>
  </si>
  <si>
    <t>Poznámka k položce:
vč. zemních prací a betonu základů</t>
  </si>
  <si>
    <t>951960001</t>
  </si>
  <si>
    <t>Přemístění vlajkových stožárů s jejich opravou a novými nátěry a přikotvením k novým základům vč. těchto základů</t>
  </si>
  <si>
    <t>-524331118</t>
  </si>
  <si>
    <t>Práce a dodávky M</t>
  </si>
  <si>
    <t>21-M</t>
  </si>
  <si>
    <t>Elektromontáže</t>
  </si>
  <si>
    <t>21-M 960001</t>
  </si>
  <si>
    <t>Elektro připojení nerez sloupků vč.zemních prací,chrániček a propojení</t>
  </si>
  <si>
    <t>64</t>
  </si>
  <si>
    <t>652777331</t>
  </si>
  <si>
    <t>Elektro připojení nerez sloupků se zásuvkami</t>
  </si>
  <si>
    <t>21-M 960002</t>
  </si>
  <si>
    <t>Dodání,osazení a napojení nerez sloupků se zásuvkami pro dobíjení elektroniky</t>
  </si>
  <si>
    <t>256</t>
  </si>
  <si>
    <t>1687282372</t>
  </si>
  <si>
    <t>Dodání,osazení a napojení sloupků se zásuvkami pro dobíjení elektroniky</t>
  </si>
  <si>
    <t>SO 03.10 - Úpravy a údržba ploch před hlavní budovou školy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</si>
  <si>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</si>
  <si>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</si>
  <si>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</si>
  <si>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</si>
  <si>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</si>
  <si>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</si>
  <si>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</si>
  <si>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</si>
  <si>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</si>
  <si>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</si>
  <si>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Kč…</t>
  </si>
  <si>
    <t>1024</t>
  </si>
  <si>
    <t>1689842721</t>
  </si>
  <si>
    <t>Hlavní tituly průvodních činností a nákladů průzkumné, geodetické a projektové práce geodetické práce</t>
  </si>
  <si>
    <t>VRN3</t>
  </si>
  <si>
    <t>Zařízení staveniště</t>
  </si>
  <si>
    <t>030001000</t>
  </si>
  <si>
    <t>-495103520</t>
  </si>
  <si>
    <t>Základní rozdělení průvodních činností a nákladů zařízení staveniště</t>
  </si>
  <si>
    <t>VRN4</t>
  </si>
  <si>
    <t>Inženýrská činnost</t>
  </si>
  <si>
    <t>043002000</t>
  </si>
  <si>
    <t>Zkoušky a ostatní měření</t>
  </si>
  <si>
    <t>1661959026</t>
  </si>
  <si>
    <t>Hlavní tituly průvodních činností a nákladů inženýrská činnost zkoušky a ostatní měření</t>
  </si>
  <si>
    <t>045002000</t>
  </si>
  <si>
    <t>Kompletační a koordinační činnost</t>
  </si>
  <si>
    <t>1948876396</t>
  </si>
  <si>
    <t>Hlavní tituly průvodních činností a nákladů inženýrská činnost kompletační a koordinační činnost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</si>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</sst>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2017J-109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Pedagogická škola Drahovice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5. 12. 2017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ROUND(SUM(AG52:AG61),2)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ROUND(SUM(AS52:AS61),2)</f>
        <v>0</v>
      </c>
      <c r="AT51" s="112">
        <f>ROUND(SUM(AV51:AW51),2)</f>
        <v>0</v>
      </c>
      <c r="AU51" s="113">
        <f>ROUND(SUM(AU52:AU61),5)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ROUND(SUM(AZ52:AZ61),2)</f>
        <v>0</v>
      </c>
      <c r="BA51" s="112">
        <f>ROUND(SUM(BA52:BA61),2)</f>
        <v>0</v>
      </c>
      <c r="BB51" s="112">
        <f>ROUND(SUM(BB52:BB61),2)</f>
        <v>0</v>
      </c>
      <c r="BC51" s="112">
        <f>ROUND(SUM(BC52:BC61),2)</f>
        <v>0</v>
      </c>
      <c r="BD51" s="114">
        <f>ROUND(SUM(BD52:BD61),2)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1:91" s="5" customFormat="1" ht="43.2" customHeight="1">
      <c r="A52" s="117" t="s">
        <v>73</v>
      </c>
      <c r="B52" s="118"/>
      <c r="C52" s="119"/>
      <c r="D52" s="120" t="s">
        <v>74</v>
      </c>
      <c r="E52" s="120"/>
      <c r="F52" s="120"/>
      <c r="G52" s="120"/>
      <c r="H52" s="120"/>
      <c r="I52" s="121"/>
      <c r="J52" s="120" t="s">
        <v>75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 03.1 - Úpravy a údržba...'!J27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76</v>
      </c>
      <c r="AR52" s="124"/>
      <c r="AS52" s="125">
        <v>0</v>
      </c>
      <c r="AT52" s="126">
        <f>ROUND(SUM(AV52:AW52),2)</f>
        <v>0</v>
      </c>
      <c r="AU52" s="127">
        <f>'SO 03.1 - Úpravy a údržba...'!P87</f>
        <v>0</v>
      </c>
      <c r="AV52" s="126">
        <f>'SO 03.1 - Úpravy a údržba...'!J30</f>
        <v>0</v>
      </c>
      <c r="AW52" s="126">
        <f>'SO 03.1 - Úpravy a údržba...'!J31</f>
        <v>0</v>
      </c>
      <c r="AX52" s="126">
        <f>'SO 03.1 - Úpravy a údržba...'!J32</f>
        <v>0</v>
      </c>
      <c r="AY52" s="126">
        <f>'SO 03.1 - Úpravy a údržba...'!J33</f>
        <v>0</v>
      </c>
      <c r="AZ52" s="126">
        <f>'SO 03.1 - Úpravy a údržba...'!F30</f>
        <v>0</v>
      </c>
      <c r="BA52" s="126">
        <f>'SO 03.1 - Úpravy a údržba...'!F31</f>
        <v>0</v>
      </c>
      <c r="BB52" s="126">
        <f>'SO 03.1 - Úpravy a údržba...'!F32</f>
        <v>0</v>
      </c>
      <c r="BC52" s="126">
        <f>'SO 03.1 - Úpravy a údržba...'!F33</f>
        <v>0</v>
      </c>
      <c r="BD52" s="128">
        <f>'SO 03.1 - Úpravy a údržba...'!F34</f>
        <v>0</v>
      </c>
      <c r="BT52" s="129" t="s">
        <v>77</v>
      </c>
      <c r="BV52" s="129" t="s">
        <v>71</v>
      </c>
      <c r="BW52" s="129" t="s">
        <v>78</v>
      </c>
      <c r="BX52" s="129" t="s">
        <v>7</v>
      </c>
      <c r="CL52" s="129" t="s">
        <v>21</v>
      </c>
      <c r="CM52" s="129" t="s">
        <v>79</v>
      </c>
    </row>
    <row r="53" spans="1:91" s="5" customFormat="1" ht="43.2" customHeight="1">
      <c r="A53" s="117" t="s">
        <v>73</v>
      </c>
      <c r="B53" s="118"/>
      <c r="C53" s="119"/>
      <c r="D53" s="120" t="s">
        <v>80</v>
      </c>
      <c r="E53" s="120"/>
      <c r="F53" s="120"/>
      <c r="G53" s="120"/>
      <c r="H53" s="120"/>
      <c r="I53" s="121"/>
      <c r="J53" s="120" t="s">
        <v>81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'SO 03.2 - Úpravy a údržba...'!J27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76</v>
      </c>
      <c r="AR53" s="124"/>
      <c r="AS53" s="125">
        <v>0</v>
      </c>
      <c r="AT53" s="126">
        <f>ROUND(SUM(AV53:AW53),2)</f>
        <v>0</v>
      </c>
      <c r="AU53" s="127">
        <f>'SO 03.2 - Úpravy a údržba...'!P86</f>
        <v>0</v>
      </c>
      <c r="AV53" s="126">
        <f>'SO 03.2 - Úpravy a údržba...'!J30</f>
        <v>0</v>
      </c>
      <c r="AW53" s="126">
        <f>'SO 03.2 - Úpravy a údržba...'!J31</f>
        <v>0</v>
      </c>
      <c r="AX53" s="126">
        <f>'SO 03.2 - Úpravy a údržba...'!J32</f>
        <v>0</v>
      </c>
      <c r="AY53" s="126">
        <f>'SO 03.2 - Úpravy a údržba...'!J33</f>
        <v>0</v>
      </c>
      <c r="AZ53" s="126">
        <f>'SO 03.2 - Úpravy a údržba...'!F30</f>
        <v>0</v>
      </c>
      <c r="BA53" s="126">
        <f>'SO 03.2 - Úpravy a údržba...'!F31</f>
        <v>0</v>
      </c>
      <c r="BB53" s="126">
        <f>'SO 03.2 - Úpravy a údržba...'!F32</f>
        <v>0</v>
      </c>
      <c r="BC53" s="126">
        <f>'SO 03.2 - Úpravy a údržba...'!F33</f>
        <v>0</v>
      </c>
      <c r="BD53" s="128">
        <f>'SO 03.2 - Úpravy a údržba...'!F34</f>
        <v>0</v>
      </c>
      <c r="BT53" s="129" t="s">
        <v>77</v>
      </c>
      <c r="BV53" s="129" t="s">
        <v>71</v>
      </c>
      <c r="BW53" s="129" t="s">
        <v>82</v>
      </c>
      <c r="BX53" s="129" t="s">
        <v>7</v>
      </c>
      <c r="CL53" s="129" t="s">
        <v>21</v>
      </c>
      <c r="CM53" s="129" t="s">
        <v>79</v>
      </c>
    </row>
    <row r="54" spans="1:91" s="5" customFormat="1" ht="28.8" customHeight="1">
      <c r="A54" s="117" t="s">
        <v>73</v>
      </c>
      <c r="B54" s="118"/>
      <c r="C54" s="119"/>
      <c r="D54" s="120" t="s">
        <v>83</v>
      </c>
      <c r="E54" s="120"/>
      <c r="F54" s="120"/>
      <c r="G54" s="120"/>
      <c r="H54" s="120"/>
      <c r="I54" s="121"/>
      <c r="J54" s="120" t="s">
        <v>84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'SO 03.3 - Úpravy a údržba...'!J27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76</v>
      </c>
      <c r="AR54" s="124"/>
      <c r="AS54" s="125">
        <v>0</v>
      </c>
      <c r="AT54" s="126">
        <f>ROUND(SUM(AV54:AW54),2)</f>
        <v>0</v>
      </c>
      <c r="AU54" s="127">
        <f>'SO 03.3 - Úpravy a údržba...'!P82</f>
        <v>0</v>
      </c>
      <c r="AV54" s="126">
        <f>'SO 03.3 - Úpravy a údržba...'!J30</f>
        <v>0</v>
      </c>
      <c r="AW54" s="126">
        <f>'SO 03.3 - Úpravy a údržba...'!J31</f>
        <v>0</v>
      </c>
      <c r="AX54" s="126">
        <f>'SO 03.3 - Úpravy a údržba...'!J32</f>
        <v>0</v>
      </c>
      <c r="AY54" s="126">
        <f>'SO 03.3 - Úpravy a údržba...'!J33</f>
        <v>0</v>
      </c>
      <c r="AZ54" s="126">
        <f>'SO 03.3 - Úpravy a údržba...'!F30</f>
        <v>0</v>
      </c>
      <c r="BA54" s="126">
        <f>'SO 03.3 - Úpravy a údržba...'!F31</f>
        <v>0</v>
      </c>
      <c r="BB54" s="126">
        <f>'SO 03.3 - Úpravy a údržba...'!F32</f>
        <v>0</v>
      </c>
      <c r="BC54" s="126">
        <f>'SO 03.3 - Úpravy a údržba...'!F33</f>
        <v>0</v>
      </c>
      <c r="BD54" s="128">
        <f>'SO 03.3 - Úpravy a údržba...'!F34</f>
        <v>0</v>
      </c>
      <c r="BT54" s="129" t="s">
        <v>77</v>
      </c>
      <c r="BV54" s="129" t="s">
        <v>71</v>
      </c>
      <c r="BW54" s="129" t="s">
        <v>85</v>
      </c>
      <c r="BX54" s="129" t="s">
        <v>7</v>
      </c>
      <c r="CL54" s="129" t="s">
        <v>21</v>
      </c>
      <c r="CM54" s="129" t="s">
        <v>79</v>
      </c>
    </row>
    <row r="55" spans="1:91" s="5" customFormat="1" ht="43.2" customHeight="1">
      <c r="A55" s="117" t="s">
        <v>73</v>
      </c>
      <c r="B55" s="118"/>
      <c r="C55" s="119"/>
      <c r="D55" s="120" t="s">
        <v>86</v>
      </c>
      <c r="E55" s="120"/>
      <c r="F55" s="120"/>
      <c r="G55" s="120"/>
      <c r="H55" s="120"/>
      <c r="I55" s="121"/>
      <c r="J55" s="120" t="s">
        <v>87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2">
        <f>'SO 03.4 - Úpravy a údržba...'!J27</f>
        <v>0</v>
      </c>
      <c r="AH55" s="121"/>
      <c r="AI55" s="121"/>
      <c r="AJ55" s="121"/>
      <c r="AK55" s="121"/>
      <c r="AL55" s="121"/>
      <c r="AM55" s="121"/>
      <c r="AN55" s="122">
        <f>SUM(AG55,AT55)</f>
        <v>0</v>
      </c>
      <c r="AO55" s="121"/>
      <c r="AP55" s="121"/>
      <c r="AQ55" s="123" t="s">
        <v>76</v>
      </c>
      <c r="AR55" s="124"/>
      <c r="AS55" s="125">
        <v>0</v>
      </c>
      <c r="AT55" s="126">
        <f>ROUND(SUM(AV55:AW55),2)</f>
        <v>0</v>
      </c>
      <c r="AU55" s="127">
        <f>'SO 03.4 - Úpravy a údržba...'!P83</f>
        <v>0</v>
      </c>
      <c r="AV55" s="126">
        <f>'SO 03.4 - Úpravy a údržba...'!J30</f>
        <v>0</v>
      </c>
      <c r="AW55" s="126">
        <f>'SO 03.4 - Úpravy a údržba...'!J31</f>
        <v>0</v>
      </c>
      <c r="AX55" s="126">
        <f>'SO 03.4 - Úpravy a údržba...'!J32</f>
        <v>0</v>
      </c>
      <c r="AY55" s="126">
        <f>'SO 03.4 - Úpravy a údržba...'!J33</f>
        <v>0</v>
      </c>
      <c r="AZ55" s="126">
        <f>'SO 03.4 - Úpravy a údržba...'!F30</f>
        <v>0</v>
      </c>
      <c r="BA55" s="126">
        <f>'SO 03.4 - Úpravy a údržba...'!F31</f>
        <v>0</v>
      </c>
      <c r="BB55" s="126">
        <f>'SO 03.4 - Úpravy a údržba...'!F32</f>
        <v>0</v>
      </c>
      <c r="BC55" s="126">
        <f>'SO 03.4 - Úpravy a údržba...'!F33</f>
        <v>0</v>
      </c>
      <c r="BD55" s="128">
        <f>'SO 03.4 - Úpravy a údržba...'!F34</f>
        <v>0</v>
      </c>
      <c r="BT55" s="129" t="s">
        <v>77</v>
      </c>
      <c r="BV55" s="129" t="s">
        <v>71</v>
      </c>
      <c r="BW55" s="129" t="s">
        <v>88</v>
      </c>
      <c r="BX55" s="129" t="s">
        <v>7</v>
      </c>
      <c r="CL55" s="129" t="s">
        <v>21</v>
      </c>
      <c r="CM55" s="129" t="s">
        <v>79</v>
      </c>
    </row>
    <row r="56" spans="1:91" s="5" customFormat="1" ht="28.8" customHeight="1">
      <c r="A56" s="117" t="s">
        <v>73</v>
      </c>
      <c r="B56" s="118"/>
      <c r="C56" s="119"/>
      <c r="D56" s="120" t="s">
        <v>89</v>
      </c>
      <c r="E56" s="120"/>
      <c r="F56" s="120"/>
      <c r="G56" s="120"/>
      <c r="H56" s="120"/>
      <c r="I56" s="121"/>
      <c r="J56" s="120" t="s">
        <v>90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2">
        <f>'SO 03.5 - Úpravy a údržba...'!J27</f>
        <v>0</v>
      </c>
      <c r="AH56" s="121"/>
      <c r="AI56" s="121"/>
      <c r="AJ56" s="121"/>
      <c r="AK56" s="121"/>
      <c r="AL56" s="121"/>
      <c r="AM56" s="121"/>
      <c r="AN56" s="122">
        <f>SUM(AG56,AT56)</f>
        <v>0</v>
      </c>
      <c r="AO56" s="121"/>
      <c r="AP56" s="121"/>
      <c r="AQ56" s="123" t="s">
        <v>76</v>
      </c>
      <c r="AR56" s="124"/>
      <c r="AS56" s="125">
        <v>0</v>
      </c>
      <c r="AT56" s="126">
        <f>ROUND(SUM(AV56:AW56),2)</f>
        <v>0</v>
      </c>
      <c r="AU56" s="127">
        <f>'SO 03.5 - Úpravy a údržba...'!P81</f>
        <v>0</v>
      </c>
      <c r="AV56" s="126">
        <f>'SO 03.5 - Úpravy a údržba...'!J30</f>
        <v>0</v>
      </c>
      <c r="AW56" s="126">
        <f>'SO 03.5 - Úpravy a údržba...'!J31</f>
        <v>0</v>
      </c>
      <c r="AX56" s="126">
        <f>'SO 03.5 - Úpravy a údržba...'!J32</f>
        <v>0</v>
      </c>
      <c r="AY56" s="126">
        <f>'SO 03.5 - Úpravy a údržba...'!J33</f>
        <v>0</v>
      </c>
      <c r="AZ56" s="126">
        <f>'SO 03.5 - Úpravy a údržba...'!F30</f>
        <v>0</v>
      </c>
      <c r="BA56" s="126">
        <f>'SO 03.5 - Úpravy a údržba...'!F31</f>
        <v>0</v>
      </c>
      <c r="BB56" s="126">
        <f>'SO 03.5 - Úpravy a údržba...'!F32</f>
        <v>0</v>
      </c>
      <c r="BC56" s="126">
        <f>'SO 03.5 - Úpravy a údržba...'!F33</f>
        <v>0</v>
      </c>
      <c r="BD56" s="128">
        <f>'SO 03.5 - Úpravy a údržba...'!F34</f>
        <v>0</v>
      </c>
      <c r="BT56" s="129" t="s">
        <v>77</v>
      </c>
      <c r="BV56" s="129" t="s">
        <v>71</v>
      </c>
      <c r="BW56" s="129" t="s">
        <v>91</v>
      </c>
      <c r="BX56" s="129" t="s">
        <v>7</v>
      </c>
      <c r="CL56" s="129" t="s">
        <v>21</v>
      </c>
      <c r="CM56" s="129" t="s">
        <v>79</v>
      </c>
    </row>
    <row r="57" spans="1:91" s="5" customFormat="1" ht="43.2" customHeight="1">
      <c r="A57" s="117" t="s">
        <v>73</v>
      </c>
      <c r="B57" s="118"/>
      <c r="C57" s="119"/>
      <c r="D57" s="120" t="s">
        <v>92</v>
      </c>
      <c r="E57" s="120"/>
      <c r="F57" s="120"/>
      <c r="G57" s="120"/>
      <c r="H57" s="120"/>
      <c r="I57" s="121"/>
      <c r="J57" s="120" t="s">
        <v>93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2">
        <f>'SO 03.6 - Úpravy a údržba...'!J27</f>
        <v>0</v>
      </c>
      <c r="AH57" s="121"/>
      <c r="AI57" s="121"/>
      <c r="AJ57" s="121"/>
      <c r="AK57" s="121"/>
      <c r="AL57" s="121"/>
      <c r="AM57" s="121"/>
      <c r="AN57" s="122">
        <f>SUM(AG57,AT57)</f>
        <v>0</v>
      </c>
      <c r="AO57" s="121"/>
      <c r="AP57" s="121"/>
      <c r="AQ57" s="123" t="s">
        <v>76</v>
      </c>
      <c r="AR57" s="124"/>
      <c r="AS57" s="125">
        <v>0</v>
      </c>
      <c r="AT57" s="126">
        <f>ROUND(SUM(AV57:AW57),2)</f>
        <v>0</v>
      </c>
      <c r="AU57" s="127">
        <f>'SO 03.6 - Úpravy a údržba...'!P83</f>
        <v>0</v>
      </c>
      <c r="AV57" s="126">
        <f>'SO 03.6 - Úpravy a údržba...'!J30</f>
        <v>0</v>
      </c>
      <c r="AW57" s="126">
        <f>'SO 03.6 - Úpravy a údržba...'!J31</f>
        <v>0</v>
      </c>
      <c r="AX57" s="126">
        <f>'SO 03.6 - Úpravy a údržba...'!J32</f>
        <v>0</v>
      </c>
      <c r="AY57" s="126">
        <f>'SO 03.6 - Úpravy a údržba...'!J33</f>
        <v>0</v>
      </c>
      <c r="AZ57" s="126">
        <f>'SO 03.6 - Úpravy a údržba...'!F30</f>
        <v>0</v>
      </c>
      <c r="BA57" s="126">
        <f>'SO 03.6 - Úpravy a údržba...'!F31</f>
        <v>0</v>
      </c>
      <c r="BB57" s="126">
        <f>'SO 03.6 - Úpravy a údržba...'!F32</f>
        <v>0</v>
      </c>
      <c r="BC57" s="126">
        <f>'SO 03.6 - Úpravy a údržba...'!F33</f>
        <v>0</v>
      </c>
      <c r="BD57" s="128">
        <f>'SO 03.6 - Úpravy a údržba...'!F34</f>
        <v>0</v>
      </c>
      <c r="BT57" s="129" t="s">
        <v>77</v>
      </c>
      <c r="BV57" s="129" t="s">
        <v>71</v>
      </c>
      <c r="BW57" s="129" t="s">
        <v>94</v>
      </c>
      <c r="BX57" s="129" t="s">
        <v>7</v>
      </c>
      <c r="CL57" s="129" t="s">
        <v>21</v>
      </c>
      <c r="CM57" s="129" t="s">
        <v>79</v>
      </c>
    </row>
    <row r="58" spans="1:91" s="5" customFormat="1" ht="43.2" customHeight="1">
      <c r="A58" s="117" t="s">
        <v>73</v>
      </c>
      <c r="B58" s="118"/>
      <c r="C58" s="119"/>
      <c r="D58" s="120" t="s">
        <v>95</v>
      </c>
      <c r="E58" s="120"/>
      <c r="F58" s="120"/>
      <c r="G58" s="120"/>
      <c r="H58" s="120"/>
      <c r="I58" s="121"/>
      <c r="J58" s="120" t="s">
        <v>96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2">
        <f>'SO 03.7 - Úpravy a údržba...'!J27</f>
        <v>0</v>
      </c>
      <c r="AH58" s="121"/>
      <c r="AI58" s="121"/>
      <c r="AJ58" s="121"/>
      <c r="AK58" s="121"/>
      <c r="AL58" s="121"/>
      <c r="AM58" s="121"/>
      <c r="AN58" s="122">
        <f>SUM(AG58,AT58)</f>
        <v>0</v>
      </c>
      <c r="AO58" s="121"/>
      <c r="AP58" s="121"/>
      <c r="AQ58" s="123" t="s">
        <v>76</v>
      </c>
      <c r="AR58" s="124"/>
      <c r="AS58" s="125">
        <v>0</v>
      </c>
      <c r="AT58" s="126">
        <f>ROUND(SUM(AV58:AW58),2)</f>
        <v>0</v>
      </c>
      <c r="AU58" s="127">
        <f>'SO 03.7 - Úpravy a údržba...'!P78</f>
        <v>0</v>
      </c>
      <c r="AV58" s="126">
        <f>'SO 03.7 - Úpravy a údržba...'!J30</f>
        <v>0</v>
      </c>
      <c r="AW58" s="126">
        <f>'SO 03.7 - Úpravy a údržba...'!J31</f>
        <v>0</v>
      </c>
      <c r="AX58" s="126">
        <f>'SO 03.7 - Úpravy a údržba...'!J32</f>
        <v>0</v>
      </c>
      <c r="AY58" s="126">
        <f>'SO 03.7 - Úpravy a údržba...'!J33</f>
        <v>0</v>
      </c>
      <c r="AZ58" s="126">
        <f>'SO 03.7 - Úpravy a údržba...'!F30</f>
        <v>0</v>
      </c>
      <c r="BA58" s="126">
        <f>'SO 03.7 - Úpravy a údržba...'!F31</f>
        <v>0</v>
      </c>
      <c r="BB58" s="126">
        <f>'SO 03.7 - Úpravy a údržba...'!F32</f>
        <v>0</v>
      </c>
      <c r="BC58" s="126">
        <f>'SO 03.7 - Úpravy a údržba...'!F33</f>
        <v>0</v>
      </c>
      <c r="BD58" s="128">
        <f>'SO 03.7 - Úpravy a údržba...'!F34</f>
        <v>0</v>
      </c>
      <c r="BT58" s="129" t="s">
        <v>77</v>
      </c>
      <c r="BV58" s="129" t="s">
        <v>71</v>
      </c>
      <c r="BW58" s="129" t="s">
        <v>97</v>
      </c>
      <c r="BX58" s="129" t="s">
        <v>7</v>
      </c>
      <c r="CL58" s="129" t="s">
        <v>21</v>
      </c>
      <c r="CM58" s="129" t="s">
        <v>79</v>
      </c>
    </row>
    <row r="59" spans="1:91" s="5" customFormat="1" ht="43.2" customHeight="1">
      <c r="A59" s="117" t="s">
        <v>73</v>
      </c>
      <c r="B59" s="118"/>
      <c r="C59" s="119"/>
      <c r="D59" s="120" t="s">
        <v>98</v>
      </c>
      <c r="E59" s="120"/>
      <c r="F59" s="120"/>
      <c r="G59" s="120"/>
      <c r="H59" s="120"/>
      <c r="I59" s="121"/>
      <c r="J59" s="120" t="s">
        <v>99</v>
      </c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2">
        <f>'SO 03.8 - Úpravy a údržba...'!J27</f>
        <v>0</v>
      </c>
      <c r="AH59" s="121"/>
      <c r="AI59" s="121"/>
      <c r="AJ59" s="121"/>
      <c r="AK59" s="121"/>
      <c r="AL59" s="121"/>
      <c r="AM59" s="121"/>
      <c r="AN59" s="122">
        <f>SUM(AG59,AT59)</f>
        <v>0</v>
      </c>
      <c r="AO59" s="121"/>
      <c r="AP59" s="121"/>
      <c r="AQ59" s="123" t="s">
        <v>76</v>
      </c>
      <c r="AR59" s="124"/>
      <c r="AS59" s="125">
        <v>0</v>
      </c>
      <c r="AT59" s="126">
        <f>ROUND(SUM(AV59:AW59),2)</f>
        <v>0</v>
      </c>
      <c r="AU59" s="127">
        <f>'SO 03.8 - Úpravy a údržba...'!P79</f>
        <v>0</v>
      </c>
      <c r="AV59" s="126">
        <f>'SO 03.8 - Úpravy a údržba...'!J30</f>
        <v>0</v>
      </c>
      <c r="AW59" s="126">
        <f>'SO 03.8 - Úpravy a údržba...'!J31</f>
        <v>0</v>
      </c>
      <c r="AX59" s="126">
        <f>'SO 03.8 - Úpravy a údržba...'!J32</f>
        <v>0</v>
      </c>
      <c r="AY59" s="126">
        <f>'SO 03.8 - Úpravy a údržba...'!J33</f>
        <v>0</v>
      </c>
      <c r="AZ59" s="126">
        <f>'SO 03.8 - Úpravy a údržba...'!F30</f>
        <v>0</v>
      </c>
      <c r="BA59" s="126">
        <f>'SO 03.8 - Úpravy a údržba...'!F31</f>
        <v>0</v>
      </c>
      <c r="BB59" s="126">
        <f>'SO 03.8 - Úpravy a údržba...'!F32</f>
        <v>0</v>
      </c>
      <c r="BC59" s="126">
        <f>'SO 03.8 - Úpravy a údržba...'!F33</f>
        <v>0</v>
      </c>
      <c r="BD59" s="128">
        <f>'SO 03.8 - Úpravy a údržba...'!F34</f>
        <v>0</v>
      </c>
      <c r="BT59" s="129" t="s">
        <v>77</v>
      </c>
      <c r="BV59" s="129" t="s">
        <v>71</v>
      </c>
      <c r="BW59" s="129" t="s">
        <v>100</v>
      </c>
      <c r="BX59" s="129" t="s">
        <v>7</v>
      </c>
      <c r="CL59" s="129" t="s">
        <v>21</v>
      </c>
      <c r="CM59" s="129" t="s">
        <v>79</v>
      </c>
    </row>
    <row r="60" spans="1:91" s="5" customFormat="1" ht="43.2" customHeight="1">
      <c r="A60" s="117" t="s">
        <v>73</v>
      </c>
      <c r="B60" s="118"/>
      <c r="C60" s="119"/>
      <c r="D60" s="120" t="s">
        <v>101</v>
      </c>
      <c r="E60" s="120"/>
      <c r="F60" s="120"/>
      <c r="G60" s="120"/>
      <c r="H60" s="120"/>
      <c r="I60" s="121"/>
      <c r="J60" s="120" t="s">
        <v>102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2">
        <f>'SO 03.9 - Úpravy a údržba...'!J27</f>
        <v>0</v>
      </c>
      <c r="AH60" s="121"/>
      <c r="AI60" s="121"/>
      <c r="AJ60" s="121"/>
      <c r="AK60" s="121"/>
      <c r="AL60" s="121"/>
      <c r="AM60" s="121"/>
      <c r="AN60" s="122">
        <f>SUM(AG60,AT60)</f>
        <v>0</v>
      </c>
      <c r="AO60" s="121"/>
      <c r="AP60" s="121"/>
      <c r="AQ60" s="123" t="s">
        <v>76</v>
      </c>
      <c r="AR60" s="124"/>
      <c r="AS60" s="125">
        <v>0</v>
      </c>
      <c r="AT60" s="126">
        <f>ROUND(SUM(AV60:AW60),2)</f>
        <v>0</v>
      </c>
      <c r="AU60" s="127">
        <f>'SO 03.9 - Úpravy a údržba...'!P82</f>
        <v>0</v>
      </c>
      <c r="AV60" s="126">
        <f>'SO 03.9 - Úpravy a údržba...'!J30</f>
        <v>0</v>
      </c>
      <c r="AW60" s="126">
        <f>'SO 03.9 - Úpravy a údržba...'!J31</f>
        <v>0</v>
      </c>
      <c r="AX60" s="126">
        <f>'SO 03.9 - Úpravy a údržba...'!J32</f>
        <v>0</v>
      </c>
      <c r="AY60" s="126">
        <f>'SO 03.9 - Úpravy a údržba...'!J33</f>
        <v>0</v>
      </c>
      <c r="AZ60" s="126">
        <f>'SO 03.9 - Úpravy a údržba...'!F30</f>
        <v>0</v>
      </c>
      <c r="BA60" s="126">
        <f>'SO 03.9 - Úpravy a údržba...'!F31</f>
        <v>0</v>
      </c>
      <c r="BB60" s="126">
        <f>'SO 03.9 - Úpravy a údržba...'!F32</f>
        <v>0</v>
      </c>
      <c r="BC60" s="126">
        <f>'SO 03.9 - Úpravy a údržba...'!F33</f>
        <v>0</v>
      </c>
      <c r="BD60" s="128">
        <f>'SO 03.9 - Úpravy a údržba...'!F34</f>
        <v>0</v>
      </c>
      <c r="BT60" s="129" t="s">
        <v>77</v>
      </c>
      <c r="BV60" s="129" t="s">
        <v>71</v>
      </c>
      <c r="BW60" s="129" t="s">
        <v>103</v>
      </c>
      <c r="BX60" s="129" t="s">
        <v>7</v>
      </c>
      <c r="CL60" s="129" t="s">
        <v>21</v>
      </c>
      <c r="CM60" s="129" t="s">
        <v>79</v>
      </c>
    </row>
    <row r="61" spans="1:91" s="5" customFormat="1" ht="28.8" customHeight="1">
      <c r="A61" s="117" t="s">
        <v>73</v>
      </c>
      <c r="B61" s="118"/>
      <c r="C61" s="119"/>
      <c r="D61" s="120" t="s">
        <v>104</v>
      </c>
      <c r="E61" s="120"/>
      <c r="F61" s="120"/>
      <c r="G61" s="120"/>
      <c r="H61" s="120"/>
      <c r="I61" s="121"/>
      <c r="J61" s="120" t="s">
        <v>105</v>
      </c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2">
        <f>'SO 03.10 - Úpravy a údržb...'!J27</f>
        <v>0</v>
      </c>
      <c r="AH61" s="121"/>
      <c r="AI61" s="121"/>
      <c r="AJ61" s="121"/>
      <c r="AK61" s="121"/>
      <c r="AL61" s="121"/>
      <c r="AM61" s="121"/>
      <c r="AN61" s="122">
        <f>SUM(AG61,AT61)</f>
        <v>0</v>
      </c>
      <c r="AO61" s="121"/>
      <c r="AP61" s="121"/>
      <c r="AQ61" s="123" t="s">
        <v>76</v>
      </c>
      <c r="AR61" s="124"/>
      <c r="AS61" s="130">
        <v>0</v>
      </c>
      <c r="AT61" s="131">
        <f>ROUND(SUM(AV61:AW61),2)</f>
        <v>0</v>
      </c>
      <c r="AU61" s="132">
        <f>'SO 03.10 - Úpravy a údržb...'!P80</f>
        <v>0</v>
      </c>
      <c r="AV61" s="131">
        <f>'SO 03.10 - Úpravy a údržb...'!J30</f>
        <v>0</v>
      </c>
      <c r="AW61" s="131">
        <f>'SO 03.10 - Úpravy a údržb...'!J31</f>
        <v>0</v>
      </c>
      <c r="AX61" s="131">
        <f>'SO 03.10 - Úpravy a údržb...'!J32</f>
        <v>0</v>
      </c>
      <c r="AY61" s="131">
        <f>'SO 03.10 - Úpravy a údržb...'!J33</f>
        <v>0</v>
      </c>
      <c r="AZ61" s="131">
        <f>'SO 03.10 - Úpravy a údržb...'!F30</f>
        <v>0</v>
      </c>
      <c r="BA61" s="131">
        <f>'SO 03.10 - Úpravy a údržb...'!F31</f>
        <v>0</v>
      </c>
      <c r="BB61" s="131">
        <f>'SO 03.10 - Úpravy a údržb...'!F32</f>
        <v>0</v>
      </c>
      <c r="BC61" s="131">
        <f>'SO 03.10 - Úpravy a údržb...'!F33</f>
        <v>0</v>
      </c>
      <c r="BD61" s="133">
        <f>'SO 03.10 - Úpravy a údržb...'!F34</f>
        <v>0</v>
      </c>
      <c r="BT61" s="129" t="s">
        <v>77</v>
      </c>
      <c r="BV61" s="129" t="s">
        <v>71</v>
      </c>
      <c r="BW61" s="129" t="s">
        <v>106</v>
      </c>
      <c r="BX61" s="129" t="s">
        <v>7</v>
      </c>
      <c r="CL61" s="129" t="s">
        <v>21</v>
      </c>
      <c r="CM61" s="129" t="s">
        <v>79</v>
      </c>
    </row>
    <row r="62" spans="2:44" s="1" customFormat="1" ht="30" customHeight="1">
      <c r="B62" s="4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0"/>
    </row>
    <row r="63" spans="2:44" s="1" customFormat="1" ht="6.95" customHeight="1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70"/>
    </row>
  </sheetData>
  <sheetProtection password="CC35" sheet="1" objects="1" scenarios="1" formatColumns="0" formatRows="0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3.1 - Úpravy a údržba...'!C2" display="/"/>
    <hyperlink ref="A53" location="'SO 03.2 - Úpravy a údržba...'!C2" display="/"/>
    <hyperlink ref="A54" location="'SO 03.3 - Úpravy a údržba...'!C2" display="/"/>
    <hyperlink ref="A55" location="'SO 03.4 - Úpravy a údržba...'!C2" display="/"/>
    <hyperlink ref="A56" location="'SO 03.5 - Úpravy a údržba...'!C2" display="/"/>
    <hyperlink ref="A57" location="'SO 03.6 - Úpravy a údržba...'!C2" display="/"/>
    <hyperlink ref="A58" location="'SO 03.7 - Úpravy a údržba...'!C2" display="/"/>
    <hyperlink ref="A59" location="'SO 03.8 - Úpravy a údržba...'!C2" display="/"/>
    <hyperlink ref="A60" location="'SO 03.9 - Úpravy a údržba...'!C2" display="/"/>
    <hyperlink ref="A61" location="'SO 03.10 - Úpravy a údržb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654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ROUND(SUM(BE82:BE107),2)</f>
        <v>0</v>
      </c>
      <c r="G30" s="45"/>
      <c r="H30" s="45"/>
      <c r="I30" s="156">
        <v>0.21</v>
      </c>
      <c r="J30" s="155">
        <f>ROUND(ROUND((SUM(BE82:BE107)),2)*I30,2)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ROUND(SUM(BF82:BF107),2)</f>
        <v>0</v>
      </c>
      <c r="G31" s="45"/>
      <c r="H31" s="45"/>
      <c r="I31" s="156">
        <v>0.15</v>
      </c>
      <c r="J31" s="155">
        <f>ROUND(ROUND((SUM(BF82:BF107)),2)*I31,2)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ROUND(SUM(BG82:BG107),2)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ROUND(SUM(BH82:BH107),2)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ROUND(SUM(BI82:BI107),2)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03.9 - Úpravy a údržba ploch před hlavní budovou školy - další úpravy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J82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J83</f>
        <v>0</v>
      </c>
      <c r="K57" s="181"/>
    </row>
    <row r="58" spans="2:11" s="8" customFormat="1" ht="19.9" customHeight="1">
      <c r="B58" s="182"/>
      <c r="C58" s="183"/>
      <c r="D58" s="184" t="s">
        <v>544</v>
      </c>
      <c r="E58" s="185"/>
      <c r="F58" s="185"/>
      <c r="G58" s="185"/>
      <c r="H58" s="185"/>
      <c r="I58" s="186"/>
      <c r="J58" s="187">
        <f>J84</f>
        <v>0</v>
      </c>
      <c r="K58" s="188"/>
    </row>
    <row r="59" spans="2:11" s="8" customFormat="1" ht="19.9" customHeight="1">
      <c r="B59" s="182"/>
      <c r="C59" s="183"/>
      <c r="D59" s="184" t="s">
        <v>124</v>
      </c>
      <c r="E59" s="185"/>
      <c r="F59" s="185"/>
      <c r="G59" s="185"/>
      <c r="H59" s="185"/>
      <c r="I59" s="186"/>
      <c r="J59" s="187">
        <f>J91</f>
        <v>0</v>
      </c>
      <c r="K59" s="188"/>
    </row>
    <row r="60" spans="2:11" s="8" customFormat="1" ht="19.9" customHeight="1">
      <c r="B60" s="182"/>
      <c r="C60" s="183"/>
      <c r="D60" s="184" t="s">
        <v>125</v>
      </c>
      <c r="E60" s="185"/>
      <c r="F60" s="185"/>
      <c r="G60" s="185"/>
      <c r="H60" s="185"/>
      <c r="I60" s="186"/>
      <c r="J60" s="187">
        <f>J98</f>
        <v>0</v>
      </c>
      <c r="K60" s="188"/>
    </row>
    <row r="61" spans="2:11" s="7" customFormat="1" ht="24.95" customHeight="1">
      <c r="B61" s="175"/>
      <c r="C61" s="176"/>
      <c r="D61" s="177" t="s">
        <v>655</v>
      </c>
      <c r="E61" s="178"/>
      <c r="F61" s="178"/>
      <c r="G61" s="178"/>
      <c r="H61" s="178"/>
      <c r="I61" s="179"/>
      <c r="J61" s="180">
        <f>J101</f>
        <v>0</v>
      </c>
      <c r="K61" s="181"/>
    </row>
    <row r="62" spans="2:11" s="8" customFormat="1" ht="19.9" customHeight="1">
      <c r="B62" s="182"/>
      <c r="C62" s="183"/>
      <c r="D62" s="184" t="s">
        <v>656</v>
      </c>
      <c r="E62" s="185"/>
      <c r="F62" s="185"/>
      <c r="G62" s="185"/>
      <c r="H62" s="185"/>
      <c r="I62" s="186"/>
      <c r="J62" s="187">
        <f>J102</f>
        <v>0</v>
      </c>
      <c r="K62" s="188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42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64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69"/>
      <c r="L68" s="70"/>
    </row>
    <row r="69" spans="2:12" s="1" customFormat="1" ht="36.95" customHeight="1">
      <c r="B69" s="44"/>
      <c r="C69" s="71" t="s">
        <v>132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4.4" customHeight="1">
      <c r="B72" s="44"/>
      <c r="C72" s="72"/>
      <c r="D72" s="72"/>
      <c r="E72" s="190" t="str">
        <f>E7</f>
        <v>Pedagogická škola Drahovice</v>
      </c>
      <c r="F72" s="74"/>
      <c r="G72" s="74"/>
      <c r="H72" s="74"/>
      <c r="I72" s="189"/>
      <c r="J72" s="72"/>
      <c r="K72" s="72"/>
      <c r="L72" s="70"/>
    </row>
    <row r="73" spans="2:12" s="1" customFormat="1" ht="14.4" customHeight="1">
      <c r="B73" s="44"/>
      <c r="C73" s="74" t="s">
        <v>113</v>
      </c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6.2" customHeight="1">
      <c r="B74" s="44"/>
      <c r="C74" s="72"/>
      <c r="D74" s="72"/>
      <c r="E74" s="80" t="str">
        <f>E9</f>
        <v>SO 03.9 - Úpravy a údržba ploch před hlavní budovou školy - další úpravy</v>
      </c>
      <c r="F74" s="72"/>
      <c r="G74" s="72"/>
      <c r="H74" s="72"/>
      <c r="I74" s="189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8" customHeight="1">
      <c r="B76" s="44"/>
      <c r="C76" s="74" t="s">
        <v>23</v>
      </c>
      <c r="D76" s="72"/>
      <c r="E76" s="72"/>
      <c r="F76" s="191" t="str">
        <f>F12</f>
        <v>Karlovy Vary</v>
      </c>
      <c r="G76" s="72"/>
      <c r="H76" s="72"/>
      <c r="I76" s="192" t="s">
        <v>25</v>
      </c>
      <c r="J76" s="83" t="str">
        <f>IF(J12="","",J12)</f>
        <v>5. 12. 2017</v>
      </c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3.5">
      <c r="B78" s="44"/>
      <c r="C78" s="74" t="s">
        <v>27</v>
      </c>
      <c r="D78" s="72"/>
      <c r="E78" s="72"/>
      <c r="F78" s="191" t="str">
        <f>E15</f>
        <v xml:space="preserve"> </v>
      </c>
      <c r="G78" s="72"/>
      <c r="H78" s="72"/>
      <c r="I78" s="192" t="s">
        <v>32</v>
      </c>
      <c r="J78" s="191" t="str">
        <f>E21</f>
        <v xml:space="preserve"> </v>
      </c>
      <c r="K78" s="72"/>
      <c r="L78" s="70"/>
    </row>
    <row r="79" spans="2:12" s="1" customFormat="1" ht="14.4" customHeight="1">
      <c r="B79" s="44"/>
      <c r="C79" s="74" t="s">
        <v>30</v>
      </c>
      <c r="D79" s="72"/>
      <c r="E79" s="72"/>
      <c r="F79" s="191" t="str">
        <f>IF(E18="","",E18)</f>
        <v/>
      </c>
      <c r="G79" s="72"/>
      <c r="H79" s="72"/>
      <c r="I79" s="189"/>
      <c r="J79" s="72"/>
      <c r="K79" s="72"/>
      <c r="L79" s="70"/>
    </row>
    <row r="80" spans="2:12" s="1" customFormat="1" ht="10.3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20" s="9" customFormat="1" ht="29.25" customHeight="1">
      <c r="B81" s="193"/>
      <c r="C81" s="194" t="s">
        <v>133</v>
      </c>
      <c r="D81" s="195" t="s">
        <v>54</v>
      </c>
      <c r="E81" s="195" t="s">
        <v>50</v>
      </c>
      <c r="F81" s="195" t="s">
        <v>134</v>
      </c>
      <c r="G81" s="195" t="s">
        <v>135</v>
      </c>
      <c r="H81" s="195" t="s">
        <v>136</v>
      </c>
      <c r="I81" s="196" t="s">
        <v>137</v>
      </c>
      <c r="J81" s="195" t="s">
        <v>118</v>
      </c>
      <c r="K81" s="197" t="s">
        <v>138</v>
      </c>
      <c r="L81" s="198"/>
      <c r="M81" s="100" t="s">
        <v>139</v>
      </c>
      <c r="N81" s="101" t="s">
        <v>39</v>
      </c>
      <c r="O81" s="101" t="s">
        <v>140</v>
      </c>
      <c r="P81" s="101" t="s">
        <v>141</v>
      </c>
      <c r="Q81" s="101" t="s">
        <v>142</v>
      </c>
      <c r="R81" s="101" t="s">
        <v>143</v>
      </c>
      <c r="S81" s="101" t="s">
        <v>144</v>
      </c>
      <c r="T81" s="102" t="s">
        <v>145</v>
      </c>
    </row>
    <row r="82" spans="2:63" s="1" customFormat="1" ht="29.25" customHeight="1">
      <c r="B82" s="44"/>
      <c r="C82" s="106" t="s">
        <v>119</v>
      </c>
      <c r="D82" s="72"/>
      <c r="E82" s="72"/>
      <c r="F82" s="72"/>
      <c r="G82" s="72"/>
      <c r="H82" s="72"/>
      <c r="I82" s="189"/>
      <c r="J82" s="199">
        <f>BK82</f>
        <v>0</v>
      </c>
      <c r="K82" s="72"/>
      <c r="L82" s="70"/>
      <c r="M82" s="103"/>
      <c r="N82" s="104"/>
      <c r="O82" s="104"/>
      <c r="P82" s="200">
        <f>P83+P101</f>
        <v>0</v>
      </c>
      <c r="Q82" s="104"/>
      <c r="R82" s="200">
        <f>R83+R101</f>
        <v>13.80225</v>
      </c>
      <c r="S82" s="104"/>
      <c r="T82" s="201">
        <f>T83+T101</f>
        <v>0</v>
      </c>
      <c r="AT82" s="22" t="s">
        <v>68</v>
      </c>
      <c r="AU82" s="22" t="s">
        <v>120</v>
      </c>
      <c r="BK82" s="202">
        <f>BK83+BK101</f>
        <v>0</v>
      </c>
    </row>
    <row r="83" spans="2:63" s="10" customFormat="1" ht="37.4" customHeight="1">
      <c r="B83" s="203"/>
      <c r="C83" s="204"/>
      <c r="D83" s="205" t="s">
        <v>68</v>
      </c>
      <c r="E83" s="206" t="s">
        <v>146</v>
      </c>
      <c r="F83" s="206" t="s">
        <v>147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P84+P91+P98</f>
        <v>0</v>
      </c>
      <c r="Q83" s="211"/>
      <c r="R83" s="212">
        <f>R84+R91+R98</f>
        <v>13.80225</v>
      </c>
      <c r="S83" s="211"/>
      <c r="T83" s="213">
        <f>T84+T91+T98</f>
        <v>0</v>
      </c>
      <c r="AR83" s="214" t="s">
        <v>77</v>
      </c>
      <c r="AT83" s="215" t="s">
        <v>68</v>
      </c>
      <c r="AU83" s="215" t="s">
        <v>69</v>
      </c>
      <c r="AY83" s="214" t="s">
        <v>148</v>
      </c>
      <c r="BK83" s="216">
        <f>BK84+BK91+BK98</f>
        <v>0</v>
      </c>
    </row>
    <row r="84" spans="2:63" s="10" customFormat="1" ht="19.9" customHeight="1">
      <c r="B84" s="203"/>
      <c r="C84" s="204"/>
      <c r="D84" s="205" t="s">
        <v>68</v>
      </c>
      <c r="E84" s="217" t="s">
        <v>79</v>
      </c>
      <c r="F84" s="217" t="s">
        <v>583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SUM(P85:P90)</f>
        <v>0</v>
      </c>
      <c r="Q84" s="211"/>
      <c r="R84" s="212">
        <f>SUM(R85:R90)</f>
        <v>0.02225</v>
      </c>
      <c r="S84" s="211"/>
      <c r="T84" s="213">
        <f>SUM(T85:T90)</f>
        <v>0</v>
      </c>
      <c r="AR84" s="214" t="s">
        <v>77</v>
      </c>
      <c r="AT84" s="215" t="s">
        <v>68</v>
      </c>
      <c r="AU84" s="215" t="s">
        <v>77</v>
      </c>
      <c r="AY84" s="214" t="s">
        <v>148</v>
      </c>
      <c r="BK84" s="216">
        <f>SUM(BK85:BK90)</f>
        <v>0</v>
      </c>
    </row>
    <row r="85" spans="2:65" s="1" customFormat="1" ht="22.8" customHeight="1">
      <c r="B85" s="44"/>
      <c r="C85" s="219" t="s">
        <v>77</v>
      </c>
      <c r="D85" s="219" t="s">
        <v>151</v>
      </c>
      <c r="E85" s="220" t="s">
        <v>584</v>
      </c>
      <c r="F85" s="221" t="s">
        <v>585</v>
      </c>
      <c r="G85" s="222" t="s">
        <v>154</v>
      </c>
      <c r="H85" s="223">
        <v>50</v>
      </c>
      <c r="I85" s="224"/>
      <c r="J85" s="225">
        <f>ROUND(I85*H85,2)</f>
        <v>0</v>
      </c>
      <c r="K85" s="221" t="s">
        <v>155</v>
      </c>
      <c r="L85" s="70"/>
      <c r="M85" s="226" t="s">
        <v>21</v>
      </c>
      <c r="N85" s="227" t="s">
        <v>40</v>
      </c>
      <c r="O85" s="45"/>
      <c r="P85" s="228">
        <f>O85*H85</f>
        <v>0</v>
      </c>
      <c r="Q85" s="228">
        <v>0.0001</v>
      </c>
      <c r="R85" s="228">
        <f>Q85*H85</f>
        <v>0.005</v>
      </c>
      <c r="S85" s="228">
        <v>0</v>
      </c>
      <c r="T85" s="229">
        <f>S85*H85</f>
        <v>0</v>
      </c>
      <c r="AR85" s="22" t="s">
        <v>156</v>
      </c>
      <c r="AT85" s="22" t="s">
        <v>151</v>
      </c>
      <c r="AU85" s="22" t="s">
        <v>79</v>
      </c>
      <c r="AY85" s="22" t="s">
        <v>148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77</v>
      </c>
      <c r="BK85" s="230">
        <f>ROUND(I85*H85,2)</f>
        <v>0</v>
      </c>
      <c r="BL85" s="22" t="s">
        <v>156</v>
      </c>
      <c r="BM85" s="22" t="s">
        <v>657</v>
      </c>
    </row>
    <row r="86" spans="2:47" s="1" customFormat="1" ht="13.5">
      <c r="B86" s="44"/>
      <c r="C86" s="72"/>
      <c r="D86" s="231" t="s">
        <v>158</v>
      </c>
      <c r="E86" s="72"/>
      <c r="F86" s="232" t="s">
        <v>587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158</v>
      </c>
      <c r="AU86" s="22" t="s">
        <v>79</v>
      </c>
    </row>
    <row r="87" spans="2:51" s="11" customFormat="1" ht="13.5">
      <c r="B87" s="234"/>
      <c r="C87" s="235"/>
      <c r="D87" s="231" t="s">
        <v>160</v>
      </c>
      <c r="E87" s="236" t="s">
        <v>21</v>
      </c>
      <c r="F87" s="237" t="s">
        <v>658</v>
      </c>
      <c r="G87" s="235"/>
      <c r="H87" s="238">
        <v>50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AT87" s="244" t="s">
        <v>160</v>
      </c>
      <c r="AU87" s="244" t="s">
        <v>79</v>
      </c>
      <c r="AV87" s="11" t="s">
        <v>79</v>
      </c>
      <c r="AW87" s="11" t="s">
        <v>33</v>
      </c>
      <c r="AX87" s="11" t="s">
        <v>69</v>
      </c>
      <c r="AY87" s="244" t="s">
        <v>148</v>
      </c>
    </row>
    <row r="88" spans="2:65" s="1" customFormat="1" ht="14.4" customHeight="1">
      <c r="B88" s="44"/>
      <c r="C88" s="255" t="s">
        <v>79</v>
      </c>
      <c r="D88" s="255" t="s">
        <v>295</v>
      </c>
      <c r="E88" s="256" t="s">
        <v>589</v>
      </c>
      <c r="F88" s="257" t="s">
        <v>590</v>
      </c>
      <c r="G88" s="258" t="s">
        <v>154</v>
      </c>
      <c r="H88" s="259">
        <v>57.5</v>
      </c>
      <c r="I88" s="260"/>
      <c r="J88" s="261">
        <f>ROUND(I88*H88,2)</f>
        <v>0</v>
      </c>
      <c r="K88" s="257" t="s">
        <v>155</v>
      </c>
      <c r="L88" s="262"/>
      <c r="M88" s="263" t="s">
        <v>21</v>
      </c>
      <c r="N88" s="264" t="s">
        <v>40</v>
      </c>
      <c r="O88" s="45"/>
      <c r="P88" s="228">
        <f>O88*H88</f>
        <v>0</v>
      </c>
      <c r="Q88" s="228">
        <v>0.0003</v>
      </c>
      <c r="R88" s="228">
        <f>Q88*H88</f>
        <v>0.017249999999999998</v>
      </c>
      <c r="S88" s="228">
        <v>0</v>
      </c>
      <c r="T88" s="229">
        <f>S88*H88</f>
        <v>0</v>
      </c>
      <c r="AR88" s="22" t="s">
        <v>206</v>
      </c>
      <c r="AT88" s="22" t="s">
        <v>295</v>
      </c>
      <c r="AU88" s="22" t="s">
        <v>79</v>
      </c>
      <c r="AY88" s="22" t="s">
        <v>148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77</v>
      </c>
      <c r="BK88" s="230">
        <f>ROUND(I88*H88,2)</f>
        <v>0</v>
      </c>
      <c r="BL88" s="22" t="s">
        <v>156</v>
      </c>
      <c r="BM88" s="22" t="s">
        <v>659</v>
      </c>
    </row>
    <row r="89" spans="2:47" s="1" customFormat="1" ht="13.5">
      <c r="B89" s="44"/>
      <c r="C89" s="72"/>
      <c r="D89" s="231" t="s">
        <v>158</v>
      </c>
      <c r="E89" s="72"/>
      <c r="F89" s="232" t="s">
        <v>592</v>
      </c>
      <c r="G89" s="72"/>
      <c r="H89" s="72"/>
      <c r="I89" s="189"/>
      <c r="J89" s="72"/>
      <c r="K89" s="72"/>
      <c r="L89" s="70"/>
      <c r="M89" s="233"/>
      <c r="N89" s="45"/>
      <c r="O89" s="45"/>
      <c r="P89" s="45"/>
      <c r="Q89" s="45"/>
      <c r="R89" s="45"/>
      <c r="S89" s="45"/>
      <c r="T89" s="93"/>
      <c r="AT89" s="22" t="s">
        <v>158</v>
      </c>
      <c r="AU89" s="22" t="s">
        <v>79</v>
      </c>
    </row>
    <row r="90" spans="2:51" s="11" customFormat="1" ht="13.5">
      <c r="B90" s="234"/>
      <c r="C90" s="235"/>
      <c r="D90" s="231" t="s">
        <v>160</v>
      </c>
      <c r="E90" s="235"/>
      <c r="F90" s="237" t="s">
        <v>660</v>
      </c>
      <c r="G90" s="235"/>
      <c r="H90" s="238">
        <v>57.5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AT90" s="244" t="s">
        <v>160</v>
      </c>
      <c r="AU90" s="244" t="s">
        <v>79</v>
      </c>
      <c r="AV90" s="11" t="s">
        <v>79</v>
      </c>
      <c r="AW90" s="11" t="s">
        <v>6</v>
      </c>
      <c r="AX90" s="11" t="s">
        <v>77</v>
      </c>
      <c r="AY90" s="244" t="s">
        <v>148</v>
      </c>
    </row>
    <row r="91" spans="2:63" s="10" customFormat="1" ht="29.85" customHeight="1">
      <c r="B91" s="203"/>
      <c r="C91" s="204"/>
      <c r="D91" s="205" t="s">
        <v>68</v>
      </c>
      <c r="E91" s="217" t="s">
        <v>170</v>
      </c>
      <c r="F91" s="217" t="s">
        <v>171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SUM(P92:P97)</f>
        <v>0</v>
      </c>
      <c r="Q91" s="211"/>
      <c r="R91" s="212">
        <f>SUM(R92:R97)</f>
        <v>13.780000000000001</v>
      </c>
      <c r="S91" s="211"/>
      <c r="T91" s="213">
        <f>SUM(T92:T97)</f>
        <v>0</v>
      </c>
      <c r="AR91" s="214" t="s">
        <v>77</v>
      </c>
      <c r="AT91" s="215" t="s">
        <v>68</v>
      </c>
      <c r="AU91" s="215" t="s">
        <v>77</v>
      </c>
      <c r="AY91" s="214" t="s">
        <v>148</v>
      </c>
      <c r="BK91" s="216">
        <f>SUM(BK92:BK97)</f>
        <v>0</v>
      </c>
    </row>
    <row r="92" spans="2:65" s="1" customFormat="1" ht="14.4" customHeight="1">
      <c r="B92" s="44"/>
      <c r="C92" s="219" t="s">
        <v>149</v>
      </c>
      <c r="D92" s="219" t="s">
        <v>151</v>
      </c>
      <c r="E92" s="220" t="s">
        <v>594</v>
      </c>
      <c r="F92" s="221" t="s">
        <v>661</v>
      </c>
      <c r="G92" s="222" t="s">
        <v>154</v>
      </c>
      <c r="H92" s="223">
        <v>50</v>
      </c>
      <c r="I92" s="224"/>
      <c r="J92" s="225">
        <f>ROUND(I92*H92,2)</f>
        <v>0</v>
      </c>
      <c r="K92" s="221" t="s">
        <v>155</v>
      </c>
      <c r="L92" s="70"/>
      <c r="M92" s="226" t="s">
        <v>21</v>
      </c>
      <c r="N92" s="227" t="s">
        <v>40</v>
      </c>
      <c r="O92" s="45"/>
      <c r="P92" s="228">
        <f>O92*H92</f>
        <v>0</v>
      </c>
      <c r="Q92" s="228">
        <v>0.2756</v>
      </c>
      <c r="R92" s="228">
        <f>Q92*H92</f>
        <v>13.780000000000001</v>
      </c>
      <c r="S92" s="228">
        <v>0</v>
      </c>
      <c r="T92" s="229">
        <f>S92*H92</f>
        <v>0</v>
      </c>
      <c r="AR92" s="22" t="s">
        <v>156</v>
      </c>
      <c r="AT92" s="22" t="s">
        <v>151</v>
      </c>
      <c r="AU92" s="22" t="s">
        <v>79</v>
      </c>
      <c r="AY92" s="22" t="s">
        <v>148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77</v>
      </c>
      <c r="BK92" s="230">
        <f>ROUND(I92*H92,2)</f>
        <v>0</v>
      </c>
      <c r="BL92" s="22" t="s">
        <v>156</v>
      </c>
      <c r="BM92" s="22" t="s">
        <v>662</v>
      </c>
    </row>
    <row r="93" spans="2:47" s="1" customFormat="1" ht="13.5">
      <c r="B93" s="44"/>
      <c r="C93" s="72"/>
      <c r="D93" s="231" t="s">
        <v>158</v>
      </c>
      <c r="E93" s="72"/>
      <c r="F93" s="232" t="s">
        <v>663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158</v>
      </c>
      <c r="AU93" s="22" t="s">
        <v>79</v>
      </c>
    </row>
    <row r="94" spans="2:51" s="11" customFormat="1" ht="13.5">
      <c r="B94" s="234"/>
      <c r="C94" s="235"/>
      <c r="D94" s="231" t="s">
        <v>160</v>
      </c>
      <c r="E94" s="236" t="s">
        <v>21</v>
      </c>
      <c r="F94" s="237" t="s">
        <v>658</v>
      </c>
      <c r="G94" s="235"/>
      <c r="H94" s="238">
        <v>50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160</v>
      </c>
      <c r="AU94" s="244" t="s">
        <v>79</v>
      </c>
      <c r="AV94" s="11" t="s">
        <v>79</v>
      </c>
      <c r="AW94" s="11" t="s">
        <v>33</v>
      </c>
      <c r="AX94" s="11" t="s">
        <v>69</v>
      </c>
      <c r="AY94" s="244" t="s">
        <v>148</v>
      </c>
    </row>
    <row r="95" spans="2:65" s="1" customFormat="1" ht="22.8" customHeight="1">
      <c r="B95" s="44"/>
      <c r="C95" s="219" t="s">
        <v>156</v>
      </c>
      <c r="D95" s="219" t="s">
        <v>151</v>
      </c>
      <c r="E95" s="220" t="s">
        <v>664</v>
      </c>
      <c r="F95" s="221" t="s">
        <v>665</v>
      </c>
      <c r="G95" s="222" t="s">
        <v>666</v>
      </c>
      <c r="H95" s="223">
        <v>3</v>
      </c>
      <c r="I95" s="224"/>
      <c r="J95" s="225">
        <f>ROUND(I95*H95,2)</f>
        <v>0</v>
      </c>
      <c r="K95" s="221" t="s">
        <v>21</v>
      </c>
      <c r="L95" s="70"/>
      <c r="M95" s="226" t="s">
        <v>21</v>
      </c>
      <c r="N95" s="227" t="s">
        <v>40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2" t="s">
        <v>156</v>
      </c>
      <c r="AT95" s="22" t="s">
        <v>151</v>
      </c>
      <c r="AU95" s="22" t="s">
        <v>79</v>
      </c>
      <c r="AY95" s="22" t="s">
        <v>148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77</v>
      </c>
      <c r="BK95" s="230">
        <f>ROUND(I95*H95,2)</f>
        <v>0</v>
      </c>
      <c r="BL95" s="22" t="s">
        <v>156</v>
      </c>
      <c r="BM95" s="22" t="s">
        <v>667</v>
      </c>
    </row>
    <row r="96" spans="2:47" s="1" customFormat="1" ht="13.5">
      <c r="B96" s="44"/>
      <c r="C96" s="72"/>
      <c r="D96" s="231" t="s">
        <v>158</v>
      </c>
      <c r="E96" s="72"/>
      <c r="F96" s="232" t="s">
        <v>668</v>
      </c>
      <c r="G96" s="72"/>
      <c r="H96" s="72"/>
      <c r="I96" s="189"/>
      <c r="J96" s="72"/>
      <c r="K96" s="72"/>
      <c r="L96" s="70"/>
      <c r="M96" s="233"/>
      <c r="N96" s="45"/>
      <c r="O96" s="45"/>
      <c r="P96" s="45"/>
      <c r="Q96" s="45"/>
      <c r="R96" s="45"/>
      <c r="S96" s="45"/>
      <c r="T96" s="93"/>
      <c r="AT96" s="22" t="s">
        <v>158</v>
      </c>
      <c r="AU96" s="22" t="s">
        <v>79</v>
      </c>
    </row>
    <row r="97" spans="2:47" s="1" customFormat="1" ht="13.5">
      <c r="B97" s="44"/>
      <c r="C97" s="72"/>
      <c r="D97" s="231" t="s">
        <v>494</v>
      </c>
      <c r="E97" s="72"/>
      <c r="F97" s="268" t="s">
        <v>669</v>
      </c>
      <c r="G97" s="72"/>
      <c r="H97" s="72"/>
      <c r="I97" s="189"/>
      <c r="J97" s="72"/>
      <c r="K97" s="72"/>
      <c r="L97" s="70"/>
      <c r="M97" s="233"/>
      <c r="N97" s="45"/>
      <c r="O97" s="45"/>
      <c r="P97" s="45"/>
      <c r="Q97" s="45"/>
      <c r="R97" s="45"/>
      <c r="S97" s="45"/>
      <c r="T97" s="93"/>
      <c r="AT97" s="22" t="s">
        <v>494</v>
      </c>
      <c r="AU97" s="22" t="s">
        <v>79</v>
      </c>
    </row>
    <row r="98" spans="2:63" s="10" customFormat="1" ht="29.85" customHeight="1">
      <c r="B98" s="203"/>
      <c r="C98" s="204"/>
      <c r="D98" s="205" t="s">
        <v>68</v>
      </c>
      <c r="E98" s="217" t="s">
        <v>198</v>
      </c>
      <c r="F98" s="217" t="s">
        <v>199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SUM(P99:P100)</f>
        <v>0</v>
      </c>
      <c r="Q98" s="211"/>
      <c r="R98" s="212">
        <f>SUM(R99:R100)</f>
        <v>0</v>
      </c>
      <c r="S98" s="211"/>
      <c r="T98" s="213">
        <f>SUM(T99:T100)</f>
        <v>0</v>
      </c>
      <c r="AR98" s="214" t="s">
        <v>77</v>
      </c>
      <c r="AT98" s="215" t="s">
        <v>68</v>
      </c>
      <c r="AU98" s="215" t="s">
        <v>77</v>
      </c>
      <c r="AY98" s="214" t="s">
        <v>148</v>
      </c>
      <c r="BK98" s="216">
        <f>SUM(BK99:BK100)</f>
        <v>0</v>
      </c>
    </row>
    <row r="99" spans="2:65" s="1" customFormat="1" ht="22.8" customHeight="1">
      <c r="B99" s="44"/>
      <c r="C99" s="219" t="s">
        <v>186</v>
      </c>
      <c r="D99" s="219" t="s">
        <v>151</v>
      </c>
      <c r="E99" s="220" t="s">
        <v>670</v>
      </c>
      <c r="F99" s="221" t="s">
        <v>671</v>
      </c>
      <c r="G99" s="222" t="s">
        <v>666</v>
      </c>
      <c r="H99" s="223">
        <v>2</v>
      </c>
      <c r="I99" s="224"/>
      <c r="J99" s="225">
        <f>ROUND(I99*H99,2)</f>
        <v>0</v>
      </c>
      <c r="K99" s="221" t="s">
        <v>21</v>
      </c>
      <c r="L99" s="70"/>
      <c r="M99" s="226" t="s">
        <v>21</v>
      </c>
      <c r="N99" s="227" t="s">
        <v>40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156</v>
      </c>
      <c r="AT99" s="22" t="s">
        <v>151</v>
      </c>
      <c r="AU99" s="22" t="s">
        <v>79</v>
      </c>
      <c r="AY99" s="22" t="s">
        <v>148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77</v>
      </c>
      <c r="BK99" s="230">
        <f>ROUND(I99*H99,2)</f>
        <v>0</v>
      </c>
      <c r="BL99" s="22" t="s">
        <v>156</v>
      </c>
      <c r="BM99" s="22" t="s">
        <v>672</v>
      </c>
    </row>
    <row r="100" spans="2:47" s="1" customFormat="1" ht="13.5">
      <c r="B100" s="44"/>
      <c r="C100" s="72"/>
      <c r="D100" s="231" t="s">
        <v>158</v>
      </c>
      <c r="E100" s="72"/>
      <c r="F100" s="232" t="s">
        <v>671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158</v>
      </c>
      <c r="AU100" s="22" t="s">
        <v>79</v>
      </c>
    </row>
    <row r="101" spans="2:63" s="10" customFormat="1" ht="37.4" customHeight="1">
      <c r="B101" s="203"/>
      <c r="C101" s="204"/>
      <c r="D101" s="205" t="s">
        <v>68</v>
      </c>
      <c r="E101" s="206" t="s">
        <v>295</v>
      </c>
      <c r="F101" s="206" t="s">
        <v>673</v>
      </c>
      <c r="G101" s="204"/>
      <c r="H101" s="204"/>
      <c r="I101" s="207"/>
      <c r="J101" s="208">
        <f>BK101</f>
        <v>0</v>
      </c>
      <c r="K101" s="204"/>
      <c r="L101" s="209"/>
      <c r="M101" s="210"/>
      <c r="N101" s="211"/>
      <c r="O101" s="211"/>
      <c r="P101" s="212">
        <f>P102</f>
        <v>0</v>
      </c>
      <c r="Q101" s="211"/>
      <c r="R101" s="212">
        <f>R102</f>
        <v>0</v>
      </c>
      <c r="S101" s="211"/>
      <c r="T101" s="213">
        <f>T102</f>
        <v>0</v>
      </c>
      <c r="AR101" s="214" t="s">
        <v>149</v>
      </c>
      <c r="AT101" s="215" t="s">
        <v>68</v>
      </c>
      <c r="AU101" s="215" t="s">
        <v>69</v>
      </c>
      <c r="AY101" s="214" t="s">
        <v>148</v>
      </c>
      <c r="BK101" s="216">
        <f>BK102</f>
        <v>0</v>
      </c>
    </row>
    <row r="102" spans="2:63" s="10" customFormat="1" ht="19.9" customHeight="1">
      <c r="B102" s="203"/>
      <c r="C102" s="204"/>
      <c r="D102" s="205" t="s">
        <v>68</v>
      </c>
      <c r="E102" s="217" t="s">
        <v>674</v>
      </c>
      <c r="F102" s="217" t="s">
        <v>675</v>
      </c>
      <c r="G102" s="204"/>
      <c r="H102" s="204"/>
      <c r="I102" s="207"/>
      <c r="J102" s="218">
        <f>BK102</f>
        <v>0</v>
      </c>
      <c r="K102" s="204"/>
      <c r="L102" s="209"/>
      <c r="M102" s="210"/>
      <c r="N102" s="211"/>
      <c r="O102" s="211"/>
      <c r="P102" s="212">
        <f>SUM(P103:P107)</f>
        <v>0</v>
      </c>
      <c r="Q102" s="211"/>
      <c r="R102" s="212">
        <f>SUM(R103:R107)</f>
        <v>0</v>
      </c>
      <c r="S102" s="211"/>
      <c r="T102" s="213">
        <f>SUM(T103:T107)</f>
        <v>0</v>
      </c>
      <c r="AR102" s="214" t="s">
        <v>149</v>
      </c>
      <c r="AT102" s="215" t="s">
        <v>68</v>
      </c>
      <c r="AU102" s="215" t="s">
        <v>77</v>
      </c>
      <c r="AY102" s="214" t="s">
        <v>148</v>
      </c>
      <c r="BK102" s="216">
        <f>SUM(BK103:BK107)</f>
        <v>0</v>
      </c>
    </row>
    <row r="103" spans="2:65" s="1" customFormat="1" ht="22.8" customHeight="1">
      <c r="B103" s="44"/>
      <c r="C103" s="219" t="s">
        <v>170</v>
      </c>
      <c r="D103" s="219" t="s">
        <v>151</v>
      </c>
      <c r="E103" s="220" t="s">
        <v>676</v>
      </c>
      <c r="F103" s="221" t="s">
        <v>677</v>
      </c>
      <c r="G103" s="222" t="s">
        <v>165</v>
      </c>
      <c r="H103" s="223">
        <v>15</v>
      </c>
      <c r="I103" s="224"/>
      <c r="J103" s="225">
        <f>ROUND(I103*H103,2)</f>
        <v>0</v>
      </c>
      <c r="K103" s="221" t="s">
        <v>21</v>
      </c>
      <c r="L103" s="70"/>
      <c r="M103" s="226" t="s">
        <v>21</v>
      </c>
      <c r="N103" s="227" t="s">
        <v>40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678</v>
      </c>
      <c r="AT103" s="22" t="s">
        <v>151</v>
      </c>
      <c r="AU103" s="22" t="s">
        <v>79</v>
      </c>
      <c r="AY103" s="22" t="s">
        <v>148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77</v>
      </c>
      <c r="BK103" s="230">
        <f>ROUND(I103*H103,2)</f>
        <v>0</v>
      </c>
      <c r="BL103" s="22" t="s">
        <v>678</v>
      </c>
      <c r="BM103" s="22" t="s">
        <v>679</v>
      </c>
    </row>
    <row r="104" spans="2:47" s="1" customFormat="1" ht="13.5">
      <c r="B104" s="44"/>
      <c r="C104" s="72"/>
      <c r="D104" s="231" t="s">
        <v>158</v>
      </c>
      <c r="E104" s="72"/>
      <c r="F104" s="232" t="s">
        <v>680</v>
      </c>
      <c r="G104" s="72"/>
      <c r="H104" s="72"/>
      <c r="I104" s="189"/>
      <c r="J104" s="72"/>
      <c r="K104" s="72"/>
      <c r="L104" s="70"/>
      <c r="M104" s="233"/>
      <c r="N104" s="45"/>
      <c r="O104" s="45"/>
      <c r="P104" s="45"/>
      <c r="Q104" s="45"/>
      <c r="R104" s="45"/>
      <c r="S104" s="45"/>
      <c r="T104" s="93"/>
      <c r="AT104" s="22" t="s">
        <v>158</v>
      </c>
      <c r="AU104" s="22" t="s">
        <v>79</v>
      </c>
    </row>
    <row r="105" spans="2:65" s="1" customFormat="1" ht="22.8" customHeight="1">
      <c r="B105" s="44"/>
      <c r="C105" s="255" t="s">
        <v>200</v>
      </c>
      <c r="D105" s="255" t="s">
        <v>295</v>
      </c>
      <c r="E105" s="256" t="s">
        <v>681</v>
      </c>
      <c r="F105" s="257" t="s">
        <v>682</v>
      </c>
      <c r="G105" s="258" t="s">
        <v>666</v>
      </c>
      <c r="H105" s="259">
        <v>2</v>
      </c>
      <c r="I105" s="260"/>
      <c r="J105" s="261">
        <f>ROUND(I105*H105,2)</f>
        <v>0</v>
      </c>
      <c r="K105" s="257" t="s">
        <v>21</v>
      </c>
      <c r="L105" s="262"/>
      <c r="M105" s="263" t="s">
        <v>21</v>
      </c>
      <c r="N105" s="264" t="s">
        <v>40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683</v>
      </c>
      <c r="AT105" s="22" t="s">
        <v>295</v>
      </c>
      <c r="AU105" s="22" t="s">
        <v>79</v>
      </c>
      <c r="AY105" s="22" t="s">
        <v>148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77</v>
      </c>
      <c r="BK105" s="230">
        <f>ROUND(I105*H105,2)</f>
        <v>0</v>
      </c>
      <c r="BL105" s="22" t="s">
        <v>678</v>
      </c>
      <c r="BM105" s="22" t="s">
        <v>684</v>
      </c>
    </row>
    <row r="106" spans="2:47" s="1" customFormat="1" ht="13.5">
      <c r="B106" s="44"/>
      <c r="C106" s="72"/>
      <c r="D106" s="231" t="s">
        <v>158</v>
      </c>
      <c r="E106" s="72"/>
      <c r="F106" s="232" t="s">
        <v>685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158</v>
      </c>
      <c r="AU106" s="22" t="s">
        <v>79</v>
      </c>
    </row>
    <row r="107" spans="2:47" s="1" customFormat="1" ht="13.5">
      <c r="B107" s="44"/>
      <c r="C107" s="72"/>
      <c r="D107" s="231" t="s">
        <v>494</v>
      </c>
      <c r="E107" s="72"/>
      <c r="F107" s="268" t="s">
        <v>669</v>
      </c>
      <c r="G107" s="72"/>
      <c r="H107" s="72"/>
      <c r="I107" s="189"/>
      <c r="J107" s="72"/>
      <c r="K107" s="72"/>
      <c r="L107" s="70"/>
      <c r="M107" s="265"/>
      <c r="N107" s="266"/>
      <c r="O107" s="266"/>
      <c r="P107" s="266"/>
      <c r="Q107" s="266"/>
      <c r="R107" s="266"/>
      <c r="S107" s="266"/>
      <c r="T107" s="267"/>
      <c r="AT107" s="22" t="s">
        <v>494</v>
      </c>
      <c r="AU107" s="22" t="s">
        <v>79</v>
      </c>
    </row>
    <row r="108" spans="2:12" s="1" customFormat="1" ht="6.95" customHeight="1">
      <c r="B108" s="65"/>
      <c r="C108" s="66"/>
      <c r="D108" s="66"/>
      <c r="E108" s="66"/>
      <c r="F108" s="66"/>
      <c r="G108" s="66"/>
      <c r="H108" s="66"/>
      <c r="I108" s="164"/>
      <c r="J108" s="66"/>
      <c r="K108" s="66"/>
      <c r="L108" s="70"/>
    </row>
  </sheetData>
  <sheetProtection password="CC35" sheet="1" objects="1" scenarios="1" formatColumns="0" formatRows="0" autoFilter="0"/>
  <autoFilter ref="C81:K107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686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ROUND(J80,2)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ROUND(SUM(BE80:BE92),2)</f>
        <v>0</v>
      </c>
      <c r="G30" s="45"/>
      <c r="H30" s="45"/>
      <c r="I30" s="156">
        <v>0.21</v>
      </c>
      <c r="J30" s="155">
        <f>ROUND(ROUND((SUM(BE80:BE92)),2)*I30,2)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ROUND(SUM(BF80:BF92),2)</f>
        <v>0</v>
      </c>
      <c r="G31" s="45"/>
      <c r="H31" s="45"/>
      <c r="I31" s="156">
        <v>0.15</v>
      </c>
      <c r="J31" s="155">
        <f>ROUND(ROUND((SUM(BF80:BF92)),2)*I31,2)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ROUND(SUM(BG80:BG92),2)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ROUND(SUM(BH80:BH92),2)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ROUND(SUM(BI80:BI92),2)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03.10 - Úpravy a údržba ploch před hlavní budovou školy - VRN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J80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687</v>
      </c>
      <c r="E57" s="178"/>
      <c r="F57" s="178"/>
      <c r="G57" s="178"/>
      <c r="H57" s="178"/>
      <c r="I57" s="179"/>
      <c r="J57" s="180">
        <f>J81</f>
        <v>0</v>
      </c>
      <c r="K57" s="181"/>
    </row>
    <row r="58" spans="2:11" s="8" customFormat="1" ht="19.9" customHeight="1">
      <c r="B58" s="182"/>
      <c r="C58" s="183"/>
      <c r="D58" s="184" t="s">
        <v>688</v>
      </c>
      <c r="E58" s="185"/>
      <c r="F58" s="185"/>
      <c r="G58" s="185"/>
      <c r="H58" s="185"/>
      <c r="I58" s="186"/>
      <c r="J58" s="187">
        <f>J82</f>
        <v>0</v>
      </c>
      <c r="K58" s="188"/>
    </row>
    <row r="59" spans="2:11" s="8" customFormat="1" ht="19.9" customHeight="1">
      <c r="B59" s="182"/>
      <c r="C59" s="183"/>
      <c r="D59" s="184" t="s">
        <v>689</v>
      </c>
      <c r="E59" s="185"/>
      <c r="F59" s="185"/>
      <c r="G59" s="185"/>
      <c r="H59" s="185"/>
      <c r="I59" s="186"/>
      <c r="J59" s="187">
        <f>J85</f>
        <v>0</v>
      </c>
      <c r="K59" s="188"/>
    </row>
    <row r="60" spans="2:11" s="8" customFormat="1" ht="19.9" customHeight="1">
      <c r="B60" s="182"/>
      <c r="C60" s="183"/>
      <c r="D60" s="184" t="s">
        <v>690</v>
      </c>
      <c r="E60" s="185"/>
      <c r="F60" s="185"/>
      <c r="G60" s="185"/>
      <c r="H60" s="185"/>
      <c r="I60" s="186"/>
      <c r="J60" s="187">
        <f>J88</f>
        <v>0</v>
      </c>
      <c r="K60" s="188"/>
    </row>
    <row r="61" spans="2:11" s="1" customFormat="1" ht="21.8" customHeight="1">
      <c r="B61" s="44"/>
      <c r="C61" s="45"/>
      <c r="D61" s="45"/>
      <c r="E61" s="45"/>
      <c r="F61" s="45"/>
      <c r="G61" s="45"/>
      <c r="H61" s="45"/>
      <c r="I61" s="142"/>
      <c r="J61" s="45"/>
      <c r="K61" s="49"/>
    </row>
    <row r="62" spans="2:11" s="1" customFormat="1" ht="6.95" customHeight="1">
      <c r="B62" s="65"/>
      <c r="C62" s="66"/>
      <c r="D62" s="66"/>
      <c r="E62" s="66"/>
      <c r="F62" s="66"/>
      <c r="G62" s="66"/>
      <c r="H62" s="66"/>
      <c r="I62" s="164"/>
      <c r="J62" s="66"/>
      <c r="K62" s="67"/>
    </row>
    <row r="66" spans="2:12" s="1" customFormat="1" ht="6.95" customHeight="1">
      <c r="B66" s="68"/>
      <c r="C66" s="69"/>
      <c r="D66" s="69"/>
      <c r="E66" s="69"/>
      <c r="F66" s="69"/>
      <c r="G66" s="69"/>
      <c r="H66" s="69"/>
      <c r="I66" s="167"/>
      <c r="J66" s="69"/>
      <c r="K66" s="69"/>
      <c r="L66" s="70"/>
    </row>
    <row r="67" spans="2:12" s="1" customFormat="1" ht="36.95" customHeight="1">
      <c r="B67" s="44"/>
      <c r="C67" s="71" t="s">
        <v>132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6.95" customHeight="1">
      <c r="B68" s="44"/>
      <c r="C68" s="72"/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4.4" customHeight="1">
      <c r="B69" s="44"/>
      <c r="C69" s="74" t="s">
        <v>18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4.4" customHeight="1">
      <c r="B70" s="44"/>
      <c r="C70" s="72"/>
      <c r="D70" s="72"/>
      <c r="E70" s="190" t="str">
        <f>E7</f>
        <v>Pedagogická škola Drahovice</v>
      </c>
      <c r="F70" s="74"/>
      <c r="G70" s="74"/>
      <c r="H70" s="74"/>
      <c r="I70" s="189"/>
      <c r="J70" s="72"/>
      <c r="K70" s="72"/>
      <c r="L70" s="70"/>
    </row>
    <row r="71" spans="2:12" s="1" customFormat="1" ht="14.4" customHeight="1">
      <c r="B71" s="44"/>
      <c r="C71" s="74" t="s">
        <v>113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6.2" customHeight="1">
      <c r="B72" s="44"/>
      <c r="C72" s="72"/>
      <c r="D72" s="72"/>
      <c r="E72" s="80" t="str">
        <f>E9</f>
        <v>SO 03.10 - Úpravy a údržba ploch před hlavní budovou školy - VRN</v>
      </c>
      <c r="F72" s="72"/>
      <c r="G72" s="72"/>
      <c r="H72" s="72"/>
      <c r="I72" s="189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8" customHeight="1">
      <c r="B74" s="44"/>
      <c r="C74" s="74" t="s">
        <v>23</v>
      </c>
      <c r="D74" s="72"/>
      <c r="E74" s="72"/>
      <c r="F74" s="191" t="str">
        <f>F12</f>
        <v>Karlovy Vary</v>
      </c>
      <c r="G74" s="72"/>
      <c r="H74" s="72"/>
      <c r="I74" s="192" t="s">
        <v>25</v>
      </c>
      <c r="J74" s="83" t="str">
        <f>IF(J12="","",J12)</f>
        <v>5. 12. 2017</v>
      </c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3.5">
      <c r="B76" s="44"/>
      <c r="C76" s="74" t="s">
        <v>27</v>
      </c>
      <c r="D76" s="72"/>
      <c r="E76" s="72"/>
      <c r="F76" s="191" t="str">
        <f>E15</f>
        <v xml:space="preserve"> </v>
      </c>
      <c r="G76" s="72"/>
      <c r="H76" s="72"/>
      <c r="I76" s="192" t="s">
        <v>32</v>
      </c>
      <c r="J76" s="191" t="str">
        <f>E21</f>
        <v xml:space="preserve"> </v>
      </c>
      <c r="K76" s="72"/>
      <c r="L76" s="70"/>
    </row>
    <row r="77" spans="2:12" s="1" customFormat="1" ht="14.4" customHeight="1">
      <c r="B77" s="44"/>
      <c r="C77" s="74" t="s">
        <v>30</v>
      </c>
      <c r="D77" s="72"/>
      <c r="E77" s="72"/>
      <c r="F77" s="191" t="str">
        <f>IF(E18="","",E18)</f>
        <v/>
      </c>
      <c r="G77" s="72"/>
      <c r="H77" s="72"/>
      <c r="I77" s="189"/>
      <c r="J77" s="72"/>
      <c r="K77" s="72"/>
      <c r="L77" s="70"/>
    </row>
    <row r="78" spans="2:12" s="1" customFormat="1" ht="10.3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20" s="9" customFormat="1" ht="29.25" customHeight="1">
      <c r="B79" s="193"/>
      <c r="C79" s="194" t="s">
        <v>133</v>
      </c>
      <c r="D79" s="195" t="s">
        <v>54</v>
      </c>
      <c r="E79" s="195" t="s">
        <v>50</v>
      </c>
      <c r="F79" s="195" t="s">
        <v>134</v>
      </c>
      <c r="G79" s="195" t="s">
        <v>135</v>
      </c>
      <c r="H79" s="195" t="s">
        <v>136</v>
      </c>
      <c r="I79" s="196" t="s">
        <v>137</v>
      </c>
      <c r="J79" s="195" t="s">
        <v>118</v>
      </c>
      <c r="K79" s="197" t="s">
        <v>138</v>
      </c>
      <c r="L79" s="198"/>
      <c r="M79" s="100" t="s">
        <v>139</v>
      </c>
      <c r="N79" s="101" t="s">
        <v>39</v>
      </c>
      <c r="O79" s="101" t="s">
        <v>140</v>
      </c>
      <c r="P79" s="101" t="s">
        <v>141</v>
      </c>
      <c r="Q79" s="101" t="s">
        <v>142</v>
      </c>
      <c r="R79" s="101" t="s">
        <v>143</v>
      </c>
      <c r="S79" s="101" t="s">
        <v>144</v>
      </c>
      <c r="T79" s="102" t="s">
        <v>145</v>
      </c>
    </row>
    <row r="80" spans="2:63" s="1" customFormat="1" ht="29.25" customHeight="1">
      <c r="B80" s="44"/>
      <c r="C80" s="106" t="s">
        <v>119</v>
      </c>
      <c r="D80" s="72"/>
      <c r="E80" s="72"/>
      <c r="F80" s="72"/>
      <c r="G80" s="72"/>
      <c r="H80" s="72"/>
      <c r="I80" s="189"/>
      <c r="J80" s="199">
        <f>BK80</f>
        <v>0</v>
      </c>
      <c r="K80" s="72"/>
      <c r="L80" s="70"/>
      <c r="M80" s="103"/>
      <c r="N80" s="104"/>
      <c r="O80" s="104"/>
      <c r="P80" s="200">
        <f>P81</f>
        <v>0</v>
      </c>
      <c r="Q80" s="104"/>
      <c r="R80" s="200">
        <f>R81</f>
        <v>0</v>
      </c>
      <c r="S80" s="104"/>
      <c r="T80" s="201">
        <f>T81</f>
        <v>0</v>
      </c>
      <c r="AT80" s="22" t="s">
        <v>68</v>
      </c>
      <c r="AU80" s="22" t="s">
        <v>120</v>
      </c>
      <c r="BK80" s="202">
        <f>BK81</f>
        <v>0</v>
      </c>
    </row>
    <row r="81" spans="2:63" s="10" customFormat="1" ht="37.4" customHeight="1">
      <c r="B81" s="203"/>
      <c r="C81" s="204"/>
      <c r="D81" s="205" t="s">
        <v>68</v>
      </c>
      <c r="E81" s="206" t="s">
        <v>691</v>
      </c>
      <c r="F81" s="206" t="s">
        <v>692</v>
      </c>
      <c r="G81" s="204"/>
      <c r="H81" s="204"/>
      <c r="I81" s="207"/>
      <c r="J81" s="208">
        <f>BK81</f>
        <v>0</v>
      </c>
      <c r="K81" s="204"/>
      <c r="L81" s="209"/>
      <c r="M81" s="210"/>
      <c r="N81" s="211"/>
      <c r="O81" s="211"/>
      <c r="P81" s="212">
        <f>P82+P85+P88</f>
        <v>0</v>
      </c>
      <c r="Q81" s="211"/>
      <c r="R81" s="212">
        <f>R82+R85+R88</f>
        <v>0</v>
      </c>
      <c r="S81" s="211"/>
      <c r="T81" s="213">
        <f>T82+T85+T88</f>
        <v>0</v>
      </c>
      <c r="AR81" s="214" t="s">
        <v>186</v>
      </c>
      <c r="AT81" s="215" t="s">
        <v>68</v>
      </c>
      <c r="AU81" s="215" t="s">
        <v>69</v>
      </c>
      <c r="AY81" s="214" t="s">
        <v>148</v>
      </c>
      <c r="BK81" s="216">
        <f>BK82+BK85+BK88</f>
        <v>0</v>
      </c>
    </row>
    <row r="82" spans="2:63" s="10" customFormat="1" ht="19.9" customHeight="1">
      <c r="B82" s="203"/>
      <c r="C82" s="204"/>
      <c r="D82" s="205" t="s">
        <v>68</v>
      </c>
      <c r="E82" s="217" t="s">
        <v>693</v>
      </c>
      <c r="F82" s="217" t="s">
        <v>694</v>
      </c>
      <c r="G82" s="204"/>
      <c r="H82" s="204"/>
      <c r="I82" s="207"/>
      <c r="J82" s="218">
        <f>BK82</f>
        <v>0</v>
      </c>
      <c r="K82" s="204"/>
      <c r="L82" s="209"/>
      <c r="M82" s="210"/>
      <c r="N82" s="211"/>
      <c r="O82" s="211"/>
      <c r="P82" s="212">
        <f>SUM(P83:P84)</f>
        <v>0</v>
      </c>
      <c r="Q82" s="211"/>
      <c r="R82" s="212">
        <f>SUM(R83:R84)</f>
        <v>0</v>
      </c>
      <c r="S82" s="211"/>
      <c r="T82" s="213">
        <f>SUM(T83:T84)</f>
        <v>0</v>
      </c>
      <c r="AR82" s="214" t="s">
        <v>186</v>
      </c>
      <c r="AT82" s="215" t="s">
        <v>68</v>
      </c>
      <c r="AU82" s="215" t="s">
        <v>77</v>
      </c>
      <c r="AY82" s="214" t="s">
        <v>148</v>
      </c>
      <c r="BK82" s="216">
        <f>SUM(BK83:BK84)</f>
        <v>0</v>
      </c>
    </row>
    <row r="83" spans="2:65" s="1" customFormat="1" ht="14.4" customHeight="1">
      <c r="B83" s="44"/>
      <c r="C83" s="219" t="s">
        <v>77</v>
      </c>
      <c r="D83" s="219" t="s">
        <v>151</v>
      </c>
      <c r="E83" s="220" t="s">
        <v>695</v>
      </c>
      <c r="F83" s="221" t="s">
        <v>696</v>
      </c>
      <c r="G83" s="222" t="s">
        <v>697</v>
      </c>
      <c r="H83" s="223">
        <v>1</v>
      </c>
      <c r="I83" s="224"/>
      <c r="J83" s="225">
        <f>ROUND(I83*H83,2)</f>
        <v>0</v>
      </c>
      <c r="K83" s="221" t="s">
        <v>155</v>
      </c>
      <c r="L83" s="70"/>
      <c r="M83" s="226" t="s">
        <v>21</v>
      </c>
      <c r="N83" s="227" t="s">
        <v>40</v>
      </c>
      <c r="O83" s="45"/>
      <c r="P83" s="228">
        <f>O83*H83</f>
        <v>0</v>
      </c>
      <c r="Q83" s="228">
        <v>0</v>
      </c>
      <c r="R83" s="228">
        <f>Q83*H83</f>
        <v>0</v>
      </c>
      <c r="S83" s="228">
        <v>0</v>
      </c>
      <c r="T83" s="229">
        <f>S83*H83</f>
        <v>0</v>
      </c>
      <c r="AR83" s="22" t="s">
        <v>698</v>
      </c>
      <c r="AT83" s="22" t="s">
        <v>151</v>
      </c>
      <c r="AU83" s="22" t="s">
        <v>79</v>
      </c>
      <c r="AY83" s="22" t="s">
        <v>148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22" t="s">
        <v>77</v>
      </c>
      <c r="BK83" s="230">
        <f>ROUND(I83*H83,2)</f>
        <v>0</v>
      </c>
      <c r="BL83" s="22" t="s">
        <v>698</v>
      </c>
      <c r="BM83" s="22" t="s">
        <v>699</v>
      </c>
    </row>
    <row r="84" spans="2:47" s="1" customFormat="1" ht="13.5">
      <c r="B84" s="44"/>
      <c r="C84" s="72"/>
      <c r="D84" s="231" t="s">
        <v>158</v>
      </c>
      <c r="E84" s="72"/>
      <c r="F84" s="232" t="s">
        <v>700</v>
      </c>
      <c r="G84" s="72"/>
      <c r="H84" s="72"/>
      <c r="I84" s="189"/>
      <c r="J84" s="72"/>
      <c r="K84" s="72"/>
      <c r="L84" s="70"/>
      <c r="M84" s="233"/>
      <c r="N84" s="45"/>
      <c r="O84" s="45"/>
      <c r="P84" s="45"/>
      <c r="Q84" s="45"/>
      <c r="R84" s="45"/>
      <c r="S84" s="45"/>
      <c r="T84" s="93"/>
      <c r="AT84" s="22" t="s">
        <v>158</v>
      </c>
      <c r="AU84" s="22" t="s">
        <v>79</v>
      </c>
    </row>
    <row r="85" spans="2:63" s="10" customFormat="1" ht="29.85" customHeight="1">
      <c r="B85" s="203"/>
      <c r="C85" s="204"/>
      <c r="D85" s="205" t="s">
        <v>68</v>
      </c>
      <c r="E85" s="217" t="s">
        <v>701</v>
      </c>
      <c r="F85" s="217" t="s">
        <v>702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SUM(P86:P87)</f>
        <v>0</v>
      </c>
      <c r="Q85" s="211"/>
      <c r="R85" s="212">
        <f>SUM(R86:R87)</f>
        <v>0</v>
      </c>
      <c r="S85" s="211"/>
      <c r="T85" s="213">
        <f>SUM(T86:T87)</f>
        <v>0</v>
      </c>
      <c r="AR85" s="214" t="s">
        <v>186</v>
      </c>
      <c r="AT85" s="215" t="s">
        <v>68</v>
      </c>
      <c r="AU85" s="215" t="s">
        <v>77</v>
      </c>
      <c r="AY85" s="214" t="s">
        <v>148</v>
      </c>
      <c r="BK85" s="216">
        <f>SUM(BK86:BK87)</f>
        <v>0</v>
      </c>
    </row>
    <row r="86" spans="2:65" s="1" customFormat="1" ht="14.4" customHeight="1">
      <c r="B86" s="44"/>
      <c r="C86" s="219" t="s">
        <v>79</v>
      </c>
      <c r="D86" s="219" t="s">
        <v>151</v>
      </c>
      <c r="E86" s="220" t="s">
        <v>703</v>
      </c>
      <c r="F86" s="221" t="s">
        <v>702</v>
      </c>
      <c r="G86" s="222" t="s">
        <v>697</v>
      </c>
      <c r="H86" s="223">
        <v>1</v>
      </c>
      <c r="I86" s="224"/>
      <c r="J86" s="225">
        <f>ROUND(I86*H86,2)</f>
        <v>0</v>
      </c>
      <c r="K86" s="221" t="s">
        <v>155</v>
      </c>
      <c r="L86" s="70"/>
      <c r="M86" s="226" t="s">
        <v>21</v>
      </c>
      <c r="N86" s="227" t="s">
        <v>40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698</v>
      </c>
      <c r="AT86" s="22" t="s">
        <v>151</v>
      </c>
      <c r="AU86" s="22" t="s">
        <v>79</v>
      </c>
      <c r="AY86" s="22" t="s">
        <v>148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77</v>
      </c>
      <c r="BK86" s="230">
        <f>ROUND(I86*H86,2)</f>
        <v>0</v>
      </c>
      <c r="BL86" s="22" t="s">
        <v>698</v>
      </c>
      <c r="BM86" s="22" t="s">
        <v>704</v>
      </c>
    </row>
    <row r="87" spans="2:47" s="1" customFormat="1" ht="13.5">
      <c r="B87" s="44"/>
      <c r="C87" s="72"/>
      <c r="D87" s="231" t="s">
        <v>158</v>
      </c>
      <c r="E87" s="72"/>
      <c r="F87" s="232" t="s">
        <v>705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158</v>
      </c>
      <c r="AU87" s="22" t="s">
        <v>79</v>
      </c>
    </row>
    <row r="88" spans="2:63" s="10" customFormat="1" ht="29.85" customHeight="1">
      <c r="B88" s="203"/>
      <c r="C88" s="204"/>
      <c r="D88" s="205" t="s">
        <v>68</v>
      </c>
      <c r="E88" s="217" t="s">
        <v>706</v>
      </c>
      <c r="F88" s="217" t="s">
        <v>707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SUM(P89:P92)</f>
        <v>0</v>
      </c>
      <c r="Q88" s="211"/>
      <c r="R88" s="212">
        <f>SUM(R89:R92)</f>
        <v>0</v>
      </c>
      <c r="S88" s="211"/>
      <c r="T88" s="213">
        <f>SUM(T89:T92)</f>
        <v>0</v>
      </c>
      <c r="AR88" s="214" t="s">
        <v>186</v>
      </c>
      <c r="AT88" s="215" t="s">
        <v>68</v>
      </c>
      <c r="AU88" s="215" t="s">
        <v>77</v>
      </c>
      <c r="AY88" s="214" t="s">
        <v>148</v>
      </c>
      <c r="BK88" s="216">
        <f>SUM(BK89:BK92)</f>
        <v>0</v>
      </c>
    </row>
    <row r="89" spans="2:65" s="1" customFormat="1" ht="14.4" customHeight="1">
      <c r="B89" s="44"/>
      <c r="C89" s="219" t="s">
        <v>149</v>
      </c>
      <c r="D89" s="219" t="s">
        <v>151</v>
      </c>
      <c r="E89" s="220" t="s">
        <v>708</v>
      </c>
      <c r="F89" s="221" t="s">
        <v>709</v>
      </c>
      <c r="G89" s="222" t="s">
        <v>697</v>
      </c>
      <c r="H89" s="223">
        <v>1</v>
      </c>
      <c r="I89" s="224"/>
      <c r="J89" s="225">
        <f>ROUND(I89*H89,2)</f>
        <v>0</v>
      </c>
      <c r="K89" s="221" t="s">
        <v>155</v>
      </c>
      <c r="L89" s="70"/>
      <c r="M89" s="226" t="s">
        <v>21</v>
      </c>
      <c r="N89" s="227" t="s">
        <v>40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698</v>
      </c>
      <c r="AT89" s="22" t="s">
        <v>151</v>
      </c>
      <c r="AU89" s="22" t="s">
        <v>79</v>
      </c>
      <c r="AY89" s="22" t="s">
        <v>148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77</v>
      </c>
      <c r="BK89" s="230">
        <f>ROUND(I89*H89,2)</f>
        <v>0</v>
      </c>
      <c r="BL89" s="22" t="s">
        <v>698</v>
      </c>
      <c r="BM89" s="22" t="s">
        <v>710</v>
      </c>
    </row>
    <row r="90" spans="2:47" s="1" customFormat="1" ht="13.5">
      <c r="B90" s="44"/>
      <c r="C90" s="72"/>
      <c r="D90" s="231" t="s">
        <v>158</v>
      </c>
      <c r="E90" s="72"/>
      <c r="F90" s="232" t="s">
        <v>711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158</v>
      </c>
      <c r="AU90" s="22" t="s">
        <v>79</v>
      </c>
    </row>
    <row r="91" spans="2:65" s="1" customFormat="1" ht="14.4" customHeight="1">
      <c r="B91" s="44"/>
      <c r="C91" s="219" t="s">
        <v>156</v>
      </c>
      <c r="D91" s="219" t="s">
        <v>151</v>
      </c>
      <c r="E91" s="220" t="s">
        <v>712</v>
      </c>
      <c r="F91" s="221" t="s">
        <v>713</v>
      </c>
      <c r="G91" s="222" t="s">
        <v>697</v>
      </c>
      <c r="H91" s="223">
        <v>1</v>
      </c>
      <c r="I91" s="224"/>
      <c r="J91" s="225">
        <f>ROUND(I91*H91,2)</f>
        <v>0</v>
      </c>
      <c r="K91" s="221" t="s">
        <v>155</v>
      </c>
      <c r="L91" s="70"/>
      <c r="M91" s="226" t="s">
        <v>21</v>
      </c>
      <c r="N91" s="227" t="s">
        <v>40</v>
      </c>
      <c r="O91" s="4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2" t="s">
        <v>698</v>
      </c>
      <c r="AT91" s="22" t="s">
        <v>151</v>
      </c>
      <c r="AU91" s="22" t="s">
        <v>79</v>
      </c>
      <c r="AY91" s="22" t="s">
        <v>148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77</v>
      </c>
      <c r="BK91" s="230">
        <f>ROUND(I91*H91,2)</f>
        <v>0</v>
      </c>
      <c r="BL91" s="22" t="s">
        <v>698</v>
      </c>
      <c r="BM91" s="22" t="s">
        <v>714</v>
      </c>
    </row>
    <row r="92" spans="2:47" s="1" customFormat="1" ht="13.5">
      <c r="B92" s="44"/>
      <c r="C92" s="72"/>
      <c r="D92" s="231" t="s">
        <v>158</v>
      </c>
      <c r="E92" s="72"/>
      <c r="F92" s="232" t="s">
        <v>715</v>
      </c>
      <c r="G92" s="72"/>
      <c r="H92" s="72"/>
      <c r="I92" s="189"/>
      <c r="J92" s="72"/>
      <c r="K92" s="72"/>
      <c r="L92" s="70"/>
      <c r="M92" s="265"/>
      <c r="N92" s="266"/>
      <c r="O92" s="266"/>
      <c r="P92" s="266"/>
      <c r="Q92" s="266"/>
      <c r="R92" s="266"/>
      <c r="S92" s="266"/>
      <c r="T92" s="267"/>
      <c r="AT92" s="22" t="s">
        <v>158</v>
      </c>
      <c r="AU92" s="22" t="s">
        <v>79</v>
      </c>
    </row>
    <row r="93" spans="2:12" s="1" customFormat="1" ht="6.95" customHeight="1">
      <c r="B93" s="65"/>
      <c r="C93" s="66"/>
      <c r="D93" s="66"/>
      <c r="E93" s="66"/>
      <c r="F93" s="66"/>
      <c r="G93" s="66"/>
      <c r="H93" s="66"/>
      <c r="I93" s="164"/>
      <c r="J93" s="66"/>
      <c r="K93" s="66"/>
      <c r="L93" s="70"/>
    </row>
  </sheetData>
  <sheetProtection password="CC35" sheet="1" objects="1" scenarios="1" formatColumns="0" formatRows="0" autoFilter="0"/>
  <autoFilter ref="C79:K92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2" customWidth="1"/>
    <col min="2" max="2" width="1.66796875" style="272" customWidth="1"/>
    <col min="3" max="4" width="5" style="272" customWidth="1"/>
    <col min="5" max="5" width="11.66015625" style="272" customWidth="1"/>
    <col min="6" max="6" width="9.16015625" style="272" customWidth="1"/>
    <col min="7" max="7" width="5" style="272" customWidth="1"/>
    <col min="8" max="8" width="77.83203125" style="272" customWidth="1"/>
    <col min="9" max="10" width="20" style="272" customWidth="1"/>
    <col min="11" max="11" width="1.66796875" style="272" customWidth="1"/>
  </cols>
  <sheetData>
    <row r="1" ht="37.5" customHeight="1"/>
    <row r="2" spans="2:1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3" customFormat="1" ht="45" customHeight="1">
      <c r="B3" s="276"/>
      <c r="C3" s="277" t="s">
        <v>716</v>
      </c>
      <c r="D3" s="277"/>
      <c r="E3" s="277"/>
      <c r="F3" s="277"/>
      <c r="G3" s="277"/>
      <c r="H3" s="277"/>
      <c r="I3" s="277"/>
      <c r="J3" s="277"/>
      <c r="K3" s="278"/>
    </row>
    <row r="4" spans="2:11" ht="25.5" customHeight="1">
      <c r="B4" s="279"/>
      <c r="C4" s="280" t="s">
        <v>717</v>
      </c>
      <c r="D4" s="280"/>
      <c r="E4" s="280"/>
      <c r="F4" s="280"/>
      <c r="G4" s="280"/>
      <c r="H4" s="280"/>
      <c r="I4" s="280"/>
      <c r="J4" s="280"/>
      <c r="K4" s="281"/>
    </row>
    <row r="5" spans="2:1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79"/>
      <c r="C6" s="283" t="s">
        <v>718</v>
      </c>
      <c r="D6" s="283"/>
      <c r="E6" s="283"/>
      <c r="F6" s="283"/>
      <c r="G6" s="283"/>
      <c r="H6" s="283"/>
      <c r="I6" s="283"/>
      <c r="J6" s="283"/>
      <c r="K6" s="281"/>
    </row>
    <row r="7" spans="2:11" ht="15" customHeight="1">
      <c r="B7" s="284"/>
      <c r="C7" s="283" t="s">
        <v>719</v>
      </c>
      <c r="D7" s="283"/>
      <c r="E7" s="283"/>
      <c r="F7" s="283"/>
      <c r="G7" s="283"/>
      <c r="H7" s="283"/>
      <c r="I7" s="283"/>
      <c r="J7" s="283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283" t="s">
        <v>720</v>
      </c>
      <c r="D9" s="283"/>
      <c r="E9" s="283"/>
      <c r="F9" s="283"/>
      <c r="G9" s="283"/>
      <c r="H9" s="283"/>
      <c r="I9" s="283"/>
      <c r="J9" s="283"/>
      <c r="K9" s="281"/>
    </row>
    <row r="10" spans="2:11" ht="15" customHeight="1">
      <c r="B10" s="284"/>
      <c r="C10" s="283"/>
      <c r="D10" s="283" t="s">
        <v>721</v>
      </c>
      <c r="E10" s="283"/>
      <c r="F10" s="283"/>
      <c r="G10" s="283"/>
      <c r="H10" s="283"/>
      <c r="I10" s="283"/>
      <c r="J10" s="283"/>
      <c r="K10" s="281"/>
    </row>
    <row r="11" spans="2:11" ht="15" customHeight="1">
      <c r="B11" s="284"/>
      <c r="C11" s="285"/>
      <c r="D11" s="283" t="s">
        <v>722</v>
      </c>
      <c r="E11" s="283"/>
      <c r="F11" s="283"/>
      <c r="G11" s="283"/>
      <c r="H11" s="283"/>
      <c r="I11" s="283"/>
      <c r="J11" s="283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283" t="s">
        <v>723</v>
      </c>
      <c r="E13" s="283"/>
      <c r="F13" s="283"/>
      <c r="G13" s="283"/>
      <c r="H13" s="283"/>
      <c r="I13" s="283"/>
      <c r="J13" s="283"/>
      <c r="K13" s="281"/>
    </row>
    <row r="14" spans="2:11" ht="15" customHeight="1">
      <c r="B14" s="284"/>
      <c r="C14" s="285"/>
      <c r="D14" s="283" t="s">
        <v>724</v>
      </c>
      <c r="E14" s="283"/>
      <c r="F14" s="283"/>
      <c r="G14" s="283"/>
      <c r="H14" s="283"/>
      <c r="I14" s="283"/>
      <c r="J14" s="283"/>
      <c r="K14" s="281"/>
    </row>
    <row r="15" spans="2:11" ht="15" customHeight="1">
      <c r="B15" s="284"/>
      <c r="C15" s="285"/>
      <c r="D15" s="283" t="s">
        <v>725</v>
      </c>
      <c r="E15" s="283"/>
      <c r="F15" s="283"/>
      <c r="G15" s="283"/>
      <c r="H15" s="283"/>
      <c r="I15" s="283"/>
      <c r="J15" s="283"/>
      <c r="K15" s="281"/>
    </row>
    <row r="16" spans="2:11" ht="15" customHeight="1">
      <c r="B16" s="284"/>
      <c r="C16" s="285"/>
      <c r="D16" s="285"/>
      <c r="E16" s="286" t="s">
        <v>76</v>
      </c>
      <c r="F16" s="283" t="s">
        <v>726</v>
      </c>
      <c r="G16" s="283"/>
      <c r="H16" s="283"/>
      <c r="I16" s="283"/>
      <c r="J16" s="283"/>
      <c r="K16" s="281"/>
    </row>
    <row r="17" spans="2:11" ht="15" customHeight="1">
      <c r="B17" s="284"/>
      <c r="C17" s="285"/>
      <c r="D17" s="285"/>
      <c r="E17" s="286" t="s">
        <v>727</v>
      </c>
      <c r="F17" s="283" t="s">
        <v>728</v>
      </c>
      <c r="G17" s="283"/>
      <c r="H17" s="283"/>
      <c r="I17" s="283"/>
      <c r="J17" s="283"/>
      <c r="K17" s="281"/>
    </row>
    <row r="18" spans="2:11" ht="15" customHeight="1">
      <c r="B18" s="284"/>
      <c r="C18" s="285"/>
      <c r="D18" s="285"/>
      <c r="E18" s="286" t="s">
        <v>729</v>
      </c>
      <c r="F18" s="283" t="s">
        <v>730</v>
      </c>
      <c r="G18" s="283"/>
      <c r="H18" s="283"/>
      <c r="I18" s="283"/>
      <c r="J18" s="283"/>
      <c r="K18" s="281"/>
    </row>
    <row r="19" spans="2:11" ht="15" customHeight="1">
      <c r="B19" s="284"/>
      <c r="C19" s="285"/>
      <c r="D19" s="285"/>
      <c r="E19" s="286" t="s">
        <v>731</v>
      </c>
      <c r="F19" s="283" t="s">
        <v>732</v>
      </c>
      <c r="G19" s="283"/>
      <c r="H19" s="283"/>
      <c r="I19" s="283"/>
      <c r="J19" s="283"/>
      <c r="K19" s="281"/>
    </row>
    <row r="20" spans="2:11" ht="15" customHeight="1">
      <c r="B20" s="284"/>
      <c r="C20" s="285"/>
      <c r="D20" s="285"/>
      <c r="E20" s="286" t="s">
        <v>488</v>
      </c>
      <c r="F20" s="283" t="s">
        <v>489</v>
      </c>
      <c r="G20" s="283"/>
      <c r="H20" s="283"/>
      <c r="I20" s="283"/>
      <c r="J20" s="283"/>
      <c r="K20" s="281"/>
    </row>
    <row r="21" spans="2:11" ht="15" customHeight="1">
      <c r="B21" s="284"/>
      <c r="C21" s="285"/>
      <c r="D21" s="285"/>
      <c r="E21" s="286" t="s">
        <v>733</v>
      </c>
      <c r="F21" s="283" t="s">
        <v>734</v>
      </c>
      <c r="G21" s="283"/>
      <c r="H21" s="283"/>
      <c r="I21" s="283"/>
      <c r="J21" s="283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283" t="s">
        <v>735</v>
      </c>
      <c r="D23" s="283"/>
      <c r="E23" s="283"/>
      <c r="F23" s="283"/>
      <c r="G23" s="283"/>
      <c r="H23" s="283"/>
      <c r="I23" s="283"/>
      <c r="J23" s="283"/>
      <c r="K23" s="281"/>
    </row>
    <row r="24" spans="2:11" ht="15" customHeight="1">
      <c r="B24" s="284"/>
      <c r="C24" s="283" t="s">
        <v>736</v>
      </c>
      <c r="D24" s="283"/>
      <c r="E24" s="283"/>
      <c r="F24" s="283"/>
      <c r="G24" s="283"/>
      <c r="H24" s="283"/>
      <c r="I24" s="283"/>
      <c r="J24" s="283"/>
      <c r="K24" s="281"/>
    </row>
    <row r="25" spans="2:11" ht="15" customHeight="1">
      <c r="B25" s="284"/>
      <c r="C25" s="283"/>
      <c r="D25" s="283" t="s">
        <v>737</v>
      </c>
      <c r="E25" s="283"/>
      <c r="F25" s="283"/>
      <c r="G25" s="283"/>
      <c r="H25" s="283"/>
      <c r="I25" s="283"/>
      <c r="J25" s="283"/>
      <c r="K25" s="281"/>
    </row>
    <row r="26" spans="2:11" ht="15" customHeight="1">
      <c r="B26" s="284"/>
      <c r="C26" s="285"/>
      <c r="D26" s="283" t="s">
        <v>738</v>
      </c>
      <c r="E26" s="283"/>
      <c r="F26" s="283"/>
      <c r="G26" s="283"/>
      <c r="H26" s="283"/>
      <c r="I26" s="283"/>
      <c r="J26" s="283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283" t="s">
        <v>739</v>
      </c>
      <c r="E28" s="283"/>
      <c r="F28" s="283"/>
      <c r="G28" s="283"/>
      <c r="H28" s="283"/>
      <c r="I28" s="283"/>
      <c r="J28" s="283"/>
      <c r="K28" s="281"/>
    </row>
    <row r="29" spans="2:11" ht="15" customHeight="1">
      <c r="B29" s="284"/>
      <c r="C29" s="285"/>
      <c r="D29" s="283" t="s">
        <v>740</v>
      </c>
      <c r="E29" s="283"/>
      <c r="F29" s="283"/>
      <c r="G29" s="283"/>
      <c r="H29" s="283"/>
      <c r="I29" s="283"/>
      <c r="J29" s="283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283" t="s">
        <v>741</v>
      </c>
      <c r="E31" s="283"/>
      <c r="F31" s="283"/>
      <c r="G31" s="283"/>
      <c r="H31" s="283"/>
      <c r="I31" s="283"/>
      <c r="J31" s="283"/>
      <c r="K31" s="281"/>
    </row>
    <row r="32" spans="2:11" ht="15" customHeight="1">
      <c r="B32" s="284"/>
      <c r="C32" s="285"/>
      <c r="D32" s="283" t="s">
        <v>742</v>
      </c>
      <c r="E32" s="283"/>
      <c r="F32" s="283"/>
      <c r="G32" s="283"/>
      <c r="H32" s="283"/>
      <c r="I32" s="283"/>
      <c r="J32" s="283"/>
      <c r="K32" s="281"/>
    </row>
    <row r="33" spans="2:11" ht="15" customHeight="1">
      <c r="B33" s="284"/>
      <c r="C33" s="285"/>
      <c r="D33" s="283" t="s">
        <v>743</v>
      </c>
      <c r="E33" s="283"/>
      <c r="F33" s="283"/>
      <c r="G33" s="283"/>
      <c r="H33" s="283"/>
      <c r="I33" s="283"/>
      <c r="J33" s="283"/>
      <c r="K33" s="281"/>
    </row>
    <row r="34" spans="2:11" ht="15" customHeight="1">
      <c r="B34" s="284"/>
      <c r="C34" s="285"/>
      <c r="D34" s="283"/>
      <c r="E34" s="287" t="s">
        <v>133</v>
      </c>
      <c r="F34" s="283"/>
      <c r="G34" s="283" t="s">
        <v>744</v>
      </c>
      <c r="H34" s="283"/>
      <c r="I34" s="283"/>
      <c r="J34" s="283"/>
      <c r="K34" s="281"/>
    </row>
    <row r="35" spans="2:11" ht="30.75" customHeight="1">
      <c r="B35" s="284"/>
      <c r="C35" s="285"/>
      <c r="D35" s="283"/>
      <c r="E35" s="287" t="s">
        <v>745</v>
      </c>
      <c r="F35" s="283"/>
      <c r="G35" s="283" t="s">
        <v>746</v>
      </c>
      <c r="H35" s="283"/>
      <c r="I35" s="283"/>
      <c r="J35" s="283"/>
      <c r="K35" s="281"/>
    </row>
    <row r="36" spans="2:11" ht="15" customHeight="1">
      <c r="B36" s="284"/>
      <c r="C36" s="285"/>
      <c r="D36" s="283"/>
      <c r="E36" s="287" t="s">
        <v>50</v>
      </c>
      <c r="F36" s="283"/>
      <c r="G36" s="283" t="s">
        <v>747</v>
      </c>
      <c r="H36" s="283"/>
      <c r="I36" s="283"/>
      <c r="J36" s="283"/>
      <c r="K36" s="281"/>
    </row>
    <row r="37" spans="2:11" ht="15" customHeight="1">
      <c r="B37" s="284"/>
      <c r="C37" s="285"/>
      <c r="D37" s="283"/>
      <c r="E37" s="287" t="s">
        <v>134</v>
      </c>
      <c r="F37" s="283"/>
      <c r="G37" s="283" t="s">
        <v>748</v>
      </c>
      <c r="H37" s="283"/>
      <c r="I37" s="283"/>
      <c r="J37" s="283"/>
      <c r="K37" s="281"/>
    </row>
    <row r="38" spans="2:11" ht="15" customHeight="1">
      <c r="B38" s="284"/>
      <c r="C38" s="285"/>
      <c r="D38" s="283"/>
      <c r="E38" s="287" t="s">
        <v>135</v>
      </c>
      <c r="F38" s="283"/>
      <c r="G38" s="283" t="s">
        <v>749</v>
      </c>
      <c r="H38" s="283"/>
      <c r="I38" s="283"/>
      <c r="J38" s="283"/>
      <c r="K38" s="281"/>
    </row>
    <row r="39" spans="2:11" ht="15" customHeight="1">
      <c r="B39" s="284"/>
      <c r="C39" s="285"/>
      <c r="D39" s="283"/>
      <c r="E39" s="287" t="s">
        <v>136</v>
      </c>
      <c r="F39" s="283"/>
      <c r="G39" s="283" t="s">
        <v>750</v>
      </c>
      <c r="H39" s="283"/>
      <c r="I39" s="283"/>
      <c r="J39" s="283"/>
      <c r="K39" s="281"/>
    </row>
    <row r="40" spans="2:11" ht="15" customHeight="1">
      <c r="B40" s="284"/>
      <c r="C40" s="285"/>
      <c r="D40" s="283"/>
      <c r="E40" s="287" t="s">
        <v>751</v>
      </c>
      <c r="F40" s="283"/>
      <c r="G40" s="283" t="s">
        <v>752</v>
      </c>
      <c r="H40" s="283"/>
      <c r="I40" s="283"/>
      <c r="J40" s="283"/>
      <c r="K40" s="281"/>
    </row>
    <row r="41" spans="2:11" ht="15" customHeight="1">
      <c r="B41" s="284"/>
      <c r="C41" s="285"/>
      <c r="D41" s="283"/>
      <c r="E41" s="287"/>
      <c r="F41" s="283"/>
      <c r="G41" s="283" t="s">
        <v>753</v>
      </c>
      <c r="H41" s="283"/>
      <c r="I41" s="283"/>
      <c r="J41" s="283"/>
      <c r="K41" s="281"/>
    </row>
    <row r="42" spans="2:11" ht="15" customHeight="1">
      <c r="B42" s="284"/>
      <c r="C42" s="285"/>
      <c r="D42" s="283"/>
      <c r="E42" s="287" t="s">
        <v>754</v>
      </c>
      <c r="F42" s="283"/>
      <c r="G42" s="283" t="s">
        <v>755</v>
      </c>
      <c r="H42" s="283"/>
      <c r="I42" s="283"/>
      <c r="J42" s="283"/>
      <c r="K42" s="281"/>
    </row>
    <row r="43" spans="2:11" ht="15" customHeight="1">
      <c r="B43" s="284"/>
      <c r="C43" s="285"/>
      <c r="D43" s="283"/>
      <c r="E43" s="287" t="s">
        <v>138</v>
      </c>
      <c r="F43" s="283"/>
      <c r="G43" s="283" t="s">
        <v>756</v>
      </c>
      <c r="H43" s="283"/>
      <c r="I43" s="283"/>
      <c r="J43" s="283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283" t="s">
        <v>757</v>
      </c>
      <c r="E45" s="283"/>
      <c r="F45" s="283"/>
      <c r="G45" s="283"/>
      <c r="H45" s="283"/>
      <c r="I45" s="283"/>
      <c r="J45" s="283"/>
      <c r="K45" s="281"/>
    </row>
    <row r="46" spans="2:11" ht="15" customHeight="1">
      <c r="B46" s="284"/>
      <c r="C46" s="285"/>
      <c r="D46" s="285"/>
      <c r="E46" s="283" t="s">
        <v>758</v>
      </c>
      <c r="F46" s="283"/>
      <c r="G46" s="283"/>
      <c r="H46" s="283"/>
      <c r="I46" s="283"/>
      <c r="J46" s="283"/>
      <c r="K46" s="281"/>
    </row>
    <row r="47" spans="2:11" ht="15" customHeight="1">
      <c r="B47" s="284"/>
      <c r="C47" s="285"/>
      <c r="D47" s="285"/>
      <c r="E47" s="283" t="s">
        <v>759</v>
      </c>
      <c r="F47" s="283"/>
      <c r="G47" s="283"/>
      <c r="H47" s="283"/>
      <c r="I47" s="283"/>
      <c r="J47" s="283"/>
      <c r="K47" s="281"/>
    </row>
    <row r="48" spans="2:11" ht="15" customHeight="1">
      <c r="B48" s="284"/>
      <c r="C48" s="285"/>
      <c r="D48" s="285"/>
      <c r="E48" s="283" t="s">
        <v>760</v>
      </c>
      <c r="F48" s="283"/>
      <c r="G48" s="283"/>
      <c r="H48" s="283"/>
      <c r="I48" s="283"/>
      <c r="J48" s="283"/>
      <c r="K48" s="281"/>
    </row>
    <row r="49" spans="2:11" ht="15" customHeight="1">
      <c r="B49" s="284"/>
      <c r="C49" s="285"/>
      <c r="D49" s="283" t="s">
        <v>761</v>
      </c>
      <c r="E49" s="283"/>
      <c r="F49" s="283"/>
      <c r="G49" s="283"/>
      <c r="H49" s="283"/>
      <c r="I49" s="283"/>
      <c r="J49" s="283"/>
      <c r="K49" s="281"/>
    </row>
    <row r="50" spans="2:11" ht="25.5" customHeight="1">
      <c r="B50" s="279"/>
      <c r="C50" s="280" t="s">
        <v>762</v>
      </c>
      <c r="D50" s="280"/>
      <c r="E50" s="280"/>
      <c r="F50" s="280"/>
      <c r="G50" s="280"/>
      <c r="H50" s="280"/>
      <c r="I50" s="280"/>
      <c r="J50" s="280"/>
      <c r="K50" s="281"/>
    </row>
    <row r="51" spans="2:11" ht="5.25" customHeight="1">
      <c r="B51" s="279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79"/>
      <c r="C52" s="283" t="s">
        <v>763</v>
      </c>
      <c r="D52" s="283"/>
      <c r="E52" s="283"/>
      <c r="F52" s="283"/>
      <c r="G52" s="283"/>
      <c r="H52" s="283"/>
      <c r="I52" s="283"/>
      <c r="J52" s="283"/>
      <c r="K52" s="281"/>
    </row>
    <row r="53" spans="2:11" ht="15" customHeight="1">
      <c r="B53" s="279"/>
      <c r="C53" s="283" t="s">
        <v>764</v>
      </c>
      <c r="D53" s="283"/>
      <c r="E53" s="283"/>
      <c r="F53" s="283"/>
      <c r="G53" s="283"/>
      <c r="H53" s="283"/>
      <c r="I53" s="283"/>
      <c r="J53" s="283"/>
      <c r="K53" s="281"/>
    </row>
    <row r="54" spans="2:11" ht="12.75" customHeight="1">
      <c r="B54" s="279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79"/>
      <c r="C55" s="283" t="s">
        <v>765</v>
      </c>
      <c r="D55" s="283"/>
      <c r="E55" s="283"/>
      <c r="F55" s="283"/>
      <c r="G55" s="283"/>
      <c r="H55" s="283"/>
      <c r="I55" s="283"/>
      <c r="J55" s="283"/>
      <c r="K55" s="281"/>
    </row>
    <row r="56" spans="2:11" ht="15" customHeight="1">
      <c r="B56" s="279"/>
      <c r="C56" s="285"/>
      <c r="D56" s="283" t="s">
        <v>766</v>
      </c>
      <c r="E56" s="283"/>
      <c r="F56" s="283"/>
      <c r="G56" s="283"/>
      <c r="H56" s="283"/>
      <c r="I56" s="283"/>
      <c r="J56" s="283"/>
      <c r="K56" s="281"/>
    </row>
    <row r="57" spans="2:11" ht="15" customHeight="1">
      <c r="B57" s="279"/>
      <c r="C57" s="285"/>
      <c r="D57" s="283" t="s">
        <v>767</v>
      </c>
      <c r="E57" s="283"/>
      <c r="F57" s="283"/>
      <c r="G57" s="283"/>
      <c r="H57" s="283"/>
      <c r="I57" s="283"/>
      <c r="J57" s="283"/>
      <c r="K57" s="281"/>
    </row>
    <row r="58" spans="2:11" ht="15" customHeight="1">
      <c r="B58" s="279"/>
      <c r="C58" s="285"/>
      <c r="D58" s="283" t="s">
        <v>768</v>
      </c>
      <c r="E58" s="283"/>
      <c r="F58" s="283"/>
      <c r="G58" s="283"/>
      <c r="H58" s="283"/>
      <c r="I58" s="283"/>
      <c r="J58" s="283"/>
      <c r="K58" s="281"/>
    </row>
    <row r="59" spans="2:11" ht="15" customHeight="1">
      <c r="B59" s="279"/>
      <c r="C59" s="285"/>
      <c r="D59" s="283" t="s">
        <v>769</v>
      </c>
      <c r="E59" s="283"/>
      <c r="F59" s="283"/>
      <c r="G59" s="283"/>
      <c r="H59" s="283"/>
      <c r="I59" s="283"/>
      <c r="J59" s="283"/>
      <c r="K59" s="281"/>
    </row>
    <row r="60" spans="2:11" ht="15" customHeight="1">
      <c r="B60" s="279"/>
      <c r="C60" s="285"/>
      <c r="D60" s="288" t="s">
        <v>770</v>
      </c>
      <c r="E60" s="288"/>
      <c r="F60" s="288"/>
      <c r="G60" s="288"/>
      <c r="H60" s="288"/>
      <c r="I60" s="288"/>
      <c r="J60" s="288"/>
      <c r="K60" s="281"/>
    </row>
    <row r="61" spans="2:11" ht="15" customHeight="1">
      <c r="B61" s="279"/>
      <c r="C61" s="285"/>
      <c r="D61" s="283" t="s">
        <v>771</v>
      </c>
      <c r="E61" s="283"/>
      <c r="F61" s="283"/>
      <c r="G61" s="283"/>
      <c r="H61" s="283"/>
      <c r="I61" s="283"/>
      <c r="J61" s="283"/>
      <c r="K61" s="281"/>
    </row>
    <row r="62" spans="2:11" ht="12.75" customHeight="1">
      <c r="B62" s="279"/>
      <c r="C62" s="285"/>
      <c r="D62" s="285"/>
      <c r="E62" s="289"/>
      <c r="F62" s="285"/>
      <c r="G62" s="285"/>
      <c r="H62" s="285"/>
      <c r="I62" s="285"/>
      <c r="J62" s="285"/>
      <c r="K62" s="281"/>
    </row>
    <row r="63" spans="2:11" ht="15" customHeight="1">
      <c r="B63" s="279"/>
      <c r="C63" s="285"/>
      <c r="D63" s="283" t="s">
        <v>772</v>
      </c>
      <c r="E63" s="283"/>
      <c r="F63" s="283"/>
      <c r="G63" s="283"/>
      <c r="H63" s="283"/>
      <c r="I63" s="283"/>
      <c r="J63" s="283"/>
      <c r="K63" s="281"/>
    </row>
    <row r="64" spans="2:11" ht="15" customHeight="1">
      <c r="B64" s="279"/>
      <c r="C64" s="285"/>
      <c r="D64" s="288" t="s">
        <v>773</v>
      </c>
      <c r="E64" s="288"/>
      <c r="F64" s="288"/>
      <c r="G64" s="288"/>
      <c r="H64" s="288"/>
      <c r="I64" s="288"/>
      <c r="J64" s="288"/>
      <c r="K64" s="281"/>
    </row>
    <row r="65" spans="2:11" ht="15" customHeight="1">
      <c r="B65" s="279"/>
      <c r="C65" s="285"/>
      <c r="D65" s="283" t="s">
        <v>774</v>
      </c>
      <c r="E65" s="283"/>
      <c r="F65" s="283"/>
      <c r="G65" s="283"/>
      <c r="H65" s="283"/>
      <c r="I65" s="283"/>
      <c r="J65" s="283"/>
      <c r="K65" s="281"/>
    </row>
    <row r="66" spans="2:11" ht="15" customHeight="1">
      <c r="B66" s="279"/>
      <c r="C66" s="285"/>
      <c r="D66" s="283" t="s">
        <v>775</v>
      </c>
      <c r="E66" s="283"/>
      <c r="F66" s="283"/>
      <c r="G66" s="283"/>
      <c r="H66" s="283"/>
      <c r="I66" s="283"/>
      <c r="J66" s="283"/>
      <c r="K66" s="281"/>
    </row>
    <row r="67" spans="2:11" ht="15" customHeight="1">
      <c r="B67" s="279"/>
      <c r="C67" s="285"/>
      <c r="D67" s="283" t="s">
        <v>776</v>
      </c>
      <c r="E67" s="283"/>
      <c r="F67" s="283"/>
      <c r="G67" s="283"/>
      <c r="H67" s="283"/>
      <c r="I67" s="283"/>
      <c r="J67" s="283"/>
      <c r="K67" s="281"/>
    </row>
    <row r="68" spans="2:11" ht="15" customHeight="1">
      <c r="B68" s="279"/>
      <c r="C68" s="285"/>
      <c r="D68" s="283" t="s">
        <v>777</v>
      </c>
      <c r="E68" s="283"/>
      <c r="F68" s="283"/>
      <c r="G68" s="283"/>
      <c r="H68" s="283"/>
      <c r="I68" s="283"/>
      <c r="J68" s="283"/>
      <c r="K68" s="281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111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778</v>
      </c>
      <c r="D74" s="301"/>
      <c r="E74" s="301"/>
      <c r="F74" s="301" t="s">
        <v>779</v>
      </c>
      <c r="G74" s="302"/>
      <c r="H74" s="301" t="s">
        <v>134</v>
      </c>
      <c r="I74" s="301" t="s">
        <v>54</v>
      </c>
      <c r="J74" s="301" t="s">
        <v>780</v>
      </c>
      <c r="K74" s="300"/>
    </row>
    <row r="75" spans="2:11" ht="17.25" customHeight="1">
      <c r="B75" s="298"/>
      <c r="C75" s="303" t="s">
        <v>781</v>
      </c>
      <c r="D75" s="303"/>
      <c r="E75" s="303"/>
      <c r="F75" s="304" t="s">
        <v>782</v>
      </c>
      <c r="G75" s="305"/>
      <c r="H75" s="303"/>
      <c r="I75" s="303"/>
      <c r="J75" s="303" t="s">
        <v>783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50</v>
      </c>
      <c r="D77" s="306"/>
      <c r="E77" s="306"/>
      <c r="F77" s="308" t="s">
        <v>784</v>
      </c>
      <c r="G77" s="307"/>
      <c r="H77" s="287" t="s">
        <v>785</v>
      </c>
      <c r="I77" s="287" t="s">
        <v>786</v>
      </c>
      <c r="J77" s="287">
        <v>20</v>
      </c>
      <c r="K77" s="300"/>
    </row>
    <row r="78" spans="2:11" ht="15" customHeight="1">
      <c r="B78" s="298"/>
      <c r="C78" s="287" t="s">
        <v>787</v>
      </c>
      <c r="D78" s="287"/>
      <c r="E78" s="287"/>
      <c r="F78" s="308" t="s">
        <v>784</v>
      </c>
      <c r="G78" s="307"/>
      <c r="H78" s="287" t="s">
        <v>788</v>
      </c>
      <c r="I78" s="287" t="s">
        <v>786</v>
      </c>
      <c r="J78" s="287">
        <v>120</v>
      </c>
      <c r="K78" s="300"/>
    </row>
    <row r="79" spans="2:11" ht="15" customHeight="1">
      <c r="B79" s="309"/>
      <c r="C79" s="287" t="s">
        <v>789</v>
      </c>
      <c r="D79" s="287"/>
      <c r="E79" s="287"/>
      <c r="F79" s="308" t="s">
        <v>790</v>
      </c>
      <c r="G79" s="307"/>
      <c r="H79" s="287" t="s">
        <v>791</v>
      </c>
      <c r="I79" s="287" t="s">
        <v>786</v>
      </c>
      <c r="J79" s="287">
        <v>50</v>
      </c>
      <c r="K79" s="300"/>
    </row>
    <row r="80" spans="2:11" ht="15" customHeight="1">
      <c r="B80" s="309"/>
      <c r="C80" s="287" t="s">
        <v>792</v>
      </c>
      <c r="D80" s="287"/>
      <c r="E80" s="287"/>
      <c r="F80" s="308" t="s">
        <v>784</v>
      </c>
      <c r="G80" s="307"/>
      <c r="H80" s="287" t="s">
        <v>793</v>
      </c>
      <c r="I80" s="287" t="s">
        <v>794</v>
      </c>
      <c r="J80" s="287"/>
      <c r="K80" s="300"/>
    </row>
    <row r="81" spans="2:11" ht="15" customHeight="1">
      <c r="B81" s="309"/>
      <c r="C81" s="310" t="s">
        <v>795</v>
      </c>
      <c r="D81" s="310"/>
      <c r="E81" s="310"/>
      <c r="F81" s="311" t="s">
        <v>790</v>
      </c>
      <c r="G81" s="310"/>
      <c r="H81" s="310" t="s">
        <v>796</v>
      </c>
      <c r="I81" s="310" t="s">
        <v>786</v>
      </c>
      <c r="J81" s="310">
        <v>15</v>
      </c>
      <c r="K81" s="300"/>
    </row>
    <row r="82" spans="2:11" ht="15" customHeight="1">
      <c r="B82" s="309"/>
      <c r="C82" s="310" t="s">
        <v>797</v>
      </c>
      <c r="D82" s="310"/>
      <c r="E82" s="310"/>
      <c r="F82" s="311" t="s">
        <v>790</v>
      </c>
      <c r="G82" s="310"/>
      <c r="H82" s="310" t="s">
        <v>798</v>
      </c>
      <c r="I82" s="310" t="s">
        <v>786</v>
      </c>
      <c r="J82" s="310">
        <v>15</v>
      </c>
      <c r="K82" s="300"/>
    </row>
    <row r="83" spans="2:11" ht="15" customHeight="1">
      <c r="B83" s="309"/>
      <c r="C83" s="310" t="s">
        <v>799</v>
      </c>
      <c r="D83" s="310"/>
      <c r="E83" s="310"/>
      <c r="F83" s="311" t="s">
        <v>790</v>
      </c>
      <c r="G83" s="310"/>
      <c r="H83" s="310" t="s">
        <v>800</v>
      </c>
      <c r="I83" s="310" t="s">
        <v>786</v>
      </c>
      <c r="J83" s="310">
        <v>20</v>
      </c>
      <c r="K83" s="300"/>
    </row>
    <row r="84" spans="2:11" ht="15" customHeight="1">
      <c r="B84" s="309"/>
      <c r="C84" s="310" t="s">
        <v>801</v>
      </c>
      <c r="D84" s="310"/>
      <c r="E84" s="310"/>
      <c r="F84" s="311" t="s">
        <v>790</v>
      </c>
      <c r="G84" s="310"/>
      <c r="H84" s="310" t="s">
        <v>802</v>
      </c>
      <c r="I84" s="310" t="s">
        <v>786</v>
      </c>
      <c r="J84" s="310">
        <v>20</v>
      </c>
      <c r="K84" s="300"/>
    </row>
    <row r="85" spans="2:11" ht="15" customHeight="1">
      <c r="B85" s="309"/>
      <c r="C85" s="287" t="s">
        <v>803</v>
      </c>
      <c r="D85" s="287"/>
      <c r="E85" s="287"/>
      <c r="F85" s="308" t="s">
        <v>790</v>
      </c>
      <c r="G85" s="307"/>
      <c r="H85" s="287" t="s">
        <v>804</v>
      </c>
      <c r="I85" s="287" t="s">
        <v>786</v>
      </c>
      <c r="J85" s="287">
        <v>50</v>
      </c>
      <c r="K85" s="300"/>
    </row>
    <row r="86" spans="2:11" ht="15" customHeight="1">
      <c r="B86" s="309"/>
      <c r="C86" s="287" t="s">
        <v>805</v>
      </c>
      <c r="D86" s="287"/>
      <c r="E86" s="287"/>
      <c r="F86" s="308" t="s">
        <v>790</v>
      </c>
      <c r="G86" s="307"/>
      <c r="H86" s="287" t="s">
        <v>806</v>
      </c>
      <c r="I86" s="287" t="s">
        <v>786</v>
      </c>
      <c r="J86" s="287">
        <v>20</v>
      </c>
      <c r="K86" s="300"/>
    </row>
    <row r="87" spans="2:11" ht="15" customHeight="1">
      <c r="B87" s="309"/>
      <c r="C87" s="287" t="s">
        <v>807</v>
      </c>
      <c r="D87" s="287"/>
      <c r="E87" s="287"/>
      <c r="F87" s="308" t="s">
        <v>790</v>
      </c>
      <c r="G87" s="307"/>
      <c r="H87" s="287" t="s">
        <v>808</v>
      </c>
      <c r="I87" s="287" t="s">
        <v>786</v>
      </c>
      <c r="J87" s="287">
        <v>20</v>
      </c>
      <c r="K87" s="300"/>
    </row>
    <row r="88" spans="2:11" ht="15" customHeight="1">
      <c r="B88" s="309"/>
      <c r="C88" s="287" t="s">
        <v>809</v>
      </c>
      <c r="D88" s="287"/>
      <c r="E88" s="287"/>
      <c r="F88" s="308" t="s">
        <v>790</v>
      </c>
      <c r="G88" s="307"/>
      <c r="H88" s="287" t="s">
        <v>810</v>
      </c>
      <c r="I88" s="287" t="s">
        <v>786</v>
      </c>
      <c r="J88" s="287">
        <v>50</v>
      </c>
      <c r="K88" s="300"/>
    </row>
    <row r="89" spans="2:11" ht="15" customHeight="1">
      <c r="B89" s="309"/>
      <c r="C89" s="287" t="s">
        <v>811</v>
      </c>
      <c r="D89" s="287"/>
      <c r="E89" s="287"/>
      <c r="F89" s="308" t="s">
        <v>790</v>
      </c>
      <c r="G89" s="307"/>
      <c r="H89" s="287" t="s">
        <v>811</v>
      </c>
      <c r="I89" s="287" t="s">
        <v>786</v>
      </c>
      <c r="J89" s="287">
        <v>50</v>
      </c>
      <c r="K89" s="300"/>
    </row>
    <row r="90" spans="2:11" ht="15" customHeight="1">
      <c r="B90" s="309"/>
      <c r="C90" s="287" t="s">
        <v>139</v>
      </c>
      <c r="D90" s="287"/>
      <c r="E90" s="287"/>
      <c r="F90" s="308" t="s">
        <v>790</v>
      </c>
      <c r="G90" s="307"/>
      <c r="H90" s="287" t="s">
        <v>812</v>
      </c>
      <c r="I90" s="287" t="s">
        <v>786</v>
      </c>
      <c r="J90" s="287">
        <v>255</v>
      </c>
      <c r="K90" s="300"/>
    </row>
    <row r="91" spans="2:11" ht="15" customHeight="1">
      <c r="B91" s="309"/>
      <c r="C91" s="287" t="s">
        <v>813</v>
      </c>
      <c r="D91" s="287"/>
      <c r="E91" s="287"/>
      <c r="F91" s="308" t="s">
        <v>784</v>
      </c>
      <c r="G91" s="307"/>
      <c r="H91" s="287" t="s">
        <v>814</v>
      </c>
      <c r="I91" s="287" t="s">
        <v>815</v>
      </c>
      <c r="J91" s="287"/>
      <c r="K91" s="300"/>
    </row>
    <row r="92" spans="2:11" ht="15" customHeight="1">
      <c r="B92" s="309"/>
      <c r="C92" s="287" t="s">
        <v>816</v>
      </c>
      <c r="D92" s="287"/>
      <c r="E92" s="287"/>
      <c r="F92" s="308" t="s">
        <v>784</v>
      </c>
      <c r="G92" s="307"/>
      <c r="H92" s="287" t="s">
        <v>817</v>
      </c>
      <c r="I92" s="287" t="s">
        <v>818</v>
      </c>
      <c r="J92" s="287"/>
      <c r="K92" s="300"/>
    </row>
    <row r="93" spans="2:11" ht="15" customHeight="1">
      <c r="B93" s="309"/>
      <c r="C93" s="287" t="s">
        <v>819</v>
      </c>
      <c r="D93" s="287"/>
      <c r="E93" s="287"/>
      <c r="F93" s="308" t="s">
        <v>784</v>
      </c>
      <c r="G93" s="307"/>
      <c r="H93" s="287" t="s">
        <v>819</v>
      </c>
      <c r="I93" s="287" t="s">
        <v>818</v>
      </c>
      <c r="J93" s="287"/>
      <c r="K93" s="300"/>
    </row>
    <row r="94" spans="2:11" ht="15" customHeight="1">
      <c r="B94" s="309"/>
      <c r="C94" s="287" t="s">
        <v>35</v>
      </c>
      <c r="D94" s="287"/>
      <c r="E94" s="287"/>
      <c r="F94" s="308" t="s">
        <v>784</v>
      </c>
      <c r="G94" s="307"/>
      <c r="H94" s="287" t="s">
        <v>820</v>
      </c>
      <c r="I94" s="287" t="s">
        <v>818</v>
      </c>
      <c r="J94" s="287"/>
      <c r="K94" s="300"/>
    </row>
    <row r="95" spans="2:11" ht="15" customHeight="1">
      <c r="B95" s="309"/>
      <c r="C95" s="287" t="s">
        <v>45</v>
      </c>
      <c r="D95" s="287"/>
      <c r="E95" s="287"/>
      <c r="F95" s="308" t="s">
        <v>784</v>
      </c>
      <c r="G95" s="307"/>
      <c r="H95" s="287" t="s">
        <v>821</v>
      </c>
      <c r="I95" s="287" t="s">
        <v>818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822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778</v>
      </c>
      <c r="D101" s="301"/>
      <c r="E101" s="301"/>
      <c r="F101" s="301" t="s">
        <v>779</v>
      </c>
      <c r="G101" s="302"/>
      <c r="H101" s="301" t="s">
        <v>134</v>
      </c>
      <c r="I101" s="301" t="s">
        <v>54</v>
      </c>
      <c r="J101" s="301" t="s">
        <v>780</v>
      </c>
      <c r="K101" s="300"/>
    </row>
    <row r="102" spans="2:11" ht="17.25" customHeight="1">
      <c r="B102" s="298"/>
      <c r="C102" s="303" t="s">
        <v>781</v>
      </c>
      <c r="D102" s="303"/>
      <c r="E102" s="303"/>
      <c r="F102" s="304" t="s">
        <v>782</v>
      </c>
      <c r="G102" s="305"/>
      <c r="H102" s="303"/>
      <c r="I102" s="303"/>
      <c r="J102" s="303" t="s">
        <v>783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50</v>
      </c>
      <c r="D104" s="306"/>
      <c r="E104" s="306"/>
      <c r="F104" s="308" t="s">
        <v>784</v>
      </c>
      <c r="G104" s="317"/>
      <c r="H104" s="287" t="s">
        <v>823</v>
      </c>
      <c r="I104" s="287" t="s">
        <v>786</v>
      </c>
      <c r="J104" s="287">
        <v>20</v>
      </c>
      <c r="K104" s="300"/>
    </row>
    <row r="105" spans="2:11" ht="15" customHeight="1">
      <c r="B105" s="298"/>
      <c r="C105" s="287" t="s">
        <v>787</v>
      </c>
      <c r="D105" s="287"/>
      <c r="E105" s="287"/>
      <c r="F105" s="308" t="s">
        <v>784</v>
      </c>
      <c r="G105" s="287"/>
      <c r="H105" s="287" t="s">
        <v>823</v>
      </c>
      <c r="I105" s="287" t="s">
        <v>786</v>
      </c>
      <c r="J105" s="287">
        <v>120</v>
      </c>
      <c r="K105" s="300"/>
    </row>
    <row r="106" spans="2:11" ht="15" customHeight="1">
      <c r="B106" s="309"/>
      <c r="C106" s="287" t="s">
        <v>789</v>
      </c>
      <c r="D106" s="287"/>
      <c r="E106" s="287"/>
      <c r="F106" s="308" t="s">
        <v>790</v>
      </c>
      <c r="G106" s="287"/>
      <c r="H106" s="287" t="s">
        <v>823</v>
      </c>
      <c r="I106" s="287" t="s">
        <v>786</v>
      </c>
      <c r="J106" s="287">
        <v>50</v>
      </c>
      <c r="K106" s="300"/>
    </row>
    <row r="107" spans="2:11" ht="15" customHeight="1">
      <c r="B107" s="309"/>
      <c r="C107" s="287" t="s">
        <v>792</v>
      </c>
      <c r="D107" s="287"/>
      <c r="E107" s="287"/>
      <c r="F107" s="308" t="s">
        <v>784</v>
      </c>
      <c r="G107" s="287"/>
      <c r="H107" s="287" t="s">
        <v>823</v>
      </c>
      <c r="I107" s="287" t="s">
        <v>794</v>
      </c>
      <c r="J107" s="287"/>
      <c r="K107" s="300"/>
    </row>
    <row r="108" spans="2:11" ht="15" customHeight="1">
      <c r="B108" s="309"/>
      <c r="C108" s="287" t="s">
        <v>803</v>
      </c>
      <c r="D108" s="287"/>
      <c r="E108" s="287"/>
      <c r="F108" s="308" t="s">
        <v>790</v>
      </c>
      <c r="G108" s="287"/>
      <c r="H108" s="287" t="s">
        <v>823</v>
      </c>
      <c r="I108" s="287" t="s">
        <v>786</v>
      </c>
      <c r="J108" s="287">
        <v>50</v>
      </c>
      <c r="K108" s="300"/>
    </row>
    <row r="109" spans="2:11" ht="15" customHeight="1">
      <c r="B109" s="309"/>
      <c r="C109" s="287" t="s">
        <v>811</v>
      </c>
      <c r="D109" s="287"/>
      <c r="E109" s="287"/>
      <c r="F109" s="308" t="s">
        <v>790</v>
      </c>
      <c r="G109" s="287"/>
      <c r="H109" s="287" t="s">
        <v>823</v>
      </c>
      <c r="I109" s="287" t="s">
        <v>786</v>
      </c>
      <c r="J109" s="287">
        <v>50</v>
      </c>
      <c r="K109" s="300"/>
    </row>
    <row r="110" spans="2:11" ht="15" customHeight="1">
      <c r="B110" s="309"/>
      <c r="C110" s="287" t="s">
        <v>809</v>
      </c>
      <c r="D110" s="287"/>
      <c r="E110" s="287"/>
      <c r="F110" s="308" t="s">
        <v>790</v>
      </c>
      <c r="G110" s="287"/>
      <c r="H110" s="287" t="s">
        <v>823</v>
      </c>
      <c r="I110" s="287" t="s">
        <v>786</v>
      </c>
      <c r="J110" s="287">
        <v>50</v>
      </c>
      <c r="K110" s="300"/>
    </row>
    <row r="111" spans="2:11" ht="15" customHeight="1">
      <c r="B111" s="309"/>
      <c r="C111" s="287" t="s">
        <v>50</v>
      </c>
      <c r="D111" s="287"/>
      <c r="E111" s="287"/>
      <c r="F111" s="308" t="s">
        <v>784</v>
      </c>
      <c r="G111" s="287"/>
      <c r="H111" s="287" t="s">
        <v>824</v>
      </c>
      <c r="I111" s="287" t="s">
        <v>786</v>
      </c>
      <c r="J111" s="287">
        <v>20</v>
      </c>
      <c r="K111" s="300"/>
    </row>
    <row r="112" spans="2:11" ht="15" customHeight="1">
      <c r="B112" s="309"/>
      <c r="C112" s="287" t="s">
        <v>825</v>
      </c>
      <c r="D112" s="287"/>
      <c r="E112" s="287"/>
      <c r="F112" s="308" t="s">
        <v>784</v>
      </c>
      <c r="G112" s="287"/>
      <c r="H112" s="287" t="s">
        <v>826</v>
      </c>
      <c r="I112" s="287" t="s">
        <v>786</v>
      </c>
      <c r="J112" s="287">
        <v>120</v>
      </c>
      <c r="K112" s="300"/>
    </row>
    <row r="113" spans="2:11" ht="15" customHeight="1">
      <c r="B113" s="309"/>
      <c r="C113" s="287" t="s">
        <v>35</v>
      </c>
      <c r="D113" s="287"/>
      <c r="E113" s="287"/>
      <c r="F113" s="308" t="s">
        <v>784</v>
      </c>
      <c r="G113" s="287"/>
      <c r="H113" s="287" t="s">
        <v>827</v>
      </c>
      <c r="I113" s="287" t="s">
        <v>818</v>
      </c>
      <c r="J113" s="287"/>
      <c r="K113" s="300"/>
    </row>
    <row r="114" spans="2:11" ht="15" customHeight="1">
      <c r="B114" s="309"/>
      <c r="C114" s="287" t="s">
        <v>45</v>
      </c>
      <c r="D114" s="287"/>
      <c r="E114" s="287"/>
      <c r="F114" s="308" t="s">
        <v>784</v>
      </c>
      <c r="G114" s="287"/>
      <c r="H114" s="287" t="s">
        <v>828</v>
      </c>
      <c r="I114" s="287" t="s">
        <v>818</v>
      </c>
      <c r="J114" s="287"/>
      <c r="K114" s="300"/>
    </row>
    <row r="115" spans="2:11" ht="15" customHeight="1">
      <c r="B115" s="309"/>
      <c r="C115" s="287" t="s">
        <v>54</v>
      </c>
      <c r="D115" s="287"/>
      <c r="E115" s="287"/>
      <c r="F115" s="308" t="s">
        <v>784</v>
      </c>
      <c r="G115" s="287"/>
      <c r="H115" s="287" t="s">
        <v>829</v>
      </c>
      <c r="I115" s="287" t="s">
        <v>830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3"/>
      <c r="D117" s="283"/>
      <c r="E117" s="283"/>
      <c r="F117" s="320"/>
      <c r="G117" s="283"/>
      <c r="H117" s="283"/>
      <c r="I117" s="283"/>
      <c r="J117" s="283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7" t="s">
        <v>831</v>
      </c>
      <c r="D120" s="277"/>
      <c r="E120" s="277"/>
      <c r="F120" s="277"/>
      <c r="G120" s="277"/>
      <c r="H120" s="277"/>
      <c r="I120" s="277"/>
      <c r="J120" s="277"/>
      <c r="K120" s="325"/>
    </row>
    <row r="121" spans="2:11" ht="17.25" customHeight="1">
      <c r="B121" s="326"/>
      <c r="C121" s="301" t="s">
        <v>778</v>
      </c>
      <c r="D121" s="301"/>
      <c r="E121" s="301"/>
      <c r="F121" s="301" t="s">
        <v>779</v>
      </c>
      <c r="G121" s="302"/>
      <c r="H121" s="301" t="s">
        <v>134</v>
      </c>
      <c r="I121" s="301" t="s">
        <v>54</v>
      </c>
      <c r="J121" s="301" t="s">
        <v>780</v>
      </c>
      <c r="K121" s="327"/>
    </row>
    <row r="122" spans="2:11" ht="17.25" customHeight="1">
      <c r="B122" s="326"/>
      <c r="C122" s="303" t="s">
        <v>781</v>
      </c>
      <c r="D122" s="303"/>
      <c r="E122" s="303"/>
      <c r="F122" s="304" t="s">
        <v>782</v>
      </c>
      <c r="G122" s="305"/>
      <c r="H122" s="303"/>
      <c r="I122" s="303"/>
      <c r="J122" s="303" t="s">
        <v>783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787</v>
      </c>
      <c r="D124" s="306"/>
      <c r="E124" s="306"/>
      <c r="F124" s="308" t="s">
        <v>784</v>
      </c>
      <c r="G124" s="287"/>
      <c r="H124" s="287" t="s">
        <v>823</v>
      </c>
      <c r="I124" s="287" t="s">
        <v>786</v>
      </c>
      <c r="J124" s="287">
        <v>120</v>
      </c>
      <c r="K124" s="330"/>
    </row>
    <row r="125" spans="2:11" ht="15" customHeight="1">
      <c r="B125" s="328"/>
      <c r="C125" s="287" t="s">
        <v>832</v>
      </c>
      <c r="D125" s="287"/>
      <c r="E125" s="287"/>
      <c r="F125" s="308" t="s">
        <v>784</v>
      </c>
      <c r="G125" s="287"/>
      <c r="H125" s="287" t="s">
        <v>833</v>
      </c>
      <c r="I125" s="287" t="s">
        <v>786</v>
      </c>
      <c r="J125" s="287" t="s">
        <v>834</v>
      </c>
      <c r="K125" s="330"/>
    </row>
    <row r="126" spans="2:11" ht="15" customHeight="1">
      <c r="B126" s="328"/>
      <c r="C126" s="287" t="s">
        <v>733</v>
      </c>
      <c r="D126" s="287"/>
      <c r="E126" s="287"/>
      <c r="F126" s="308" t="s">
        <v>784</v>
      </c>
      <c r="G126" s="287"/>
      <c r="H126" s="287" t="s">
        <v>835</v>
      </c>
      <c r="I126" s="287" t="s">
        <v>786</v>
      </c>
      <c r="J126" s="287" t="s">
        <v>834</v>
      </c>
      <c r="K126" s="330"/>
    </row>
    <row r="127" spans="2:11" ht="15" customHeight="1">
      <c r="B127" s="328"/>
      <c r="C127" s="287" t="s">
        <v>795</v>
      </c>
      <c r="D127" s="287"/>
      <c r="E127" s="287"/>
      <c r="F127" s="308" t="s">
        <v>790</v>
      </c>
      <c r="G127" s="287"/>
      <c r="H127" s="287" t="s">
        <v>796</v>
      </c>
      <c r="I127" s="287" t="s">
        <v>786</v>
      </c>
      <c r="J127" s="287">
        <v>15</v>
      </c>
      <c r="K127" s="330"/>
    </row>
    <row r="128" spans="2:11" ht="15" customHeight="1">
      <c r="B128" s="328"/>
      <c r="C128" s="310" t="s">
        <v>797</v>
      </c>
      <c r="D128" s="310"/>
      <c r="E128" s="310"/>
      <c r="F128" s="311" t="s">
        <v>790</v>
      </c>
      <c r="G128" s="310"/>
      <c r="H128" s="310" t="s">
        <v>798</v>
      </c>
      <c r="I128" s="310" t="s">
        <v>786</v>
      </c>
      <c r="J128" s="310">
        <v>15</v>
      </c>
      <c r="K128" s="330"/>
    </row>
    <row r="129" spans="2:11" ht="15" customHeight="1">
      <c r="B129" s="328"/>
      <c r="C129" s="310" t="s">
        <v>799</v>
      </c>
      <c r="D129" s="310"/>
      <c r="E129" s="310"/>
      <c r="F129" s="311" t="s">
        <v>790</v>
      </c>
      <c r="G129" s="310"/>
      <c r="H129" s="310" t="s">
        <v>800</v>
      </c>
      <c r="I129" s="310" t="s">
        <v>786</v>
      </c>
      <c r="J129" s="310">
        <v>20</v>
      </c>
      <c r="K129" s="330"/>
    </row>
    <row r="130" spans="2:11" ht="15" customHeight="1">
      <c r="B130" s="328"/>
      <c r="C130" s="310" t="s">
        <v>801</v>
      </c>
      <c r="D130" s="310"/>
      <c r="E130" s="310"/>
      <c r="F130" s="311" t="s">
        <v>790</v>
      </c>
      <c r="G130" s="310"/>
      <c r="H130" s="310" t="s">
        <v>802</v>
      </c>
      <c r="I130" s="310" t="s">
        <v>786</v>
      </c>
      <c r="J130" s="310">
        <v>20</v>
      </c>
      <c r="K130" s="330"/>
    </row>
    <row r="131" spans="2:11" ht="15" customHeight="1">
      <c r="B131" s="328"/>
      <c r="C131" s="287" t="s">
        <v>789</v>
      </c>
      <c r="D131" s="287"/>
      <c r="E131" s="287"/>
      <c r="F131" s="308" t="s">
        <v>790</v>
      </c>
      <c r="G131" s="287"/>
      <c r="H131" s="287" t="s">
        <v>823</v>
      </c>
      <c r="I131" s="287" t="s">
        <v>786</v>
      </c>
      <c r="J131" s="287">
        <v>50</v>
      </c>
      <c r="K131" s="330"/>
    </row>
    <row r="132" spans="2:11" ht="15" customHeight="1">
      <c r="B132" s="328"/>
      <c r="C132" s="287" t="s">
        <v>803</v>
      </c>
      <c r="D132" s="287"/>
      <c r="E132" s="287"/>
      <c r="F132" s="308" t="s">
        <v>790</v>
      </c>
      <c r="G132" s="287"/>
      <c r="H132" s="287" t="s">
        <v>823</v>
      </c>
      <c r="I132" s="287" t="s">
        <v>786</v>
      </c>
      <c r="J132" s="287">
        <v>50</v>
      </c>
      <c r="K132" s="330"/>
    </row>
    <row r="133" spans="2:11" ht="15" customHeight="1">
      <c r="B133" s="328"/>
      <c r="C133" s="287" t="s">
        <v>809</v>
      </c>
      <c r="D133" s="287"/>
      <c r="E133" s="287"/>
      <c r="F133" s="308" t="s">
        <v>790</v>
      </c>
      <c r="G133" s="287"/>
      <c r="H133" s="287" t="s">
        <v>823</v>
      </c>
      <c r="I133" s="287" t="s">
        <v>786</v>
      </c>
      <c r="J133" s="287">
        <v>50</v>
      </c>
      <c r="K133" s="330"/>
    </row>
    <row r="134" spans="2:11" ht="15" customHeight="1">
      <c r="B134" s="328"/>
      <c r="C134" s="287" t="s">
        <v>811</v>
      </c>
      <c r="D134" s="287"/>
      <c r="E134" s="287"/>
      <c r="F134" s="308" t="s">
        <v>790</v>
      </c>
      <c r="G134" s="287"/>
      <c r="H134" s="287" t="s">
        <v>823</v>
      </c>
      <c r="I134" s="287" t="s">
        <v>786</v>
      </c>
      <c r="J134" s="287">
        <v>50</v>
      </c>
      <c r="K134" s="330"/>
    </row>
    <row r="135" spans="2:11" ht="15" customHeight="1">
      <c r="B135" s="328"/>
      <c r="C135" s="287" t="s">
        <v>139</v>
      </c>
      <c r="D135" s="287"/>
      <c r="E135" s="287"/>
      <c r="F135" s="308" t="s">
        <v>790</v>
      </c>
      <c r="G135" s="287"/>
      <c r="H135" s="287" t="s">
        <v>836</v>
      </c>
      <c r="I135" s="287" t="s">
        <v>786</v>
      </c>
      <c r="J135" s="287">
        <v>255</v>
      </c>
      <c r="K135" s="330"/>
    </row>
    <row r="136" spans="2:11" ht="15" customHeight="1">
      <c r="B136" s="328"/>
      <c r="C136" s="287" t="s">
        <v>813</v>
      </c>
      <c r="D136" s="287"/>
      <c r="E136" s="287"/>
      <c r="F136" s="308" t="s">
        <v>784</v>
      </c>
      <c r="G136" s="287"/>
      <c r="H136" s="287" t="s">
        <v>837</v>
      </c>
      <c r="I136" s="287" t="s">
        <v>815</v>
      </c>
      <c r="J136" s="287"/>
      <c r="K136" s="330"/>
    </row>
    <row r="137" spans="2:11" ht="15" customHeight="1">
      <c r="B137" s="328"/>
      <c r="C137" s="287" t="s">
        <v>816</v>
      </c>
      <c r="D137" s="287"/>
      <c r="E137" s="287"/>
      <c r="F137" s="308" t="s">
        <v>784</v>
      </c>
      <c r="G137" s="287"/>
      <c r="H137" s="287" t="s">
        <v>838</v>
      </c>
      <c r="I137" s="287" t="s">
        <v>818</v>
      </c>
      <c r="J137" s="287"/>
      <c r="K137" s="330"/>
    </row>
    <row r="138" spans="2:11" ht="15" customHeight="1">
      <c r="B138" s="328"/>
      <c r="C138" s="287" t="s">
        <v>819</v>
      </c>
      <c r="D138" s="287"/>
      <c r="E138" s="287"/>
      <c r="F138" s="308" t="s">
        <v>784</v>
      </c>
      <c r="G138" s="287"/>
      <c r="H138" s="287" t="s">
        <v>819</v>
      </c>
      <c r="I138" s="287" t="s">
        <v>818</v>
      </c>
      <c r="J138" s="287"/>
      <c r="K138" s="330"/>
    </row>
    <row r="139" spans="2:11" ht="15" customHeight="1">
      <c r="B139" s="328"/>
      <c r="C139" s="287" t="s">
        <v>35</v>
      </c>
      <c r="D139" s="287"/>
      <c r="E139" s="287"/>
      <c r="F139" s="308" t="s">
        <v>784</v>
      </c>
      <c r="G139" s="287"/>
      <c r="H139" s="287" t="s">
        <v>839</v>
      </c>
      <c r="I139" s="287" t="s">
        <v>818</v>
      </c>
      <c r="J139" s="287"/>
      <c r="K139" s="330"/>
    </row>
    <row r="140" spans="2:11" ht="15" customHeight="1">
      <c r="B140" s="328"/>
      <c r="C140" s="287" t="s">
        <v>840</v>
      </c>
      <c r="D140" s="287"/>
      <c r="E140" s="287"/>
      <c r="F140" s="308" t="s">
        <v>784</v>
      </c>
      <c r="G140" s="287"/>
      <c r="H140" s="287" t="s">
        <v>841</v>
      </c>
      <c r="I140" s="287" t="s">
        <v>818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3"/>
      <c r="C142" s="283"/>
      <c r="D142" s="283"/>
      <c r="E142" s="283"/>
      <c r="F142" s="320"/>
      <c r="G142" s="283"/>
      <c r="H142" s="283"/>
      <c r="I142" s="283"/>
      <c r="J142" s="283"/>
      <c r="K142" s="283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842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778</v>
      </c>
      <c r="D146" s="301"/>
      <c r="E146" s="301"/>
      <c r="F146" s="301" t="s">
        <v>779</v>
      </c>
      <c r="G146" s="302"/>
      <c r="H146" s="301" t="s">
        <v>134</v>
      </c>
      <c r="I146" s="301" t="s">
        <v>54</v>
      </c>
      <c r="J146" s="301" t="s">
        <v>780</v>
      </c>
      <c r="K146" s="300"/>
    </row>
    <row r="147" spans="2:11" ht="17.25" customHeight="1">
      <c r="B147" s="298"/>
      <c r="C147" s="303" t="s">
        <v>781</v>
      </c>
      <c r="D147" s="303"/>
      <c r="E147" s="303"/>
      <c r="F147" s="304" t="s">
        <v>782</v>
      </c>
      <c r="G147" s="305"/>
      <c r="H147" s="303"/>
      <c r="I147" s="303"/>
      <c r="J147" s="303" t="s">
        <v>783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787</v>
      </c>
      <c r="D149" s="287"/>
      <c r="E149" s="287"/>
      <c r="F149" s="335" t="s">
        <v>784</v>
      </c>
      <c r="G149" s="287"/>
      <c r="H149" s="334" t="s">
        <v>823</v>
      </c>
      <c r="I149" s="334" t="s">
        <v>786</v>
      </c>
      <c r="J149" s="334">
        <v>120</v>
      </c>
      <c r="K149" s="330"/>
    </row>
    <row r="150" spans="2:11" ht="15" customHeight="1">
      <c r="B150" s="309"/>
      <c r="C150" s="334" t="s">
        <v>832</v>
      </c>
      <c r="D150" s="287"/>
      <c r="E150" s="287"/>
      <c r="F150" s="335" t="s">
        <v>784</v>
      </c>
      <c r="G150" s="287"/>
      <c r="H150" s="334" t="s">
        <v>843</v>
      </c>
      <c r="I150" s="334" t="s">
        <v>786</v>
      </c>
      <c r="J150" s="334" t="s">
        <v>834</v>
      </c>
      <c r="K150" s="330"/>
    </row>
    <row r="151" spans="2:11" ht="15" customHeight="1">
      <c r="B151" s="309"/>
      <c r="C151" s="334" t="s">
        <v>733</v>
      </c>
      <c r="D151" s="287"/>
      <c r="E151" s="287"/>
      <c r="F151" s="335" t="s">
        <v>784</v>
      </c>
      <c r="G151" s="287"/>
      <c r="H151" s="334" t="s">
        <v>844</v>
      </c>
      <c r="I151" s="334" t="s">
        <v>786</v>
      </c>
      <c r="J151" s="334" t="s">
        <v>834</v>
      </c>
      <c r="K151" s="330"/>
    </row>
    <row r="152" spans="2:11" ht="15" customHeight="1">
      <c r="B152" s="309"/>
      <c r="C152" s="334" t="s">
        <v>789</v>
      </c>
      <c r="D152" s="287"/>
      <c r="E152" s="287"/>
      <c r="F152" s="335" t="s">
        <v>790</v>
      </c>
      <c r="G152" s="287"/>
      <c r="H152" s="334" t="s">
        <v>823</v>
      </c>
      <c r="I152" s="334" t="s">
        <v>786</v>
      </c>
      <c r="J152" s="334">
        <v>50</v>
      </c>
      <c r="K152" s="330"/>
    </row>
    <row r="153" spans="2:11" ht="15" customHeight="1">
      <c r="B153" s="309"/>
      <c r="C153" s="334" t="s">
        <v>792</v>
      </c>
      <c r="D153" s="287"/>
      <c r="E153" s="287"/>
      <c r="F153" s="335" t="s">
        <v>784</v>
      </c>
      <c r="G153" s="287"/>
      <c r="H153" s="334" t="s">
        <v>823</v>
      </c>
      <c r="I153" s="334" t="s">
        <v>794</v>
      </c>
      <c r="J153" s="334"/>
      <c r="K153" s="330"/>
    </row>
    <row r="154" spans="2:11" ht="15" customHeight="1">
      <c r="B154" s="309"/>
      <c r="C154" s="334" t="s">
        <v>803</v>
      </c>
      <c r="D154" s="287"/>
      <c r="E154" s="287"/>
      <c r="F154" s="335" t="s">
        <v>790</v>
      </c>
      <c r="G154" s="287"/>
      <c r="H154" s="334" t="s">
        <v>823</v>
      </c>
      <c r="I154" s="334" t="s">
        <v>786</v>
      </c>
      <c r="J154" s="334">
        <v>50</v>
      </c>
      <c r="K154" s="330"/>
    </row>
    <row r="155" spans="2:11" ht="15" customHeight="1">
      <c r="B155" s="309"/>
      <c r="C155" s="334" t="s">
        <v>811</v>
      </c>
      <c r="D155" s="287"/>
      <c r="E155" s="287"/>
      <c r="F155" s="335" t="s">
        <v>790</v>
      </c>
      <c r="G155" s="287"/>
      <c r="H155" s="334" t="s">
        <v>823</v>
      </c>
      <c r="I155" s="334" t="s">
        <v>786</v>
      </c>
      <c r="J155" s="334">
        <v>50</v>
      </c>
      <c r="K155" s="330"/>
    </row>
    <row r="156" spans="2:11" ht="15" customHeight="1">
      <c r="B156" s="309"/>
      <c r="C156" s="334" t="s">
        <v>809</v>
      </c>
      <c r="D156" s="287"/>
      <c r="E156" s="287"/>
      <c r="F156" s="335" t="s">
        <v>790</v>
      </c>
      <c r="G156" s="287"/>
      <c r="H156" s="334" t="s">
        <v>823</v>
      </c>
      <c r="I156" s="334" t="s">
        <v>786</v>
      </c>
      <c r="J156" s="334">
        <v>50</v>
      </c>
      <c r="K156" s="330"/>
    </row>
    <row r="157" spans="2:11" ht="15" customHeight="1">
      <c r="B157" s="309"/>
      <c r="C157" s="334" t="s">
        <v>117</v>
      </c>
      <c r="D157" s="287"/>
      <c r="E157" s="287"/>
      <c r="F157" s="335" t="s">
        <v>784</v>
      </c>
      <c r="G157" s="287"/>
      <c r="H157" s="334" t="s">
        <v>845</v>
      </c>
      <c r="I157" s="334" t="s">
        <v>786</v>
      </c>
      <c r="J157" s="334" t="s">
        <v>846</v>
      </c>
      <c r="K157" s="330"/>
    </row>
    <row r="158" spans="2:11" ht="15" customHeight="1">
      <c r="B158" s="309"/>
      <c r="C158" s="334" t="s">
        <v>847</v>
      </c>
      <c r="D158" s="287"/>
      <c r="E158" s="287"/>
      <c r="F158" s="335" t="s">
        <v>784</v>
      </c>
      <c r="G158" s="287"/>
      <c r="H158" s="334" t="s">
        <v>848</v>
      </c>
      <c r="I158" s="334" t="s">
        <v>818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3"/>
      <c r="C160" s="287"/>
      <c r="D160" s="287"/>
      <c r="E160" s="287"/>
      <c r="F160" s="308"/>
      <c r="G160" s="287"/>
      <c r="H160" s="287"/>
      <c r="I160" s="287"/>
      <c r="J160" s="287"/>
      <c r="K160" s="283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3"/>
      <c r="C162" s="274"/>
      <c r="D162" s="274"/>
      <c r="E162" s="274"/>
      <c r="F162" s="274"/>
      <c r="G162" s="274"/>
      <c r="H162" s="274"/>
      <c r="I162" s="274"/>
      <c r="J162" s="274"/>
      <c r="K162" s="275"/>
    </row>
    <row r="163" spans="2:11" ht="45" customHeight="1">
      <c r="B163" s="276"/>
      <c r="C163" s="277" t="s">
        <v>849</v>
      </c>
      <c r="D163" s="277"/>
      <c r="E163" s="277"/>
      <c r="F163" s="277"/>
      <c r="G163" s="277"/>
      <c r="H163" s="277"/>
      <c r="I163" s="277"/>
      <c r="J163" s="277"/>
      <c r="K163" s="278"/>
    </row>
    <row r="164" spans="2:11" ht="17.25" customHeight="1">
      <c r="B164" s="276"/>
      <c r="C164" s="301" t="s">
        <v>778</v>
      </c>
      <c r="D164" s="301"/>
      <c r="E164" s="301"/>
      <c r="F164" s="301" t="s">
        <v>779</v>
      </c>
      <c r="G164" s="338"/>
      <c r="H164" s="339" t="s">
        <v>134</v>
      </c>
      <c r="I164" s="339" t="s">
        <v>54</v>
      </c>
      <c r="J164" s="301" t="s">
        <v>780</v>
      </c>
      <c r="K164" s="278"/>
    </row>
    <row r="165" spans="2:11" ht="17.25" customHeight="1">
      <c r="B165" s="279"/>
      <c r="C165" s="303" t="s">
        <v>781</v>
      </c>
      <c r="D165" s="303"/>
      <c r="E165" s="303"/>
      <c r="F165" s="304" t="s">
        <v>782</v>
      </c>
      <c r="G165" s="340"/>
      <c r="H165" s="341"/>
      <c r="I165" s="341"/>
      <c r="J165" s="303" t="s">
        <v>783</v>
      </c>
      <c r="K165" s="281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787</v>
      </c>
      <c r="D167" s="287"/>
      <c r="E167" s="287"/>
      <c r="F167" s="308" t="s">
        <v>784</v>
      </c>
      <c r="G167" s="287"/>
      <c r="H167" s="287" t="s">
        <v>823</v>
      </c>
      <c r="I167" s="287" t="s">
        <v>786</v>
      </c>
      <c r="J167" s="287">
        <v>120</v>
      </c>
      <c r="K167" s="330"/>
    </row>
    <row r="168" spans="2:11" ht="15" customHeight="1">
      <c r="B168" s="309"/>
      <c r="C168" s="287" t="s">
        <v>832</v>
      </c>
      <c r="D168" s="287"/>
      <c r="E168" s="287"/>
      <c r="F168" s="308" t="s">
        <v>784</v>
      </c>
      <c r="G168" s="287"/>
      <c r="H168" s="287" t="s">
        <v>833</v>
      </c>
      <c r="I168" s="287" t="s">
        <v>786</v>
      </c>
      <c r="J168" s="287" t="s">
        <v>834</v>
      </c>
      <c r="K168" s="330"/>
    </row>
    <row r="169" spans="2:11" ht="15" customHeight="1">
      <c r="B169" s="309"/>
      <c r="C169" s="287" t="s">
        <v>733</v>
      </c>
      <c r="D169" s="287"/>
      <c r="E169" s="287"/>
      <c r="F169" s="308" t="s">
        <v>784</v>
      </c>
      <c r="G169" s="287"/>
      <c r="H169" s="287" t="s">
        <v>850</v>
      </c>
      <c r="I169" s="287" t="s">
        <v>786</v>
      </c>
      <c r="J169" s="287" t="s">
        <v>834</v>
      </c>
      <c r="K169" s="330"/>
    </row>
    <row r="170" spans="2:11" ht="15" customHeight="1">
      <c r="B170" s="309"/>
      <c r="C170" s="287" t="s">
        <v>789</v>
      </c>
      <c r="D170" s="287"/>
      <c r="E170" s="287"/>
      <c r="F170" s="308" t="s">
        <v>790</v>
      </c>
      <c r="G170" s="287"/>
      <c r="H170" s="287" t="s">
        <v>850</v>
      </c>
      <c r="I170" s="287" t="s">
        <v>786</v>
      </c>
      <c r="J170" s="287">
        <v>50</v>
      </c>
      <c r="K170" s="330"/>
    </row>
    <row r="171" spans="2:11" ht="15" customHeight="1">
      <c r="B171" s="309"/>
      <c r="C171" s="287" t="s">
        <v>792</v>
      </c>
      <c r="D171" s="287"/>
      <c r="E171" s="287"/>
      <c r="F171" s="308" t="s">
        <v>784</v>
      </c>
      <c r="G171" s="287"/>
      <c r="H171" s="287" t="s">
        <v>850</v>
      </c>
      <c r="I171" s="287" t="s">
        <v>794</v>
      </c>
      <c r="J171" s="287"/>
      <c r="K171" s="330"/>
    </row>
    <row r="172" spans="2:11" ht="15" customHeight="1">
      <c r="B172" s="309"/>
      <c r="C172" s="287" t="s">
        <v>803</v>
      </c>
      <c r="D172" s="287"/>
      <c r="E172" s="287"/>
      <c r="F172" s="308" t="s">
        <v>790</v>
      </c>
      <c r="G172" s="287"/>
      <c r="H172" s="287" t="s">
        <v>850</v>
      </c>
      <c r="I172" s="287" t="s">
        <v>786</v>
      </c>
      <c r="J172" s="287">
        <v>50</v>
      </c>
      <c r="K172" s="330"/>
    </row>
    <row r="173" spans="2:11" ht="15" customHeight="1">
      <c r="B173" s="309"/>
      <c r="C173" s="287" t="s">
        <v>811</v>
      </c>
      <c r="D173" s="287"/>
      <c r="E173" s="287"/>
      <c r="F173" s="308" t="s">
        <v>790</v>
      </c>
      <c r="G173" s="287"/>
      <c r="H173" s="287" t="s">
        <v>850</v>
      </c>
      <c r="I173" s="287" t="s">
        <v>786</v>
      </c>
      <c r="J173" s="287">
        <v>50</v>
      </c>
      <c r="K173" s="330"/>
    </row>
    <row r="174" spans="2:11" ht="15" customHeight="1">
      <c r="B174" s="309"/>
      <c r="C174" s="287" t="s">
        <v>809</v>
      </c>
      <c r="D174" s="287"/>
      <c r="E174" s="287"/>
      <c r="F174" s="308" t="s">
        <v>790</v>
      </c>
      <c r="G174" s="287"/>
      <c r="H174" s="287" t="s">
        <v>850</v>
      </c>
      <c r="I174" s="287" t="s">
        <v>786</v>
      </c>
      <c r="J174" s="287">
        <v>50</v>
      </c>
      <c r="K174" s="330"/>
    </row>
    <row r="175" spans="2:11" ht="15" customHeight="1">
      <c r="B175" s="309"/>
      <c r="C175" s="287" t="s">
        <v>133</v>
      </c>
      <c r="D175" s="287"/>
      <c r="E175" s="287"/>
      <c r="F175" s="308" t="s">
        <v>784</v>
      </c>
      <c r="G175" s="287"/>
      <c r="H175" s="287" t="s">
        <v>851</v>
      </c>
      <c r="I175" s="287" t="s">
        <v>852</v>
      </c>
      <c r="J175" s="287"/>
      <c r="K175" s="330"/>
    </row>
    <row r="176" spans="2:11" ht="15" customHeight="1">
      <c r="B176" s="309"/>
      <c r="C176" s="287" t="s">
        <v>54</v>
      </c>
      <c r="D176" s="287"/>
      <c r="E176" s="287"/>
      <c r="F176" s="308" t="s">
        <v>784</v>
      </c>
      <c r="G176" s="287"/>
      <c r="H176" s="287" t="s">
        <v>853</v>
      </c>
      <c r="I176" s="287" t="s">
        <v>854</v>
      </c>
      <c r="J176" s="287">
        <v>1</v>
      </c>
      <c r="K176" s="330"/>
    </row>
    <row r="177" spans="2:11" ht="15" customHeight="1">
      <c r="B177" s="309"/>
      <c r="C177" s="287" t="s">
        <v>50</v>
      </c>
      <c r="D177" s="287"/>
      <c r="E177" s="287"/>
      <c r="F177" s="308" t="s">
        <v>784</v>
      </c>
      <c r="G177" s="287"/>
      <c r="H177" s="287" t="s">
        <v>855</v>
      </c>
      <c r="I177" s="287" t="s">
        <v>786</v>
      </c>
      <c r="J177" s="287">
        <v>20</v>
      </c>
      <c r="K177" s="330"/>
    </row>
    <row r="178" spans="2:11" ht="15" customHeight="1">
      <c r="B178" s="309"/>
      <c r="C178" s="287" t="s">
        <v>134</v>
      </c>
      <c r="D178" s="287"/>
      <c r="E178" s="287"/>
      <c r="F178" s="308" t="s">
        <v>784</v>
      </c>
      <c r="G178" s="287"/>
      <c r="H178" s="287" t="s">
        <v>856</v>
      </c>
      <c r="I178" s="287" t="s">
        <v>786</v>
      </c>
      <c r="J178" s="287">
        <v>255</v>
      </c>
      <c r="K178" s="330"/>
    </row>
    <row r="179" spans="2:11" ht="15" customHeight="1">
      <c r="B179" s="309"/>
      <c r="C179" s="287" t="s">
        <v>135</v>
      </c>
      <c r="D179" s="287"/>
      <c r="E179" s="287"/>
      <c r="F179" s="308" t="s">
        <v>784</v>
      </c>
      <c r="G179" s="287"/>
      <c r="H179" s="287" t="s">
        <v>749</v>
      </c>
      <c r="I179" s="287" t="s">
        <v>786</v>
      </c>
      <c r="J179" s="287">
        <v>10</v>
      </c>
      <c r="K179" s="330"/>
    </row>
    <row r="180" spans="2:11" ht="15" customHeight="1">
      <c r="B180" s="309"/>
      <c r="C180" s="287" t="s">
        <v>136</v>
      </c>
      <c r="D180" s="287"/>
      <c r="E180" s="287"/>
      <c r="F180" s="308" t="s">
        <v>784</v>
      </c>
      <c r="G180" s="287"/>
      <c r="H180" s="287" t="s">
        <v>857</v>
      </c>
      <c r="I180" s="287" t="s">
        <v>818</v>
      </c>
      <c r="J180" s="287"/>
      <c r="K180" s="330"/>
    </row>
    <row r="181" spans="2:11" ht="15" customHeight="1">
      <c r="B181" s="309"/>
      <c r="C181" s="287" t="s">
        <v>858</v>
      </c>
      <c r="D181" s="287"/>
      <c r="E181" s="287"/>
      <c r="F181" s="308" t="s">
        <v>784</v>
      </c>
      <c r="G181" s="287"/>
      <c r="H181" s="287" t="s">
        <v>859</v>
      </c>
      <c r="I181" s="287" t="s">
        <v>818</v>
      </c>
      <c r="J181" s="287"/>
      <c r="K181" s="330"/>
    </row>
    <row r="182" spans="2:11" ht="15" customHeight="1">
      <c r="B182" s="309"/>
      <c r="C182" s="287" t="s">
        <v>847</v>
      </c>
      <c r="D182" s="287"/>
      <c r="E182" s="287"/>
      <c r="F182" s="308" t="s">
        <v>784</v>
      </c>
      <c r="G182" s="287"/>
      <c r="H182" s="287" t="s">
        <v>860</v>
      </c>
      <c r="I182" s="287" t="s">
        <v>818</v>
      </c>
      <c r="J182" s="287"/>
      <c r="K182" s="330"/>
    </row>
    <row r="183" spans="2:11" ht="15" customHeight="1">
      <c r="B183" s="309"/>
      <c r="C183" s="287" t="s">
        <v>138</v>
      </c>
      <c r="D183" s="287"/>
      <c r="E183" s="287"/>
      <c r="F183" s="308" t="s">
        <v>790</v>
      </c>
      <c r="G183" s="287"/>
      <c r="H183" s="287" t="s">
        <v>861</v>
      </c>
      <c r="I183" s="287" t="s">
        <v>786</v>
      </c>
      <c r="J183" s="287">
        <v>50</v>
      </c>
      <c r="K183" s="330"/>
    </row>
    <row r="184" spans="2:11" ht="15" customHeight="1">
      <c r="B184" s="309"/>
      <c r="C184" s="287" t="s">
        <v>862</v>
      </c>
      <c r="D184" s="287"/>
      <c r="E184" s="287"/>
      <c r="F184" s="308" t="s">
        <v>790</v>
      </c>
      <c r="G184" s="287"/>
      <c r="H184" s="287" t="s">
        <v>863</v>
      </c>
      <c r="I184" s="287" t="s">
        <v>864</v>
      </c>
      <c r="J184" s="287"/>
      <c r="K184" s="330"/>
    </row>
    <row r="185" spans="2:11" ht="15" customHeight="1">
      <c r="B185" s="309"/>
      <c r="C185" s="287" t="s">
        <v>865</v>
      </c>
      <c r="D185" s="287"/>
      <c r="E185" s="287"/>
      <c r="F185" s="308" t="s">
        <v>790</v>
      </c>
      <c r="G185" s="287"/>
      <c r="H185" s="287" t="s">
        <v>866</v>
      </c>
      <c r="I185" s="287" t="s">
        <v>864</v>
      </c>
      <c r="J185" s="287"/>
      <c r="K185" s="330"/>
    </row>
    <row r="186" spans="2:11" ht="15" customHeight="1">
      <c r="B186" s="309"/>
      <c r="C186" s="287" t="s">
        <v>867</v>
      </c>
      <c r="D186" s="287"/>
      <c r="E186" s="287"/>
      <c r="F186" s="308" t="s">
        <v>790</v>
      </c>
      <c r="G186" s="287"/>
      <c r="H186" s="287" t="s">
        <v>868</v>
      </c>
      <c r="I186" s="287" t="s">
        <v>864</v>
      </c>
      <c r="J186" s="287"/>
      <c r="K186" s="330"/>
    </row>
    <row r="187" spans="2:11" ht="15" customHeight="1">
      <c r="B187" s="309"/>
      <c r="C187" s="342" t="s">
        <v>869</v>
      </c>
      <c r="D187" s="287"/>
      <c r="E187" s="287"/>
      <c r="F187" s="308" t="s">
        <v>790</v>
      </c>
      <c r="G187" s="287"/>
      <c r="H187" s="287" t="s">
        <v>870</v>
      </c>
      <c r="I187" s="287" t="s">
        <v>871</v>
      </c>
      <c r="J187" s="343" t="s">
        <v>872</v>
      </c>
      <c r="K187" s="330"/>
    </row>
    <row r="188" spans="2:11" ht="15" customHeight="1">
      <c r="B188" s="309"/>
      <c r="C188" s="293" t="s">
        <v>39</v>
      </c>
      <c r="D188" s="287"/>
      <c r="E188" s="287"/>
      <c r="F188" s="308" t="s">
        <v>784</v>
      </c>
      <c r="G188" s="287"/>
      <c r="H188" s="283" t="s">
        <v>873</v>
      </c>
      <c r="I188" s="287" t="s">
        <v>874</v>
      </c>
      <c r="J188" s="287"/>
      <c r="K188" s="330"/>
    </row>
    <row r="189" spans="2:11" ht="15" customHeight="1">
      <c r="B189" s="309"/>
      <c r="C189" s="293" t="s">
        <v>875</v>
      </c>
      <c r="D189" s="287"/>
      <c r="E189" s="287"/>
      <c r="F189" s="308" t="s">
        <v>784</v>
      </c>
      <c r="G189" s="287"/>
      <c r="H189" s="287" t="s">
        <v>876</v>
      </c>
      <c r="I189" s="287" t="s">
        <v>818</v>
      </c>
      <c r="J189" s="287"/>
      <c r="K189" s="330"/>
    </row>
    <row r="190" spans="2:11" ht="15" customHeight="1">
      <c r="B190" s="309"/>
      <c r="C190" s="293" t="s">
        <v>877</v>
      </c>
      <c r="D190" s="287"/>
      <c r="E190" s="287"/>
      <c r="F190" s="308" t="s">
        <v>784</v>
      </c>
      <c r="G190" s="287"/>
      <c r="H190" s="287" t="s">
        <v>878</v>
      </c>
      <c r="I190" s="287" t="s">
        <v>818</v>
      </c>
      <c r="J190" s="287"/>
      <c r="K190" s="330"/>
    </row>
    <row r="191" spans="2:11" ht="15" customHeight="1">
      <c r="B191" s="309"/>
      <c r="C191" s="293" t="s">
        <v>879</v>
      </c>
      <c r="D191" s="287"/>
      <c r="E191" s="287"/>
      <c r="F191" s="308" t="s">
        <v>790</v>
      </c>
      <c r="G191" s="287"/>
      <c r="H191" s="287" t="s">
        <v>880</v>
      </c>
      <c r="I191" s="287" t="s">
        <v>818</v>
      </c>
      <c r="J191" s="287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3"/>
      <c r="C193" s="287"/>
      <c r="D193" s="287"/>
      <c r="E193" s="287"/>
      <c r="F193" s="308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8"/>
      <c r="G194" s="287"/>
      <c r="H194" s="287"/>
      <c r="I194" s="287"/>
      <c r="J194" s="287"/>
      <c r="K194" s="283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3"/>
      <c r="C196" s="274"/>
      <c r="D196" s="274"/>
      <c r="E196" s="274"/>
      <c r="F196" s="274"/>
      <c r="G196" s="274"/>
      <c r="H196" s="274"/>
      <c r="I196" s="274"/>
      <c r="J196" s="274"/>
      <c r="K196" s="275"/>
    </row>
    <row r="197" spans="2:11" ht="21">
      <c r="B197" s="276"/>
      <c r="C197" s="277" t="s">
        <v>881</v>
      </c>
      <c r="D197" s="277"/>
      <c r="E197" s="277"/>
      <c r="F197" s="277"/>
      <c r="G197" s="277"/>
      <c r="H197" s="277"/>
      <c r="I197" s="277"/>
      <c r="J197" s="277"/>
      <c r="K197" s="278"/>
    </row>
    <row r="198" spans="2:11" ht="25.5" customHeight="1">
      <c r="B198" s="276"/>
      <c r="C198" s="345" t="s">
        <v>882</v>
      </c>
      <c r="D198" s="345"/>
      <c r="E198" s="345"/>
      <c r="F198" s="345" t="s">
        <v>883</v>
      </c>
      <c r="G198" s="346"/>
      <c r="H198" s="345" t="s">
        <v>884</v>
      </c>
      <c r="I198" s="345"/>
      <c r="J198" s="345"/>
      <c r="K198" s="278"/>
    </row>
    <row r="199" spans="2:11" ht="5.25" customHeight="1">
      <c r="B199" s="309"/>
      <c r="C199" s="306"/>
      <c r="D199" s="306"/>
      <c r="E199" s="306"/>
      <c r="F199" s="306"/>
      <c r="G199" s="287"/>
      <c r="H199" s="306"/>
      <c r="I199" s="306"/>
      <c r="J199" s="306"/>
      <c r="K199" s="330"/>
    </row>
    <row r="200" spans="2:11" ht="15" customHeight="1">
      <c r="B200" s="309"/>
      <c r="C200" s="287" t="s">
        <v>874</v>
      </c>
      <c r="D200" s="287"/>
      <c r="E200" s="287"/>
      <c r="F200" s="308" t="s">
        <v>40</v>
      </c>
      <c r="G200" s="287"/>
      <c r="H200" s="287" t="s">
        <v>885</v>
      </c>
      <c r="I200" s="287"/>
      <c r="J200" s="287"/>
      <c r="K200" s="330"/>
    </row>
    <row r="201" spans="2:11" ht="15" customHeight="1">
      <c r="B201" s="309"/>
      <c r="C201" s="315"/>
      <c r="D201" s="287"/>
      <c r="E201" s="287"/>
      <c r="F201" s="308" t="s">
        <v>41</v>
      </c>
      <c r="G201" s="287"/>
      <c r="H201" s="287" t="s">
        <v>886</v>
      </c>
      <c r="I201" s="287"/>
      <c r="J201" s="287"/>
      <c r="K201" s="330"/>
    </row>
    <row r="202" spans="2:11" ht="15" customHeight="1">
      <c r="B202" s="309"/>
      <c r="C202" s="315"/>
      <c r="D202" s="287"/>
      <c r="E202" s="287"/>
      <c r="F202" s="308" t="s">
        <v>44</v>
      </c>
      <c r="G202" s="287"/>
      <c r="H202" s="287" t="s">
        <v>887</v>
      </c>
      <c r="I202" s="287"/>
      <c r="J202" s="287"/>
      <c r="K202" s="330"/>
    </row>
    <row r="203" spans="2:11" ht="15" customHeight="1">
      <c r="B203" s="309"/>
      <c r="C203" s="287"/>
      <c r="D203" s="287"/>
      <c r="E203" s="287"/>
      <c r="F203" s="308" t="s">
        <v>42</v>
      </c>
      <c r="G203" s="287"/>
      <c r="H203" s="287" t="s">
        <v>888</v>
      </c>
      <c r="I203" s="287"/>
      <c r="J203" s="287"/>
      <c r="K203" s="330"/>
    </row>
    <row r="204" spans="2:11" ht="15" customHeight="1">
      <c r="B204" s="309"/>
      <c r="C204" s="287"/>
      <c r="D204" s="287"/>
      <c r="E204" s="287"/>
      <c r="F204" s="308" t="s">
        <v>43</v>
      </c>
      <c r="G204" s="287"/>
      <c r="H204" s="287" t="s">
        <v>889</v>
      </c>
      <c r="I204" s="287"/>
      <c r="J204" s="287"/>
      <c r="K204" s="330"/>
    </row>
    <row r="205" spans="2:11" ht="15" customHeight="1">
      <c r="B205" s="309"/>
      <c r="C205" s="287"/>
      <c r="D205" s="287"/>
      <c r="E205" s="287"/>
      <c r="F205" s="308"/>
      <c r="G205" s="287"/>
      <c r="H205" s="287"/>
      <c r="I205" s="287"/>
      <c r="J205" s="287"/>
      <c r="K205" s="330"/>
    </row>
    <row r="206" spans="2:11" ht="15" customHeight="1">
      <c r="B206" s="309"/>
      <c r="C206" s="287" t="s">
        <v>830</v>
      </c>
      <c r="D206" s="287"/>
      <c r="E206" s="287"/>
      <c r="F206" s="308" t="s">
        <v>76</v>
      </c>
      <c r="G206" s="287"/>
      <c r="H206" s="287" t="s">
        <v>890</v>
      </c>
      <c r="I206" s="287"/>
      <c r="J206" s="287"/>
      <c r="K206" s="330"/>
    </row>
    <row r="207" spans="2:11" ht="15" customHeight="1">
      <c r="B207" s="309"/>
      <c r="C207" s="315"/>
      <c r="D207" s="287"/>
      <c r="E207" s="287"/>
      <c r="F207" s="308" t="s">
        <v>729</v>
      </c>
      <c r="G207" s="287"/>
      <c r="H207" s="287" t="s">
        <v>730</v>
      </c>
      <c r="I207" s="287"/>
      <c r="J207" s="287"/>
      <c r="K207" s="330"/>
    </row>
    <row r="208" spans="2:11" ht="15" customHeight="1">
      <c r="B208" s="309"/>
      <c r="C208" s="287"/>
      <c r="D208" s="287"/>
      <c r="E208" s="287"/>
      <c r="F208" s="308" t="s">
        <v>727</v>
      </c>
      <c r="G208" s="287"/>
      <c r="H208" s="287" t="s">
        <v>891</v>
      </c>
      <c r="I208" s="287"/>
      <c r="J208" s="287"/>
      <c r="K208" s="330"/>
    </row>
    <row r="209" spans="2:11" ht="15" customHeight="1">
      <c r="B209" s="347"/>
      <c r="C209" s="315"/>
      <c r="D209" s="315"/>
      <c r="E209" s="315"/>
      <c r="F209" s="308" t="s">
        <v>731</v>
      </c>
      <c r="G209" s="293"/>
      <c r="H209" s="334" t="s">
        <v>732</v>
      </c>
      <c r="I209" s="334"/>
      <c r="J209" s="334"/>
      <c r="K209" s="348"/>
    </row>
    <row r="210" spans="2:11" ht="15" customHeight="1">
      <c r="B210" s="347"/>
      <c r="C210" s="315"/>
      <c r="D210" s="315"/>
      <c r="E210" s="315"/>
      <c r="F210" s="308" t="s">
        <v>488</v>
      </c>
      <c r="G210" s="293"/>
      <c r="H210" s="334" t="s">
        <v>892</v>
      </c>
      <c r="I210" s="334"/>
      <c r="J210" s="334"/>
      <c r="K210" s="348"/>
    </row>
    <row r="211" spans="2:11" ht="15" customHeight="1">
      <c r="B211" s="347"/>
      <c r="C211" s="315"/>
      <c r="D211" s="315"/>
      <c r="E211" s="315"/>
      <c r="F211" s="349"/>
      <c r="G211" s="293"/>
      <c r="H211" s="350"/>
      <c r="I211" s="350"/>
      <c r="J211" s="350"/>
      <c r="K211" s="348"/>
    </row>
    <row r="212" spans="2:11" ht="15" customHeight="1">
      <c r="B212" s="347"/>
      <c r="C212" s="287" t="s">
        <v>854</v>
      </c>
      <c r="D212" s="315"/>
      <c r="E212" s="315"/>
      <c r="F212" s="308">
        <v>1</v>
      </c>
      <c r="G212" s="293"/>
      <c r="H212" s="334" t="s">
        <v>893</v>
      </c>
      <c r="I212" s="334"/>
      <c r="J212" s="334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3"/>
      <c r="H213" s="334" t="s">
        <v>894</v>
      </c>
      <c r="I213" s="334"/>
      <c r="J213" s="334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3"/>
      <c r="H214" s="334" t="s">
        <v>895</v>
      </c>
      <c r="I214" s="334"/>
      <c r="J214" s="334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3"/>
      <c r="H215" s="334" t="s">
        <v>896</v>
      </c>
      <c r="I215" s="334"/>
      <c r="J215" s="334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114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ROUND(SUM(BE87:BE181),2)</f>
        <v>0</v>
      </c>
      <c r="G30" s="45"/>
      <c r="H30" s="45"/>
      <c r="I30" s="156">
        <v>0.21</v>
      </c>
      <c r="J30" s="155">
        <f>ROUND(ROUND((SUM(BE87:BE181)),2)*I30,2)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ROUND(SUM(BF87:BF181),2)</f>
        <v>0</v>
      </c>
      <c r="G31" s="45"/>
      <c r="H31" s="45"/>
      <c r="I31" s="156">
        <v>0.15</v>
      </c>
      <c r="J31" s="155">
        <f>ROUND(ROUND((SUM(BF87:BF181)),2)*I31,2)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ROUND(SUM(BG87:BG181),2)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ROUND(SUM(BH87:BH181),2)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ROUND(SUM(BI87:BI181),2)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03.1 - Úpravy a údržba ploch před hlavní budovou školy - hlavní vstup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J87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J88</f>
        <v>0</v>
      </c>
      <c r="K57" s="181"/>
    </row>
    <row r="58" spans="2:11" s="8" customFormat="1" ht="19.9" customHeight="1">
      <c r="B58" s="182"/>
      <c r="C58" s="183"/>
      <c r="D58" s="184" t="s">
        <v>122</v>
      </c>
      <c r="E58" s="185"/>
      <c r="F58" s="185"/>
      <c r="G58" s="185"/>
      <c r="H58" s="185"/>
      <c r="I58" s="186"/>
      <c r="J58" s="187">
        <f>J89</f>
        <v>0</v>
      </c>
      <c r="K58" s="188"/>
    </row>
    <row r="59" spans="2:11" s="8" customFormat="1" ht="19.9" customHeight="1">
      <c r="B59" s="182"/>
      <c r="C59" s="183"/>
      <c r="D59" s="184" t="s">
        <v>123</v>
      </c>
      <c r="E59" s="185"/>
      <c r="F59" s="185"/>
      <c r="G59" s="185"/>
      <c r="H59" s="185"/>
      <c r="I59" s="186"/>
      <c r="J59" s="187">
        <f>J93</f>
        <v>0</v>
      </c>
      <c r="K59" s="188"/>
    </row>
    <row r="60" spans="2:11" s="8" customFormat="1" ht="19.9" customHeight="1">
      <c r="B60" s="182"/>
      <c r="C60" s="183"/>
      <c r="D60" s="184" t="s">
        <v>124</v>
      </c>
      <c r="E60" s="185"/>
      <c r="F60" s="185"/>
      <c r="G60" s="185"/>
      <c r="H60" s="185"/>
      <c r="I60" s="186"/>
      <c r="J60" s="187">
        <f>J98</f>
        <v>0</v>
      </c>
      <c r="K60" s="188"/>
    </row>
    <row r="61" spans="2:11" s="8" customFormat="1" ht="19.9" customHeight="1">
      <c r="B61" s="182"/>
      <c r="C61" s="183"/>
      <c r="D61" s="184" t="s">
        <v>125</v>
      </c>
      <c r="E61" s="185"/>
      <c r="F61" s="185"/>
      <c r="G61" s="185"/>
      <c r="H61" s="185"/>
      <c r="I61" s="186"/>
      <c r="J61" s="187">
        <f>J114</f>
        <v>0</v>
      </c>
      <c r="K61" s="188"/>
    </row>
    <row r="62" spans="2:11" s="8" customFormat="1" ht="19.9" customHeight="1">
      <c r="B62" s="182"/>
      <c r="C62" s="183"/>
      <c r="D62" s="184" t="s">
        <v>126</v>
      </c>
      <c r="E62" s="185"/>
      <c r="F62" s="185"/>
      <c r="G62" s="185"/>
      <c r="H62" s="185"/>
      <c r="I62" s="186"/>
      <c r="J62" s="187">
        <f>J134</f>
        <v>0</v>
      </c>
      <c r="K62" s="188"/>
    </row>
    <row r="63" spans="2:11" s="8" customFormat="1" ht="19.9" customHeight="1">
      <c r="B63" s="182"/>
      <c r="C63" s="183"/>
      <c r="D63" s="184" t="s">
        <v>127</v>
      </c>
      <c r="E63" s="185"/>
      <c r="F63" s="185"/>
      <c r="G63" s="185"/>
      <c r="H63" s="185"/>
      <c r="I63" s="186"/>
      <c r="J63" s="187">
        <f>J146</f>
        <v>0</v>
      </c>
      <c r="K63" s="188"/>
    </row>
    <row r="64" spans="2:11" s="7" customFormat="1" ht="24.95" customHeight="1">
      <c r="B64" s="175"/>
      <c r="C64" s="176"/>
      <c r="D64" s="177" t="s">
        <v>128</v>
      </c>
      <c r="E64" s="178"/>
      <c r="F64" s="178"/>
      <c r="G64" s="178"/>
      <c r="H64" s="178"/>
      <c r="I64" s="179"/>
      <c r="J64" s="180">
        <f>J149</f>
        <v>0</v>
      </c>
      <c r="K64" s="181"/>
    </row>
    <row r="65" spans="2:11" s="8" customFormat="1" ht="19.9" customHeight="1">
      <c r="B65" s="182"/>
      <c r="C65" s="183"/>
      <c r="D65" s="184" t="s">
        <v>129</v>
      </c>
      <c r="E65" s="185"/>
      <c r="F65" s="185"/>
      <c r="G65" s="185"/>
      <c r="H65" s="185"/>
      <c r="I65" s="186"/>
      <c r="J65" s="187">
        <f>J150</f>
        <v>0</v>
      </c>
      <c r="K65" s="188"/>
    </row>
    <row r="66" spans="2:11" s="8" customFormat="1" ht="19.9" customHeight="1">
      <c r="B66" s="182"/>
      <c r="C66" s="183"/>
      <c r="D66" s="184" t="s">
        <v>130</v>
      </c>
      <c r="E66" s="185"/>
      <c r="F66" s="185"/>
      <c r="G66" s="185"/>
      <c r="H66" s="185"/>
      <c r="I66" s="186"/>
      <c r="J66" s="187">
        <f>J159</f>
        <v>0</v>
      </c>
      <c r="K66" s="188"/>
    </row>
    <row r="67" spans="2:11" s="8" customFormat="1" ht="19.9" customHeight="1">
      <c r="B67" s="182"/>
      <c r="C67" s="183"/>
      <c r="D67" s="184" t="s">
        <v>131</v>
      </c>
      <c r="E67" s="185"/>
      <c r="F67" s="185"/>
      <c r="G67" s="185"/>
      <c r="H67" s="185"/>
      <c r="I67" s="186"/>
      <c r="J67" s="187">
        <f>J169</f>
        <v>0</v>
      </c>
      <c r="K67" s="188"/>
    </row>
    <row r="68" spans="2:11" s="1" customFormat="1" ht="21.8" customHeight="1">
      <c r="B68" s="44"/>
      <c r="C68" s="45"/>
      <c r="D68" s="45"/>
      <c r="E68" s="45"/>
      <c r="F68" s="45"/>
      <c r="G68" s="45"/>
      <c r="H68" s="45"/>
      <c r="I68" s="142"/>
      <c r="J68" s="45"/>
      <c r="K68" s="49"/>
    </row>
    <row r="69" spans="2:11" s="1" customFormat="1" ht="6.95" customHeight="1">
      <c r="B69" s="65"/>
      <c r="C69" s="66"/>
      <c r="D69" s="66"/>
      <c r="E69" s="66"/>
      <c r="F69" s="66"/>
      <c r="G69" s="66"/>
      <c r="H69" s="66"/>
      <c r="I69" s="164"/>
      <c r="J69" s="66"/>
      <c r="K69" s="67"/>
    </row>
    <row r="73" spans="2:12" s="1" customFormat="1" ht="6.95" customHeight="1">
      <c r="B73" s="68"/>
      <c r="C73" s="69"/>
      <c r="D73" s="69"/>
      <c r="E73" s="69"/>
      <c r="F73" s="69"/>
      <c r="G73" s="69"/>
      <c r="H73" s="69"/>
      <c r="I73" s="167"/>
      <c r="J73" s="69"/>
      <c r="K73" s="69"/>
      <c r="L73" s="70"/>
    </row>
    <row r="74" spans="2:12" s="1" customFormat="1" ht="36.95" customHeight="1">
      <c r="B74" s="44"/>
      <c r="C74" s="71" t="s">
        <v>132</v>
      </c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4.4" customHeight="1">
      <c r="B76" s="44"/>
      <c r="C76" s="74" t="s">
        <v>18</v>
      </c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4.4" customHeight="1">
      <c r="B77" s="44"/>
      <c r="C77" s="72"/>
      <c r="D77" s="72"/>
      <c r="E77" s="190" t="str">
        <f>E7</f>
        <v>Pedagogická škola Drahovice</v>
      </c>
      <c r="F77" s="74"/>
      <c r="G77" s="74"/>
      <c r="H77" s="74"/>
      <c r="I77" s="189"/>
      <c r="J77" s="72"/>
      <c r="K77" s="72"/>
      <c r="L77" s="70"/>
    </row>
    <row r="78" spans="2:12" s="1" customFormat="1" ht="14.4" customHeight="1">
      <c r="B78" s="44"/>
      <c r="C78" s="74" t="s">
        <v>113</v>
      </c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6.2" customHeight="1">
      <c r="B79" s="44"/>
      <c r="C79" s="72"/>
      <c r="D79" s="72"/>
      <c r="E79" s="80" t="str">
        <f>E9</f>
        <v>SO 03.1 - Úpravy a údržba ploch před hlavní budovou školy - hlavní vstup</v>
      </c>
      <c r="F79" s="72"/>
      <c r="G79" s="72"/>
      <c r="H79" s="72"/>
      <c r="I79" s="189"/>
      <c r="J79" s="72"/>
      <c r="K79" s="72"/>
      <c r="L79" s="70"/>
    </row>
    <row r="80" spans="2:12" s="1" customFormat="1" ht="6.95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12" s="1" customFormat="1" ht="18" customHeight="1">
      <c r="B81" s="44"/>
      <c r="C81" s="74" t="s">
        <v>23</v>
      </c>
      <c r="D81" s="72"/>
      <c r="E81" s="72"/>
      <c r="F81" s="191" t="str">
        <f>F12</f>
        <v>Karlovy Vary</v>
      </c>
      <c r="G81" s="72"/>
      <c r="H81" s="72"/>
      <c r="I81" s="192" t="s">
        <v>25</v>
      </c>
      <c r="J81" s="83" t="str">
        <f>IF(J12="","",J12)</f>
        <v>5. 12. 2017</v>
      </c>
      <c r="K81" s="72"/>
      <c r="L81" s="70"/>
    </row>
    <row r="82" spans="2:12" s="1" customFormat="1" ht="6.95" customHeight="1">
      <c r="B82" s="44"/>
      <c r="C82" s="72"/>
      <c r="D82" s="72"/>
      <c r="E82" s="72"/>
      <c r="F82" s="72"/>
      <c r="G82" s="72"/>
      <c r="H82" s="72"/>
      <c r="I82" s="189"/>
      <c r="J82" s="72"/>
      <c r="K82" s="72"/>
      <c r="L82" s="70"/>
    </row>
    <row r="83" spans="2:12" s="1" customFormat="1" ht="13.5">
      <c r="B83" s="44"/>
      <c r="C83" s="74" t="s">
        <v>27</v>
      </c>
      <c r="D83" s="72"/>
      <c r="E83" s="72"/>
      <c r="F83" s="191" t="str">
        <f>E15</f>
        <v xml:space="preserve"> </v>
      </c>
      <c r="G83" s="72"/>
      <c r="H83" s="72"/>
      <c r="I83" s="192" t="s">
        <v>32</v>
      </c>
      <c r="J83" s="191" t="str">
        <f>E21</f>
        <v xml:space="preserve"> </v>
      </c>
      <c r="K83" s="72"/>
      <c r="L83" s="70"/>
    </row>
    <row r="84" spans="2:12" s="1" customFormat="1" ht="14.4" customHeight="1">
      <c r="B84" s="44"/>
      <c r="C84" s="74" t="s">
        <v>30</v>
      </c>
      <c r="D84" s="72"/>
      <c r="E84" s="72"/>
      <c r="F84" s="191" t="str">
        <f>IF(E18="","",E18)</f>
        <v/>
      </c>
      <c r="G84" s="72"/>
      <c r="H84" s="72"/>
      <c r="I84" s="189"/>
      <c r="J84" s="72"/>
      <c r="K84" s="72"/>
      <c r="L84" s="70"/>
    </row>
    <row r="85" spans="2:12" s="1" customFormat="1" ht="10.3" customHeight="1">
      <c r="B85" s="44"/>
      <c r="C85" s="72"/>
      <c r="D85" s="72"/>
      <c r="E85" s="72"/>
      <c r="F85" s="72"/>
      <c r="G85" s="72"/>
      <c r="H85" s="72"/>
      <c r="I85" s="189"/>
      <c r="J85" s="72"/>
      <c r="K85" s="72"/>
      <c r="L85" s="70"/>
    </row>
    <row r="86" spans="2:20" s="9" customFormat="1" ht="29.25" customHeight="1">
      <c r="B86" s="193"/>
      <c r="C86" s="194" t="s">
        <v>133</v>
      </c>
      <c r="D86" s="195" t="s">
        <v>54</v>
      </c>
      <c r="E86" s="195" t="s">
        <v>50</v>
      </c>
      <c r="F86" s="195" t="s">
        <v>134</v>
      </c>
      <c r="G86" s="195" t="s">
        <v>135</v>
      </c>
      <c r="H86" s="195" t="s">
        <v>136</v>
      </c>
      <c r="I86" s="196" t="s">
        <v>137</v>
      </c>
      <c r="J86" s="195" t="s">
        <v>118</v>
      </c>
      <c r="K86" s="197" t="s">
        <v>138</v>
      </c>
      <c r="L86" s="198"/>
      <c r="M86" s="100" t="s">
        <v>139</v>
      </c>
      <c r="N86" s="101" t="s">
        <v>39</v>
      </c>
      <c r="O86" s="101" t="s">
        <v>140</v>
      </c>
      <c r="P86" s="101" t="s">
        <v>141</v>
      </c>
      <c r="Q86" s="101" t="s">
        <v>142</v>
      </c>
      <c r="R86" s="101" t="s">
        <v>143</v>
      </c>
      <c r="S86" s="101" t="s">
        <v>144</v>
      </c>
      <c r="T86" s="102" t="s">
        <v>145</v>
      </c>
    </row>
    <row r="87" spans="2:63" s="1" customFormat="1" ht="29.25" customHeight="1">
      <c r="B87" s="44"/>
      <c r="C87" s="106" t="s">
        <v>119</v>
      </c>
      <c r="D87" s="72"/>
      <c r="E87" s="72"/>
      <c r="F87" s="72"/>
      <c r="G87" s="72"/>
      <c r="H87" s="72"/>
      <c r="I87" s="189"/>
      <c r="J87" s="199">
        <f>BK87</f>
        <v>0</v>
      </c>
      <c r="K87" s="72"/>
      <c r="L87" s="70"/>
      <c r="M87" s="103"/>
      <c r="N87" s="104"/>
      <c r="O87" s="104"/>
      <c r="P87" s="200">
        <f>P88+P149</f>
        <v>0</v>
      </c>
      <c r="Q87" s="104"/>
      <c r="R87" s="200">
        <f>R88+R149</f>
        <v>10.62044322</v>
      </c>
      <c r="S87" s="104"/>
      <c r="T87" s="201">
        <f>T88+T149</f>
        <v>12.503700000000002</v>
      </c>
      <c r="AT87" s="22" t="s">
        <v>68</v>
      </c>
      <c r="AU87" s="22" t="s">
        <v>120</v>
      </c>
      <c r="BK87" s="202">
        <f>BK88+BK149</f>
        <v>0</v>
      </c>
    </row>
    <row r="88" spans="2:63" s="10" customFormat="1" ht="37.4" customHeight="1">
      <c r="B88" s="203"/>
      <c r="C88" s="204"/>
      <c r="D88" s="205" t="s">
        <v>68</v>
      </c>
      <c r="E88" s="206" t="s">
        <v>146</v>
      </c>
      <c r="F88" s="206" t="s">
        <v>147</v>
      </c>
      <c r="G88" s="204"/>
      <c r="H88" s="204"/>
      <c r="I88" s="207"/>
      <c r="J88" s="208">
        <f>BK88</f>
        <v>0</v>
      </c>
      <c r="K88" s="204"/>
      <c r="L88" s="209"/>
      <c r="M88" s="210"/>
      <c r="N88" s="211"/>
      <c r="O88" s="211"/>
      <c r="P88" s="212">
        <f>P89+P93+P98+P114+P134+P146</f>
        <v>0</v>
      </c>
      <c r="Q88" s="211"/>
      <c r="R88" s="212">
        <f>R89+R93+R98+R114+R134+R146</f>
        <v>8.95492342</v>
      </c>
      <c r="S88" s="211"/>
      <c r="T88" s="213">
        <f>T89+T93+T98+T114+T134+T146</f>
        <v>12.475650000000002</v>
      </c>
      <c r="AR88" s="214" t="s">
        <v>77</v>
      </c>
      <c r="AT88" s="215" t="s">
        <v>68</v>
      </c>
      <c r="AU88" s="215" t="s">
        <v>69</v>
      </c>
      <c r="AY88" s="214" t="s">
        <v>148</v>
      </c>
      <c r="BK88" s="216">
        <f>BK89+BK93+BK98+BK114+BK134+BK146</f>
        <v>0</v>
      </c>
    </row>
    <row r="89" spans="2:63" s="10" customFormat="1" ht="19.9" customHeight="1">
      <c r="B89" s="203"/>
      <c r="C89" s="204"/>
      <c r="D89" s="205" t="s">
        <v>68</v>
      </c>
      <c r="E89" s="217" t="s">
        <v>149</v>
      </c>
      <c r="F89" s="217" t="s">
        <v>150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SUM(P90:P92)</f>
        <v>0</v>
      </c>
      <c r="Q89" s="211"/>
      <c r="R89" s="212">
        <f>SUM(R90:R92)</f>
        <v>0.11428</v>
      </c>
      <c r="S89" s="211"/>
      <c r="T89" s="213">
        <f>SUM(T90:T92)</f>
        <v>0</v>
      </c>
      <c r="AR89" s="214" t="s">
        <v>77</v>
      </c>
      <c r="AT89" s="215" t="s">
        <v>68</v>
      </c>
      <c r="AU89" s="215" t="s">
        <v>77</v>
      </c>
      <c r="AY89" s="214" t="s">
        <v>148</v>
      </c>
      <c r="BK89" s="216">
        <f>SUM(BK90:BK92)</f>
        <v>0</v>
      </c>
    </row>
    <row r="90" spans="2:65" s="1" customFormat="1" ht="14.4" customHeight="1">
      <c r="B90" s="44"/>
      <c r="C90" s="219" t="s">
        <v>77</v>
      </c>
      <c r="D90" s="219" t="s">
        <v>151</v>
      </c>
      <c r="E90" s="220" t="s">
        <v>152</v>
      </c>
      <c r="F90" s="221" t="s">
        <v>153</v>
      </c>
      <c r="G90" s="222" t="s">
        <v>154</v>
      </c>
      <c r="H90" s="223">
        <v>4</v>
      </c>
      <c r="I90" s="224"/>
      <c r="J90" s="225">
        <f>ROUND(I90*H90,2)</f>
        <v>0</v>
      </c>
      <c r="K90" s="221" t="s">
        <v>155</v>
      </c>
      <c r="L90" s="70"/>
      <c r="M90" s="226" t="s">
        <v>21</v>
      </c>
      <c r="N90" s="227" t="s">
        <v>40</v>
      </c>
      <c r="O90" s="45"/>
      <c r="P90" s="228">
        <f>O90*H90</f>
        <v>0</v>
      </c>
      <c r="Q90" s="228">
        <v>0.02857</v>
      </c>
      <c r="R90" s="228">
        <f>Q90*H90</f>
        <v>0.11428</v>
      </c>
      <c r="S90" s="228">
        <v>0</v>
      </c>
      <c r="T90" s="229">
        <f>S90*H90</f>
        <v>0</v>
      </c>
      <c r="AR90" s="22" t="s">
        <v>156</v>
      </c>
      <c r="AT90" s="22" t="s">
        <v>151</v>
      </c>
      <c r="AU90" s="22" t="s">
        <v>79</v>
      </c>
      <c r="AY90" s="22" t="s">
        <v>148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77</v>
      </c>
      <c r="BK90" s="230">
        <f>ROUND(I90*H90,2)</f>
        <v>0</v>
      </c>
      <c r="BL90" s="22" t="s">
        <v>156</v>
      </c>
      <c r="BM90" s="22" t="s">
        <v>157</v>
      </c>
    </row>
    <row r="91" spans="2:47" s="1" customFormat="1" ht="13.5">
      <c r="B91" s="44"/>
      <c r="C91" s="72"/>
      <c r="D91" s="231" t="s">
        <v>158</v>
      </c>
      <c r="E91" s="72"/>
      <c r="F91" s="232" t="s">
        <v>159</v>
      </c>
      <c r="G91" s="72"/>
      <c r="H91" s="72"/>
      <c r="I91" s="189"/>
      <c r="J91" s="72"/>
      <c r="K91" s="72"/>
      <c r="L91" s="70"/>
      <c r="M91" s="233"/>
      <c r="N91" s="45"/>
      <c r="O91" s="45"/>
      <c r="P91" s="45"/>
      <c r="Q91" s="45"/>
      <c r="R91" s="45"/>
      <c r="S91" s="45"/>
      <c r="T91" s="93"/>
      <c r="AT91" s="22" t="s">
        <v>158</v>
      </c>
      <c r="AU91" s="22" t="s">
        <v>79</v>
      </c>
    </row>
    <row r="92" spans="2:51" s="11" customFormat="1" ht="13.5">
      <c r="B92" s="234"/>
      <c r="C92" s="235"/>
      <c r="D92" s="231" t="s">
        <v>160</v>
      </c>
      <c r="E92" s="236" t="s">
        <v>21</v>
      </c>
      <c r="F92" s="237" t="s">
        <v>161</v>
      </c>
      <c r="G92" s="235"/>
      <c r="H92" s="238">
        <v>4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160</v>
      </c>
      <c r="AU92" s="244" t="s">
        <v>79</v>
      </c>
      <c r="AV92" s="11" t="s">
        <v>79</v>
      </c>
      <c r="AW92" s="11" t="s">
        <v>33</v>
      </c>
      <c r="AX92" s="11" t="s">
        <v>69</v>
      </c>
      <c r="AY92" s="244" t="s">
        <v>148</v>
      </c>
    </row>
    <row r="93" spans="2:63" s="10" customFormat="1" ht="29.85" customHeight="1">
      <c r="B93" s="203"/>
      <c r="C93" s="204"/>
      <c r="D93" s="205" t="s">
        <v>68</v>
      </c>
      <c r="E93" s="217" t="s">
        <v>156</v>
      </c>
      <c r="F93" s="217" t="s">
        <v>162</v>
      </c>
      <c r="G93" s="204"/>
      <c r="H93" s="204"/>
      <c r="I93" s="207"/>
      <c r="J93" s="218">
        <f>BK93</f>
        <v>0</v>
      </c>
      <c r="K93" s="204"/>
      <c r="L93" s="209"/>
      <c r="M93" s="210"/>
      <c r="N93" s="211"/>
      <c r="O93" s="211"/>
      <c r="P93" s="212">
        <f>SUM(P94:P97)</f>
        <v>0</v>
      </c>
      <c r="Q93" s="211"/>
      <c r="R93" s="212">
        <f>SUM(R94:R97)</f>
        <v>0.9702</v>
      </c>
      <c r="S93" s="211"/>
      <c r="T93" s="213">
        <f>SUM(T94:T97)</f>
        <v>0</v>
      </c>
      <c r="AR93" s="214" t="s">
        <v>77</v>
      </c>
      <c r="AT93" s="215" t="s">
        <v>68</v>
      </c>
      <c r="AU93" s="215" t="s">
        <v>77</v>
      </c>
      <c r="AY93" s="214" t="s">
        <v>148</v>
      </c>
      <c r="BK93" s="216">
        <f>SUM(BK94:BK97)</f>
        <v>0</v>
      </c>
    </row>
    <row r="94" spans="2:65" s="1" customFormat="1" ht="14.4" customHeight="1">
      <c r="B94" s="44"/>
      <c r="C94" s="219" t="s">
        <v>79</v>
      </c>
      <c r="D94" s="219" t="s">
        <v>151</v>
      </c>
      <c r="E94" s="220" t="s">
        <v>163</v>
      </c>
      <c r="F94" s="221" t="s">
        <v>164</v>
      </c>
      <c r="G94" s="222" t="s">
        <v>165</v>
      </c>
      <c r="H94" s="223">
        <v>28</v>
      </c>
      <c r="I94" s="224"/>
      <c r="J94" s="225">
        <f>ROUND(I94*H94,2)</f>
        <v>0</v>
      </c>
      <c r="K94" s="221" t="s">
        <v>155</v>
      </c>
      <c r="L94" s="70"/>
      <c r="M94" s="226" t="s">
        <v>21</v>
      </c>
      <c r="N94" s="227" t="s">
        <v>40</v>
      </c>
      <c r="O94" s="45"/>
      <c r="P94" s="228">
        <f>O94*H94</f>
        <v>0</v>
      </c>
      <c r="Q94" s="228">
        <v>0.03465</v>
      </c>
      <c r="R94" s="228">
        <f>Q94*H94</f>
        <v>0.9702</v>
      </c>
      <c r="S94" s="228">
        <v>0</v>
      </c>
      <c r="T94" s="229">
        <f>S94*H94</f>
        <v>0</v>
      </c>
      <c r="AR94" s="22" t="s">
        <v>156</v>
      </c>
      <c r="AT94" s="22" t="s">
        <v>151</v>
      </c>
      <c r="AU94" s="22" t="s">
        <v>79</v>
      </c>
      <c r="AY94" s="22" t="s">
        <v>148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77</v>
      </c>
      <c r="BK94" s="230">
        <f>ROUND(I94*H94,2)</f>
        <v>0</v>
      </c>
      <c r="BL94" s="22" t="s">
        <v>156</v>
      </c>
      <c r="BM94" s="22" t="s">
        <v>166</v>
      </c>
    </row>
    <row r="95" spans="2:47" s="1" customFormat="1" ht="13.5">
      <c r="B95" s="44"/>
      <c r="C95" s="72"/>
      <c r="D95" s="231" t="s">
        <v>158</v>
      </c>
      <c r="E95" s="72"/>
      <c r="F95" s="232" t="s">
        <v>167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158</v>
      </c>
      <c r="AU95" s="22" t="s">
        <v>79</v>
      </c>
    </row>
    <row r="96" spans="2:51" s="12" customFormat="1" ht="13.5">
      <c r="B96" s="245"/>
      <c r="C96" s="246"/>
      <c r="D96" s="231" t="s">
        <v>160</v>
      </c>
      <c r="E96" s="247" t="s">
        <v>21</v>
      </c>
      <c r="F96" s="248" t="s">
        <v>168</v>
      </c>
      <c r="G96" s="246"/>
      <c r="H96" s="247" t="s">
        <v>21</v>
      </c>
      <c r="I96" s="249"/>
      <c r="J96" s="246"/>
      <c r="K96" s="246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160</v>
      </c>
      <c r="AU96" s="254" t="s">
        <v>79</v>
      </c>
      <c r="AV96" s="12" t="s">
        <v>77</v>
      </c>
      <c r="AW96" s="12" t="s">
        <v>33</v>
      </c>
      <c r="AX96" s="12" t="s">
        <v>69</v>
      </c>
      <c r="AY96" s="254" t="s">
        <v>148</v>
      </c>
    </row>
    <row r="97" spans="2:51" s="11" customFormat="1" ht="13.5">
      <c r="B97" s="234"/>
      <c r="C97" s="235"/>
      <c r="D97" s="231" t="s">
        <v>160</v>
      </c>
      <c r="E97" s="236" t="s">
        <v>21</v>
      </c>
      <c r="F97" s="237" t="s">
        <v>169</v>
      </c>
      <c r="G97" s="235"/>
      <c r="H97" s="238">
        <v>28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160</v>
      </c>
      <c r="AU97" s="244" t="s">
        <v>79</v>
      </c>
      <c r="AV97" s="11" t="s">
        <v>79</v>
      </c>
      <c r="AW97" s="11" t="s">
        <v>33</v>
      </c>
      <c r="AX97" s="11" t="s">
        <v>69</v>
      </c>
      <c r="AY97" s="244" t="s">
        <v>148</v>
      </c>
    </row>
    <row r="98" spans="2:63" s="10" customFormat="1" ht="29.85" customHeight="1">
      <c r="B98" s="203"/>
      <c r="C98" s="204"/>
      <c r="D98" s="205" t="s">
        <v>68</v>
      </c>
      <c r="E98" s="217" t="s">
        <v>170</v>
      </c>
      <c r="F98" s="217" t="s">
        <v>171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SUM(P99:P113)</f>
        <v>0</v>
      </c>
      <c r="Q98" s="211"/>
      <c r="R98" s="212">
        <f>SUM(R99:R113)</f>
        <v>7.87044342</v>
      </c>
      <c r="S98" s="211"/>
      <c r="T98" s="213">
        <f>SUM(T99:T113)</f>
        <v>0</v>
      </c>
      <c r="AR98" s="214" t="s">
        <v>77</v>
      </c>
      <c r="AT98" s="215" t="s">
        <v>68</v>
      </c>
      <c r="AU98" s="215" t="s">
        <v>77</v>
      </c>
      <c r="AY98" s="214" t="s">
        <v>148</v>
      </c>
      <c r="BK98" s="216">
        <f>SUM(BK99:BK113)</f>
        <v>0</v>
      </c>
    </row>
    <row r="99" spans="2:65" s="1" customFormat="1" ht="14.4" customHeight="1">
      <c r="B99" s="44"/>
      <c r="C99" s="219" t="s">
        <v>149</v>
      </c>
      <c r="D99" s="219" t="s">
        <v>151</v>
      </c>
      <c r="E99" s="220" t="s">
        <v>172</v>
      </c>
      <c r="F99" s="221" t="s">
        <v>173</v>
      </c>
      <c r="G99" s="222" t="s">
        <v>154</v>
      </c>
      <c r="H99" s="223">
        <v>90.155</v>
      </c>
      <c r="I99" s="224"/>
      <c r="J99" s="225">
        <f>ROUND(I99*H99,2)</f>
        <v>0</v>
      </c>
      <c r="K99" s="221" t="s">
        <v>155</v>
      </c>
      <c r="L99" s="70"/>
      <c r="M99" s="226" t="s">
        <v>21</v>
      </c>
      <c r="N99" s="227" t="s">
        <v>40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156</v>
      </c>
      <c r="AT99" s="22" t="s">
        <v>151</v>
      </c>
      <c r="AU99" s="22" t="s">
        <v>79</v>
      </c>
      <c r="AY99" s="22" t="s">
        <v>148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77</v>
      </c>
      <c r="BK99" s="230">
        <f>ROUND(I99*H99,2)</f>
        <v>0</v>
      </c>
      <c r="BL99" s="22" t="s">
        <v>156</v>
      </c>
      <c r="BM99" s="22" t="s">
        <v>174</v>
      </c>
    </row>
    <row r="100" spans="2:47" s="1" customFormat="1" ht="13.5">
      <c r="B100" s="44"/>
      <c r="C100" s="72"/>
      <c r="D100" s="231" t="s">
        <v>158</v>
      </c>
      <c r="E100" s="72"/>
      <c r="F100" s="232" t="s">
        <v>175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158</v>
      </c>
      <c r="AU100" s="22" t="s">
        <v>79</v>
      </c>
    </row>
    <row r="101" spans="2:51" s="12" customFormat="1" ht="13.5">
      <c r="B101" s="245"/>
      <c r="C101" s="246"/>
      <c r="D101" s="231" t="s">
        <v>160</v>
      </c>
      <c r="E101" s="247" t="s">
        <v>21</v>
      </c>
      <c r="F101" s="248" t="s">
        <v>176</v>
      </c>
      <c r="G101" s="246"/>
      <c r="H101" s="247" t="s">
        <v>21</v>
      </c>
      <c r="I101" s="249"/>
      <c r="J101" s="246"/>
      <c r="K101" s="246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160</v>
      </c>
      <c r="AU101" s="254" t="s">
        <v>79</v>
      </c>
      <c r="AV101" s="12" t="s">
        <v>77</v>
      </c>
      <c r="AW101" s="12" t="s">
        <v>33</v>
      </c>
      <c r="AX101" s="12" t="s">
        <v>69</v>
      </c>
      <c r="AY101" s="254" t="s">
        <v>148</v>
      </c>
    </row>
    <row r="102" spans="2:51" s="11" customFormat="1" ht="13.5">
      <c r="B102" s="234"/>
      <c r="C102" s="235"/>
      <c r="D102" s="231" t="s">
        <v>160</v>
      </c>
      <c r="E102" s="236" t="s">
        <v>21</v>
      </c>
      <c r="F102" s="237" t="s">
        <v>177</v>
      </c>
      <c r="G102" s="235"/>
      <c r="H102" s="238">
        <v>26.32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160</v>
      </c>
      <c r="AU102" s="244" t="s">
        <v>79</v>
      </c>
      <c r="AV102" s="11" t="s">
        <v>79</v>
      </c>
      <c r="AW102" s="11" t="s">
        <v>33</v>
      </c>
      <c r="AX102" s="11" t="s">
        <v>69</v>
      </c>
      <c r="AY102" s="244" t="s">
        <v>148</v>
      </c>
    </row>
    <row r="103" spans="2:51" s="11" customFormat="1" ht="13.5">
      <c r="B103" s="234"/>
      <c r="C103" s="235"/>
      <c r="D103" s="231" t="s">
        <v>160</v>
      </c>
      <c r="E103" s="236" t="s">
        <v>21</v>
      </c>
      <c r="F103" s="237" t="s">
        <v>178</v>
      </c>
      <c r="G103" s="235"/>
      <c r="H103" s="238">
        <v>24.825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160</v>
      </c>
      <c r="AU103" s="244" t="s">
        <v>79</v>
      </c>
      <c r="AV103" s="11" t="s">
        <v>79</v>
      </c>
      <c r="AW103" s="11" t="s">
        <v>33</v>
      </c>
      <c r="AX103" s="11" t="s">
        <v>69</v>
      </c>
      <c r="AY103" s="244" t="s">
        <v>148</v>
      </c>
    </row>
    <row r="104" spans="2:51" s="11" customFormat="1" ht="13.5">
      <c r="B104" s="234"/>
      <c r="C104" s="235"/>
      <c r="D104" s="231" t="s">
        <v>160</v>
      </c>
      <c r="E104" s="236" t="s">
        <v>21</v>
      </c>
      <c r="F104" s="237" t="s">
        <v>179</v>
      </c>
      <c r="G104" s="235"/>
      <c r="H104" s="238">
        <v>39.01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160</v>
      </c>
      <c r="AU104" s="244" t="s">
        <v>79</v>
      </c>
      <c r="AV104" s="11" t="s">
        <v>79</v>
      </c>
      <c r="AW104" s="11" t="s">
        <v>33</v>
      </c>
      <c r="AX104" s="11" t="s">
        <v>69</v>
      </c>
      <c r="AY104" s="244" t="s">
        <v>148</v>
      </c>
    </row>
    <row r="105" spans="2:65" s="1" customFormat="1" ht="22.8" customHeight="1">
      <c r="B105" s="44"/>
      <c r="C105" s="219" t="s">
        <v>156</v>
      </c>
      <c r="D105" s="219" t="s">
        <v>151</v>
      </c>
      <c r="E105" s="220" t="s">
        <v>180</v>
      </c>
      <c r="F105" s="221" t="s">
        <v>181</v>
      </c>
      <c r="G105" s="222" t="s">
        <v>182</v>
      </c>
      <c r="H105" s="223">
        <v>3.103</v>
      </c>
      <c r="I105" s="224"/>
      <c r="J105" s="225">
        <f>ROUND(I105*H105,2)</f>
        <v>0</v>
      </c>
      <c r="K105" s="221" t="s">
        <v>155</v>
      </c>
      <c r="L105" s="70"/>
      <c r="M105" s="226" t="s">
        <v>21</v>
      </c>
      <c r="N105" s="227" t="s">
        <v>40</v>
      </c>
      <c r="O105" s="45"/>
      <c r="P105" s="228">
        <f>O105*H105</f>
        <v>0</v>
      </c>
      <c r="Q105" s="228">
        <v>2.45329</v>
      </c>
      <c r="R105" s="228">
        <f>Q105*H105</f>
        <v>7.61255887</v>
      </c>
      <c r="S105" s="228">
        <v>0</v>
      </c>
      <c r="T105" s="229">
        <f>S105*H105</f>
        <v>0</v>
      </c>
      <c r="AR105" s="22" t="s">
        <v>156</v>
      </c>
      <c r="AT105" s="22" t="s">
        <v>151</v>
      </c>
      <c r="AU105" s="22" t="s">
        <v>79</v>
      </c>
      <c r="AY105" s="22" t="s">
        <v>148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77</v>
      </c>
      <c r="BK105" s="230">
        <f>ROUND(I105*H105,2)</f>
        <v>0</v>
      </c>
      <c r="BL105" s="22" t="s">
        <v>156</v>
      </c>
      <c r="BM105" s="22" t="s">
        <v>183</v>
      </c>
    </row>
    <row r="106" spans="2:47" s="1" customFormat="1" ht="13.5">
      <c r="B106" s="44"/>
      <c r="C106" s="72"/>
      <c r="D106" s="231" t="s">
        <v>158</v>
      </c>
      <c r="E106" s="72"/>
      <c r="F106" s="232" t="s">
        <v>184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158</v>
      </c>
      <c r="AU106" s="22" t="s">
        <v>79</v>
      </c>
    </row>
    <row r="107" spans="2:51" s="11" customFormat="1" ht="13.5">
      <c r="B107" s="234"/>
      <c r="C107" s="235"/>
      <c r="D107" s="231" t="s">
        <v>160</v>
      </c>
      <c r="E107" s="236" t="s">
        <v>21</v>
      </c>
      <c r="F107" s="237" t="s">
        <v>185</v>
      </c>
      <c r="G107" s="235"/>
      <c r="H107" s="238">
        <v>3.103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160</v>
      </c>
      <c r="AU107" s="244" t="s">
        <v>79</v>
      </c>
      <c r="AV107" s="11" t="s">
        <v>79</v>
      </c>
      <c r="AW107" s="11" t="s">
        <v>33</v>
      </c>
      <c r="AX107" s="11" t="s">
        <v>69</v>
      </c>
      <c r="AY107" s="244" t="s">
        <v>148</v>
      </c>
    </row>
    <row r="108" spans="2:65" s="1" customFormat="1" ht="22.8" customHeight="1">
      <c r="B108" s="44"/>
      <c r="C108" s="219" t="s">
        <v>186</v>
      </c>
      <c r="D108" s="219" t="s">
        <v>151</v>
      </c>
      <c r="E108" s="220" t="s">
        <v>187</v>
      </c>
      <c r="F108" s="221" t="s">
        <v>188</v>
      </c>
      <c r="G108" s="222" t="s">
        <v>182</v>
      </c>
      <c r="H108" s="223">
        <v>3.103</v>
      </c>
      <c r="I108" s="224"/>
      <c r="J108" s="225">
        <f>ROUND(I108*H108,2)</f>
        <v>0</v>
      </c>
      <c r="K108" s="221" t="s">
        <v>155</v>
      </c>
      <c r="L108" s="70"/>
      <c r="M108" s="226" t="s">
        <v>21</v>
      </c>
      <c r="N108" s="227" t="s">
        <v>40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156</v>
      </c>
      <c r="AT108" s="22" t="s">
        <v>151</v>
      </c>
      <c r="AU108" s="22" t="s">
        <v>79</v>
      </c>
      <c r="AY108" s="22" t="s">
        <v>148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77</v>
      </c>
      <c r="BK108" s="230">
        <f>ROUND(I108*H108,2)</f>
        <v>0</v>
      </c>
      <c r="BL108" s="22" t="s">
        <v>156</v>
      </c>
      <c r="BM108" s="22" t="s">
        <v>189</v>
      </c>
    </row>
    <row r="109" spans="2:47" s="1" customFormat="1" ht="13.5">
      <c r="B109" s="44"/>
      <c r="C109" s="72"/>
      <c r="D109" s="231" t="s">
        <v>158</v>
      </c>
      <c r="E109" s="72"/>
      <c r="F109" s="232" t="s">
        <v>190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158</v>
      </c>
      <c r="AU109" s="22" t="s">
        <v>79</v>
      </c>
    </row>
    <row r="110" spans="2:65" s="1" customFormat="1" ht="14.4" customHeight="1">
      <c r="B110" s="44"/>
      <c r="C110" s="219" t="s">
        <v>170</v>
      </c>
      <c r="D110" s="219" t="s">
        <v>151</v>
      </c>
      <c r="E110" s="220" t="s">
        <v>191</v>
      </c>
      <c r="F110" s="221" t="s">
        <v>192</v>
      </c>
      <c r="G110" s="222" t="s">
        <v>193</v>
      </c>
      <c r="H110" s="223">
        <v>0.245</v>
      </c>
      <c r="I110" s="224"/>
      <c r="J110" s="225">
        <f>ROUND(I110*H110,2)</f>
        <v>0</v>
      </c>
      <c r="K110" s="221" t="s">
        <v>155</v>
      </c>
      <c r="L110" s="70"/>
      <c r="M110" s="226" t="s">
        <v>21</v>
      </c>
      <c r="N110" s="227" t="s">
        <v>40</v>
      </c>
      <c r="O110" s="45"/>
      <c r="P110" s="228">
        <f>O110*H110</f>
        <v>0</v>
      </c>
      <c r="Q110" s="228">
        <v>1.05259</v>
      </c>
      <c r="R110" s="228">
        <f>Q110*H110</f>
        <v>0.25788455</v>
      </c>
      <c r="S110" s="228">
        <v>0</v>
      </c>
      <c r="T110" s="229">
        <f>S110*H110</f>
        <v>0</v>
      </c>
      <c r="AR110" s="22" t="s">
        <v>156</v>
      </c>
      <c r="AT110" s="22" t="s">
        <v>151</v>
      </c>
      <c r="AU110" s="22" t="s">
        <v>79</v>
      </c>
      <c r="AY110" s="22" t="s">
        <v>148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77</v>
      </c>
      <c r="BK110" s="230">
        <f>ROUND(I110*H110,2)</f>
        <v>0</v>
      </c>
      <c r="BL110" s="22" t="s">
        <v>156</v>
      </c>
      <c r="BM110" s="22" t="s">
        <v>194</v>
      </c>
    </row>
    <row r="111" spans="2:47" s="1" customFormat="1" ht="13.5">
      <c r="B111" s="44"/>
      <c r="C111" s="72"/>
      <c r="D111" s="231" t="s">
        <v>158</v>
      </c>
      <c r="E111" s="72"/>
      <c r="F111" s="232" t="s">
        <v>195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158</v>
      </c>
      <c r="AU111" s="22" t="s">
        <v>79</v>
      </c>
    </row>
    <row r="112" spans="2:51" s="12" customFormat="1" ht="13.5">
      <c r="B112" s="245"/>
      <c r="C112" s="246"/>
      <c r="D112" s="231" t="s">
        <v>160</v>
      </c>
      <c r="E112" s="247" t="s">
        <v>21</v>
      </c>
      <c r="F112" s="248" t="s">
        <v>196</v>
      </c>
      <c r="G112" s="246"/>
      <c r="H112" s="247" t="s">
        <v>21</v>
      </c>
      <c r="I112" s="249"/>
      <c r="J112" s="246"/>
      <c r="K112" s="246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160</v>
      </c>
      <c r="AU112" s="254" t="s">
        <v>79</v>
      </c>
      <c r="AV112" s="12" t="s">
        <v>77</v>
      </c>
      <c r="AW112" s="12" t="s">
        <v>33</v>
      </c>
      <c r="AX112" s="12" t="s">
        <v>69</v>
      </c>
      <c r="AY112" s="254" t="s">
        <v>148</v>
      </c>
    </row>
    <row r="113" spans="2:51" s="11" customFormat="1" ht="13.5">
      <c r="B113" s="234"/>
      <c r="C113" s="235"/>
      <c r="D113" s="231" t="s">
        <v>160</v>
      </c>
      <c r="E113" s="236" t="s">
        <v>21</v>
      </c>
      <c r="F113" s="237" t="s">
        <v>197</v>
      </c>
      <c r="G113" s="235"/>
      <c r="H113" s="238">
        <v>0.245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160</v>
      </c>
      <c r="AU113" s="244" t="s">
        <v>79</v>
      </c>
      <c r="AV113" s="11" t="s">
        <v>79</v>
      </c>
      <c r="AW113" s="11" t="s">
        <v>33</v>
      </c>
      <c r="AX113" s="11" t="s">
        <v>69</v>
      </c>
      <c r="AY113" s="244" t="s">
        <v>148</v>
      </c>
    </row>
    <row r="114" spans="2:63" s="10" customFormat="1" ht="29.85" customHeight="1">
      <c r="B114" s="203"/>
      <c r="C114" s="204"/>
      <c r="D114" s="205" t="s">
        <v>68</v>
      </c>
      <c r="E114" s="217" t="s">
        <v>198</v>
      </c>
      <c r="F114" s="217" t="s">
        <v>199</v>
      </c>
      <c r="G114" s="204"/>
      <c r="H114" s="204"/>
      <c r="I114" s="207"/>
      <c r="J114" s="218">
        <f>BK114</f>
        <v>0</v>
      </c>
      <c r="K114" s="204"/>
      <c r="L114" s="209"/>
      <c r="M114" s="210"/>
      <c r="N114" s="211"/>
      <c r="O114" s="211"/>
      <c r="P114" s="212">
        <f>SUM(P115:P133)</f>
        <v>0</v>
      </c>
      <c r="Q114" s="211"/>
      <c r="R114" s="212">
        <f>SUM(R115:R133)</f>
        <v>0</v>
      </c>
      <c r="S114" s="211"/>
      <c r="T114" s="213">
        <f>SUM(T115:T133)</f>
        <v>12.475650000000002</v>
      </c>
      <c r="AR114" s="214" t="s">
        <v>77</v>
      </c>
      <c r="AT114" s="215" t="s">
        <v>68</v>
      </c>
      <c r="AU114" s="215" t="s">
        <v>77</v>
      </c>
      <c r="AY114" s="214" t="s">
        <v>148</v>
      </c>
      <c r="BK114" s="216">
        <f>SUM(BK115:BK133)</f>
        <v>0</v>
      </c>
    </row>
    <row r="115" spans="2:65" s="1" customFormat="1" ht="14.4" customHeight="1">
      <c r="B115" s="44"/>
      <c r="C115" s="219" t="s">
        <v>200</v>
      </c>
      <c r="D115" s="219" t="s">
        <v>151</v>
      </c>
      <c r="E115" s="220" t="s">
        <v>201</v>
      </c>
      <c r="F115" s="221" t="s">
        <v>202</v>
      </c>
      <c r="G115" s="222" t="s">
        <v>165</v>
      </c>
      <c r="H115" s="223">
        <v>28</v>
      </c>
      <c r="I115" s="224"/>
      <c r="J115" s="225">
        <f>ROUND(I115*H115,2)</f>
        <v>0</v>
      </c>
      <c r="K115" s="221" t="s">
        <v>155</v>
      </c>
      <c r="L115" s="70"/>
      <c r="M115" s="226" t="s">
        <v>21</v>
      </c>
      <c r="N115" s="227" t="s">
        <v>40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0.112</v>
      </c>
      <c r="T115" s="229">
        <f>S115*H115</f>
        <v>3.136</v>
      </c>
      <c r="AR115" s="22" t="s">
        <v>156</v>
      </c>
      <c r="AT115" s="22" t="s">
        <v>151</v>
      </c>
      <c r="AU115" s="22" t="s">
        <v>79</v>
      </c>
      <c r="AY115" s="22" t="s">
        <v>148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77</v>
      </c>
      <c r="BK115" s="230">
        <f>ROUND(I115*H115,2)</f>
        <v>0</v>
      </c>
      <c r="BL115" s="22" t="s">
        <v>156</v>
      </c>
      <c r="BM115" s="22" t="s">
        <v>203</v>
      </c>
    </row>
    <row r="116" spans="2:47" s="1" customFormat="1" ht="13.5">
      <c r="B116" s="44"/>
      <c r="C116" s="72"/>
      <c r="D116" s="231" t="s">
        <v>158</v>
      </c>
      <c r="E116" s="72"/>
      <c r="F116" s="232" t="s">
        <v>204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158</v>
      </c>
      <c r="AU116" s="22" t="s">
        <v>79</v>
      </c>
    </row>
    <row r="117" spans="2:51" s="11" customFormat="1" ht="13.5">
      <c r="B117" s="234"/>
      <c r="C117" s="235"/>
      <c r="D117" s="231" t="s">
        <v>160</v>
      </c>
      <c r="E117" s="236" t="s">
        <v>21</v>
      </c>
      <c r="F117" s="237" t="s">
        <v>205</v>
      </c>
      <c r="G117" s="235"/>
      <c r="H117" s="238">
        <v>28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160</v>
      </c>
      <c r="AU117" s="244" t="s">
        <v>79</v>
      </c>
      <c r="AV117" s="11" t="s">
        <v>79</v>
      </c>
      <c r="AW117" s="11" t="s">
        <v>33</v>
      </c>
      <c r="AX117" s="11" t="s">
        <v>69</v>
      </c>
      <c r="AY117" s="244" t="s">
        <v>148</v>
      </c>
    </row>
    <row r="118" spans="2:65" s="1" customFormat="1" ht="22.8" customHeight="1">
      <c r="B118" s="44"/>
      <c r="C118" s="219" t="s">
        <v>206</v>
      </c>
      <c r="D118" s="219" t="s">
        <v>151</v>
      </c>
      <c r="E118" s="220" t="s">
        <v>207</v>
      </c>
      <c r="F118" s="221" t="s">
        <v>208</v>
      </c>
      <c r="G118" s="222" t="s">
        <v>182</v>
      </c>
      <c r="H118" s="223">
        <v>3.103</v>
      </c>
      <c r="I118" s="224"/>
      <c r="J118" s="225">
        <f>ROUND(I118*H118,2)</f>
        <v>0</v>
      </c>
      <c r="K118" s="221" t="s">
        <v>155</v>
      </c>
      <c r="L118" s="70"/>
      <c r="M118" s="226" t="s">
        <v>21</v>
      </c>
      <c r="N118" s="227" t="s">
        <v>40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2.2</v>
      </c>
      <c r="T118" s="229">
        <f>S118*H118</f>
        <v>6.826600000000001</v>
      </c>
      <c r="AR118" s="22" t="s">
        <v>156</v>
      </c>
      <c r="AT118" s="22" t="s">
        <v>151</v>
      </c>
      <c r="AU118" s="22" t="s">
        <v>79</v>
      </c>
      <c r="AY118" s="22" t="s">
        <v>148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77</v>
      </c>
      <c r="BK118" s="230">
        <f>ROUND(I118*H118,2)</f>
        <v>0</v>
      </c>
      <c r="BL118" s="22" t="s">
        <v>156</v>
      </c>
      <c r="BM118" s="22" t="s">
        <v>209</v>
      </c>
    </row>
    <row r="119" spans="2:47" s="1" customFormat="1" ht="13.5">
      <c r="B119" s="44"/>
      <c r="C119" s="72"/>
      <c r="D119" s="231" t="s">
        <v>158</v>
      </c>
      <c r="E119" s="72"/>
      <c r="F119" s="232" t="s">
        <v>210</v>
      </c>
      <c r="G119" s="72"/>
      <c r="H119" s="72"/>
      <c r="I119" s="189"/>
      <c r="J119" s="72"/>
      <c r="K119" s="72"/>
      <c r="L119" s="70"/>
      <c r="M119" s="233"/>
      <c r="N119" s="45"/>
      <c r="O119" s="45"/>
      <c r="P119" s="45"/>
      <c r="Q119" s="45"/>
      <c r="R119" s="45"/>
      <c r="S119" s="45"/>
      <c r="T119" s="93"/>
      <c r="AT119" s="22" t="s">
        <v>158</v>
      </c>
      <c r="AU119" s="22" t="s">
        <v>79</v>
      </c>
    </row>
    <row r="120" spans="2:51" s="11" customFormat="1" ht="13.5">
      <c r="B120" s="234"/>
      <c r="C120" s="235"/>
      <c r="D120" s="231" t="s">
        <v>160</v>
      </c>
      <c r="E120" s="236" t="s">
        <v>21</v>
      </c>
      <c r="F120" s="237" t="s">
        <v>211</v>
      </c>
      <c r="G120" s="235"/>
      <c r="H120" s="238">
        <v>3.103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160</v>
      </c>
      <c r="AU120" s="244" t="s">
        <v>79</v>
      </c>
      <c r="AV120" s="11" t="s">
        <v>79</v>
      </c>
      <c r="AW120" s="11" t="s">
        <v>33</v>
      </c>
      <c r="AX120" s="11" t="s">
        <v>69</v>
      </c>
      <c r="AY120" s="244" t="s">
        <v>148</v>
      </c>
    </row>
    <row r="121" spans="2:65" s="1" customFormat="1" ht="22.8" customHeight="1">
      <c r="B121" s="44"/>
      <c r="C121" s="219" t="s">
        <v>198</v>
      </c>
      <c r="D121" s="219" t="s">
        <v>151</v>
      </c>
      <c r="E121" s="220" t="s">
        <v>212</v>
      </c>
      <c r="F121" s="221" t="s">
        <v>213</v>
      </c>
      <c r="G121" s="222" t="s">
        <v>154</v>
      </c>
      <c r="H121" s="223">
        <v>24.825</v>
      </c>
      <c r="I121" s="224"/>
      <c r="J121" s="225">
        <f>ROUND(I121*H121,2)</f>
        <v>0</v>
      </c>
      <c r="K121" s="221" t="s">
        <v>155</v>
      </c>
      <c r="L121" s="70"/>
      <c r="M121" s="226" t="s">
        <v>21</v>
      </c>
      <c r="N121" s="227" t="s">
        <v>40</v>
      </c>
      <c r="O121" s="45"/>
      <c r="P121" s="228">
        <f>O121*H121</f>
        <v>0</v>
      </c>
      <c r="Q121" s="228">
        <v>0</v>
      </c>
      <c r="R121" s="228">
        <f>Q121*H121</f>
        <v>0</v>
      </c>
      <c r="S121" s="228">
        <v>0.074</v>
      </c>
      <c r="T121" s="229">
        <f>S121*H121</f>
        <v>1.8370499999999998</v>
      </c>
      <c r="AR121" s="22" t="s">
        <v>156</v>
      </c>
      <c r="AT121" s="22" t="s">
        <v>151</v>
      </c>
      <c r="AU121" s="22" t="s">
        <v>79</v>
      </c>
      <c r="AY121" s="22" t="s">
        <v>148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22" t="s">
        <v>77</v>
      </c>
      <c r="BK121" s="230">
        <f>ROUND(I121*H121,2)</f>
        <v>0</v>
      </c>
      <c r="BL121" s="22" t="s">
        <v>156</v>
      </c>
      <c r="BM121" s="22" t="s">
        <v>214</v>
      </c>
    </row>
    <row r="122" spans="2:47" s="1" customFormat="1" ht="13.5">
      <c r="B122" s="44"/>
      <c r="C122" s="72"/>
      <c r="D122" s="231" t="s">
        <v>158</v>
      </c>
      <c r="E122" s="72"/>
      <c r="F122" s="232" t="s">
        <v>215</v>
      </c>
      <c r="G122" s="72"/>
      <c r="H122" s="72"/>
      <c r="I122" s="189"/>
      <c r="J122" s="72"/>
      <c r="K122" s="72"/>
      <c r="L122" s="70"/>
      <c r="M122" s="233"/>
      <c r="N122" s="45"/>
      <c r="O122" s="45"/>
      <c r="P122" s="45"/>
      <c r="Q122" s="45"/>
      <c r="R122" s="45"/>
      <c r="S122" s="45"/>
      <c r="T122" s="93"/>
      <c r="AT122" s="22" t="s">
        <v>158</v>
      </c>
      <c r="AU122" s="22" t="s">
        <v>79</v>
      </c>
    </row>
    <row r="123" spans="2:51" s="11" customFormat="1" ht="13.5">
      <c r="B123" s="234"/>
      <c r="C123" s="235"/>
      <c r="D123" s="231" t="s">
        <v>160</v>
      </c>
      <c r="E123" s="236" t="s">
        <v>21</v>
      </c>
      <c r="F123" s="237" t="s">
        <v>216</v>
      </c>
      <c r="G123" s="235"/>
      <c r="H123" s="238">
        <v>24.825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160</v>
      </c>
      <c r="AU123" s="244" t="s">
        <v>79</v>
      </c>
      <c r="AV123" s="11" t="s">
        <v>79</v>
      </c>
      <c r="AW123" s="11" t="s">
        <v>33</v>
      </c>
      <c r="AX123" s="11" t="s">
        <v>69</v>
      </c>
      <c r="AY123" s="244" t="s">
        <v>148</v>
      </c>
    </row>
    <row r="124" spans="2:65" s="1" customFormat="1" ht="14.4" customHeight="1">
      <c r="B124" s="44"/>
      <c r="C124" s="219" t="s">
        <v>217</v>
      </c>
      <c r="D124" s="219" t="s">
        <v>151</v>
      </c>
      <c r="E124" s="220" t="s">
        <v>218</v>
      </c>
      <c r="F124" s="221" t="s">
        <v>219</v>
      </c>
      <c r="G124" s="222" t="s">
        <v>154</v>
      </c>
      <c r="H124" s="223">
        <v>4</v>
      </c>
      <c r="I124" s="224"/>
      <c r="J124" s="225">
        <f>ROUND(I124*H124,2)</f>
        <v>0</v>
      </c>
      <c r="K124" s="221" t="s">
        <v>155</v>
      </c>
      <c r="L124" s="70"/>
      <c r="M124" s="226" t="s">
        <v>21</v>
      </c>
      <c r="N124" s="227" t="s">
        <v>40</v>
      </c>
      <c r="O124" s="45"/>
      <c r="P124" s="228">
        <f>O124*H124</f>
        <v>0</v>
      </c>
      <c r="Q124" s="228">
        <v>0</v>
      </c>
      <c r="R124" s="228">
        <f>Q124*H124</f>
        <v>0</v>
      </c>
      <c r="S124" s="228">
        <v>0.169</v>
      </c>
      <c r="T124" s="229">
        <f>S124*H124</f>
        <v>0.676</v>
      </c>
      <c r="AR124" s="22" t="s">
        <v>156</v>
      </c>
      <c r="AT124" s="22" t="s">
        <v>151</v>
      </c>
      <c r="AU124" s="22" t="s">
        <v>79</v>
      </c>
      <c r="AY124" s="22" t="s">
        <v>148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77</v>
      </c>
      <c r="BK124" s="230">
        <f>ROUND(I124*H124,2)</f>
        <v>0</v>
      </c>
      <c r="BL124" s="22" t="s">
        <v>156</v>
      </c>
      <c r="BM124" s="22" t="s">
        <v>220</v>
      </c>
    </row>
    <row r="125" spans="2:47" s="1" customFormat="1" ht="13.5">
      <c r="B125" s="44"/>
      <c r="C125" s="72"/>
      <c r="D125" s="231" t="s">
        <v>158</v>
      </c>
      <c r="E125" s="72"/>
      <c r="F125" s="232" t="s">
        <v>221</v>
      </c>
      <c r="G125" s="72"/>
      <c r="H125" s="72"/>
      <c r="I125" s="189"/>
      <c r="J125" s="72"/>
      <c r="K125" s="72"/>
      <c r="L125" s="70"/>
      <c r="M125" s="233"/>
      <c r="N125" s="45"/>
      <c r="O125" s="45"/>
      <c r="P125" s="45"/>
      <c r="Q125" s="45"/>
      <c r="R125" s="45"/>
      <c r="S125" s="45"/>
      <c r="T125" s="93"/>
      <c r="AT125" s="22" t="s">
        <v>158</v>
      </c>
      <c r="AU125" s="22" t="s">
        <v>79</v>
      </c>
    </row>
    <row r="126" spans="2:51" s="11" customFormat="1" ht="13.5">
      <c r="B126" s="234"/>
      <c r="C126" s="235"/>
      <c r="D126" s="231" t="s">
        <v>160</v>
      </c>
      <c r="E126" s="236" t="s">
        <v>21</v>
      </c>
      <c r="F126" s="237" t="s">
        <v>222</v>
      </c>
      <c r="G126" s="235"/>
      <c r="H126" s="238">
        <v>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160</v>
      </c>
      <c r="AU126" s="244" t="s">
        <v>79</v>
      </c>
      <c r="AV126" s="11" t="s">
        <v>79</v>
      </c>
      <c r="AW126" s="11" t="s">
        <v>33</v>
      </c>
      <c r="AX126" s="11" t="s">
        <v>69</v>
      </c>
      <c r="AY126" s="244" t="s">
        <v>148</v>
      </c>
    </row>
    <row r="127" spans="2:65" s="1" customFormat="1" ht="14.4" customHeight="1">
      <c r="B127" s="44"/>
      <c r="C127" s="219" t="s">
        <v>223</v>
      </c>
      <c r="D127" s="219" t="s">
        <v>151</v>
      </c>
      <c r="E127" s="220" t="s">
        <v>224</v>
      </c>
      <c r="F127" s="221" t="s">
        <v>225</v>
      </c>
      <c r="G127" s="222" t="s">
        <v>165</v>
      </c>
      <c r="H127" s="223">
        <v>28</v>
      </c>
      <c r="I127" s="224"/>
      <c r="J127" s="225">
        <f>ROUND(I127*H127,2)</f>
        <v>0</v>
      </c>
      <c r="K127" s="221" t="s">
        <v>155</v>
      </c>
      <c r="L127" s="70"/>
      <c r="M127" s="226" t="s">
        <v>21</v>
      </c>
      <c r="N127" s="227" t="s">
        <v>40</v>
      </c>
      <c r="O127" s="4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2" t="s">
        <v>156</v>
      </c>
      <c r="AT127" s="22" t="s">
        <v>151</v>
      </c>
      <c r="AU127" s="22" t="s">
        <v>79</v>
      </c>
      <c r="AY127" s="22" t="s">
        <v>148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" t="s">
        <v>77</v>
      </c>
      <c r="BK127" s="230">
        <f>ROUND(I127*H127,2)</f>
        <v>0</v>
      </c>
      <c r="BL127" s="22" t="s">
        <v>156</v>
      </c>
      <c r="BM127" s="22" t="s">
        <v>226</v>
      </c>
    </row>
    <row r="128" spans="2:47" s="1" customFormat="1" ht="13.5">
      <c r="B128" s="44"/>
      <c r="C128" s="72"/>
      <c r="D128" s="231" t="s">
        <v>158</v>
      </c>
      <c r="E128" s="72"/>
      <c r="F128" s="232" t="s">
        <v>227</v>
      </c>
      <c r="G128" s="72"/>
      <c r="H128" s="72"/>
      <c r="I128" s="189"/>
      <c r="J128" s="72"/>
      <c r="K128" s="72"/>
      <c r="L128" s="70"/>
      <c r="M128" s="233"/>
      <c r="N128" s="45"/>
      <c r="O128" s="45"/>
      <c r="P128" s="45"/>
      <c r="Q128" s="45"/>
      <c r="R128" s="45"/>
      <c r="S128" s="45"/>
      <c r="T128" s="93"/>
      <c r="AT128" s="22" t="s">
        <v>158</v>
      </c>
      <c r="AU128" s="22" t="s">
        <v>79</v>
      </c>
    </row>
    <row r="129" spans="2:51" s="12" customFormat="1" ht="13.5">
      <c r="B129" s="245"/>
      <c r="C129" s="246"/>
      <c r="D129" s="231" t="s">
        <v>160</v>
      </c>
      <c r="E129" s="247" t="s">
        <v>21</v>
      </c>
      <c r="F129" s="248" t="s">
        <v>176</v>
      </c>
      <c r="G129" s="246"/>
      <c r="H129" s="247" t="s">
        <v>21</v>
      </c>
      <c r="I129" s="249"/>
      <c r="J129" s="246"/>
      <c r="K129" s="246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160</v>
      </c>
      <c r="AU129" s="254" t="s">
        <v>79</v>
      </c>
      <c r="AV129" s="12" t="s">
        <v>77</v>
      </c>
      <c r="AW129" s="12" t="s">
        <v>33</v>
      </c>
      <c r="AX129" s="12" t="s">
        <v>69</v>
      </c>
      <c r="AY129" s="254" t="s">
        <v>148</v>
      </c>
    </row>
    <row r="130" spans="2:51" s="11" customFormat="1" ht="13.5">
      <c r="B130" s="234"/>
      <c r="C130" s="235"/>
      <c r="D130" s="231" t="s">
        <v>160</v>
      </c>
      <c r="E130" s="236" t="s">
        <v>21</v>
      </c>
      <c r="F130" s="237" t="s">
        <v>228</v>
      </c>
      <c r="G130" s="235"/>
      <c r="H130" s="238">
        <v>28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160</v>
      </c>
      <c r="AU130" s="244" t="s">
        <v>79</v>
      </c>
      <c r="AV130" s="11" t="s">
        <v>79</v>
      </c>
      <c r="AW130" s="11" t="s">
        <v>33</v>
      </c>
      <c r="AX130" s="11" t="s">
        <v>69</v>
      </c>
      <c r="AY130" s="244" t="s">
        <v>148</v>
      </c>
    </row>
    <row r="131" spans="2:65" s="1" customFormat="1" ht="22.8" customHeight="1">
      <c r="B131" s="44"/>
      <c r="C131" s="219" t="s">
        <v>229</v>
      </c>
      <c r="D131" s="219" t="s">
        <v>151</v>
      </c>
      <c r="E131" s="220" t="s">
        <v>230</v>
      </c>
      <c r="F131" s="221" t="s">
        <v>231</v>
      </c>
      <c r="G131" s="222" t="s">
        <v>154</v>
      </c>
      <c r="H131" s="223">
        <v>24.825</v>
      </c>
      <c r="I131" s="224"/>
      <c r="J131" s="225">
        <f>ROUND(I131*H131,2)</f>
        <v>0</v>
      </c>
      <c r="K131" s="221" t="s">
        <v>155</v>
      </c>
      <c r="L131" s="70"/>
      <c r="M131" s="226" t="s">
        <v>21</v>
      </c>
      <c r="N131" s="227" t="s">
        <v>40</v>
      </c>
      <c r="O131" s="4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2" t="s">
        <v>156</v>
      </c>
      <c r="AT131" s="22" t="s">
        <v>151</v>
      </c>
      <c r="AU131" s="22" t="s">
        <v>79</v>
      </c>
      <c r="AY131" s="22" t="s">
        <v>148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2" t="s">
        <v>77</v>
      </c>
      <c r="BK131" s="230">
        <f>ROUND(I131*H131,2)</f>
        <v>0</v>
      </c>
      <c r="BL131" s="22" t="s">
        <v>156</v>
      </c>
      <c r="BM131" s="22" t="s">
        <v>232</v>
      </c>
    </row>
    <row r="132" spans="2:47" s="1" customFormat="1" ht="13.5">
      <c r="B132" s="44"/>
      <c r="C132" s="72"/>
      <c r="D132" s="231" t="s">
        <v>158</v>
      </c>
      <c r="E132" s="72"/>
      <c r="F132" s="232" t="s">
        <v>233</v>
      </c>
      <c r="G132" s="72"/>
      <c r="H132" s="72"/>
      <c r="I132" s="189"/>
      <c r="J132" s="72"/>
      <c r="K132" s="72"/>
      <c r="L132" s="70"/>
      <c r="M132" s="233"/>
      <c r="N132" s="45"/>
      <c r="O132" s="45"/>
      <c r="P132" s="45"/>
      <c r="Q132" s="45"/>
      <c r="R132" s="45"/>
      <c r="S132" s="45"/>
      <c r="T132" s="93"/>
      <c r="AT132" s="22" t="s">
        <v>158</v>
      </c>
      <c r="AU132" s="22" t="s">
        <v>79</v>
      </c>
    </row>
    <row r="133" spans="2:51" s="11" customFormat="1" ht="13.5">
      <c r="B133" s="234"/>
      <c r="C133" s="235"/>
      <c r="D133" s="231" t="s">
        <v>160</v>
      </c>
      <c r="E133" s="236" t="s">
        <v>21</v>
      </c>
      <c r="F133" s="237" t="s">
        <v>216</v>
      </c>
      <c r="G133" s="235"/>
      <c r="H133" s="238">
        <v>24.825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160</v>
      </c>
      <c r="AU133" s="244" t="s">
        <v>79</v>
      </c>
      <c r="AV133" s="11" t="s">
        <v>79</v>
      </c>
      <c r="AW133" s="11" t="s">
        <v>33</v>
      </c>
      <c r="AX133" s="11" t="s">
        <v>69</v>
      </c>
      <c r="AY133" s="244" t="s">
        <v>148</v>
      </c>
    </row>
    <row r="134" spans="2:63" s="10" customFormat="1" ht="29.85" customHeight="1">
      <c r="B134" s="203"/>
      <c r="C134" s="204"/>
      <c r="D134" s="205" t="s">
        <v>68</v>
      </c>
      <c r="E134" s="217" t="s">
        <v>234</v>
      </c>
      <c r="F134" s="217" t="s">
        <v>235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SUM(P135:P145)</f>
        <v>0</v>
      </c>
      <c r="Q134" s="211"/>
      <c r="R134" s="212">
        <f>SUM(R135:R145)</f>
        <v>0</v>
      </c>
      <c r="S134" s="211"/>
      <c r="T134" s="213">
        <f>SUM(T135:T145)</f>
        <v>0</v>
      </c>
      <c r="AR134" s="214" t="s">
        <v>77</v>
      </c>
      <c r="AT134" s="215" t="s">
        <v>68</v>
      </c>
      <c r="AU134" s="215" t="s">
        <v>77</v>
      </c>
      <c r="AY134" s="214" t="s">
        <v>148</v>
      </c>
      <c r="BK134" s="216">
        <f>SUM(BK135:BK145)</f>
        <v>0</v>
      </c>
    </row>
    <row r="135" spans="2:65" s="1" customFormat="1" ht="22.8" customHeight="1">
      <c r="B135" s="44"/>
      <c r="C135" s="219" t="s">
        <v>236</v>
      </c>
      <c r="D135" s="219" t="s">
        <v>151</v>
      </c>
      <c r="E135" s="220" t="s">
        <v>237</v>
      </c>
      <c r="F135" s="221" t="s">
        <v>238</v>
      </c>
      <c r="G135" s="222" t="s">
        <v>193</v>
      </c>
      <c r="H135" s="223">
        <v>6.827</v>
      </c>
      <c r="I135" s="224"/>
      <c r="J135" s="225">
        <f>ROUND(I135*H135,2)</f>
        <v>0</v>
      </c>
      <c r="K135" s="221" t="s">
        <v>155</v>
      </c>
      <c r="L135" s="70"/>
      <c r="M135" s="226" t="s">
        <v>21</v>
      </c>
      <c r="N135" s="227" t="s">
        <v>40</v>
      </c>
      <c r="O135" s="4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2" t="s">
        <v>156</v>
      </c>
      <c r="AT135" s="22" t="s">
        <v>151</v>
      </c>
      <c r="AU135" s="22" t="s">
        <v>79</v>
      </c>
      <c r="AY135" s="22" t="s">
        <v>148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22" t="s">
        <v>77</v>
      </c>
      <c r="BK135" s="230">
        <f>ROUND(I135*H135,2)</f>
        <v>0</v>
      </c>
      <c r="BL135" s="22" t="s">
        <v>156</v>
      </c>
      <c r="BM135" s="22" t="s">
        <v>239</v>
      </c>
    </row>
    <row r="136" spans="2:47" s="1" customFormat="1" ht="13.5">
      <c r="B136" s="44"/>
      <c r="C136" s="72"/>
      <c r="D136" s="231" t="s">
        <v>158</v>
      </c>
      <c r="E136" s="72"/>
      <c r="F136" s="232" t="s">
        <v>240</v>
      </c>
      <c r="G136" s="72"/>
      <c r="H136" s="72"/>
      <c r="I136" s="189"/>
      <c r="J136" s="72"/>
      <c r="K136" s="72"/>
      <c r="L136" s="70"/>
      <c r="M136" s="233"/>
      <c r="N136" s="45"/>
      <c r="O136" s="45"/>
      <c r="P136" s="45"/>
      <c r="Q136" s="45"/>
      <c r="R136" s="45"/>
      <c r="S136" s="45"/>
      <c r="T136" s="93"/>
      <c r="AT136" s="22" t="s">
        <v>158</v>
      </c>
      <c r="AU136" s="22" t="s">
        <v>79</v>
      </c>
    </row>
    <row r="137" spans="2:51" s="11" customFormat="1" ht="13.5">
      <c r="B137" s="234"/>
      <c r="C137" s="235"/>
      <c r="D137" s="231" t="s">
        <v>160</v>
      </c>
      <c r="E137" s="236" t="s">
        <v>21</v>
      </c>
      <c r="F137" s="237" t="s">
        <v>241</v>
      </c>
      <c r="G137" s="235"/>
      <c r="H137" s="238">
        <v>12.504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160</v>
      </c>
      <c r="AU137" s="244" t="s">
        <v>79</v>
      </c>
      <c r="AV137" s="11" t="s">
        <v>79</v>
      </c>
      <c r="AW137" s="11" t="s">
        <v>33</v>
      </c>
      <c r="AX137" s="11" t="s">
        <v>69</v>
      </c>
      <c r="AY137" s="244" t="s">
        <v>148</v>
      </c>
    </row>
    <row r="138" spans="2:51" s="11" customFormat="1" ht="13.5">
      <c r="B138" s="234"/>
      <c r="C138" s="235"/>
      <c r="D138" s="231" t="s">
        <v>160</v>
      </c>
      <c r="E138" s="236" t="s">
        <v>21</v>
      </c>
      <c r="F138" s="237" t="s">
        <v>242</v>
      </c>
      <c r="G138" s="235"/>
      <c r="H138" s="238">
        <v>-5.677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160</v>
      </c>
      <c r="AU138" s="244" t="s">
        <v>79</v>
      </c>
      <c r="AV138" s="11" t="s">
        <v>79</v>
      </c>
      <c r="AW138" s="11" t="s">
        <v>33</v>
      </c>
      <c r="AX138" s="11" t="s">
        <v>69</v>
      </c>
      <c r="AY138" s="244" t="s">
        <v>148</v>
      </c>
    </row>
    <row r="139" spans="2:65" s="1" customFormat="1" ht="22.8" customHeight="1">
      <c r="B139" s="44"/>
      <c r="C139" s="219" t="s">
        <v>243</v>
      </c>
      <c r="D139" s="219" t="s">
        <v>151</v>
      </c>
      <c r="E139" s="220" t="s">
        <v>244</v>
      </c>
      <c r="F139" s="221" t="s">
        <v>245</v>
      </c>
      <c r="G139" s="222" t="s">
        <v>193</v>
      </c>
      <c r="H139" s="223">
        <v>6.827</v>
      </c>
      <c r="I139" s="224"/>
      <c r="J139" s="225">
        <f>ROUND(I139*H139,2)</f>
        <v>0</v>
      </c>
      <c r="K139" s="221" t="s">
        <v>155</v>
      </c>
      <c r="L139" s="70"/>
      <c r="M139" s="226" t="s">
        <v>21</v>
      </c>
      <c r="N139" s="227" t="s">
        <v>40</v>
      </c>
      <c r="O139" s="4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2" t="s">
        <v>156</v>
      </c>
      <c r="AT139" s="22" t="s">
        <v>151</v>
      </c>
      <c r="AU139" s="22" t="s">
        <v>79</v>
      </c>
      <c r="AY139" s="22" t="s">
        <v>148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77</v>
      </c>
      <c r="BK139" s="230">
        <f>ROUND(I139*H139,2)</f>
        <v>0</v>
      </c>
      <c r="BL139" s="22" t="s">
        <v>156</v>
      </c>
      <c r="BM139" s="22" t="s">
        <v>246</v>
      </c>
    </row>
    <row r="140" spans="2:47" s="1" customFormat="1" ht="13.5">
      <c r="B140" s="44"/>
      <c r="C140" s="72"/>
      <c r="D140" s="231" t="s">
        <v>158</v>
      </c>
      <c r="E140" s="72"/>
      <c r="F140" s="232" t="s">
        <v>247</v>
      </c>
      <c r="G140" s="72"/>
      <c r="H140" s="72"/>
      <c r="I140" s="189"/>
      <c r="J140" s="72"/>
      <c r="K140" s="72"/>
      <c r="L140" s="70"/>
      <c r="M140" s="233"/>
      <c r="N140" s="45"/>
      <c r="O140" s="45"/>
      <c r="P140" s="45"/>
      <c r="Q140" s="45"/>
      <c r="R140" s="45"/>
      <c r="S140" s="45"/>
      <c r="T140" s="93"/>
      <c r="AT140" s="22" t="s">
        <v>158</v>
      </c>
      <c r="AU140" s="22" t="s">
        <v>79</v>
      </c>
    </row>
    <row r="141" spans="2:65" s="1" customFormat="1" ht="22.8" customHeight="1">
      <c r="B141" s="44"/>
      <c r="C141" s="219" t="s">
        <v>10</v>
      </c>
      <c r="D141" s="219" t="s">
        <v>151</v>
      </c>
      <c r="E141" s="220" t="s">
        <v>248</v>
      </c>
      <c r="F141" s="221" t="s">
        <v>249</v>
      </c>
      <c r="G141" s="222" t="s">
        <v>193</v>
      </c>
      <c r="H141" s="223">
        <v>116.059</v>
      </c>
      <c r="I141" s="224"/>
      <c r="J141" s="225">
        <f>ROUND(I141*H141,2)</f>
        <v>0</v>
      </c>
      <c r="K141" s="221" t="s">
        <v>155</v>
      </c>
      <c r="L141" s="70"/>
      <c r="M141" s="226" t="s">
        <v>21</v>
      </c>
      <c r="N141" s="227" t="s">
        <v>40</v>
      </c>
      <c r="O141" s="4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2" t="s">
        <v>156</v>
      </c>
      <c r="AT141" s="22" t="s">
        <v>151</v>
      </c>
      <c r="AU141" s="22" t="s">
        <v>79</v>
      </c>
      <c r="AY141" s="22" t="s">
        <v>148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22" t="s">
        <v>77</v>
      </c>
      <c r="BK141" s="230">
        <f>ROUND(I141*H141,2)</f>
        <v>0</v>
      </c>
      <c r="BL141" s="22" t="s">
        <v>156</v>
      </c>
      <c r="BM141" s="22" t="s">
        <v>250</v>
      </c>
    </row>
    <row r="142" spans="2:47" s="1" customFormat="1" ht="13.5">
      <c r="B142" s="44"/>
      <c r="C142" s="72"/>
      <c r="D142" s="231" t="s">
        <v>158</v>
      </c>
      <c r="E142" s="72"/>
      <c r="F142" s="232" t="s">
        <v>251</v>
      </c>
      <c r="G142" s="72"/>
      <c r="H142" s="72"/>
      <c r="I142" s="189"/>
      <c r="J142" s="72"/>
      <c r="K142" s="72"/>
      <c r="L142" s="70"/>
      <c r="M142" s="233"/>
      <c r="N142" s="45"/>
      <c r="O142" s="45"/>
      <c r="P142" s="45"/>
      <c r="Q142" s="45"/>
      <c r="R142" s="45"/>
      <c r="S142" s="45"/>
      <c r="T142" s="93"/>
      <c r="AT142" s="22" t="s">
        <v>158</v>
      </c>
      <c r="AU142" s="22" t="s">
        <v>79</v>
      </c>
    </row>
    <row r="143" spans="2:51" s="11" customFormat="1" ht="13.5">
      <c r="B143" s="234"/>
      <c r="C143" s="235"/>
      <c r="D143" s="231" t="s">
        <v>160</v>
      </c>
      <c r="E143" s="235"/>
      <c r="F143" s="237" t="s">
        <v>252</v>
      </c>
      <c r="G143" s="235"/>
      <c r="H143" s="238">
        <v>116.059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160</v>
      </c>
      <c r="AU143" s="244" t="s">
        <v>79</v>
      </c>
      <c r="AV143" s="11" t="s">
        <v>79</v>
      </c>
      <c r="AW143" s="11" t="s">
        <v>6</v>
      </c>
      <c r="AX143" s="11" t="s">
        <v>77</v>
      </c>
      <c r="AY143" s="244" t="s">
        <v>148</v>
      </c>
    </row>
    <row r="144" spans="2:65" s="1" customFormat="1" ht="22.8" customHeight="1">
      <c r="B144" s="44"/>
      <c r="C144" s="219" t="s">
        <v>253</v>
      </c>
      <c r="D144" s="219" t="s">
        <v>151</v>
      </c>
      <c r="E144" s="220" t="s">
        <v>254</v>
      </c>
      <c r="F144" s="221" t="s">
        <v>255</v>
      </c>
      <c r="G144" s="222" t="s">
        <v>193</v>
      </c>
      <c r="H144" s="223">
        <v>6.827</v>
      </c>
      <c r="I144" s="224"/>
      <c r="J144" s="225">
        <f>ROUND(I144*H144,2)</f>
        <v>0</v>
      </c>
      <c r="K144" s="221" t="s">
        <v>155</v>
      </c>
      <c r="L144" s="70"/>
      <c r="M144" s="226" t="s">
        <v>21</v>
      </c>
      <c r="N144" s="227" t="s">
        <v>40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156</v>
      </c>
      <c r="AT144" s="22" t="s">
        <v>151</v>
      </c>
      <c r="AU144" s="22" t="s">
        <v>79</v>
      </c>
      <c r="AY144" s="22" t="s">
        <v>148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77</v>
      </c>
      <c r="BK144" s="230">
        <f>ROUND(I144*H144,2)</f>
        <v>0</v>
      </c>
      <c r="BL144" s="22" t="s">
        <v>156</v>
      </c>
      <c r="BM144" s="22" t="s">
        <v>256</v>
      </c>
    </row>
    <row r="145" spans="2:47" s="1" customFormat="1" ht="13.5">
      <c r="B145" s="44"/>
      <c r="C145" s="72"/>
      <c r="D145" s="231" t="s">
        <v>158</v>
      </c>
      <c r="E145" s="72"/>
      <c r="F145" s="232" t="s">
        <v>257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158</v>
      </c>
      <c r="AU145" s="22" t="s">
        <v>79</v>
      </c>
    </row>
    <row r="146" spans="2:63" s="10" customFormat="1" ht="29.85" customHeight="1">
      <c r="B146" s="203"/>
      <c r="C146" s="204"/>
      <c r="D146" s="205" t="s">
        <v>68</v>
      </c>
      <c r="E146" s="217" t="s">
        <v>258</v>
      </c>
      <c r="F146" s="217" t="s">
        <v>259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SUM(P147:P148)</f>
        <v>0</v>
      </c>
      <c r="Q146" s="211"/>
      <c r="R146" s="212">
        <f>SUM(R147:R148)</f>
        <v>0</v>
      </c>
      <c r="S146" s="211"/>
      <c r="T146" s="213">
        <f>SUM(T147:T148)</f>
        <v>0</v>
      </c>
      <c r="AR146" s="214" t="s">
        <v>77</v>
      </c>
      <c r="AT146" s="215" t="s">
        <v>68</v>
      </c>
      <c r="AU146" s="215" t="s">
        <v>77</v>
      </c>
      <c r="AY146" s="214" t="s">
        <v>148</v>
      </c>
      <c r="BK146" s="216">
        <f>SUM(BK147:BK148)</f>
        <v>0</v>
      </c>
    </row>
    <row r="147" spans="2:65" s="1" customFormat="1" ht="14.4" customHeight="1">
      <c r="B147" s="44"/>
      <c r="C147" s="219" t="s">
        <v>260</v>
      </c>
      <c r="D147" s="219" t="s">
        <v>151</v>
      </c>
      <c r="E147" s="220" t="s">
        <v>261</v>
      </c>
      <c r="F147" s="221" t="s">
        <v>262</v>
      </c>
      <c r="G147" s="222" t="s">
        <v>193</v>
      </c>
      <c r="H147" s="223">
        <v>8.955</v>
      </c>
      <c r="I147" s="224"/>
      <c r="J147" s="225">
        <f>ROUND(I147*H147,2)</f>
        <v>0</v>
      </c>
      <c r="K147" s="221" t="s">
        <v>155</v>
      </c>
      <c r="L147" s="70"/>
      <c r="M147" s="226" t="s">
        <v>21</v>
      </c>
      <c r="N147" s="227" t="s">
        <v>40</v>
      </c>
      <c r="O147" s="4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2" t="s">
        <v>156</v>
      </c>
      <c r="AT147" s="22" t="s">
        <v>151</v>
      </c>
      <c r="AU147" s="22" t="s">
        <v>79</v>
      </c>
      <c r="AY147" s="22" t="s">
        <v>148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77</v>
      </c>
      <c r="BK147" s="230">
        <f>ROUND(I147*H147,2)</f>
        <v>0</v>
      </c>
      <c r="BL147" s="22" t="s">
        <v>156</v>
      </c>
      <c r="BM147" s="22" t="s">
        <v>263</v>
      </c>
    </row>
    <row r="148" spans="2:47" s="1" customFormat="1" ht="13.5">
      <c r="B148" s="44"/>
      <c r="C148" s="72"/>
      <c r="D148" s="231" t="s">
        <v>158</v>
      </c>
      <c r="E148" s="72"/>
      <c r="F148" s="232" t="s">
        <v>264</v>
      </c>
      <c r="G148" s="72"/>
      <c r="H148" s="72"/>
      <c r="I148" s="189"/>
      <c r="J148" s="72"/>
      <c r="K148" s="72"/>
      <c r="L148" s="70"/>
      <c r="M148" s="233"/>
      <c r="N148" s="45"/>
      <c r="O148" s="45"/>
      <c r="P148" s="45"/>
      <c r="Q148" s="45"/>
      <c r="R148" s="45"/>
      <c r="S148" s="45"/>
      <c r="T148" s="93"/>
      <c r="AT148" s="22" t="s">
        <v>158</v>
      </c>
      <c r="AU148" s="22" t="s">
        <v>79</v>
      </c>
    </row>
    <row r="149" spans="2:63" s="10" customFormat="1" ht="37.4" customHeight="1">
      <c r="B149" s="203"/>
      <c r="C149" s="204"/>
      <c r="D149" s="205" t="s">
        <v>68</v>
      </c>
      <c r="E149" s="206" t="s">
        <v>265</v>
      </c>
      <c r="F149" s="206" t="s">
        <v>266</v>
      </c>
      <c r="G149" s="204"/>
      <c r="H149" s="204"/>
      <c r="I149" s="207"/>
      <c r="J149" s="208">
        <f>BK149</f>
        <v>0</v>
      </c>
      <c r="K149" s="204"/>
      <c r="L149" s="209"/>
      <c r="M149" s="210"/>
      <c r="N149" s="211"/>
      <c r="O149" s="211"/>
      <c r="P149" s="212">
        <f>P150+P159+P169</f>
        <v>0</v>
      </c>
      <c r="Q149" s="211"/>
      <c r="R149" s="212">
        <f>R150+R159+R169</f>
        <v>1.6655198</v>
      </c>
      <c r="S149" s="211"/>
      <c r="T149" s="213">
        <f>T150+T159+T169</f>
        <v>0.028050000000000002</v>
      </c>
      <c r="AR149" s="214" t="s">
        <v>79</v>
      </c>
      <c r="AT149" s="215" t="s">
        <v>68</v>
      </c>
      <c r="AU149" s="215" t="s">
        <v>69</v>
      </c>
      <c r="AY149" s="214" t="s">
        <v>148</v>
      </c>
      <c r="BK149" s="216">
        <f>BK150+BK159+BK169</f>
        <v>0</v>
      </c>
    </row>
    <row r="150" spans="2:63" s="10" customFormat="1" ht="19.9" customHeight="1">
      <c r="B150" s="203"/>
      <c r="C150" s="204"/>
      <c r="D150" s="205" t="s">
        <v>68</v>
      </c>
      <c r="E150" s="217" t="s">
        <v>267</v>
      </c>
      <c r="F150" s="217" t="s">
        <v>268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SUM(P151:P158)</f>
        <v>0</v>
      </c>
      <c r="Q150" s="211"/>
      <c r="R150" s="212">
        <f>SUM(R151:R158)</f>
        <v>0</v>
      </c>
      <c r="S150" s="211"/>
      <c r="T150" s="213">
        <f>SUM(T151:T158)</f>
        <v>0.028050000000000002</v>
      </c>
      <c r="AR150" s="214" t="s">
        <v>79</v>
      </c>
      <c r="AT150" s="215" t="s">
        <v>68</v>
      </c>
      <c r="AU150" s="215" t="s">
        <v>77</v>
      </c>
      <c r="AY150" s="214" t="s">
        <v>148</v>
      </c>
      <c r="BK150" s="216">
        <f>SUM(BK151:BK158)</f>
        <v>0</v>
      </c>
    </row>
    <row r="151" spans="2:65" s="1" customFormat="1" ht="14.4" customHeight="1">
      <c r="B151" s="44"/>
      <c r="C151" s="219" t="s">
        <v>269</v>
      </c>
      <c r="D151" s="219" t="s">
        <v>151</v>
      </c>
      <c r="E151" s="220" t="s">
        <v>270</v>
      </c>
      <c r="F151" s="221" t="s">
        <v>271</v>
      </c>
      <c r="G151" s="222" t="s">
        <v>154</v>
      </c>
      <c r="H151" s="223">
        <v>3.3</v>
      </c>
      <c r="I151" s="224"/>
      <c r="J151" s="225">
        <f>ROUND(I151*H151,2)</f>
        <v>0</v>
      </c>
      <c r="K151" s="221" t="s">
        <v>155</v>
      </c>
      <c r="L151" s="70"/>
      <c r="M151" s="226" t="s">
        <v>21</v>
      </c>
      <c r="N151" s="227" t="s">
        <v>40</v>
      </c>
      <c r="O151" s="45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2" t="s">
        <v>253</v>
      </c>
      <c r="AT151" s="22" t="s">
        <v>151</v>
      </c>
      <c r="AU151" s="22" t="s">
        <v>79</v>
      </c>
      <c r="AY151" s="22" t="s">
        <v>148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77</v>
      </c>
      <c r="BK151" s="230">
        <f>ROUND(I151*H151,2)</f>
        <v>0</v>
      </c>
      <c r="BL151" s="22" t="s">
        <v>253</v>
      </c>
      <c r="BM151" s="22" t="s">
        <v>272</v>
      </c>
    </row>
    <row r="152" spans="2:47" s="1" customFormat="1" ht="13.5">
      <c r="B152" s="44"/>
      <c r="C152" s="72"/>
      <c r="D152" s="231" t="s">
        <v>158</v>
      </c>
      <c r="E152" s="72"/>
      <c r="F152" s="232" t="s">
        <v>273</v>
      </c>
      <c r="G152" s="72"/>
      <c r="H152" s="72"/>
      <c r="I152" s="189"/>
      <c r="J152" s="72"/>
      <c r="K152" s="72"/>
      <c r="L152" s="70"/>
      <c r="M152" s="233"/>
      <c r="N152" s="45"/>
      <c r="O152" s="45"/>
      <c r="P152" s="45"/>
      <c r="Q152" s="45"/>
      <c r="R152" s="45"/>
      <c r="S152" s="45"/>
      <c r="T152" s="93"/>
      <c r="AT152" s="22" t="s">
        <v>158</v>
      </c>
      <c r="AU152" s="22" t="s">
        <v>79</v>
      </c>
    </row>
    <row r="153" spans="2:51" s="11" customFormat="1" ht="13.5">
      <c r="B153" s="234"/>
      <c r="C153" s="235"/>
      <c r="D153" s="231" t="s">
        <v>160</v>
      </c>
      <c r="E153" s="236" t="s">
        <v>21</v>
      </c>
      <c r="F153" s="237" t="s">
        <v>274</v>
      </c>
      <c r="G153" s="235"/>
      <c r="H153" s="238">
        <v>3.3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160</v>
      </c>
      <c r="AU153" s="244" t="s">
        <v>79</v>
      </c>
      <c r="AV153" s="11" t="s">
        <v>79</v>
      </c>
      <c r="AW153" s="11" t="s">
        <v>33</v>
      </c>
      <c r="AX153" s="11" t="s">
        <v>69</v>
      </c>
      <c r="AY153" s="244" t="s">
        <v>148</v>
      </c>
    </row>
    <row r="154" spans="2:65" s="1" customFormat="1" ht="22.8" customHeight="1">
      <c r="B154" s="44"/>
      <c r="C154" s="219" t="s">
        <v>275</v>
      </c>
      <c r="D154" s="219" t="s">
        <v>151</v>
      </c>
      <c r="E154" s="220" t="s">
        <v>276</v>
      </c>
      <c r="F154" s="221" t="s">
        <v>277</v>
      </c>
      <c r="G154" s="222" t="s">
        <v>278</v>
      </c>
      <c r="H154" s="223">
        <v>28.05</v>
      </c>
      <c r="I154" s="224"/>
      <c r="J154" s="225">
        <f>ROUND(I154*H154,2)</f>
        <v>0</v>
      </c>
      <c r="K154" s="221" t="s">
        <v>155</v>
      </c>
      <c r="L154" s="70"/>
      <c r="M154" s="226" t="s">
        <v>21</v>
      </c>
      <c r="N154" s="227" t="s">
        <v>40</v>
      </c>
      <c r="O154" s="45"/>
      <c r="P154" s="228">
        <f>O154*H154</f>
        <v>0</v>
      </c>
      <c r="Q154" s="228">
        <v>0</v>
      </c>
      <c r="R154" s="228">
        <f>Q154*H154</f>
        <v>0</v>
      </c>
      <c r="S154" s="228">
        <v>0.001</v>
      </c>
      <c r="T154" s="229">
        <f>S154*H154</f>
        <v>0.028050000000000002</v>
      </c>
      <c r="AR154" s="22" t="s">
        <v>253</v>
      </c>
      <c r="AT154" s="22" t="s">
        <v>151</v>
      </c>
      <c r="AU154" s="22" t="s">
        <v>79</v>
      </c>
      <c r="AY154" s="22" t="s">
        <v>148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77</v>
      </c>
      <c r="BK154" s="230">
        <f>ROUND(I154*H154,2)</f>
        <v>0</v>
      </c>
      <c r="BL154" s="22" t="s">
        <v>253</v>
      </c>
      <c r="BM154" s="22" t="s">
        <v>279</v>
      </c>
    </row>
    <row r="155" spans="2:47" s="1" customFormat="1" ht="13.5">
      <c r="B155" s="44"/>
      <c r="C155" s="72"/>
      <c r="D155" s="231" t="s">
        <v>158</v>
      </c>
      <c r="E155" s="72"/>
      <c r="F155" s="232" t="s">
        <v>280</v>
      </c>
      <c r="G155" s="72"/>
      <c r="H155" s="72"/>
      <c r="I155" s="189"/>
      <c r="J155" s="72"/>
      <c r="K155" s="72"/>
      <c r="L155" s="70"/>
      <c r="M155" s="233"/>
      <c r="N155" s="45"/>
      <c r="O155" s="45"/>
      <c r="P155" s="45"/>
      <c r="Q155" s="45"/>
      <c r="R155" s="45"/>
      <c r="S155" s="45"/>
      <c r="T155" s="93"/>
      <c r="AT155" s="22" t="s">
        <v>158</v>
      </c>
      <c r="AU155" s="22" t="s">
        <v>79</v>
      </c>
    </row>
    <row r="156" spans="2:51" s="11" customFormat="1" ht="13.5">
      <c r="B156" s="234"/>
      <c r="C156" s="235"/>
      <c r="D156" s="231" t="s">
        <v>160</v>
      </c>
      <c r="E156" s="236" t="s">
        <v>21</v>
      </c>
      <c r="F156" s="237" t="s">
        <v>281</v>
      </c>
      <c r="G156" s="235"/>
      <c r="H156" s="238">
        <v>28.05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160</v>
      </c>
      <c r="AU156" s="244" t="s">
        <v>79</v>
      </c>
      <c r="AV156" s="11" t="s">
        <v>79</v>
      </c>
      <c r="AW156" s="11" t="s">
        <v>33</v>
      </c>
      <c r="AX156" s="11" t="s">
        <v>69</v>
      </c>
      <c r="AY156" s="244" t="s">
        <v>148</v>
      </c>
    </row>
    <row r="157" spans="2:65" s="1" customFormat="1" ht="22.8" customHeight="1">
      <c r="B157" s="44"/>
      <c r="C157" s="219" t="s">
        <v>282</v>
      </c>
      <c r="D157" s="219" t="s">
        <v>151</v>
      </c>
      <c r="E157" s="220" t="s">
        <v>283</v>
      </c>
      <c r="F157" s="221" t="s">
        <v>284</v>
      </c>
      <c r="G157" s="222" t="s">
        <v>193</v>
      </c>
      <c r="H157" s="223">
        <v>0</v>
      </c>
      <c r="I157" s="224"/>
      <c r="J157" s="225">
        <f>ROUND(I157*H157,2)</f>
        <v>0</v>
      </c>
      <c r="K157" s="221" t="s">
        <v>155</v>
      </c>
      <c r="L157" s="70"/>
      <c r="M157" s="226" t="s">
        <v>21</v>
      </c>
      <c r="N157" s="227" t="s">
        <v>40</v>
      </c>
      <c r="O157" s="45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2" t="s">
        <v>253</v>
      </c>
      <c r="AT157" s="22" t="s">
        <v>151</v>
      </c>
      <c r="AU157" s="22" t="s">
        <v>79</v>
      </c>
      <c r="AY157" s="22" t="s">
        <v>148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22" t="s">
        <v>77</v>
      </c>
      <c r="BK157" s="230">
        <f>ROUND(I157*H157,2)</f>
        <v>0</v>
      </c>
      <c r="BL157" s="22" t="s">
        <v>253</v>
      </c>
      <c r="BM157" s="22" t="s">
        <v>285</v>
      </c>
    </row>
    <row r="158" spans="2:47" s="1" customFormat="1" ht="13.5">
      <c r="B158" s="44"/>
      <c r="C158" s="72"/>
      <c r="D158" s="231" t="s">
        <v>158</v>
      </c>
      <c r="E158" s="72"/>
      <c r="F158" s="232" t="s">
        <v>286</v>
      </c>
      <c r="G158" s="72"/>
      <c r="H158" s="72"/>
      <c r="I158" s="189"/>
      <c r="J158" s="72"/>
      <c r="K158" s="72"/>
      <c r="L158" s="70"/>
      <c r="M158" s="233"/>
      <c r="N158" s="45"/>
      <c r="O158" s="45"/>
      <c r="P158" s="45"/>
      <c r="Q158" s="45"/>
      <c r="R158" s="45"/>
      <c r="S158" s="45"/>
      <c r="T158" s="93"/>
      <c r="AT158" s="22" t="s">
        <v>158</v>
      </c>
      <c r="AU158" s="22" t="s">
        <v>79</v>
      </c>
    </row>
    <row r="159" spans="2:63" s="10" customFormat="1" ht="29.85" customHeight="1">
      <c r="B159" s="203"/>
      <c r="C159" s="204"/>
      <c r="D159" s="205" t="s">
        <v>68</v>
      </c>
      <c r="E159" s="217" t="s">
        <v>287</v>
      </c>
      <c r="F159" s="217" t="s">
        <v>288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SUM(P160:P168)</f>
        <v>0</v>
      </c>
      <c r="Q159" s="211"/>
      <c r="R159" s="212">
        <f>SUM(R160:R168)</f>
        <v>1.2815475</v>
      </c>
      <c r="S159" s="211"/>
      <c r="T159" s="213">
        <f>SUM(T160:T168)</f>
        <v>0</v>
      </c>
      <c r="AR159" s="214" t="s">
        <v>79</v>
      </c>
      <c r="AT159" s="215" t="s">
        <v>68</v>
      </c>
      <c r="AU159" s="215" t="s">
        <v>77</v>
      </c>
      <c r="AY159" s="214" t="s">
        <v>148</v>
      </c>
      <c r="BK159" s="216">
        <f>SUM(BK160:BK168)</f>
        <v>0</v>
      </c>
    </row>
    <row r="160" spans="2:65" s="1" customFormat="1" ht="22.8" customHeight="1">
      <c r="B160" s="44"/>
      <c r="C160" s="219" t="s">
        <v>9</v>
      </c>
      <c r="D160" s="219" t="s">
        <v>151</v>
      </c>
      <c r="E160" s="220" t="s">
        <v>289</v>
      </c>
      <c r="F160" s="221" t="s">
        <v>290</v>
      </c>
      <c r="G160" s="222" t="s">
        <v>154</v>
      </c>
      <c r="H160" s="223">
        <v>24.825</v>
      </c>
      <c r="I160" s="224"/>
      <c r="J160" s="225">
        <f>ROUND(I160*H160,2)</f>
        <v>0</v>
      </c>
      <c r="K160" s="221" t="s">
        <v>155</v>
      </c>
      <c r="L160" s="70"/>
      <c r="M160" s="226" t="s">
        <v>21</v>
      </c>
      <c r="N160" s="227" t="s">
        <v>40</v>
      </c>
      <c r="O160" s="45"/>
      <c r="P160" s="228">
        <f>O160*H160</f>
        <v>0</v>
      </c>
      <c r="Q160" s="228">
        <v>0.0095</v>
      </c>
      <c r="R160" s="228">
        <f>Q160*H160</f>
        <v>0.23583749999999998</v>
      </c>
      <c r="S160" s="228">
        <v>0</v>
      </c>
      <c r="T160" s="229">
        <f>S160*H160</f>
        <v>0</v>
      </c>
      <c r="AR160" s="22" t="s">
        <v>253</v>
      </c>
      <c r="AT160" s="22" t="s">
        <v>151</v>
      </c>
      <c r="AU160" s="22" t="s">
        <v>79</v>
      </c>
      <c r="AY160" s="22" t="s">
        <v>148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77</v>
      </c>
      <c r="BK160" s="230">
        <f>ROUND(I160*H160,2)</f>
        <v>0</v>
      </c>
      <c r="BL160" s="22" t="s">
        <v>253</v>
      </c>
      <c r="BM160" s="22" t="s">
        <v>291</v>
      </c>
    </row>
    <row r="161" spans="2:47" s="1" customFormat="1" ht="13.5">
      <c r="B161" s="44"/>
      <c r="C161" s="72"/>
      <c r="D161" s="231" t="s">
        <v>158</v>
      </c>
      <c r="E161" s="72"/>
      <c r="F161" s="232" t="s">
        <v>292</v>
      </c>
      <c r="G161" s="72"/>
      <c r="H161" s="72"/>
      <c r="I161" s="189"/>
      <c r="J161" s="72"/>
      <c r="K161" s="72"/>
      <c r="L161" s="70"/>
      <c r="M161" s="233"/>
      <c r="N161" s="45"/>
      <c r="O161" s="45"/>
      <c r="P161" s="45"/>
      <c r="Q161" s="45"/>
      <c r="R161" s="45"/>
      <c r="S161" s="45"/>
      <c r="T161" s="93"/>
      <c r="AT161" s="22" t="s">
        <v>158</v>
      </c>
      <c r="AU161" s="22" t="s">
        <v>79</v>
      </c>
    </row>
    <row r="162" spans="2:51" s="11" customFormat="1" ht="13.5">
      <c r="B162" s="234"/>
      <c r="C162" s="235"/>
      <c r="D162" s="231" t="s">
        <v>160</v>
      </c>
      <c r="E162" s="236" t="s">
        <v>21</v>
      </c>
      <c r="F162" s="237" t="s">
        <v>293</v>
      </c>
      <c r="G162" s="235"/>
      <c r="H162" s="238">
        <v>24.825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160</v>
      </c>
      <c r="AU162" s="244" t="s">
        <v>79</v>
      </c>
      <c r="AV162" s="11" t="s">
        <v>79</v>
      </c>
      <c r="AW162" s="11" t="s">
        <v>33</v>
      </c>
      <c r="AX162" s="11" t="s">
        <v>69</v>
      </c>
      <c r="AY162" s="244" t="s">
        <v>148</v>
      </c>
    </row>
    <row r="163" spans="2:65" s="1" customFormat="1" ht="14.4" customHeight="1">
      <c r="B163" s="44"/>
      <c r="C163" s="255" t="s">
        <v>294</v>
      </c>
      <c r="D163" s="255" t="s">
        <v>295</v>
      </c>
      <c r="E163" s="256" t="s">
        <v>296</v>
      </c>
      <c r="F163" s="257" t="s">
        <v>297</v>
      </c>
      <c r="G163" s="258" t="s">
        <v>154</v>
      </c>
      <c r="H163" s="259">
        <v>12.91</v>
      </c>
      <c r="I163" s="260"/>
      <c r="J163" s="261">
        <f>ROUND(I163*H163,2)</f>
        <v>0</v>
      </c>
      <c r="K163" s="257" t="s">
        <v>155</v>
      </c>
      <c r="L163" s="262"/>
      <c r="M163" s="263" t="s">
        <v>21</v>
      </c>
      <c r="N163" s="264" t="s">
        <v>40</v>
      </c>
      <c r="O163" s="45"/>
      <c r="P163" s="228">
        <f>O163*H163</f>
        <v>0</v>
      </c>
      <c r="Q163" s="228">
        <v>0.081</v>
      </c>
      <c r="R163" s="228">
        <f>Q163*H163</f>
        <v>1.0457100000000001</v>
      </c>
      <c r="S163" s="228">
        <v>0</v>
      </c>
      <c r="T163" s="229">
        <f>S163*H163</f>
        <v>0</v>
      </c>
      <c r="AR163" s="22" t="s">
        <v>298</v>
      </c>
      <c r="AT163" s="22" t="s">
        <v>295</v>
      </c>
      <c r="AU163" s="22" t="s">
        <v>79</v>
      </c>
      <c r="AY163" s="22" t="s">
        <v>148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77</v>
      </c>
      <c r="BK163" s="230">
        <f>ROUND(I163*H163,2)</f>
        <v>0</v>
      </c>
      <c r="BL163" s="22" t="s">
        <v>253</v>
      </c>
      <c r="BM163" s="22" t="s">
        <v>299</v>
      </c>
    </row>
    <row r="164" spans="2:47" s="1" customFormat="1" ht="13.5">
      <c r="B164" s="44"/>
      <c r="C164" s="72"/>
      <c r="D164" s="231" t="s">
        <v>158</v>
      </c>
      <c r="E164" s="72"/>
      <c r="F164" s="232" t="s">
        <v>297</v>
      </c>
      <c r="G164" s="72"/>
      <c r="H164" s="72"/>
      <c r="I164" s="189"/>
      <c r="J164" s="72"/>
      <c r="K164" s="72"/>
      <c r="L164" s="70"/>
      <c r="M164" s="233"/>
      <c r="N164" s="45"/>
      <c r="O164" s="45"/>
      <c r="P164" s="45"/>
      <c r="Q164" s="45"/>
      <c r="R164" s="45"/>
      <c r="S164" s="45"/>
      <c r="T164" s="93"/>
      <c r="AT164" s="22" t="s">
        <v>158</v>
      </c>
      <c r="AU164" s="22" t="s">
        <v>79</v>
      </c>
    </row>
    <row r="165" spans="2:51" s="11" customFormat="1" ht="13.5">
      <c r="B165" s="234"/>
      <c r="C165" s="235"/>
      <c r="D165" s="231" t="s">
        <v>160</v>
      </c>
      <c r="E165" s="236" t="s">
        <v>21</v>
      </c>
      <c r="F165" s="237" t="s">
        <v>300</v>
      </c>
      <c r="G165" s="235"/>
      <c r="H165" s="238">
        <v>12.413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160</v>
      </c>
      <c r="AU165" s="244" t="s">
        <v>79</v>
      </c>
      <c r="AV165" s="11" t="s">
        <v>79</v>
      </c>
      <c r="AW165" s="11" t="s">
        <v>33</v>
      </c>
      <c r="AX165" s="11" t="s">
        <v>69</v>
      </c>
      <c r="AY165" s="244" t="s">
        <v>148</v>
      </c>
    </row>
    <row r="166" spans="2:51" s="11" customFormat="1" ht="13.5">
      <c r="B166" s="234"/>
      <c r="C166" s="235"/>
      <c r="D166" s="231" t="s">
        <v>160</v>
      </c>
      <c r="E166" s="235"/>
      <c r="F166" s="237" t="s">
        <v>301</v>
      </c>
      <c r="G166" s="235"/>
      <c r="H166" s="238">
        <v>12.91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160</v>
      </c>
      <c r="AU166" s="244" t="s">
        <v>79</v>
      </c>
      <c r="AV166" s="11" t="s">
        <v>79</v>
      </c>
      <c r="AW166" s="11" t="s">
        <v>6</v>
      </c>
      <c r="AX166" s="11" t="s">
        <v>77</v>
      </c>
      <c r="AY166" s="244" t="s">
        <v>148</v>
      </c>
    </row>
    <row r="167" spans="2:65" s="1" customFormat="1" ht="22.8" customHeight="1">
      <c r="B167" s="44"/>
      <c r="C167" s="219" t="s">
        <v>302</v>
      </c>
      <c r="D167" s="219" t="s">
        <v>151</v>
      </c>
      <c r="E167" s="220" t="s">
        <v>303</v>
      </c>
      <c r="F167" s="221" t="s">
        <v>304</v>
      </c>
      <c r="G167" s="222" t="s">
        <v>193</v>
      </c>
      <c r="H167" s="223">
        <v>1.282</v>
      </c>
      <c r="I167" s="224"/>
      <c r="J167" s="225">
        <f>ROUND(I167*H167,2)</f>
        <v>0</v>
      </c>
      <c r="K167" s="221" t="s">
        <v>155</v>
      </c>
      <c r="L167" s="70"/>
      <c r="M167" s="226" t="s">
        <v>21</v>
      </c>
      <c r="N167" s="227" t="s">
        <v>40</v>
      </c>
      <c r="O167" s="4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2" t="s">
        <v>253</v>
      </c>
      <c r="AT167" s="22" t="s">
        <v>151</v>
      </c>
      <c r="AU167" s="22" t="s">
        <v>79</v>
      </c>
      <c r="AY167" s="22" t="s">
        <v>148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22" t="s">
        <v>77</v>
      </c>
      <c r="BK167" s="230">
        <f>ROUND(I167*H167,2)</f>
        <v>0</v>
      </c>
      <c r="BL167" s="22" t="s">
        <v>253</v>
      </c>
      <c r="BM167" s="22" t="s">
        <v>305</v>
      </c>
    </row>
    <row r="168" spans="2:47" s="1" customFormat="1" ht="13.5">
      <c r="B168" s="44"/>
      <c r="C168" s="72"/>
      <c r="D168" s="231" t="s">
        <v>158</v>
      </c>
      <c r="E168" s="72"/>
      <c r="F168" s="232" t="s">
        <v>306</v>
      </c>
      <c r="G168" s="72"/>
      <c r="H168" s="72"/>
      <c r="I168" s="189"/>
      <c r="J168" s="72"/>
      <c r="K168" s="72"/>
      <c r="L168" s="70"/>
      <c r="M168" s="233"/>
      <c r="N168" s="45"/>
      <c r="O168" s="45"/>
      <c r="P168" s="45"/>
      <c r="Q168" s="45"/>
      <c r="R168" s="45"/>
      <c r="S168" s="45"/>
      <c r="T168" s="93"/>
      <c r="AT168" s="22" t="s">
        <v>158</v>
      </c>
      <c r="AU168" s="22" t="s">
        <v>79</v>
      </c>
    </row>
    <row r="169" spans="2:63" s="10" customFormat="1" ht="29.85" customHeight="1">
      <c r="B169" s="203"/>
      <c r="C169" s="204"/>
      <c r="D169" s="205" t="s">
        <v>68</v>
      </c>
      <c r="E169" s="217" t="s">
        <v>307</v>
      </c>
      <c r="F169" s="217" t="s">
        <v>308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SUM(P170:P181)</f>
        <v>0</v>
      </c>
      <c r="Q169" s="211"/>
      <c r="R169" s="212">
        <f>SUM(R170:R181)</f>
        <v>0.3839723</v>
      </c>
      <c r="S169" s="211"/>
      <c r="T169" s="213">
        <f>SUM(T170:T181)</f>
        <v>0</v>
      </c>
      <c r="AR169" s="214" t="s">
        <v>79</v>
      </c>
      <c r="AT169" s="215" t="s">
        <v>68</v>
      </c>
      <c r="AU169" s="215" t="s">
        <v>77</v>
      </c>
      <c r="AY169" s="214" t="s">
        <v>148</v>
      </c>
      <c r="BK169" s="216">
        <f>SUM(BK170:BK181)</f>
        <v>0</v>
      </c>
    </row>
    <row r="170" spans="2:65" s="1" customFormat="1" ht="22.8" customHeight="1">
      <c r="B170" s="44"/>
      <c r="C170" s="219" t="s">
        <v>309</v>
      </c>
      <c r="D170" s="219" t="s">
        <v>151</v>
      </c>
      <c r="E170" s="220" t="s">
        <v>310</v>
      </c>
      <c r="F170" s="221" t="s">
        <v>311</v>
      </c>
      <c r="G170" s="222" t="s">
        <v>154</v>
      </c>
      <c r="H170" s="223">
        <v>4</v>
      </c>
      <c r="I170" s="224"/>
      <c r="J170" s="225">
        <f>ROUND(I170*H170,2)</f>
        <v>0</v>
      </c>
      <c r="K170" s="221" t="s">
        <v>155</v>
      </c>
      <c r="L170" s="70"/>
      <c r="M170" s="226" t="s">
        <v>21</v>
      </c>
      <c r="N170" s="227" t="s">
        <v>40</v>
      </c>
      <c r="O170" s="45"/>
      <c r="P170" s="228">
        <f>O170*H170</f>
        <v>0</v>
      </c>
      <c r="Q170" s="228">
        <v>0.0083</v>
      </c>
      <c r="R170" s="228">
        <f>Q170*H170</f>
        <v>0.0332</v>
      </c>
      <c r="S170" s="228">
        <v>0</v>
      </c>
      <c r="T170" s="229">
        <f>S170*H170</f>
        <v>0</v>
      </c>
      <c r="AR170" s="22" t="s">
        <v>253</v>
      </c>
      <c r="AT170" s="22" t="s">
        <v>151</v>
      </c>
      <c r="AU170" s="22" t="s">
        <v>79</v>
      </c>
      <c r="AY170" s="22" t="s">
        <v>148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77</v>
      </c>
      <c r="BK170" s="230">
        <f>ROUND(I170*H170,2)</f>
        <v>0</v>
      </c>
      <c r="BL170" s="22" t="s">
        <v>253</v>
      </c>
      <c r="BM170" s="22" t="s">
        <v>312</v>
      </c>
    </row>
    <row r="171" spans="2:47" s="1" customFormat="1" ht="13.5">
      <c r="B171" s="44"/>
      <c r="C171" s="72"/>
      <c r="D171" s="231" t="s">
        <v>158</v>
      </c>
      <c r="E171" s="72"/>
      <c r="F171" s="232" t="s">
        <v>313</v>
      </c>
      <c r="G171" s="72"/>
      <c r="H171" s="72"/>
      <c r="I171" s="189"/>
      <c r="J171" s="72"/>
      <c r="K171" s="72"/>
      <c r="L171" s="70"/>
      <c r="M171" s="233"/>
      <c r="N171" s="45"/>
      <c r="O171" s="45"/>
      <c r="P171" s="45"/>
      <c r="Q171" s="45"/>
      <c r="R171" s="45"/>
      <c r="S171" s="45"/>
      <c r="T171" s="93"/>
      <c r="AT171" s="22" t="s">
        <v>158</v>
      </c>
      <c r="AU171" s="22" t="s">
        <v>79</v>
      </c>
    </row>
    <row r="172" spans="2:65" s="1" customFormat="1" ht="14.4" customHeight="1">
      <c r="B172" s="44"/>
      <c r="C172" s="255" t="s">
        <v>314</v>
      </c>
      <c r="D172" s="255" t="s">
        <v>295</v>
      </c>
      <c r="E172" s="256" t="s">
        <v>315</v>
      </c>
      <c r="F172" s="257" t="s">
        <v>316</v>
      </c>
      <c r="G172" s="258" t="s">
        <v>154</v>
      </c>
      <c r="H172" s="259">
        <v>4.2</v>
      </c>
      <c r="I172" s="260"/>
      <c r="J172" s="261">
        <f>ROUND(I172*H172,2)</f>
        <v>0</v>
      </c>
      <c r="K172" s="257" t="s">
        <v>155</v>
      </c>
      <c r="L172" s="262"/>
      <c r="M172" s="263" t="s">
        <v>21</v>
      </c>
      <c r="N172" s="264" t="s">
        <v>40</v>
      </c>
      <c r="O172" s="45"/>
      <c r="P172" s="228">
        <f>O172*H172</f>
        <v>0</v>
      </c>
      <c r="Q172" s="228">
        <v>0.081</v>
      </c>
      <c r="R172" s="228">
        <f>Q172*H172</f>
        <v>0.3402</v>
      </c>
      <c r="S172" s="228">
        <v>0</v>
      </c>
      <c r="T172" s="229">
        <f>S172*H172</f>
        <v>0</v>
      </c>
      <c r="AR172" s="22" t="s">
        <v>298</v>
      </c>
      <c r="AT172" s="22" t="s">
        <v>295</v>
      </c>
      <c r="AU172" s="22" t="s">
        <v>79</v>
      </c>
      <c r="AY172" s="22" t="s">
        <v>148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22" t="s">
        <v>77</v>
      </c>
      <c r="BK172" s="230">
        <f>ROUND(I172*H172,2)</f>
        <v>0</v>
      </c>
      <c r="BL172" s="22" t="s">
        <v>253</v>
      </c>
      <c r="BM172" s="22" t="s">
        <v>317</v>
      </c>
    </row>
    <row r="173" spans="2:47" s="1" customFormat="1" ht="13.5">
      <c r="B173" s="44"/>
      <c r="C173" s="72"/>
      <c r="D173" s="231" t="s">
        <v>158</v>
      </c>
      <c r="E173" s="72"/>
      <c r="F173" s="232" t="s">
        <v>318</v>
      </c>
      <c r="G173" s="72"/>
      <c r="H173" s="72"/>
      <c r="I173" s="189"/>
      <c r="J173" s="72"/>
      <c r="K173" s="72"/>
      <c r="L173" s="70"/>
      <c r="M173" s="233"/>
      <c r="N173" s="45"/>
      <c r="O173" s="45"/>
      <c r="P173" s="45"/>
      <c r="Q173" s="45"/>
      <c r="R173" s="45"/>
      <c r="S173" s="45"/>
      <c r="T173" s="93"/>
      <c r="AT173" s="22" t="s">
        <v>158</v>
      </c>
      <c r="AU173" s="22" t="s">
        <v>79</v>
      </c>
    </row>
    <row r="174" spans="2:51" s="11" customFormat="1" ht="13.5">
      <c r="B174" s="234"/>
      <c r="C174" s="235"/>
      <c r="D174" s="231" t="s">
        <v>160</v>
      </c>
      <c r="E174" s="235"/>
      <c r="F174" s="237" t="s">
        <v>319</v>
      </c>
      <c r="G174" s="235"/>
      <c r="H174" s="238">
        <v>4.2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160</v>
      </c>
      <c r="AU174" s="244" t="s">
        <v>79</v>
      </c>
      <c r="AV174" s="11" t="s">
        <v>79</v>
      </c>
      <c r="AW174" s="11" t="s">
        <v>6</v>
      </c>
      <c r="AX174" s="11" t="s">
        <v>77</v>
      </c>
      <c r="AY174" s="244" t="s">
        <v>148</v>
      </c>
    </row>
    <row r="175" spans="2:65" s="1" customFormat="1" ht="14.4" customHeight="1">
      <c r="B175" s="44"/>
      <c r="C175" s="219" t="s">
        <v>320</v>
      </c>
      <c r="D175" s="219" t="s">
        <v>151</v>
      </c>
      <c r="E175" s="220" t="s">
        <v>321</v>
      </c>
      <c r="F175" s="221" t="s">
        <v>322</v>
      </c>
      <c r="G175" s="222" t="s">
        <v>154</v>
      </c>
      <c r="H175" s="223">
        <v>4</v>
      </c>
      <c r="I175" s="224"/>
      <c r="J175" s="225">
        <f>ROUND(I175*H175,2)</f>
        <v>0</v>
      </c>
      <c r="K175" s="221" t="s">
        <v>155</v>
      </c>
      <c r="L175" s="70"/>
      <c r="M175" s="226" t="s">
        <v>21</v>
      </c>
      <c r="N175" s="227" t="s">
        <v>40</v>
      </c>
      <c r="O175" s="45"/>
      <c r="P175" s="228">
        <f>O175*H175</f>
        <v>0</v>
      </c>
      <c r="Q175" s="228">
        <v>0.0004</v>
      </c>
      <c r="R175" s="228">
        <f>Q175*H175</f>
        <v>0.0016</v>
      </c>
      <c r="S175" s="228">
        <v>0</v>
      </c>
      <c r="T175" s="229">
        <f>S175*H175</f>
        <v>0</v>
      </c>
      <c r="AR175" s="22" t="s">
        <v>253</v>
      </c>
      <c r="AT175" s="22" t="s">
        <v>151</v>
      </c>
      <c r="AU175" s="22" t="s">
        <v>79</v>
      </c>
      <c r="AY175" s="22" t="s">
        <v>148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2" t="s">
        <v>77</v>
      </c>
      <c r="BK175" s="230">
        <f>ROUND(I175*H175,2)</f>
        <v>0</v>
      </c>
      <c r="BL175" s="22" t="s">
        <v>253</v>
      </c>
      <c r="BM175" s="22" t="s">
        <v>323</v>
      </c>
    </row>
    <row r="176" spans="2:47" s="1" customFormat="1" ht="13.5">
      <c r="B176" s="44"/>
      <c r="C176" s="72"/>
      <c r="D176" s="231" t="s">
        <v>158</v>
      </c>
      <c r="E176" s="72"/>
      <c r="F176" s="232" t="s">
        <v>324</v>
      </c>
      <c r="G176" s="72"/>
      <c r="H176" s="72"/>
      <c r="I176" s="189"/>
      <c r="J176" s="72"/>
      <c r="K176" s="72"/>
      <c r="L176" s="70"/>
      <c r="M176" s="233"/>
      <c r="N176" s="45"/>
      <c r="O176" s="45"/>
      <c r="P176" s="45"/>
      <c r="Q176" s="45"/>
      <c r="R176" s="45"/>
      <c r="S176" s="45"/>
      <c r="T176" s="93"/>
      <c r="AT176" s="22" t="s">
        <v>158</v>
      </c>
      <c r="AU176" s="22" t="s">
        <v>79</v>
      </c>
    </row>
    <row r="177" spans="2:65" s="1" customFormat="1" ht="22.8" customHeight="1">
      <c r="B177" s="44"/>
      <c r="C177" s="219" t="s">
        <v>325</v>
      </c>
      <c r="D177" s="219" t="s">
        <v>151</v>
      </c>
      <c r="E177" s="220" t="s">
        <v>326</v>
      </c>
      <c r="F177" s="221" t="s">
        <v>327</v>
      </c>
      <c r="G177" s="222" t="s">
        <v>154</v>
      </c>
      <c r="H177" s="223">
        <v>39.01</v>
      </c>
      <c r="I177" s="224"/>
      <c r="J177" s="225">
        <f>ROUND(I177*H177,2)</f>
        <v>0</v>
      </c>
      <c r="K177" s="221" t="s">
        <v>155</v>
      </c>
      <c r="L177" s="70"/>
      <c r="M177" s="226" t="s">
        <v>21</v>
      </c>
      <c r="N177" s="227" t="s">
        <v>40</v>
      </c>
      <c r="O177" s="45"/>
      <c r="P177" s="228">
        <f>O177*H177</f>
        <v>0</v>
      </c>
      <c r="Q177" s="228">
        <v>0.00023</v>
      </c>
      <c r="R177" s="228">
        <f>Q177*H177</f>
        <v>0.008972299999999999</v>
      </c>
      <c r="S177" s="228">
        <v>0</v>
      </c>
      <c r="T177" s="229">
        <f>S177*H177</f>
        <v>0</v>
      </c>
      <c r="AR177" s="22" t="s">
        <v>253</v>
      </c>
      <c r="AT177" s="22" t="s">
        <v>151</v>
      </c>
      <c r="AU177" s="22" t="s">
        <v>79</v>
      </c>
      <c r="AY177" s="22" t="s">
        <v>148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22" t="s">
        <v>77</v>
      </c>
      <c r="BK177" s="230">
        <f>ROUND(I177*H177,2)</f>
        <v>0</v>
      </c>
      <c r="BL177" s="22" t="s">
        <v>253</v>
      </c>
      <c r="BM177" s="22" t="s">
        <v>328</v>
      </c>
    </row>
    <row r="178" spans="2:47" s="1" customFormat="1" ht="13.5">
      <c r="B178" s="44"/>
      <c r="C178" s="72"/>
      <c r="D178" s="231" t="s">
        <v>158</v>
      </c>
      <c r="E178" s="72"/>
      <c r="F178" s="232" t="s">
        <v>329</v>
      </c>
      <c r="G178" s="72"/>
      <c r="H178" s="72"/>
      <c r="I178" s="189"/>
      <c r="J178" s="72"/>
      <c r="K178" s="72"/>
      <c r="L178" s="70"/>
      <c r="M178" s="233"/>
      <c r="N178" s="45"/>
      <c r="O178" s="45"/>
      <c r="P178" s="45"/>
      <c r="Q178" s="45"/>
      <c r="R178" s="45"/>
      <c r="S178" s="45"/>
      <c r="T178" s="93"/>
      <c r="AT178" s="22" t="s">
        <v>158</v>
      </c>
      <c r="AU178" s="22" t="s">
        <v>79</v>
      </c>
    </row>
    <row r="179" spans="2:51" s="11" customFormat="1" ht="13.5">
      <c r="B179" s="234"/>
      <c r="C179" s="235"/>
      <c r="D179" s="231" t="s">
        <v>160</v>
      </c>
      <c r="E179" s="236" t="s">
        <v>21</v>
      </c>
      <c r="F179" s="237" t="s">
        <v>179</v>
      </c>
      <c r="G179" s="235"/>
      <c r="H179" s="238">
        <v>39.01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160</v>
      </c>
      <c r="AU179" s="244" t="s">
        <v>79</v>
      </c>
      <c r="AV179" s="11" t="s">
        <v>79</v>
      </c>
      <c r="AW179" s="11" t="s">
        <v>33</v>
      </c>
      <c r="AX179" s="11" t="s">
        <v>69</v>
      </c>
      <c r="AY179" s="244" t="s">
        <v>148</v>
      </c>
    </row>
    <row r="180" spans="2:65" s="1" customFormat="1" ht="22.8" customHeight="1">
      <c r="B180" s="44"/>
      <c r="C180" s="219" t="s">
        <v>330</v>
      </c>
      <c r="D180" s="219" t="s">
        <v>151</v>
      </c>
      <c r="E180" s="220" t="s">
        <v>331</v>
      </c>
      <c r="F180" s="221" t="s">
        <v>332</v>
      </c>
      <c r="G180" s="222" t="s">
        <v>193</v>
      </c>
      <c r="H180" s="223">
        <v>0.384</v>
      </c>
      <c r="I180" s="224"/>
      <c r="J180" s="225">
        <f>ROUND(I180*H180,2)</f>
        <v>0</v>
      </c>
      <c r="K180" s="221" t="s">
        <v>155</v>
      </c>
      <c r="L180" s="70"/>
      <c r="M180" s="226" t="s">
        <v>21</v>
      </c>
      <c r="N180" s="227" t="s">
        <v>40</v>
      </c>
      <c r="O180" s="4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2" t="s">
        <v>253</v>
      </c>
      <c r="AT180" s="22" t="s">
        <v>151</v>
      </c>
      <c r="AU180" s="22" t="s">
        <v>79</v>
      </c>
      <c r="AY180" s="22" t="s">
        <v>148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2" t="s">
        <v>77</v>
      </c>
      <c r="BK180" s="230">
        <f>ROUND(I180*H180,2)</f>
        <v>0</v>
      </c>
      <c r="BL180" s="22" t="s">
        <v>253</v>
      </c>
      <c r="BM180" s="22" t="s">
        <v>333</v>
      </c>
    </row>
    <row r="181" spans="2:47" s="1" customFormat="1" ht="13.5">
      <c r="B181" s="44"/>
      <c r="C181" s="72"/>
      <c r="D181" s="231" t="s">
        <v>158</v>
      </c>
      <c r="E181" s="72"/>
      <c r="F181" s="232" t="s">
        <v>334</v>
      </c>
      <c r="G181" s="72"/>
      <c r="H181" s="72"/>
      <c r="I181" s="189"/>
      <c r="J181" s="72"/>
      <c r="K181" s="72"/>
      <c r="L181" s="70"/>
      <c r="M181" s="265"/>
      <c r="N181" s="266"/>
      <c r="O181" s="266"/>
      <c r="P181" s="266"/>
      <c r="Q181" s="266"/>
      <c r="R181" s="266"/>
      <c r="S181" s="266"/>
      <c r="T181" s="267"/>
      <c r="AT181" s="22" t="s">
        <v>158</v>
      </c>
      <c r="AU181" s="22" t="s">
        <v>79</v>
      </c>
    </row>
    <row r="182" spans="2:12" s="1" customFormat="1" ht="6.95" customHeight="1">
      <c r="B182" s="65"/>
      <c r="C182" s="66"/>
      <c r="D182" s="66"/>
      <c r="E182" s="66"/>
      <c r="F182" s="66"/>
      <c r="G182" s="66"/>
      <c r="H182" s="66"/>
      <c r="I182" s="164"/>
      <c r="J182" s="66"/>
      <c r="K182" s="66"/>
      <c r="L182" s="70"/>
    </row>
  </sheetData>
  <sheetProtection password="CC35" sheet="1" objects="1" scenarios="1" formatColumns="0" formatRows="0" autoFilter="0"/>
  <autoFilter ref="C86:K18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335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ROUND(J86,2)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ROUND(SUM(BE86:BE166),2)</f>
        <v>0</v>
      </c>
      <c r="G30" s="45"/>
      <c r="H30" s="45"/>
      <c r="I30" s="156">
        <v>0.21</v>
      </c>
      <c r="J30" s="155">
        <f>ROUND(ROUND((SUM(BE86:BE166)),2)*I30,2)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ROUND(SUM(BF86:BF166),2)</f>
        <v>0</v>
      </c>
      <c r="G31" s="45"/>
      <c r="H31" s="45"/>
      <c r="I31" s="156">
        <v>0.15</v>
      </c>
      <c r="J31" s="155">
        <f>ROUND(ROUND((SUM(BF86:BF166)),2)*I31,2)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ROUND(SUM(BG86:BG166),2)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ROUND(SUM(BH86:BH166),2)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ROUND(SUM(BI86:BI166),2)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03.2 - Úpravy a údržba ploch před hlavní budovou školy - monumentální schodiště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J86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J87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J88</f>
        <v>0</v>
      </c>
      <c r="K58" s="188"/>
    </row>
    <row r="59" spans="2:11" s="8" customFormat="1" ht="19.9" customHeight="1">
      <c r="B59" s="182"/>
      <c r="C59" s="183"/>
      <c r="D59" s="184" t="s">
        <v>123</v>
      </c>
      <c r="E59" s="185"/>
      <c r="F59" s="185"/>
      <c r="G59" s="185"/>
      <c r="H59" s="185"/>
      <c r="I59" s="186"/>
      <c r="J59" s="187">
        <f>J95</f>
        <v>0</v>
      </c>
      <c r="K59" s="188"/>
    </row>
    <row r="60" spans="2:11" s="8" customFormat="1" ht="19.9" customHeight="1">
      <c r="B60" s="182"/>
      <c r="C60" s="183"/>
      <c r="D60" s="184" t="s">
        <v>337</v>
      </c>
      <c r="E60" s="185"/>
      <c r="F60" s="185"/>
      <c r="G60" s="185"/>
      <c r="H60" s="185"/>
      <c r="I60" s="186"/>
      <c r="J60" s="187">
        <f>J103</f>
        <v>0</v>
      </c>
      <c r="K60" s="188"/>
    </row>
    <row r="61" spans="2:11" s="8" customFormat="1" ht="19.9" customHeight="1">
      <c r="B61" s="182"/>
      <c r="C61" s="183"/>
      <c r="D61" s="184" t="s">
        <v>124</v>
      </c>
      <c r="E61" s="185"/>
      <c r="F61" s="185"/>
      <c r="G61" s="185"/>
      <c r="H61" s="185"/>
      <c r="I61" s="186"/>
      <c r="J61" s="187">
        <f>J109</f>
        <v>0</v>
      </c>
      <c r="K61" s="188"/>
    </row>
    <row r="62" spans="2:11" s="8" customFormat="1" ht="19.9" customHeight="1">
      <c r="B62" s="182"/>
      <c r="C62" s="183"/>
      <c r="D62" s="184" t="s">
        <v>125</v>
      </c>
      <c r="E62" s="185"/>
      <c r="F62" s="185"/>
      <c r="G62" s="185"/>
      <c r="H62" s="185"/>
      <c r="I62" s="186"/>
      <c r="J62" s="187">
        <f>J123</f>
        <v>0</v>
      </c>
      <c r="K62" s="188"/>
    </row>
    <row r="63" spans="2:11" s="8" customFormat="1" ht="19.9" customHeight="1">
      <c r="B63" s="182"/>
      <c r="C63" s="183"/>
      <c r="D63" s="184" t="s">
        <v>126</v>
      </c>
      <c r="E63" s="185"/>
      <c r="F63" s="185"/>
      <c r="G63" s="185"/>
      <c r="H63" s="185"/>
      <c r="I63" s="186"/>
      <c r="J63" s="187">
        <f>J134</f>
        <v>0</v>
      </c>
      <c r="K63" s="188"/>
    </row>
    <row r="64" spans="2:11" s="8" customFormat="1" ht="19.9" customHeight="1">
      <c r="B64" s="182"/>
      <c r="C64" s="183"/>
      <c r="D64" s="184" t="s">
        <v>127</v>
      </c>
      <c r="E64" s="185"/>
      <c r="F64" s="185"/>
      <c r="G64" s="185"/>
      <c r="H64" s="185"/>
      <c r="I64" s="186"/>
      <c r="J64" s="187">
        <f>J147</f>
        <v>0</v>
      </c>
      <c r="K64" s="188"/>
    </row>
    <row r="65" spans="2:11" s="7" customFormat="1" ht="24.95" customHeight="1">
      <c r="B65" s="175"/>
      <c r="C65" s="176"/>
      <c r="D65" s="177" t="s">
        <v>128</v>
      </c>
      <c r="E65" s="178"/>
      <c r="F65" s="178"/>
      <c r="G65" s="178"/>
      <c r="H65" s="178"/>
      <c r="I65" s="179"/>
      <c r="J65" s="180">
        <f>J150</f>
        <v>0</v>
      </c>
      <c r="K65" s="181"/>
    </row>
    <row r="66" spans="2:11" s="8" customFormat="1" ht="19.9" customHeight="1">
      <c r="B66" s="182"/>
      <c r="C66" s="183"/>
      <c r="D66" s="184" t="s">
        <v>129</v>
      </c>
      <c r="E66" s="185"/>
      <c r="F66" s="185"/>
      <c r="G66" s="185"/>
      <c r="H66" s="185"/>
      <c r="I66" s="186"/>
      <c r="J66" s="187">
        <f>J151</f>
        <v>0</v>
      </c>
      <c r="K66" s="188"/>
    </row>
    <row r="67" spans="2:11" s="1" customFormat="1" ht="21.8" customHeight="1">
      <c r="B67" s="44"/>
      <c r="C67" s="45"/>
      <c r="D67" s="45"/>
      <c r="E67" s="45"/>
      <c r="F67" s="45"/>
      <c r="G67" s="45"/>
      <c r="H67" s="45"/>
      <c r="I67" s="142"/>
      <c r="J67" s="45"/>
      <c r="K67" s="49"/>
    </row>
    <row r="68" spans="2:11" s="1" customFormat="1" ht="6.95" customHeight="1">
      <c r="B68" s="65"/>
      <c r="C68" s="66"/>
      <c r="D68" s="66"/>
      <c r="E68" s="66"/>
      <c r="F68" s="66"/>
      <c r="G68" s="66"/>
      <c r="H68" s="66"/>
      <c r="I68" s="164"/>
      <c r="J68" s="66"/>
      <c r="K68" s="67"/>
    </row>
    <row r="72" spans="2:12" s="1" customFormat="1" ht="6.95" customHeight="1">
      <c r="B72" s="68"/>
      <c r="C72" s="69"/>
      <c r="D72" s="69"/>
      <c r="E72" s="69"/>
      <c r="F72" s="69"/>
      <c r="G72" s="69"/>
      <c r="H72" s="69"/>
      <c r="I72" s="167"/>
      <c r="J72" s="69"/>
      <c r="K72" s="69"/>
      <c r="L72" s="70"/>
    </row>
    <row r="73" spans="2:12" s="1" customFormat="1" ht="36.95" customHeight="1">
      <c r="B73" s="44"/>
      <c r="C73" s="71" t="s">
        <v>132</v>
      </c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4.4" customHeight="1">
      <c r="B75" s="44"/>
      <c r="C75" s="74" t="s">
        <v>18</v>
      </c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4.4" customHeight="1">
      <c r="B76" s="44"/>
      <c r="C76" s="72"/>
      <c r="D76" s="72"/>
      <c r="E76" s="190" t="str">
        <f>E7</f>
        <v>Pedagogická škola Drahovice</v>
      </c>
      <c r="F76" s="74"/>
      <c r="G76" s="74"/>
      <c r="H76" s="74"/>
      <c r="I76" s="189"/>
      <c r="J76" s="72"/>
      <c r="K76" s="72"/>
      <c r="L76" s="70"/>
    </row>
    <row r="77" spans="2:12" s="1" customFormat="1" ht="14.4" customHeight="1">
      <c r="B77" s="44"/>
      <c r="C77" s="74" t="s">
        <v>113</v>
      </c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6.2" customHeight="1">
      <c r="B78" s="44"/>
      <c r="C78" s="72"/>
      <c r="D78" s="72"/>
      <c r="E78" s="80" t="str">
        <f>E9</f>
        <v>SO 03.2 - Úpravy a údržba ploch před hlavní budovou školy - monumentální schodiště</v>
      </c>
      <c r="F78" s="72"/>
      <c r="G78" s="72"/>
      <c r="H78" s="72"/>
      <c r="I78" s="189"/>
      <c r="J78" s="72"/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189"/>
      <c r="J79" s="72"/>
      <c r="K79" s="72"/>
      <c r="L79" s="70"/>
    </row>
    <row r="80" spans="2:12" s="1" customFormat="1" ht="18" customHeight="1">
      <c r="B80" s="44"/>
      <c r="C80" s="74" t="s">
        <v>23</v>
      </c>
      <c r="D80" s="72"/>
      <c r="E80" s="72"/>
      <c r="F80" s="191" t="str">
        <f>F12</f>
        <v>Karlovy Vary</v>
      </c>
      <c r="G80" s="72"/>
      <c r="H80" s="72"/>
      <c r="I80" s="192" t="s">
        <v>25</v>
      </c>
      <c r="J80" s="83" t="str">
        <f>IF(J12="","",J12)</f>
        <v>5. 12. 2017</v>
      </c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189"/>
      <c r="J81" s="72"/>
      <c r="K81" s="72"/>
      <c r="L81" s="70"/>
    </row>
    <row r="82" spans="2:12" s="1" customFormat="1" ht="13.5">
      <c r="B82" s="44"/>
      <c r="C82" s="74" t="s">
        <v>27</v>
      </c>
      <c r="D82" s="72"/>
      <c r="E82" s="72"/>
      <c r="F82" s="191" t="str">
        <f>E15</f>
        <v xml:space="preserve"> </v>
      </c>
      <c r="G82" s="72"/>
      <c r="H82" s="72"/>
      <c r="I82" s="192" t="s">
        <v>32</v>
      </c>
      <c r="J82" s="191" t="str">
        <f>E21</f>
        <v xml:space="preserve"> </v>
      </c>
      <c r="K82" s="72"/>
      <c r="L82" s="70"/>
    </row>
    <row r="83" spans="2:12" s="1" customFormat="1" ht="14.4" customHeight="1">
      <c r="B83" s="44"/>
      <c r="C83" s="74" t="s">
        <v>30</v>
      </c>
      <c r="D83" s="72"/>
      <c r="E83" s="72"/>
      <c r="F83" s="191" t="str">
        <f>IF(E18="","",E18)</f>
        <v/>
      </c>
      <c r="G83" s="72"/>
      <c r="H83" s="72"/>
      <c r="I83" s="189"/>
      <c r="J83" s="72"/>
      <c r="K83" s="72"/>
      <c r="L83" s="70"/>
    </row>
    <row r="84" spans="2:12" s="1" customFormat="1" ht="10.3" customHeight="1">
      <c r="B84" s="44"/>
      <c r="C84" s="72"/>
      <c r="D84" s="72"/>
      <c r="E84" s="72"/>
      <c r="F84" s="72"/>
      <c r="G84" s="72"/>
      <c r="H84" s="72"/>
      <c r="I84" s="189"/>
      <c r="J84" s="72"/>
      <c r="K84" s="72"/>
      <c r="L84" s="70"/>
    </row>
    <row r="85" spans="2:20" s="9" customFormat="1" ht="29.25" customHeight="1">
      <c r="B85" s="193"/>
      <c r="C85" s="194" t="s">
        <v>133</v>
      </c>
      <c r="D85" s="195" t="s">
        <v>54</v>
      </c>
      <c r="E85" s="195" t="s">
        <v>50</v>
      </c>
      <c r="F85" s="195" t="s">
        <v>134</v>
      </c>
      <c r="G85" s="195" t="s">
        <v>135</v>
      </c>
      <c r="H85" s="195" t="s">
        <v>136</v>
      </c>
      <c r="I85" s="196" t="s">
        <v>137</v>
      </c>
      <c r="J85" s="195" t="s">
        <v>118</v>
      </c>
      <c r="K85" s="197" t="s">
        <v>138</v>
      </c>
      <c r="L85" s="198"/>
      <c r="M85" s="100" t="s">
        <v>139</v>
      </c>
      <c r="N85" s="101" t="s">
        <v>39</v>
      </c>
      <c r="O85" s="101" t="s">
        <v>140</v>
      </c>
      <c r="P85" s="101" t="s">
        <v>141</v>
      </c>
      <c r="Q85" s="101" t="s">
        <v>142</v>
      </c>
      <c r="R85" s="101" t="s">
        <v>143</v>
      </c>
      <c r="S85" s="101" t="s">
        <v>144</v>
      </c>
      <c r="T85" s="102" t="s">
        <v>145</v>
      </c>
    </row>
    <row r="86" spans="2:63" s="1" customFormat="1" ht="29.25" customHeight="1">
      <c r="B86" s="44"/>
      <c r="C86" s="106" t="s">
        <v>119</v>
      </c>
      <c r="D86" s="72"/>
      <c r="E86" s="72"/>
      <c r="F86" s="72"/>
      <c r="G86" s="72"/>
      <c r="H86" s="72"/>
      <c r="I86" s="189"/>
      <c r="J86" s="199">
        <f>BK86</f>
        <v>0</v>
      </c>
      <c r="K86" s="72"/>
      <c r="L86" s="70"/>
      <c r="M86" s="103"/>
      <c r="N86" s="104"/>
      <c r="O86" s="104"/>
      <c r="P86" s="200">
        <f>P87+P150</f>
        <v>0</v>
      </c>
      <c r="Q86" s="104"/>
      <c r="R86" s="200">
        <f>R87+R150</f>
        <v>30.80304185</v>
      </c>
      <c r="S86" s="104"/>
      <c r="T86" s="201">
        <f>T87+T150</f>
        <v>26.595</v>
      </c>
      <c r="AT86" s="22" t="s">
        <v>68</v>
      </c>
      <c r="AU86" s="22" t="s">
        <v>120</v>
      </c>
      <c r="BK86" s="202">
        <f>BK87+BK150</f>
        <v>0</v>
      </c>
    </row>
    <row r="87" spans="2:63" s="10" customFormat="1" ht="37.4" customHeight="1">
      <c r="B87" s="203"/>
      <c r="C87" s="204"/>
      <c r="D87" s="205" t="s">
        <v>68</v>
      </c>
      <c r="E87" s="206" t="s">
        <v>146</v>
      </c>
      <c r="F87" s="206" t="s">
        <v>147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P88+P95+P103+P109+P123+P134+P147</f>
        <v>0</v>
      </c>
      <c r="Q87" s="211"/>
      <c r="R87" s="212">
        <f>R88+R95+R103+R109+R123+R134+R147</f>
        <v>30.76566185</v>
      </c>
      <c r="S87" s="211"/>
      <c r="T87" s="213">
        <f>T88+T95+T103+T109+T123+T134+T147</f>
        <v>26.579</v>
      </c>
      <c r="AR87" s="214" t="s">
        <v>77</v>
      </c>
      <c r="AT87" s="215" t="s">
        <v>68</v>
      </c>
      <c r="AU87" s="215" t="s">
        <v>69</v>
      </c>
      <c r="AY87" s="214" t="s">
        <v>148</v>
      </c>
      <c r="BK87" s="216">
        <f>BK88+BK95+BK103+BK109+BK123+BK134+BK147</f>
        <v>0</v>
      </c>
    </row>
    <row r="88" spans="2:63" s="10" customFormat="1" ht="19.9" customHeight="1">
      <c r="B88" s="203"/>
      <c r="C88" s="204"/>
      <c r="D88" s="205" t="s">
        <v>68</v>
      </c>
      <c r="E88" s="217" t="s">
        <v>77</v>
      </c>
      <c r="F88" s="217" t="s">
        <v>338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SUM(P89:P94)</f>
        <v>0</v>
      </c>
      <c r="Q88" s="211"/>
      <c r="R88" s="212">
        <f>SUM(R89:R94)</f>
        <v>0</v>
      </c>
      <c r="S88" s="211"/>
      <c r="T88" s="213">
        <f>SUM(T89:T94)</f>
        <v>7.518000000000001</v>
      </c>
      <c r="AR88" s="214" t="s">
        <v>77</v>
      </c>
      <c r="AT88" s="215" t="s">
        <v>68</v>
      </c>
      <c r="AU88" s="215" t="s">
        <v>77</v>
      </c>
      <c r="AY88" s="214" t="s">
        <v>148</v>
      </c>
      <c r="BK88" s="216">
        <f>SUM(BK89:BK94)</f>
        <v>0</v>
      </c>
    </row>
    <row r="89" spans="2:65" s="1" customFormat="1" ht="14.4" customHeight="1">
      <c r="B89" s="44"/>
      <c r="C89" s="219" t="s">
        <v>77</v>
      </c>
      <c r="D89" s="219" t="s">
        <v>151</v>
      </c>
      <c r="E89" s="220" t="s">
        <v>339</v>
      </c>
      <c r="F89" s="221" t="s">
        <v>340</v>
      </c>
      <c r="G89" s="222" t="s">
        <v>154</v>
      </c>
      <c r="H89" s="223">
        <v>21</v>
      </c>
      <c r="I89" s="224"/>
      <c r="J89" s="225">
        <f>ROUND(I89*H89,2)</f>
        <v>0</v>
      </c>
      <c r="K89" s="221" t="s">
        <v>155</v>
      </c>
      <c r="L89" s="70"/>
      <c r="M89" s="226" t="s">
        <v>21</v>
      </c>
      <c r="N89" s="227" t="s">
        <v>40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0.26</v>
      </c>
      <c r="T89" s="229">
        <f>S89*H89</f>
        <v>5.46</v>
      </c>
      <c r="AR89" s="22" t="s">
        <v>156</v>
      </c>
      <c r="AT89" s="22" t="s">
        <v>151</v>
      </c>
      <c r="AU89" s="22" t="s">
        <v>79</v>
      </c>
      <c r="AY89" s="22" t="s">
        <v>148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77</v>
      </c>
      <c r="BK89" s="230">
        <f>ROUND(I89*H89,2)</f>
        <v>0</v>
      </c>
      <c r="BL89" s="22" t="s">
        <v>156</v>
      </c>
      <c r="BM89" s="22" t="s">
        <v>341</v>
      </c>
    </row>
    <row r="90" spans="2:47" s="1" customFormat="1" ht="13.5">
      <c r="B90" s="44"/>
      <c r="C90" s="72"/>
      <c r="D90" s="231" t="s">
        <v>158</v>
      </c>
      <c r="E90" s="72"/>
      <c r="F90" s="232" t="s">
        <v>342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158</v>
      </c>
      <c r="AU90" s="22" t="s">
        <v>79</v>
      </c>
    </row>
    <row r="91" spans="2:51" s="11" customFormat="1" ht="13.5">
      <c r="B91" s="234"/>
      <c r="C91" s="235"/>
      <c r="D91" s="231" t="s">
        <v>160</v>
      </c>
      <c r="E91" s="236" t="s">
        <v>21</v>
      </c>
      <c r="F91" s="237" t="s">
        <v>343</v>
      </c>
      <c r="G91" s="235"/>
      <c r="H91" s="238">
        <v>21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160</v>
      </c>
      <c r="AU91" s="244" t="s">
        <v>79</v>
      </c>
      <c r="AV91" s="11" t="s">
        <v>79</v>
      </c>
      <c r="AW91" s="11" t="s">
        <v>33</v>
      </c>
      <c r="AX91" s="11" t="s">
        <v>69</v>
      </c>
      <c r="AY91" s="244" t="s">
        <v>148</v>
      </c>
    </row>
    <row r="92" spans="2:65" s="1" customFormat="1" ht="22.8" customHeight="1">
      <c r="B92" s="44"/>
      <c r="C92" s="219" t="s">
        <v>79</v>
      </c>
      <c r="D92" s="219" t="s">
        <v>151</v>
      </c>
      <c r="E92" s="220" t="s">
        <v>344</v>
      </c>
      <c r="F92" s="221" t="s">
        <v>345</v>
      </c>
      <c r="G92" s="222" t="s">
        <v>154</v>
      </c>
      <c r="H92" s="223">
        <v>21</v>
      </c>
      <c r="I92" s="224"/>
      <c r="J92" s="225">
        <f>ROUND(I92*H92,2)</f>
        <v>0</v>
      </c>
      <c r="K92" s="221" t="s">
        <v>155</v>
      </c>
      <c r="L92" s="70"/>
      <c r="M92" s="226" t="s">
        <v>21</v>
      </c>
      <c r="N92" s="227" t="s">
        <v>40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0.098</v>
      </c>
      <c r="T92" s="229">
        <f>S92*H92</f>
        <v>2.0580000000000003</v>
      </c>
      <c r="AR92" s="22" t="s">
        <v>156</v>
      </c>
      <c r="AT92" s="22" t="s">
        <v>151</v>
      </c>
      <c r="AU92" s="22" t="s">
        <v>79</v>
      </c>
      <c r="AY92" s="22" t="s">
        <v>148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77</v>
      </c>
      <c r="BK92" s="230">
        <f>ROUND(I92*H92,2)</f>
        <v>0</v>
      </c>
      <c r="BL92" s="22" t="s">
        <v>156</v>
      </c>
      <c r="BM92" s="22" t="s">
        <v>346</v>
      </c>
    </row>
    <row r="93" spans="2:47" s="1" customFormat="1" ht="13.5">
      <c r="B93" s="44"/>
      <c r="C93" s="72"/>
      <c r="D93" s="231" t="s">
        <v>158</v>
      </c>
      <c r="E93" s="72"/>
      <c r="F93" s="232" t="s">
        <v>347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158</v>
      </c>
      <c r="AU93" s="22" t="s">
        <v>79</v>
      </c>
    </row>
    <row r="94" spans="2:51" s="11" customFormat="1" ht="13.5">
      <c r="B94" s="234"/>
      <c r="C94" s="235"/>
      <c r="D94" s="231" t="s">
        <v>160</v>
      </c>
      <c r="E94" s="236" t="s">
        <v>21</v>
      </c>
      <c r="F94" s="237" t="s">
        <v>348</v>
      </c>
      <c r="G94" s="235"/>
      <c r="H94" s="238">
        <v>21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160</v>
      </c>
      <c r="AU94" s="244" t="s">
        <v>79</v>
      </c>
      <c r="AV94" s="11" t="s">
        <v>79</v>
      </c>
      <c r="AW94" s="11" t="s">
        <v>33</v>
      </c>
      <c r="AX94" s="11" t="s">
        <v>69</v>
      </c>
      <c r="AY94" s="244" t="s">
        <v>148</v>
      </c>
    </row>
    <row r="95" spans="2:63" s="10" customFormat="1" ht="29.85" customHeight="1">
      <c r="B95" s="203"/>
      <c r="C95" s="204"/>
      <c r="D95" s="205" t="s">
        <v>68</v>
      </c>
      <c r="E95" s="217" t="s">
        <v>156</v>
      </c>
      <c r="F95" s="217" t="s">
        <v>162</v>
      </c>
      <c r="G95" s="204"/>
      <c r="H95" s="204"/>
      <c r="I95" s="207"/>
      <c r="J95" s="218">
        <f>BK95</f>
        <v>0</v>
      </c>
      <c r="K95" s="204"/>
      <c r="L95" s="209"/>
      <c r="M95" s="210"/>
      <c r="N95" s="211"/>
      <c r="O95" s="211"/>
      <c r="P95" s="212">
        <f>SUM(P96:P102)</f>
        <v>0</v>
      </c>
      <c r="Q95" s="211"/>
      <c r="R95" s="212">
        <f>SUM(R96:R102)</f>
        <v>10.977120000000001</v>
      </c>
      <c r="S95" s="211"/>
      <c r="T95" s="213">
        <f>SUM(T96:T102)</f>
        <v>0</v>
      </c>
      <c r="AR95" s="214" t="s">
        <v>77</v>
      </c>
      <c r="AT95" s="215" t="s">
        <v>68</v>
      </c>
      <c r="AU95" s="215" t="s">
        <v>77</v>
      </c>
      <c r="AY95" s="214" t="s">
        <v>148</v>
      </c>
      <c r="BK95" s="216">
        <f>SUM(BK96:BK102)</f>
        <v>0</v>
      </c>
    </row>
    <row r="96" spans="2:65" s="1" customFormat="1" ht="14.4" customHeight="1">
      <c r="B96" s="44"/>
      <c r="C96" s="219" t="s">
        <v>149</v>
      </c>
      <c r="D96" s="219" t="s">
        <v>151</v>
      </c>
      <c r="E96" s="220" t="s">
        <v>163</v>
      </c>
      <c r="F96" s="221" t="s">
        <v>164</v>
      </c>
      <c r="G96" s="222" t="s">
        <v>165</v>
      </c>
      <c r="H96" s="223">
        <v>98</v>
      </c>
      <c r="I96" s="224"/>
      <c r="J96" s="225">
        <f>ROUND(I96*H96,2)</f>
        <v>0</v>
      </c>
      <c r="K96" s="221" t="s">
        <v>155</v>
      </c>
      <c r="L96" s="70"/>
      <c r="M96" s="226" t="s">
        <v>21</v>
      </c>
      <c r="N96" s="227" t="s">
        <v>40</v>
      </c>
      <c r="O96" s="45"/>
      <c r="P96" s="228">
        <f>O96*H96</f>
        <v>0</v>
      </c>
      <c r="Q96" s="228">
        <v>0.03465</v>
      </c>
      <c r="R96" s="228">
        <f>Q96*H96</f>
        <v>3.3957</v>
      </c>
      <c r="S96" s="228">
        <v>0</v>
      </c>
      <c r="T96" s="229">
        <f>S96*H96</f>
        <v>0</v>
      </c>
      <c r="AR96" s="22" t="s">
        <v>156</v>
      </c>
      <c r="AT96" s="22" t="s">
        <v>151</v>
      </c>
      <c r="AU96" s="22" t="s">
        <v>79</v>
      </c>
      <c r="AY96" s="22" t="s">
        <v>148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77</v>
      </c>
      <c r="BK96" s="230">
        <f>ROUND(I96*H96,2)</f>
        <v>0</v>
      </c>
      <c r="BL96" s="22" t="s">
        <v>156</v>
      </c>
      <c r="BM96" s="22" t="s">
        <v>166</v>
      </c>
    </row>
    <row r="97" spans="2:47" s="1" customFormat="1" ht="13.5">
      <c r="B97" s="44"/>
      <c r="C97" s="72"/>
      <c r="D97" s="231" t="s">
        <v>158</v>
      </c>
      <c r="E97" s="72"/>
      <c r="F97" s="232" t="s">
        <v>167</v>
      </c>
      <c r="G97" s="72"/>
      <c r="H97" s="72"/>
      <c r="I97" s="189"/>
      <c r="J97" s="72"/>
      <c r="K97" s="72"/>
      <c r="L97" s="70"/>
      <c r="M97" s="233"/>
      <c r="N97" s="45"/>
      <c r="O97" s="45"/>
      <c r="P97" s="45"/>
      <c r="Q97" s="45"/>
      <c r="R97" s="45"/>
      <c r="S97" s="45"/>
      <c r="T97" s="93"/>
      <c r="AT97" s="22" t="s">
        <v>158</v>
      </c>
      <c r="AU97" s="22" t="s">
        <v>79</v>
      </c>
    </row>
    <row r="98" spans="2:51" s="12" customFormat="1" ht="13.5">
      <c r="B98" s="245"/>
      <c r="C98" s="246"/>
      <c r="D98" s="231" t="s">
        <v>160</v>
      </c>
      <c r="E98" s="247" t="s">
        <v>21</v>
      </c>
      <c r="F98" s="248" t="s">
        <v>168</v>
      </c>
      <c r="G98" s="246"/>
      <c r="H98" s="247" t="s">
        <v>21</v>
      </c>
      <c r="I98" s="249"/>
      <c r="J98" s="246"/>
      <c r="K98" s="246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160</v>
      </c>
      <c r="AU98" s="254" t="s">
        <v>79</v>
      </c>
      <c r="AV98" s="12" t="s">
        <v>77</v>
      </c>
      <c r="AW98" s="12" t="s">
        <v>33</v>
      </c>
      <c r="AX98" s="12" t="s">
        <v>69</v>
      </c>
      <c r="AY98" s="254" t="s">
        <v>148</v>
      </c>
    </row>
    <row r="99" spans="2:51" s="11" customFormat="1" ht="13.5">
      <c r="B99" s="234"/>
      <c r="C99" s="235"/>
      <c r="D99" s="231" t="s">
        <v>160</v>
      </c>
      <c r="E99" s="236" t="s">
        <v>21</v>
      </c>
      <c r="F99" s="237" t="s">
        <v>349</v>
      </c>
      <c r="G99" s="235"/>
      <c r="H99" s="238">
        <v>98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160</v>
      </c>
      <c r="AU99" s="244" t="s">
        <v>79</v>
      </c>
      <c r="AV99" s="11" t="s">
        <v>79</v>
      </c>
      <c r="AW99" s="11" t="s">
        <v>33</v>
      </c>
      <c r="AX99" s="11" t="s">
        <v>69</v>
      </c>
      <c r="AY99" s="244" t="s">
        <v>148</v>
      </c>
    </row>
    <row r="100" spans="2:65" s="1" customFormat="1" ht="22.8" customHeight="1">
      <c r="B100" s="44"/>
      <c r="C100" s="219" t="s">
        <v>156</v>
      </c>
      <c r="D100" s="219" t="s">
        <v>151</v>
      </c>
      <c r="E100" s="220" t="s">
        <v>350</v>
      </c>
      <c r="F100" s="221" t="s">
        <v>351</v>
      </c>
      <c r="G100" s="222" t="s">
        <v>154</v>
      </c>
      <c r="H100" s="223">
        <v>42</v>
      </c>
      <c r="I100" s="224"/>
      <c r="J100" s="225">
        <f>ROUND(I100*H100,2)</f>
        <v>0</v>
      </c>
      <c r="K100" s="221" t="s">
        <v>155</v>
      </c>
      <c r="L100" s="70"/>
      <c r="M100" s="226" t="s">
        <v>21</v>
      </c>
      <c r="N100" s="227" t="s">
        <v>40</v>
      </c>
      <c r="O100" s="45"/>
      <c r="P100" s="228">
        <f>O100*H100</f>
        <v>0</v>
      </c>
      <c r="Q100" s="228">
        <v>0.18051</v>
      </c>
      <c r="R100" s="228">
        <f>Q100*H100</f>
        <v>7.5814200000000005</v>
      </c>
      <c r="S100" s="228">
        <v>0</v>
      </c>
      <c r="T100" s="229">
        <f>S100*H100</f>
        <v>0</v>
      </c>
      <c r="AR100" s="22" t="s">
        <v>156</v>
      </c>
      <c r="AT100" s="22" t="s">
        <v>151</v>
      </c>
      <c r="AU100" s="22" t="s">
        <v>79</v>
      </c>
      <c r="AY100" s="22" t="s">
        <v>148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77</v>
      </c>
      <c r="BK100" s="230">
        <f>ROUND(I100*H100,2)</f>
        <v>0</v>
      </c>
      <c r="BL100" s="22" t="s">
        <v>156</v>
      </c>
      <c r="BM100" s="22" t="s">
        <v>352</v>
      </c>
    </row>
    <row r="101" spans="2:47" s="1" customFormat="1" ht="13.5">
      <c r="B101" s="44"/>
      <c r="C101" s="72"/>
      <c r="D101" s="231" t="s">
        <v>158</v>
      </c>
      <c r="E101" s="72"/>
      <c r="F101" s="232" t="s">
        <v>353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158</v>
      </c>
      <c r="AU101" s="22" t="s">
        <v>79</v>
      </c>
    </row>
    <row r="102" spans="2:51" s="11" customFormat="1" ht="13.5">
      <c r="B102" s="234"/>
      <c r="C102" s="235"/>
      <c r="D102" s="231" t="s">
        <v>160</v>
      </c>
      <c r="E102" s="236" t="s">
        <v>21</v>
      </c>
      <c r="F102" s="237" t="s">
        <v>354</v>
      </c>
      <c r="G102" s="235"/>
      <c r="H102" s="238">
        <v>42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160</v>
      </c>
      <c r="AU102" s="244" t="s">
        <v>79</v>
      </c>
      <c r="AV102" s="11" t="s">
        <v>79</v>
      </c>
      <c r="AW102" s="11" t="s">
        <v>33</v>
      </c>
      <c r="AX102" s="11" t="s">
        <v>69</v>
      </c>
      <c r="AY102" s="244" t="s">
        <v>148</v>
      </c>
    </row>
    <row r="103" spans="2:63" s="10" customFormat="1" ht="29.85" customHeight="1">
      <c r="B103" s="203"/>
      <c r="C103" s="204"/>
      <c r="D103" s="205" t="s">
        <v>68</v>
      </c>
      <c r="E103" s="217" t="s">
        <v>186</v>
      </c>
      <c r="F103" s="217" t="s">
        <v>355</v>
      </c>
      <c r="G103" s="204"/>
      <c r="H103" s="204"/>
      <c r="I103" s="207"/>
      <c r="J103" s="218">
        <f>BK103</f>
        <v>0</v>
      </c>
      <c r="K103" s="204"/>
      <c r="L103" s="209"/>
      <c r="M103" s="210"/>
      <c r="N103" s="211"/>
      <c r="O103" s="211"/>
      <c r="P103" s="212">
        <f>SUM(P104:P108)</f>
        <v>0</v>
      </c>
      <c r="Q103" s="211"/>
      <c r="R103" s="212">
        <f>SUM(R104:R108)</f>
        <v>10.467450000000001</v>
      </c>
      <c r="S103" s="211"/>
      <c r="T103" s="213">
        <f>SUM(T104:T108)</f>
        <v>0</v>
      </c>
      <c r="AR103" s="214" t="s">
        <v>77</v>
      </c>
      <c r="AT103" s="215" t="s">
        <v>68</v>
      </c>
      <c r="AU103" s="215" t="s">
        <v>77</v>
      </c>
      <c r="AY103" s="214" t="s">
        <v>148</v>
      </c>
      <c r="BK103" s="216">
        <f>SUM(BK104:BK108)</f>
        <v>0</v>
      </c>
    </row>
    <row r="104" spans="2:65" s="1" customFormat="1" ht="22.8" customHeight="1">
      <c r="B104" s="44"/>
      <c r="C104" s="219" t="s">
        <v>186</v>
      </c>
      <c r="D104" s="219" t="s">
        <v>151</v>
      </c>
      <c r="E104" s="220" t="s">
        <v>356</v>
      </c>
      <c r="F104" s="221" t="s">
        <v>357</v>
      </c>
      <c r="G104" s="222" t="s">
        <v>154</v>
      </c>
      <c r="H104" s="223">
        <v>42</v>
      </c>
      <c r="I104" s="224"/>
      <c r="J104" s="225">
        <f>ROUND(I104*H104,2)</f>
        <v>0</v>
      </c>
      <c r="K104" s="221" t="s">
        <v>155</v>
      </c>
      <c r="L104" s="70"/>
      <c r="M104" s="226" t="s">
        <v>21</v>
      </c>
      <c r="N104" s="227" t="s">
        <v>40</v>
      </c>
      <c r="O104" s="45"/>
      <c r="P104" s="228">
        <f>O104*H104</f>
        <v>0</v>
      </c>
      <c r="Q104" s="228">
        <v>0.1461</v>
      </c>
      <c r="R104" s="228">
        <f>Q104*H104</f>
        <v>6.1362000000000005</v>
      </c>
      <c r="S104" s="228">
        <v>0</v>
      </c>
      <c r="T104" s="229">
        <f>S104*H104</f>
        <v>0</v>
      </c>
      <c r="AR104" s="22" t="s">
        <v>156</v>
      </c>
      <c r="AT104" s="22" t="s">
        <v>151</v>
      </c>
      <c r="AU104" s="22" t="s">
        <v>79</v>
      </c>
      <c r="AY104" s="22" t="s">
        <v>148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77</v>
      </c>
      <c r="BK104" s="230">
        <f>ROUND(I104*H104,2)</f>
        <v>0</v>
      </c>
      <c r="BL104" s="22" t="s">
        <v>156</v>
      </c>
      <c r="BM104" s="22" t="s">
        <v>358</v>
      </c>
    </row>
    <row r="105" spans="2:47" s="1" customFormat="1" ht="13.5">
      <c r="B105" s="44"/>
      <c r="C105" s="72"/>
      <c r="D105" s="231" t="s">
        <v>158</v>
      </c>
      <c r="E105" s="72"/>
      <c r="F105" s="232" t="s">
        <v>359</v>
      </c>
      <c r="G105" s="72"/>
      <c r="H105" s="72"/>
      <c r="I105" s="189"/>
      <c r="J105" s="72"/>
      <c r="K105" s="72"/>
      <c r="L105" s="70"/>
      <c r="M105" s="233"/>
      <c r="N105" s="45"/>
      <c r="O105" s="45"/>
      <c r="P105" s="45"/>
      <c r="Q105" s="45"/>
      <c r="R105" s="45"/>
      <c r="S105" s="45"/>
      <c r="T105" s="93"/>
      <c r="AT105" s="22" t="s">
        <v>158</v>
      </c>
      <c r="AU105" s="22" t="s">
        <v>79</v>
      </c>
    </row>
    <row r="106" spans="2:65" s="1" customFormat="1" ht="22.8" customHeight="1">
      <c r="B106" s="44"/>
      <c r="C106" s="255" t="s">
        <v>170</v>
      </c>
      <c r="D106" s="255" t="s">
        <v>295</v>
      </c>
      <c r="E106" s="256" t="s">
        <v>360</v>
      </c>
      <c r="F106" s="257" t="s">
        <v>361</v>
      </c>
      <c r="G106" s="258" t="s">
        <v>154</v>
      </c>
      <c r="H106" s="259">
        <v>46.2</v>
      </c>
      <c r="I106" s="260"/>
      <c r="J106" s="261">
        <f>ROUND(I106*H106,2)</f>
        <v>0</v>
      </c>
      <c r="K106" s="257" t="s">
        <v>155</v>
      </c>
      <c r="L106" s="262"/>
      <c r="M106" s="263" t="s">
        <v>21</v>
      </c>
      <c r="N106" s="264" t="s">
        <v>40</v>
      </c>
      <c r="O106" s="45"/>
      <c r="P106" s="228">
        <f>O106*H106</f>
        <v>0</v>
      </c>
      <c r="Q106" s="228">
        <v>0.09375</v>
      </c>
      <c r="R106" s="228">
        <f>Q106*H106</f>
        <v>4.331250000000001</v>
      </c>
      <c r="S106" s="228">
        <v>0</v>
      </c>
      <c r="T106" s="229">
        <f>S106*H106</f>
        <v>0</v>
      </c>
      <c r="AR106" s="22" t="s">
        <v>206</v>
      </c>
      <c r="AT106" s="22" t="s">
        <v>295</v>
      </c>
      <c r="AU106" s="22" t="s">
        <v>79</v>
      </c>
      <c r="AY106" s="22" t="s">
        <v>148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77</v>
      </c>
      <c r="BK106" s="230">
        <f>ROUND(I106*H106,2)</f>
        <v>0</v>
      </c>
      <c r="BL106" s="22" t="s">
        <v>156</v>
      </c>
      <c r="BM106" s="22" t="s">
        <v>362</v>
      </c>
    </row>
    <row r="107" spans="2:47" s="1" customFormat="1" ht="13.5">
      <c r="B107" s="44"/>
      <c r="C107" s="72"/>
      <c r="D107" s="231" t="s">
        <v>158</v>
      </c>
      <c r="E107" s="72"/>
      <c r="F107" s="232" t="s">
        <v>363</v>
      </c>
      <c r="G107" s="72"/>
      <c r="H107" s="72"/>
      <c r="I107" s="189"/>
      <c r="J107" s="72"/>
      <c r="K107" s="72"/>
      <c r="L107" s="70"/>
      <c r="M107" s="233"/>
      <c r="N107" s="45"/>
      <c r="O107" s="45"/>
      <c r="P107" s="45"/>
      <c r="Q107" s="45"/>
      <c r="R107" s="45"/>
      <c r="S107" s="45"/>
      <c r="T107" s="93"/>
      <c r="AT107" s="22" t="s">
        <v>158</v>
      </c>
      <c r="AU107" s="22" t="s">
        <v>79</v>
      </c>
    </row>
    <row r="108" spans="2:51" s="11" customFormat="1" ht="13.5">
      <c r="B108" s="234"/>
      <c r="C108" s="235"/>
      <c r="D108" s="231" t="s">
        <v>160</v>
      </c>
      <c r="E108" s="235"/>
      <c r="F108" s="237" t="s">
        <v>364</v>
      </c>
      <c r="G108" s="235"/>
      <c r="H108" s="238">
        <v>46.2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160</v>
      </c>
      <c r="AU108" s="244" t="s">
        <v>79</v>
      </c>
      <c r="AV108" s="11" t="s">
        <v>79</v>
      </c>
      <c r="AW108" s="11" t="s">
        <v>6</v>
      </c>
      <c r="AX108" s="11" t="s">
        <v>77</v>
      </c>
      <c r="AY108" s="244" t="s">
        <v>148</v>
      </c>
    </row>
    <row r="109" spans="2:63" s="10" customFormat="1" ht="29.85" customHeight="1">
      <c r="B109" s="203"/>
      <c r="C109" s="204"/>
      <c r="D109" s="205" t="s">
        <v>68</v>
      </c>
      <c r="E109" s="217" t="s">
        <v>170</v>
      </c>
      <c r="F109" s="217" t="s">
        <v>171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SUM(P110:P122)</f>
        <v>0</v>
      </c>
      <c r="Q109" s="211"/>
      <c r="R109" s="212">
        <f>SUM(R110:R122)</f>
        <v>9.321091849999998</v>
      </c>
      <c r="S109" s="211"/>
      <c r="T109" s="213">
        <f>SUM(T110:T122)</f>
        <v>0</v>
      </c>
      <c r="AR109" s="214" t="s">
        <v>77</v>
      </c>
      <c r="AT109" s="215" t="s">
        <v>68</v>
      </c>
      <c r="AU109" s="215" t="s">
        <v>77</v>
      </c>
      <c r="AY109" s="214" t="s">
        <v>148</v>
      </c>
      <c r="BK109" s="216">
        <f>SUM(BK110:BK122)</f>
        <v>0</v>
      </c>
    </row>
    <row r="110" spans="2:65" s="1" customFormat="1" ht="14.4" customHeight="1">
      <c r="B110" s="44"/>
      <c r="C110" s="219" t="s">
        <v>200</v>
      </c>
      <c r="D110" s="219" t="s">
        <v>151</v>
      </c>
      <c r="E110" s="220" t="s">
        <v>172</v>
      </c>
      <c r="F110" s="221" t="s">
        <v>173</v>
      </c>
      <c r="G110" s="222" t="s">
        <v>154</v>
      </c>
      <c r="H110" s="223">
        <v>92.12</v>
      </c>
      <c r="I110" s="224"/>
      <c r="J110" s="225">
        <f>ROUND(I110*H110,2)</f>
        <v>0</v>
      </c>
      <c r="K110" s="221" t="s">
        <v>155</v>
      </c>
      <c r="L110" s="70"/>
      <c r="M110" s="226" t="s">
        <v>21</v>
      </c>
      <c r="N110" s="227" t="s">
        <v>40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156</v>
      </c>
      <c r="AT110" s="22" t="s">
        <v>151</v>
      </c>
      <c r="AU110" s="22" t="s">
        <v>79</v>
      </c>
      <c r="AY110" s="22" t="s">
        <v>148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77</v>
      </c>
      <c r="BK110" s="230">
        <f>ROUND(I110*H110,2)</f>
        <v>0</v>
      </c>
      <c r="BL110" s="22" t="s">
        <v>156</v>
      </c>
      <c r="BM110" s="22" t="s">
        <v>174</v>
      </c>
    </row>
    <row r="111" spans="2:47" s="1" customFormat="1" ht="13.5">
      <c r="B111" s="44"/>
      <c r="C111" s="72"/>
      <c r="D111" s="231" t="s">
        <v>158</v>
      </c>
      <c r="E111" s="72"/>
      <c r="F111" s="232" t="s">
        <v>175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158</v>
      </c>
      <c r="AU111" s="22" t="s">
        <v>79</v>
      </c>
    </row>
    <row r="112" spans="2:51" s="12" customFormat="1" ht="13.5">
      <c r="B112" s="245"/>
      <c r="C112" s="246"/>
      <c r="D112" s="231" t="s">
        <v>160</v>
      </c>
      <c r="E112" s="247" t="s">
        <v>21</v>
      </c>
      <c r="F112" s="248" t="s">
        <v>176</v>
      </c>
      <c r="G112" s="246"/>
      <c r="H112" s="247" t="s">
        <v>21</v>
      </c>
      <c r="I112" s="249"/>
      <c r="J112" s="246"/>
      <c r="K112" s="246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160</v>
      </c>
      <c r="AU112" s="254" t="s">
        <v>79</v>
      </c>
      <c r="AV112" s="12" t="s">
        <v>77</v>
      </c>
      <c r="AW112" s="12" t="s">
        <v>33</v>
      </c>
      <c r="AX112" s="12" t="s">
        <v>69</v>
      </c>
      <c r="AY112" s="254" t="s">
        <v>148</v>
      </c>
    </row>
    <row r="113" spans="2:51" s="11" customFormat="1" ht="13.5">
      <c r="B113" s="234"/>
      <c r="C113" s="235"/>
      <c r="D113" s="231" t="s">
        <v>160</v>
      </c>
      <c r="E113" s="236" t="s">
        <v>21</v>
      </c>
      <c r="F113" s="237" t="s">
        <v>365</v>
      </c>
      <c r="G113" s="235"/>
      <c r="H113" s="238">
        <v>92.12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160</v>
      </c>
      <c r="AU113" s="244" t="s">
        <v>79</v>
      </c>
      <c r="AV113" s="11" t="s">
        <v>79</v>
      </c>
      <c r="AW113" s="11" t="s">
        <v>33</v>
      </c>
      <c r="AX113" s="11" t="s">
        <v>69</v>
      </c>
      <c r="AY113" s="244" t="s">
        <v>148</v>
      </c>
    </row>
    <row r="114" spans="2:65" s="1" customFormat="1" ht="22.8" customHeight="1">
      <c r="B114" s="44"/>
      <c r="C114" s="219" t="s">
        <v>206</v>
      </c>
      <c r="D114" s="219" t="s">
        <v>151</v>
      </c>
      <c r="E114" s="220" t="s">
        <v>180</v>
      </c>
      <c r="F114" s="221" t="s">
        <v>181</v>
      </c>
      <c r="G114" s="222" t="s">
        <v>182</v>
      </c>
      <c r="H114" s="223">
        <v>3.675</v>
      </c>
      <c r="I114" s="224"/>
      <c r="J114" s="225">
        <f>ROUND(I114*H114,2)</f>
        <v>0</v>
      </c>
      <c r="K114" s="221" t="s">
        <v>155</v>
      </c>
      <c r="L114" s="70"/>
      <c r="M114" s="226" t="s">
        <v>21</v>
      </c>
      <c r="N114" s="227" t="s">
        <v>40</v>
      </c>
      <c r="O114" s="45"/>
      <c r="P114" s="228">
        <f>O114*H114</f>
        <v>0</v>
      </c>
      <c r="Q114" s="228">
        <v>2.45329</v>
      </c>
      <c r="R114" s="228">
        <f>Q114*H114</f>
        <v>9.015840749999999</v>
      </c>
      <c r="S114" s="228">
        <v>0</v>
      </c>
      <c r="T114" s="229">
        <f>S114*H114</f>
        <v>0</v>
      </c>
      <c r="AR114" s="22" t="s">
        <v>156</v>
      </c>
      <c r="AT114" s="22" t="s">
        <v>151</v>
      </c>
      <c r="AU114" s="22" t="s">
        <v>79</v>
      </c>
      <c r="AY114" s="22" t="s">
        <v>148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77</v>
      </c>
      <c r="BK114" s="230">
        <f>ROUND(I114*H114,2)</f>
        <v>0</v>
      </c>
      <c r="BL114" s="22" t="s">
        <v>156</v>
      </c>
      <c r="BM114" s="22" t="s">
        <v>183</v>
      </c>
    </row>
    <row r="115" spans="2:47" s="1" customFormat="1" ht="13.5">
      <c r="B115" s="44"/>
      <c r="C115" s="72"/>
      <c r="D115" s="231" t="s">
        <v>158</v>
      </c>
      <c r="E115" s="72"/>
      <c r="F115" s="232" t="s">
        <v>184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158</v>
      </c>
      <c r="AU115" s="22" t="s">
        <v>79</v>
      </c>
    </row>
    <row r="116" spans="2:51" s="11" customFormat="1" ht="13.5">
      <c r="B116" s="234"/>
      <c r="C116" s="235"/>
      <c r="D116" s="231" t="s">
        <v>160</v>
      </c>
      <c r="E116" s="236" t="s">
        <v>21</v>
      </c>
      <c r="F116" s="237" t="s">
        <v>366</v>
      </c>
      <c r="G116" s="235"/>
      <c r="H116" s="238">
        <v>3.675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160</v>
      </c>
      <c r="AU116" s="244" t="s">
        <v>79</v>
      </c>
      <c r="AV116" s="11" t="s">
        <v>79</v>
      </c>
      <c r="AW116" s="11" t="s">
        <v>33</v>
      </c>
      <c r="AX116" s="11" t="s">
        <v>69</v>
      </c>
      <c r="AY116" s="244" t="s">
        <v>148</v>
      </c>
    </row>
    <row r="117" spans="2:65" s="1" customFormat="1" ht="22.8" customHeight="1">
      <c r="B117" s="44"/>
      <c r="C117" s="219" t="s">
        <v>198</v>
      </c>
      <c r="D117" s="219" t="s">
        <v>151</v>
      </c>
      <c r="E117" s="220" t="s">
        <v>187</v>
      </c>
      <c r="F117" s="221" t="s">
        <v>188</v>
      </c>
      <c r="G117" s="222" t="s">
        <v>182</v>
      </c>
      <c r="H117" s="223">
        <v>3.675</v>
      </c>
      <c r="I117" s="224"/>
      <c r="J117" s="225">
        <f>ROUND(I117*H117,2)</f>
        <v>0</v>
      </c>
      <c r="K117" s="221" t="s">
        <v>155</v>
      </c>
      <c r="L117" s="70"/>
      <c r="M117" s="226" t="s">
        <v>21</v>
      </c>
      <c r="N117" s="227" t="s">
        <v>40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156</v>
      </c>
      <c r="AT117" s="22" t="s">
        <v>151</v>
      </c>
      <c r="AU117" s="22" t="s">
        <v>79</v>
      </c>
      <c r="AY117" s="22" t="s">
        <v>148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77</v>
      </c>
      <c r="BK117" s="230">
        <f>ROUND(I117*H117,2)</f>
        <v>0</v>
      </c>
      <c r="BL117" s="22" t="s">
        <v>156</v>
      </c>
      <c r="BM117" s="22" t="s">
        <v>189</v>
      </c>
    </row>
    <row r="118" spans="2:47" s="1" customFormat="1" ht="13.5">
      <c r="B118" s="44"/>
      <c r="C118" s="72"/>
      <c r="D118" s="231" t="s">
        <v>158</v>
      </c>
      <c r="E118" s="72"/>
      <c r="F118" s="232" t="s">
        <v>190</v>
      </c>
      <c r="G118" s="72"/>
      <c r="H118" s="72"/>
      <c r="I118" s="189"/>
      <c r="J118" s="72"/>
      <c r="K118" s="72"/>
      <c r="L118" s="70"/>
      <c r="M118" s="233"/>
      <c r="N118" s="45"/>
      <c r="O118" s="45"/>
      <c r="P118" s="45"/>
      <c r="Q118" s="45"/>
      <c r="R118" s="45"/>
      <c r="S118" s="45"/>
      <c r="T118" s="93"/>
      <c r="AT118" s="22" t="s">
        <v>158</v>
      </c>
      <c r="AU118" s="22" t="s">
        <v>79</v>
      </c>
    </row>
    <row r="119" spans="2:65" s="1" customFormat="1" ht="14.4" customHeight="1">
      <c r="B119" s="44"/>
      <c r="C119" s="219" t="s">
        <v>217</v>
      </c>
      <c r="D119" s="219" t="s">
        <v>151</v>
      </c>
      <c r="E119" s="220" t="s">
        <v>191</v>
      </c>
      <c r="F119" s="221" t="s">
        <v>192</v>
      </c>
      <c r="G119" s="222" t="s">
        <v>193</v>
      </c>
      <c r="H119" s="223">
        <v>0.29</v>
      </c>
      <c r="I119" s="224"/>
      <c r="J119" s="225">
        <f>ROUND(I119*H119,2)</f>
        <v>0</v>
      </c>
      <c r="K119" s="221" t="s">
        <v>155</v>
      </c>
      <c r="L119" s="70"/>
      <c r="M119" s="226" t="s">
        <v>21</v>
      </c>
      <c r="N119" s="227" t="s">
        <v>40</v>
      </c>
      <c r="O119" s="45"/>
      <c r="P119" s="228">
        <f>O119*H119</f>
        <v>0</v>
      </c>
      <c r="Q119" s="228">
        <v>1.05259</v>
      </c>
      <c r="R119" s="228">
        <f>Q119*H119</f>
        <v>0.30525109999999994</v>
      </c>
      <c r="S119" s="228">
        <v>0</v>
      </c>
      <c r="T119" s="229">
        <f>S119*H119</f>
        <v>0</v>
      </c>
      <c r="AR119" s="22" t="s">
        <v>156</v>
      </c>
      <c r="AT119" s="22" t="s">
        <v>151</v>
      </c>
      <c r="AU119" s="22" t="s">
        <v>79</v>
      </c>
      <c r="AY119" s="22" t="s">
        <v>148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77</v>
      </c>
      <c r="BK119" s="230">
        <f>ROUND(I119*H119,2)</f>
        <v>0</v>
      </c>
      <c r="BL119" s="22" t="s">
        <v>156</v>
      </c>
      <c r="BM119" s="22" t="s">
        <v>194</v>
      </c>
    </row>
    <row r="120" spans="2:47" s="1" customFormat="1" ht="13.5">
      <c r="B120" s="44"/>
      <c r="C120" s="72"/>
      <c r="D120" s="231" t="s">
        <v>158</v>
      </c>
      <c r="E120" s="72"/>
      <c r="F120" s="232" t="s">
        <v>195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158</v>
      </c>
      <c r="AU120" s="22" t="s">
        <v>79</v>
      </c>
    </row>
    <row r="121" spans="2:51" s="12" customFormat="1" ht="13.5">
      <c r="B121" s="245"/>
      <c r="C121" s="246"/>
      <c r="D121" s="231" t="s">
        <v>160</v>
      </c>
      <c r="E121" s="247" t="s">
        <v>21</v>
      </c>
      <c r="F121" s="248" t="s">
        <v>196</v>
      </c>
      <c r="G121" s="246"/>
      <c r="H121" s="247" t="s">
        <v>21</v>
      </c>
      <c r="I121" s="249"/>
      <c r="J121" s="246"/>
      <c r="K121" s="246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160</v>
      </c>
      <c r="AU121" s="254" t="s">
        <v>79</v>
      </c>
      <c r="AV121" s="12" t="s">
        <v>77</v>
      </c>
      <c r="AW121" s="12" t="s">
        <v>33</v>
      </c>
      <c r="AX121" s="12" t="s">
        <v>69</v>
      </c>
      <c r="AY121" s="254" t="s">
        <v>148</v>
      </c>
    </row>
    <row r="122" spans="2:51" s="11" customFormat="1" ht="13.5">
      <c r="B122" s="234"/>
      <c r="C122" s="235"/>
      <c r="D122" s="231" t="s">
        <v>160</v>
      </c>
      <c r="E122" s="236" t="s">
        <v>21</v>
      </c>
      <c r="F122" s="237" t="s">
        <v>367</v>
      </c>
      <c r="G122" s="235"/>
      <c r="H122" s="238">
        <v>0.29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160</v>
      </c>
      <c r="AU122" s="244" t="s">
        <v>79</v>
      </c>
      <c r="AV122" s="11" t="s">
        <v>79</v>
      </c>
      <c r="AW122" s="11" t="s">
        <v>33</v>
      </c>
      <c r="AX122" s="11" t="s">
        <v>69</v>
      </c>
      <c r="AY122" s="244" t="s">
        <v>148</v>
      </c>
    </row>
    <row r="123" spans="2:63" s="10" customFormat="1" ht="29.85" customHeight="1">
      <c r="B123" s="203"/>
      <c r="C123" s="204"/>
      <c r="D123" s="205" t="s">
        <v>68</v>
      </c>
      <c r="E123" s="217" t="s">
        <v>198</v>
      </c>
      <c r="F123" s="217" t="s">
        <v>199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</v>
      </c>
      <c r="S123" s="211"/>
      <c r="T123" s="213">
        <f>SUM(T124:T133)</f>
        <v>19.061</v>
      </c>
      <c r="AR123" s="214" t="s">
        <v>77</v>
      </c>
      <c r="AT123" s="215" t="s">
        <v>68</v>
      </c>
      <c r="AU123" s="215" t="s">
        <v>77</v>
      </c>
      <c r="AY123" s="214" t="s">
        <v>148</v>
      </c>
      <c r="BK123" s="216">
        <f>SUM(BK124:BK133)</f>
        <v>0</v>
      </c>
    </row>
    <row r="124" spans="2:65" s="1" customFormat="1" ht="14.4" customHeight="1">
      <c r="B124" s="44"/>
      <c r="C124" s="219" t="s">
        <v>223</v>
      </c>
      <c r="D124" s="219" t="s">
        <v>151</v>
      </c>
      <c r="E124" s="220" t="s">
        <v>201</v>
      </c>
      <c r="F124" s="221" t="s">
        <v>202</v>
      </c>
      <c r="G124" s="222" t="s">
        <v>165</v>
      </c>
      <c r="H124" s="223">
        <v>98</v>
      </c>
      <c r="I124" s="224"/>
      <c r="J124" s="225">
        <f>ROUND(I124*H124,2)</f>
        <v>0</v>
      </c>
      <c r="K124" s="221" t="s">
        <v>155</v>
      </c>
      <c r="L124" s="70"/>
      <c r="M124" s="226" t="s">
        <v>21</v>
      </c>
      <c r="N124" s="227" t="s">
        <v>40</v>
      </c>
      <c r="O124" s="45"/>
      <c r="P124" s="228">
        <f>O124*H124</f>
        <v>0</v>
      </c>
      <c r="Q124" s="228">
        <v>0</v>
      </c>
      <c r="R124" s="228">
        <f>Q124*H124</f>
        <v>0</v>
      </c>
      <c r="S124" s="228">
        <v>0.112</v>
      </c>
      <c r="T124" s="229">
        <f>S124*H124</f>
        <v>10.976</v>
      </c>
      <c r="AR124" s="22" t="s">
        <v>156</v>
      </c>
      <c r="AT124" s="22" t="s">
        <v>151</v>
      </c>
      <c r="AU124" s="22" t="s">
        <v>79</v>
      </c>
      <c r="AY124" s="22" t="s">
        <v>148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77</v>
      </c>
      <c r="BK124" s="230">
        <f>ROUND(I124*H124,2)</f>
        <v>0</v>
      </c>
      <c r="BL124" s="22" t="s">
        <v>156</v>
      </c>
      <c r="BM124" s="22" t="s">
        <v>203</v>
      </c>
    </row>
    <row r="125" spans="2:47" s="1" customFormat="1" ht="13.5">
      <c r="B125" s="44"/>
      <c r="C125" s="72"/>
      <c r="D125" s="231" t="s">
        <v>158</v>
      </c>
      <c r="E125" s="72"/>
      <c r="F125" s="232" t="s">
        <v>204</v>
      </c>
      <c r="G125" s="72"/>
      <c r="H125" s="72"/>
      <c r="I125" s="189"/>
      <c r="J125" s="72"/>
      <c r="K125" s="72"/>
      <c r="L125" s="70"/>
      <c r="M125" s="233"/>
      <c r="N125" s="45"/>
      <c r="O125" s="45"/>
      <c r="P125" s="45"/>
      <c r="Q125" s="45"/>
      <c r="R125" s="45"/>
      <c r="S125" s="45"/>
      <c r="T125" s="93"/>
      <c r="AT125" s="22" t="s">
        <v>158</v>
      </c>
      <c r="AU125" s="22" t="s">
        <v>79</v>
      </c>
    </row>
    <row r="126" spans="2:51" s="11" customFormat="1" ht="13.5">
      <c r="B126" s="234"/>
      <c r="C126" s="235"/>
      <c r="D126" s="231" t="s">
        <v>160</v>
      </c>
      <c r="E126" s="236" t="s">
        <v>21</v>
      </c>
      <c r="F126" s="237" t="s">
        <v>368</v>
      </c>
      <c r="G126" s="235"/>
      <c r="H126" s="238">
        <v>98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160</v>
      </c>
      <c r="AU126" s="244" t="s">
        <v>79</v>
      </c>
      <c r="AV126" s="11" t="s">
        <v>79</v>
      </c>
      <c r="AW126" s="11" t="s">
        <v>33</v>
      </c>
      <c r="AX126" s="11" t="s">
        <v>69</v>
      </c>
      <c r="AY126" s="244" t="s">
        <v>148</v>
      </c>
    </row>
    <row r="127" spans="2:65" s="1" customFormat="1" ht="22.8" customHeight="1">
      <c r="B127" s="44"/>
      <c r="C127" s="219" t="s">
        <v>229</v>
      </c>
      <c r="D127" s="219" t="s">
        <v>151</v>
      </c>
      <c r="E127" s="220" t="s">
        <v>207</v>
      </c>
      <c r="F127" s="221" t="s">
        <v>208</v>
      </c>
      <c r="G127" s="222" t="s">
        <v>182</v>
      </c>
      <c r="H127" s="223">
        <v>3.675</v>
      </c>
      <c r="I127" s="224"/>
      <c r="J127" s="225">
        <f>ROUND(I127*H127,2)</f>
        <v>0</v>
      </c>
      <c r="K127" s="221" t="s">
        <v>155</v>
      </c>
      <c r="L127" s="70"/>
      <c r="M127" s="226" t="s">
        <v>21</v>
      </c>
      <c r="N127" s="227" t="s">
        <v>40</v>
      </c>
      <c r="O127" s="45"/>
      <c r="P127" s="228">
        <f>O127*H127</f>
        <v>0</v>
      </c>
      <c r="Q127" s="228">
        <v>0</v>
      </c>
      <c r="R127" s="228">
        <f>Q127*H127</f>
        <v>0</v>
      </c>
      <c r="S127" s="228">
        <v>2.2</v>
      </c>
      <c r="T127" s="229">
        <f>S127*H127</f>
        <v>8.085</v>
      </c>
      <c r="AR127" s="22" t="s">
        <v>156</v>
      </c>
      <c r="AT127" s="22" t="s">
        <v>151</v>
      </c>
      <c r="AU127" s="22" t="s">
        <v>79</v>
      </c>
      <c r="AY127" s="22" t="s">
        <v>148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" t="s">
        <v>77</v>
      </c>
      <c r="BK127" s="230">
        <f>ROUND(I127*H127,2)</f>
        <v>0</v>
      </c>
      <c r="BL127" s="22" t="s">
        <v>156</v>
      </c>
      <c r="BM127" s="22" t="s">
        <v>209</v>
      </c>
    </row>
    <row r="128" spans="2:47" s="1" customFormat="1" ht="13.5">
      <c r="B128" s="44"/>
      <c r="C128" s="72"/>
      <c r="D128" s="231" t="s">
        <v>158</v>
      </c>
      <c r="E128" s="72"/>
      <c r="F128" s="232" t="s">
        <v>210</v>
      </c>
      <c r="G128" s="72"/>
      <c r="H128" s="72"/>
      <c r="I128" s="189"/>
      <c r="J128" s="72"/>
      <c r="K128" s="72"/>
      <c r="L128" s="70"/>
      <c r="M128" s="233"/>
      <c r="N128" s="45"/>
      <c r="O128" s="45"/>
      <c r="P128" s="45"/>
      <c r="Q128" s="45"/>
      <c r="R128" s="45"/>
      <c r="S128" s="45"/>
      <c r="T128" s="93"/>
      <c r="AT128" s="22" t="s">
        <v>158</v>
      </c>
      <c r="AU128" s="22" t="s">
        <v>79</v>
      </c>
    </row>
    <row r="129" spans="2:51" s="11" customFormat="1" ht="13.5">
      <c r="B129" s="234"/>
      <c r="C129" s="235"/>
      <c r="D129" s="231" t="s">
        <v>160</v>
      </c>
      <c r="E129" s="236" t="s">
        <v>21</v>
      </c>
      <c r="F129" s="237" t="s">
        <v>369</v>
      </c>
      <c r="G129" s="235"/>
      <c r="H129" s="238">
        <v>3.675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160</v>
      </c>
      <c r="AU129" s="244" t="s">
        <v>79</v>
      </c>
      <c r="AV129" s="11" t="s">
        <v>79</v>
      </c>
      <c r="AW129" s="11" t="s">
        <v>33</v>
      </c>
      <c r="AX129" s="11" t="s">
        <v>69</v>
      </c>
      <c r="AY129" s="244" t="s">
        <v>148</v>
      </c>
    </row>
    <row r="130" spans="2:65" s="1" customFormat="1" ht="14.4" customHeight="1">
      <c r="B130" s="44"/>
      <c r="C130" s="219" t="s">
        <v>236</v>
      </c>
      <c r="D130" s="219" t="s">
        <v>151</v>
      </c>
      <c r="E130" s="220" t="s">
        <v>224</v>
      </c>
      <c r="F130" s="221" t="s">
        <v>225</v>
      </c>
      <c r="G130" s="222" t="s">
        <v>165</v>
      </c>
      <c r="H130" s="223">
        <v>84</v>
      </c>
      <c r="I130" s="224"/>
      <c r="J130" s="225">
        <f>ROUND(I130*H130,2)</f>
        <v>0</v>
      </c>
      <c r="K130" s="221" t="s">
        <v>155</v>
      </c>
      <c r="L130" s="70"/>
      <c r="M130" s="226" t="s">
        <v>21</v>
      </c>
      <c r="N130" s="227" t="s">
        <v>40</v>
      </c>
      <c r="O130" s="4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2" t="s">
        <v>156</v>
      </c>
      <c r="AT130" s="22" t="s">
        <v>151</v>
      </c>
      <c r="AU130" s="22" t="s">
        <v>79</v>
      </c>
      <c r="AY130" s="22" t="s">
        <v>148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77</v>
      </c>
      <c r="BK130" s="230">
        <f>ROUND(I130*H130,2)</f>
        <v>0</v>
      </c>
      <c r="BL130" s="22" t="s">
        <v>156</v>
      </c>
      <c r="BM130" s="22" t="s">
        <v>226</v>
      </c>
    </row>
    <row r="131" spans="2:47" s="1" customFormat="1" ht="13.5">
      <c r="B131" s="44"/>
      <c r="C131" s="72"/>
      <c r="D131" s="231" t="s">
        <v>158</v>
      </c>
      <c r="E131" s="72"/>
      <c r="F131" s="232" t="s">
        <v>227</v>
      </c>
      <c r="G131" s="72"/>
      <c r="H131" s="72"/>
      <c r="I131" s="189"/>
      <c r="J131" s="72"/>
      <c r="K131" s="72"/>
      <c r="L131" s="70"/>
      <c r="M131" s="233"/>
      <c r="N131" s="45"/>
      <c r="O131" s="45"/>
      <c r="P131" s="45"/>
      <c r="Q131" s="45"/>
      <c r="R131" s="45"/>
      <c r="S131" s="45"/>
      <c r="T131" s="93"/>
      <c r="AT131" s="22" t="s">
        <v>158</v>
      </c>
      <c r="AU131" s="22" t="s">
        <v>79</v>
      </c>
    </row>
    <row r="132" spans="2:51" s="12" customFormat="1" ht="13.5">
      <c r="B132" s="245"/>
      <c r="C132" s="246"/>
      <c r="D132" s="231" t="s">
        <v>160</v>
      </c>
      <c r="E132" s="247" t="s">
        <v>21</v>
      </c>
      <c r="F132" s="248" t="s">
        <v>176</v>
      </c>
      <c r="G132" s="246"/>
      <c r="H132" s="247" t="s">
        <v>21</v>
      </c>
      <c r="I132" s="249"/>
      <c r="J132" s="246"/>
      <c r="K132" s="246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160</v>
      </c>
      <c r="AU132" s="254" t="s">
        <v>79</v>
      </c>
      <c r="AV132" s="12" t="s">
        <v>77</v>
      </c>
      <c r="AW132" s="12" t="s">
        <v>33</v>
      </c>
      <c r="AX132" s="12" t="s">
        <v>69</v>
      </c>
      <c r="AY132" s="254" t="s">
        <v>148</v>
      </c>
    </row>
    <row r="133" spans="2:51" s="11" customFormat="1" ht="13.5">
      <c r="B133" s="234"/>
      <c r="C133" s="235"/>
      <c r="D133" s="231" t="s">
        <v>160</v>
      </c>
      <c r="E133" s="236" t="s">
        <v>21</v>
      </c>
      <c r="F133" s="237" t="s">
        <v>370</v>
      </c>
      <c r="G133" s="235"/>
      <c r="H133" s="238">
        <v>84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160</v>
      </c>
      <c r="AU133" s="244" t="s">
        <v>79</v>
      </c>
      <c r="AV133" s="11" t="s">
        <v>79</v>
      </c>
      <c r="AW133" s="11" t="s">
        <v>33</v>
      </c>
      <c r="AX133" s="11" t="s">
        <v>69</v>
      </c>
      <c r="AY133" s="244" t="s">
        <v>148</v>
      </c>
    </row>
    <row r="134" spans="2:63" s="10" customFormat="1" ht="29.85" customHeight="1">
      <c r="B134" s="203"/>
      <c r="C134" s="204"/>
      <c r="D134" s="205" t="s">
        <v>68</v>
      </c>
      <c r="E134" s="217" t="s">
        <v>234</v>
      </c>
      <c r="F134" s="217" t="s">
        <v>235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SUM(P135:P146)</f>
        <v>0</v>
      </c>
      <c r="Q134" s="211"/>
      <c r="R134" s="212">
        <f>SUM(R135:R146)</f>
        <v>0</v>
      </c>
      <c r="S134" s="211"/>
      <c r="T134" s="213">
        <f>SUM(T135:T146)</f>
        <v>0</v>
      </c>
      <c r="AR134" s="214" t="s">
        <v>77</v>
      </c>
      <c r="AT134" s="215" t="s">
        <v>68</v>
      </c>
      <c r="AU134" s="215" t="s">
        <v>77</v>
      </c>
      <c r="AY134" s="214" t="s">
        <v>148</v>
      </c>
      <c r="BK134" s="216">
        <f>SUM(BK135:BK146)</f>
        <v>0</v>
      </c>
    </row>
    <row r="135" spans="2:65" s="1" customFormat="1" ht="14.4" customHeight="1">
      <c r="B135" s="44"/>
      <c r="C135" s="219" t="s">
        <v>243</v>
      </c>
      <c r="D135" s="219" t="s">
        <v>151</v>
      </c>
      <c r="E135" s="220" t="s">
        <v>371</v>
      </c>
      <c r="F135" s="221" t="s">
        <v>372</v>
      </c>
      <c r="G135" s="222" t="s">
        <v>193</v>
      </c>
      <c r="H135" s="223">
        <v>15.619</v>
      </c>
      <c r="I135" s="224"/>
      <c r="J135" s="225">
        <f>ROUND(I135*H135,2)</f>
        <v>0</v>
      </c>
      <c r="K135" s="221" t="s">
        <v>155</v>
      </c>
      <c r="L135" s="70"/>
      <c r="M135" s="226" t="s">
        <v>21</v>
      </c>
      <c r="N135" s="227" t="s">
        <v>40</v>
      </c>
      <c r="O135" s="4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2" t="s">
        <v>156</v>
      </c>
      <c r="AT135" s="22" t="s">
        <v>151</v>
      </c>
      <c r="AU135" s="22" t="s">
        <v>79</v>
      </c>
      <c r="AY135" s="22" t="s">
        <v>148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22" t="s">
        <v>77</v>
      </c>
      <c r="BK135" s="230">
        <f>ROUND(I135*H135,2)</f>
        <v>0</v>
      </c>
      <c r="BL135" s="22" t="s">
        <v>156</v>
      </c>
      <c r="BM135" s="22" t="s">
        <v>373</v>
      </c>
    </row>
    <row r="136" spans="2:47" s="1" customFormat="1" ht="13.5">
      <c r="B136" s="44"/>
      <c r="C136" s="72"/>
      <c r="D136" s="231" t="s">
        <v>158</v>
      </c>
      <c r="E136" s="72"/>
      <c r="F136" s="232" t="s">
        <v>374</v>
      </c>
      <c r="G136" s="72"/>
      <c r="H136" s="72"/>
      <c r="I136" s="189"/>
      <c r="J136" s="72"/>
      <c r="K136" s="72"/>
      <c r="L136" s="70"/>
      <c r="M136" s="233"/>
      <c r="N136" s="45"/>
      <c r="O136" s="45"/>
      <c r="P136" s="45"/>
      <c r="Q136" s="45"/>
      <c r="R136" s="45"/>
      <c r="S136" s="45"/>
      <c r="T136" s="93"/>
      <c r="AT136" s="22" t="s">
        <v>158</v>
      </c>
      <c r="AU136" s="22" t="s">
        <v>79</v>
      </c>
    </row>
    <row r="137" spans="2:51" s="11" customFormat="1" ht="13.5">
      <c r="B137" s="234"/>
      <c r="C137" s="235"/>
      <c r="D137" s="231" t="s">
        <v>160</v>
      </c>
      <c r="E137" s="236" t="s">
        <v>21</v>
      </c>
      <c r="F137" s="237" t="s">
        <v>375</v>
      </c>
      <c r="G137" s="235"/>
      <c r="H137" s="238">
        <v>26.595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160</v>
      </c>
      <c r="AU137" s="244" t="s">
        <v>79</v>
      </c>
      <c r="AV137" s="11" t="s">
        <v>79</v>
      </c>
      <c r="AW137" s="11" t="s">
        <v>33</v>
      </c>
      <c r="AX137" s="11" t="s">
        <v>69</v>
      </c>
      <c r="AY137" s="244" t="s">
        <v>148</v>
      </c>
    </row>
    <row r="138" spans="2:51" s="11" customFormat="1" ht="13.5">
      <c r="B138" s="234"/>
      <c r="C138" s="235"/>
      <c r="D138" s="231" t="s">
        <v>160</v>
      </c>
      <c r="E138" s="236" t="s">
        <v>21</v>
      </c>
      <c r="F138" s="237" t="s">
        <v>376</v>
      </c>
      <c r="G138" s="235"/>
      <c r="H138" s="238">
        <v>-10.976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160</v>
      </c>
      <c r="AU138" s="244" t="s">
        <v>79</v>
      </c>
      <c r="AV138" s="11" t="s">
        <v>79</v>
      </c>
      <c r="AW138" s="11" t="s">
        <v>33</v>
      </c>
      <c r="AX138" s="11" t="s">
        <v>69</v>
      </c>
      <c r="AY138" s="244" t="s">
        <v>148</v>
      </c>
    </row>
    <row r="139" spans="2:65" s="1" customFormat="1" ht="22.8" customHeight="1">
      <c r="B139" s="44"/>
      <c r="C139" s="219" t="s">
        <v>10</v>
      </c>
      <c r="D139" s="219" t="s">
        <v>151</v>
      </c>
      <c r="E139" s="220" t="s">
        <v>377</v>
      </c>
      <c r="F139" s="221" t="s">
        <v>378</v>
      </c>
      <c r="G139" s="222" t="s">
        <v>193</v>
      </c>
      <c r="H139" s="223">
        <v>265.251</v>
      </c>
      <c r="I139" s="224"/>
      <c r="J139" s="225">
        <f>ROUND(I139*H139,2)</f>
        <v>0</v>
      </c>
      <c r="K139" s="221" t="s">
        <v>155</v>
      </c>
      <c r="L139" s="70"/>
      <c r="M139" s="226" t="s">
        <v>21</v>
      </c>
      <c r="N139" s="227" t="s">
        <v>40</v>
      </c>
      <c r="O139" s="4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2" t="s">
        <v>156</v>
      </c>
      <c r="AT139" s="22" t="s">
        <v>151</v>
      </c>
      <c r="AU139" s="22" t="s">
        <v>79</v>
      </c>
      <c r="AY139" s="22" t="s">
        <v>148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77</v>
      </c>
      <c r="BK139" s="230">
        <f>ROUND(I139*H139,2)</f>
        <v>0</v>
      </c>
      <c r="BL139" s="22" t="s">
        <v>156</v>
      </c>
      <c r="BM139" s="22" t="s">
        <v>379</v>
      </c>
    </row>
    <row r="140" spans="2:47" s="1" customFormat="1" ht="13.5">
      <c r="B140" s="44"/>
      <c r="C140" s="72"/>
      <c r="D140" s="231" t="s">
        <v>158</v>
      </c>
      <c r="E140" s="72"/>
      <c r="F140" s="232" t="s">
        <v>380</v>
      </c>
      <c r="G140" s="72"/>
      <c r="H140" s="72"/>
      <c r="I140" s="189"/>
      <c r="J140" s="72"/>
      <c r="K140" s="72"/>
      <c r="L140" s="70"/>
      <c r="M140" s="233"/>
      <c r="N140" s="45"/>
      <c r="O140" s="45"/>
      <c r="P140" s="45"/>
      <c r="Q140" s="45"/>
      <c r="R140" s="45"/>
      <c r="S140" s="45"/>
      <c r="T140" s="93"/>
      <c r="AT140" s="22" t="s">
        <v>158</v>
      </c>
      <c r="AU140" s="22" t="s">
        <v>79</v>
      </c>
    </row>
    <row r="141" spans="2:51" s="11" customFormat="1" ht="13.5">
      <c r="B141" s="234"/>
      <c r="C141" s="235"/>
      <c r="D141" s="231" t="s">
        <v>160</v>
      </c>
      <c r="E141" s="235"/>
      <c r="F141" s="237" t="s">
        <v>381</v>
      </c>
      <c r="G141" s="235"/>
      <c r="H141" s="238">
        <v>265.251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160</v>
      </c>
      <c r="AU141" s="244" t="s">
        <v>79</v>
      </c>
      <c r="AV141" s="11" t="s">
        <v>79</v>
      </c>
      <c r="AW141" s="11" t="s">
        <v>6</v>
      </c>
      <c r="AX141" s="11" t="s">
        <v>77</v>
      </c>
      <c r="AY141" s="244" t="s">
        <v>148</v>
      </c>
    </row>
    <row r="142" spans="2:65" s="1" customFormat="1" ht="14.4" customHeight="1">
      <c r="B142" s="44"/>
      <c r="C142" s="219" t="s">
        <v>253</v>
      </c>
      <c r="D142" s="219" t="s">
        <v>151</v>
      </c>
      <c r="E142" s="220" t="s">
        <v>382</v>
      </c>
      <c r="F142" s="221" t="s">
        <v>383</v>
      </c>
      <c r="G142" s="222" t="s">
        <v>193</v>
      </c>
      <c r="H142" s="223">
        <v>13.561</v>
      </c>
      <c r="I142" s="224"/>
      <c r="J142" s="225">
        <f>ROUND(I142*H142,2)</f>
        <v>0</v>
      </c>
      <c r="K142" s="221" t="s">
        <v>155</v>
      </c>
      <c r="L142" s="70"/>
      <c r="M142" s="226" t="s">
        <v>21</v>
      </c>
      <c r="N142" s="227" t="s">
        <v>40</v>
      </c>
      <c r="O142" s="4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2" t="s">
        <v>156</v>
      </c>
      <c r="AT142" s="22" t="s">
        <v>151</v>
      </c>
      <c r="AU142" s="22" t="s">
        <v>79</v>
      </c>
      <c r="AY142" s="22" t="s">
        <v>148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22" t="s">
        <v>77</v>
      </c>
      <c r="BK142" s="230">
        <f>ROUND(I142*H142,2)</f>
        <v>0</v>
      </c>
      <c r="BL142" s="22" t="s">
        <v>156</v>
      </c>
      <c r="BM142" s="22" t="s">
        <v>384</v>
      </c>
    </row>
    <row r="143" spans="2:47" s="1" customFormat="1" ht="13.5">
      <c r="B143" s="44"/>
      <c r="C143" s="72"/>
      <c r="D143" s="231" t="s">
        <v>158</v>
      </c>
      <c r="E143" s="72"/>
      <c r="F143" s="232" t="s">
        <v>257</v>
      </c>
      <c r="G143" s="72"/>
      <c r="H143" s="72"/>
      <c r="I143" s="189"/>
      <c r="J143" s="72"/>
      <c r="K143" s="72"/>
      <c r="L143" s="70"/>
      <c r="M143" s="233"/>
      <c r="N143" s="45"/>
      <c r="O143" s="45"/>
      <c r="P143" s="45"/>
      <c r="Q143" s="45"/>
      <c r="R143" s="45"/>
      <c r="S143" s="45"/>
      <c r="T143" s="93"/>
      <c r="AT143" s="22" t="s">
        <v>158</v>
      </c>
      <c r="AU143" s="22" t="s">
        <v>79</v>
      </c>
    </row>
    <row r="144" spans="2:51" s="11" customFormat="1" ht="13.5">
      <c r="B144" s="234"/>
      <c r="C144" s="235"/>
      <c r="D144" s="231" t="s">
        <v>160</v>
      </c>
      <c r="E144" s="236" t="s">
        <v>21</v>
      </c>
      <c r="F144" s="237" t="s">
        <v>385</v>
      </c>
      <c r="G144" s="235"/>
      <c r="H144" s="238">
        <v>13.561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160</v>
      </c>
      <c r="AU144" s="244" t="s">
        <v>79</v>
      </c>
      <c r="AV144" s="11" t="s">
        <v>79</v>
      </c>
      <c r="AW144" s="11" t="s">
        <v>33</v>
      </c>
      <c r="AX144" s="11" t="s">
        <v>69</v>
      </c>
      <c r="AY144" s="244" t="s">
        <v>148</v>
      </c>
    </row>
    <row r="145" spans="2:65" s="1" customFormat="1" ht="14.4" customHeight="1">
      <c r="B145" s="44"/>
      <c r="C145" s="219" t="s">
        <v>260</v>
      </c>
      <c r="D145" s="219" t="s">
        <v>151</v>
      </c>
      <c r="E145" s="220" t="s">
        <v>386</v>
      </c>
      <c r="F145" s="221" t="s">
        <v>387</v>
      </c>
      <c r="G145" s="222" t="s">
        <v>193</v>
      </c>
      <c r="H145" s="223">
        <v>2.058</v>
      </c>
      <c r="I145" s="224"/>
      <c r="J145" s="225">
        <f>ROUND(I145*H145,2)</f>
        <v>0</v>
      </c>
      <c r="K145" s="221" t="s">
        <v>155</v>
      </c>
      <c r="L145" s="70"/>
      <c r="M145" s="226" t="s">
        <v>21</v>
      </c>
      <c r="N145" s="227" t="s">
        <v>40</v>
      </c>
      <c r="O145" s="4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2" t="s">
        <v>156</v>
      </c>
      <c r="AT145" s="22" t="s">
        <v>151</v>
      </c>
      <c r="AU145" s="22" t="s">
        <v>79</v>
      </c>
      <c r="AY145" s="22" t="s">
        <v>148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22" t="s">
        <v>77</v>
      </c>
      <c r="BK145" s="230">
        <f>ROUND(I145*H145,2)</f>
        <v>0</v>
      </c>
      <c r="BL145" s="22" t="s">
        <v>156</v>
      </c>
      <c r="BM145" s="22" t="s">
        <v>388</v>
      </c>
    </row>
    <row r="146" spans="2:47" s="1" customFormat="1" ht="13.5">
      <c r="B146" s="44"/>
      <c r="C146" s="72"/>
      <c r="D146" s="231" t="s">
        <v>158</v>
      </c>
      <c r="E146" s="72"/>
      <c r="F146" s="232" t="s">
        <v>389</v>
      </c>
      <c r="G146" s="72"/>
      <c r="H146" s="72"/>
      <c r="I146" s="189"/>
      <c r="J146" s="72"/>
      <c r="K146" s="72"/>
      <c r="L146" s="70"/>
      <c r="M146" s="233"/>
      <c r="N146" s="45"/>
      <c r="O146" s="45"/>
      <c r="P146" s="45"/>
      <c r="Q146" s="45"/>
      <c r="R146" s="45"/>
      <c r="S146" s="45"/>
      <c r="T146" s="93"/>
      <c r="AT146" s="22" t="s">
        <v>158</v>
      </c>
      <c r="AU146" s="22" t="s">
        <v>79</v>
      </c>
    </row>
    <row r="147" spans="2:63" s="10" customFormat="1" ht="29.85" customHeight="1">
      <c r="B147" s="203"/>
      <c r="C147" s="204"/>
      <c r="D147" s="205" t="s">
        <v>68</v>
      </c>
      <c r="E147" s="217" t="s">
        <v>258</v>
      </c>
      <c r="F147" s="217" t="s">
        <v>259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SUM(P148:P149)</f>
        <v>0</v>
      </c>
      <c r="Q147" s="211"/>
      <c r="R147" s="212">
        <f>SUM(R148:R149)</f>
        <v>0</v>
      </c>
      <c r="S147" s="211"/>
      <c r="T147" s="213">
        <f>SUM(T148:T149)</f>
        <v>0</v>
      </c>
      <c r="AR147" s="214" t="s">
        <v>77</v>
      </c>
      <c r="AT147" s="215" t="s">
        <v>68</v>
      </c>
      <c r="AU147" s="215" t="s">
        <v>77</v>
      </c>
      <c r="AY147" s="214" t="s">
        <v>148</v>
      </c>
      <c r="BK147" s="216">
        <f>SUM(BK148:BK149)</f>
        <v>0</v>
      </c>
    </row>
    <row r="148" spans="2:65" s="1" customFormat="1" ht="14.4" customHeight="1">
      <c r="B148" s="44"/>
      <c r="C148" s="219" t="s">
        <v>269</v>
      </c>
      <c r="D148" s="219" t="s">
        <v>151</v>
      </c>
      <c r="E148" s="220" t="s">
        <v>390</v>
      </c>
      <c r="F148" s="221" t="s">
        <v>391</v>
      </c>
      <c r="G148" s="222" t="s">
        <v>193</v>
      </c>
      <c r="H148" s="223">
        <v>30.773</v>
      </c>
      <c r="I148" s="224"/>
      <c r="J148" s="225">
        <f>ROUND(I148*H148,2)</f>
        <v>0</v>
      </c>
      <c r="K148" s="221" t="s">
        <v>155</v>
      </c>
      <c r="L148" s="70"/>
      <c r="M148" s="226" t="s">
        <v>21</v>
      </c>
      <c r="N148" s="227" t="s">
        <v>40</v>
      </c>
      <c r="O148" s="4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2" t="s">
        <v>156</v>
      </c>
      <c r="AT148" s="22" t="s">
        <v>151</v>
      </c>
      <c r="AU148" s="22" t="s">
        <v>79</v>
      </c>
      <c r="AY148" s="22" t="s">
        <v>148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77</v>
      </c>
      <c r="BK148" s="230">
        <f>ROUND(I148*H148,2)</f>
        <v>0</v>
      </c>
      <c r="BL148" s="22" t="s">
        <v>156</v>
      </c>
      <c r="BM148" s="22" t="s">
        <v>392</v>
      </c>
    </row>
    <row r="149" spans="2:47" s="1" customFormat="1" ht="13.5">
      <c r="B149" s="44"/>
      <c r="C149" s="72"/>
      <c r="D149" s="231" t="s">
        <v>158</v>
      </c>
      <c r="E149" s="72"/>
      <c r="F149" s="232" t="s">
        <v>393</v>
      </c>
      <c r="G149" s="72"/>
      <c r="H149" s="72"/>
      <c r="I149" s="189"/>
      <c r="J149" s="72"/>
      <c r="K149" s="72"/>
      <c r="L149" s="70"/>
      <c r="M149" s="233"/>
      <c r="N149" s="45"/>
      <c r="O149" s="45"/>
      <c r="P149" s="45"/>
      <c r="Q149" s="45"/>
      <c r="R149" s="45"/>
      <c r="S149" s="45"/>
      <c r="T149" s="93"/>
      <c r="AT149" s="22" t="s">
        <v>158</v>
      </c>
      <c r="AU149" s="22" t="s">
        <v>79</v>
      </c>
    </row>
    <row r="150" spans="2:63" s="10" customFormat="1" ht="37.4" customHeight="1">
      <c r="B150" s="203"/>
      <c r="C150" s="204"/>
      <c r="D150" s="205" t="s">
        <v>68</v>
      </c>
      <c r="E150" s="206" t="s">
        <v>265</v>
      </c>
      <c r="F150" s="206" t="s">
        <v>266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P151</f>
        <v>0</v>
      </c>
      <c r="Q150" s="211"/>
      <c r="R150" s="212">
        <f>R151</f>
        <v>0.03738</v>
      </c>
      <c r="S150" s="211"/>
      <c r="T150" s="213">
        <f>T151</f>
        <v>0.016</v>
      </c>
      <c r="AR150" s="214" t="s">
        <v>79</v>
      </c>
      <c r="AT150" s="215" t="s">
        <v>68</v>
      </c>
      <c r="AU150" s="215" t="s">
        <v>69</v>
      </c>
      <c r="AY150" s="214" t="s">
        <v>148</v>
      </c>
      <c r="BK150" s="216">
        <f>BK151</f>
        <v>0</v>
      </c>
    </row>
    <row r="151" spans="2:63" s="10" customFormat="1" ht="19.9" customHeight="1">
      <c r="B151" s="203"/>
      <c r="C151" s="204"/>
      <c r="D151" s="205" t="s">
        <v>68</v>
      </c>
      <c r="E151" s="217" t="s">
        <v>267</v>
      </c>
      <c r="F151" s="217" t="s">
        <v>268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SUM(P152:P166)</f>
        <v>0</v>
      </c>
      <c r="Q151" s="211"/>
      <c r="R151" s="212">
        <f>SUM(R152:R166)</f>
        <v>0.03738</v>
      </c>
      <c r="S151" s="211"/>
      <c r="T151" s="213">
        <f>SUM(T152:T166)</f>
        <v>0.016</v>
      </c>
      <c r="AR151" s="214" t="s">
        <v>79</v>
      </c>
      <c r="AT151" s="215" t="s">
        <v>68</v>
      </c>
      <c r="AU151" s="215" t="s">
        <v>77</v>
      </c>
      <c r="AY151" s="214" t="s">
        <v>148</v>
      </c>
      <c r="BK151" s="216">
        <f>SUM(BK152:BK166)</f>
        <v>0</v>
      </c>
    </row>
    <row r="152" spans="2:65" s="1" customFormat="1" ht="22.8" customHeight="1">
      <c r="B152" s="44"/>
      <c r="C152" s="219" t="s">
        <v>275</v>
      </c>
      <c r="D152" s="219" t="s">
        <v>151</v>
      </c>
      <c r="E152" s="220" t="s">
        <v>276</v>
      </c>
      <c r="F152" s="221" t="s">
        <v>277</v>
      </c>
      <c r="G152" s="222" t="s">
        <v>278</v>
      </c>
      <c r="H152" s="223">
        <v>16</v>
      </c>
      <c r="I152" s="224"/>
      <c r="J152" s="225">
        <f>ROUND(I152*H152,2)</f>
        <v>0</v>
      </c>
      <c r="K152" s="221" t="s">
        <v>155</v>
      </c>
      <c r="L152" s="70"/>
      <c r="M152" s="226" t="s">
        <v>21</v>
      </c>
      <c r="N152" s="227" t="s">
        <v>40</v>
      </c>
      <c r="O152" s="45"/>
      <c r="P152" s="228">
        <f>O152*H152</f>
        <v>0</v>
      </c>
      <c r="Q152" s="228">
        <v>0</v>
      </c>
      <c r="R152" s="228">
        <f>Q152*H152</f>
        <v>0</v>
      </c>
      <c r="S152" s="228">
        <v>0.001</v>
      </c>
      <c r="T152" s="229">
        <f>S152*H152</f>
        <v>0.016</v>
      </c>
      <c r="AR152" s="22" t="s">
        <v>253</v>
      </c>
      <c r="AT152" s="22" t="s">
        <v>151</v>
      </c>
      <c r="AU152" s="22" t="s">
        <v>79</v>
      </c>
      <c r="AY152" s="22" t="s">
        <v>148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77</v>
      </c>
      <c r="BK152" s="230">
        <f>ROUND(I152*H152,2)</f>
        <v>0</v>
      </c>
      <c r="BL152" s="22" t="s">
        <v>253</v>
      </c>
      <c r="BM152" s="22" t="s">
        <v>394</v>
      </c>
    </row>
    <row r="153" spans="2:47" s="1" customFormat="1" ht="13.5">
      <c r="B153" s="44"/>
      <c r="C153" s="72"/>
      <c r="D153" s="231" t="s">
        <v>158</v>
      </c>
      <c r="E153" s="72"/>
      <c r="F153" s="232" t="s">
        <v>280</v>
      </c>
      <c r="G153" s="72"/>
      <c r="H153" s="72"/>
      <c r="I153" s="189"/>
      <c r="J153" s="72"/>
      <c r="K153" s="72"/>
      <c r="L153" s="70"/>
      <c r="M153" s="233"/>
      <c r="N153" s="45"/>
      <c r="O153" s="45"/>
      <c r="P153" s="45"/>
      <c r="Q153" s="45"/>
      <c r="R153" s="45"/>
      <c r="S153" s="45"/>
      <c r="T153" s="93"/>
      <c r="AT153" s="22" t="s">
        <v>158</v>
      </c>
      <c r="AU153" s="22" t="s">
        <v>79</v>
      </c>
    </row>
    <row r="154" spans="2:51" s="11" customFormat="1" ht="13.5">
      <c r="B154" s="234"/>
      <c r="C154" s="235"/>
      <c r="D154" s="231" t="s">
        <v>160</v>
      </c>
      <c r="E154" s="236" t="s">
        <v>21</v>
      </c>
      <c r="F154" s="237" t="s">
        <v>395</v>
      </c>
      <c r="G154" s="235"/>
      <c r="H154" s="238">
        <v>16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160</v>
      </c>
      <c r="AU154" s="244" t="s">
        <v>79</v>
      </c>
      <c r="AV154" s="11" t="s">
        <v>79</v>
      </c>
      <c r="AW154" s="11" t="s">
        <v>33</v>
      </c>
      <c r="AX154" s="11" t="s">
        <v>69</v>
      </c>
      <c r="AY154" s="244" t="s">
        <v>148</v>
      </c>
    </row>
    <row r="155" spans="2:65" s="1" customFormat="1" ht="22.8" customHeight="1">
      <c r="B155" s="44"/>
      <c r="C155" s="219" t="s">
        <v>282</v>
      </c>
      <c r="D155" s="219" t="s">
        <v>151</v>
      </c>
      <c r="E155" s="220" t="s">
        <v>396</v>
      </c>
      <c r="F155" s="221" t="s">
        <v>397</v>
      </c>
      <c r="G155" s="222" t="s">
        <v>165</v>
      </c>
      <c r="H155" s="223">
        <v>6</v>
      </c>
      <c r="I155" s="224"/>
      <c r="J155" s="225">
        <f>ROUND(I155*H155,2)</f>
        <v>0</v>
      </c>
      <c r="K155" s="221" t="s">
        <v>155</v>
      </c>
      <c r="L155" s="70"/>
      <c r="M155" s="226" t="s">
        <v>21</v>
      </c>
      <c r="N155" s="227" t="s">
        <v>40</v>
      </c>
      <c r="O155" s="45"/>
      <c r="P155" s="228">
        <f>O155*H155</f>
        <v>0</v>
      </c>
      <c r="Q155" s="228">
        <v>6E-05</v>
      </c>
      <c r="R155" s="228">
        <f>Q155*H155</f>
        <v>0.00036</v>
      </c>
      <c r="S155" s="228">
        <v>0</v>
      </c>
      <c r="T155" s="229">
        <f>S155*H155</f>
        <v>0</v>
      </c>
      <c r="AR155" s="22" t="s">
        <v>253</v>
      </c>
      <c r="AT155" s="22" t="s">
        <v>151</v>
      </c>
      <c r="AU155" s="22" t="s">
        <v>79</v>
      </c>
      <c r="AY155" s="22" t="s">
        <v>148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22" t="s">
        <v>77</v>
      </c>
      <c r="BK155" s="230">
        <f>ROUND(I155*H155,2)</f>
        <v>0</v>
      </c>
      <c r="BL155" s="22" t="s">
        <v>253</v>
      </c>
      <c r="BM155" s="22" t="s">
        <v>398</v>
      </c>
    </row>
    <row r="156" spans="2:47" s="1" customFormat="1" ht="13.5">
      <c r="B156" s="44"/>
      <c r="C156" s="72"/>
      <c r="D156" s="231" t="s">
        <v>158</v>
      </c>
      <c r="E156" s="72"/>
      <c r="F156" s="232" t="s">
        <v>399</v>
      </c>
      <c r="G156" s="72"/>
      <c r="H156" s="72"/>
      <c r="I156" s="189"/>
      <c r="J156" s="72"/>
      <c r="K156" s="72"/>
      <c r="L156" s="70"/>
      <c r="M156" s="233"/>
      <c r="N156" s="45"/>
      <c r="O156" s="45"/>
      <c r="P156" s="45"/>
      <c r="Q156" s="45"/>
      <c r="R156" s="45"/>
      <c r="S156" s="45"/>
      <c r="T156" s="93"/>
      <c r="AT156" s="22" t="s">
        <v>158</v>
      </c>
      <c r="AU156" s="22" t="s">
        <v>79</v>
      </c>
    </row>
    <row r="157" spans="2:51" s="11" customFormat="1" ht="13.5">
      <c r="B157" s="234"/>
      <c r="C157" s="235"/>
      <c r="D157" s="231" t="s">
        <v>160</v>
      </c>
      <c r="E157" s="236" t="s">
        <v>21</v>
      </c>
      <c r="F157" s="237" t="s">
        <v>400</v>
      </c>
      <c r="G157" s="235"/>
      <c r="H157" s="238">
        <v>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160</v>
      </c>
      <c r="AU157" s="244" t="s">
        <v>79</v>
      </c>
      <c r="AV157" s="11" t="s">
        <v>79</v>
      </c>
      <c r="AW157" s="11" t="s">
        <v>33</v>
      </c>
      <c r="AX157" s="11" t="s">
        <v>69</v>
      </c>
      <c r="AY157" s="244" t="s">
        <v>148</v>
      </c>
    </row>
    <row r="158" spans="2:65" s="1" customFormat="1" ht="14.4" customHeight="1">
      <c r="B158" s="44"/>
      <c r="C158" s="255" t="s">
        <v>9</v>
      </c>
      <c r="D158" s="255" t="s">
        <v>295</v>
      </c>
      <c r="E158" s="256" t="s">
        <v>401</v>
      </c>
      <c r="F158" s="257" t="s">
        <v>402</v>
      </c>
      <c r="G158" s="258" t="s">
        <v>278</v>
      </c>
      <c r="H158" s="259">
        <v>30</v>
      </c>
      <c r="I158" s="260"/>
      <c r="J158" s="261">
        <f>ROUND(I158*H158,2)</f>
        <v>0</v>
      </c>
      <c r="K158" s="257" t="s">
        <v>21</v>
      </c>
      <c r="L158" s="262"/>
      <c r="M158" s="263" t="s">
        <v>21</v>
      </c>
      <c r="N158" s="264" t="s">
        <v>40</v>
      </c>
      <c r="O158" s="45"/>
      <c r="P158" s="228">
        <f>O158*H158</f>
        <v>0</v>
      </c>
      <c r="Q158" s="228">
        <v>0.001</v>
      </c>
      <c r="R158" s="228">
        <f>Q158*H158</f>
        <v>0.03</v>
      </c>
      <c r="S158" s="228">
        <v>0</v>
      </c>
      <c r="T158" s="229">
        <f>S158*H158</f>
        <v>0</v>
      </c>
      <c r="AR158" s="22" t="s">
        <v>298</v>
      </c>
      <c r="AT158" s="22" t="s">
        <v>295</v>
      </c>
      <c r="AU158" s="22" t="s">
        <v>79</v>
      </c>
      <c r="AY158" s="22" t="s">
        <v>148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2" t="s">
        <v>77</v>
      </c>
      <c r="BK158" s="230">
        <f>ROUND(I158*H158,2)</f>
        <v>0</v>
      </c>
      <c r="BL158" s="22" t="s">
        <v>253</v>
      </c>
      <c r="BM158" s="22" t="s">
        <v>403</v>
      </c>
    </row>
    <row r="159" spans="2:51" s="11" customFormat="1" ht="13.5">
      <c r="B159" s="234"/>
      <c r="C159" s="235"/>
      <c r="D159" s="231" t="s">
        <v>160</v>
      </c>
      <c r="E159" s="236" t="s">
        <v>21</v>
      </c>
      <c r="F159" s="237" t="s">
        <v>404</v>
      </c>
      <c r="G159" s="235"/>
      <c r="H159" s="238">
        <v>30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160</v>
      </c>
      <c r="AU159" s="244" t="s">
        <v>79</v>
      </c>
      <c r="AV159" s="11" t="s">
        <v>79</v>
      </c>
      <c r="AW159" s="11" t="s">
        <v>33</v>
      </c>
      <c r="AX159" s="11" t="s">
        <v>69</v>
      </c>
      <c r="AY159" s="244" t="s">
        <v>148</v>
      </c>
    </row>
    <row r="160" spans="2:65" s="1" customFormat="1" ht="22.8" customHeight="1">
      <c r="B160" s="44"/>
      <c r="C160" s="219" t="s">
        <v>294</v>
      </c>
      <c r="D160" s="219" t="s">
        <v>151</v>
      </c>
      <c r="E160" s="220" t="s">
        <v>405</v>
      </c>
      <c r="F160" s="221" t="s">
        <v>406</v>
      </c>
      <c r="G160" s="222" t="s">
        <v>407</v>
      </c>
      <c r="H160" s="223">
        <v>27</v>
      </c>
      <c r="I160" s="224"/>
      <c r="J160" s="225">
        <f>ROUND(I160*H160,2)</f>
        <v>0</v>
      </c>
      <c r="K160" s="221" t="s">
        <v>155</v>
      </c>
      <c r="L160" s="70"/>
      <c r="M160" s="226" t="s">
        <v>21</v>
      </c>
      <c r="N160" s="227" t="s">
        <v>40</v>
      </c>
      <c r="O160" s="45"/>
      <c r="P160" s="228">
        <f>O160*H160</f>
        <v>0</v>
      </c>
      <c r="Q160" s="228">
        <v>4E-05</v>
      </c>
      <c r="R160" s="228">
        <f>Q160*H160</f>
        <v>0.00108</v>
      </c>
      <c r="S160" s="228">
        <v>0</v>
      </c>
      <c r="T160" s="229">
        <f>S160*H160</f>
        <v>0</v>
      </c>
      <c r="AR160" s="22" t="s">
        <v>156</v>
      </c>
      <c r="AT160" s="22" t="s">
        <v>151</v>
      </c>
      <c r="AU160" s="22" t="s">
        <v>79</v>
      </c>
      <c r="AY160" s="22" t="s">
        <v>148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77</v>
      </c>
      <c r="BK160" s="230">
        <f>ROUND(I160*H160,2)</f>
        <v>0</v>
      </c>
      <c r="BL160" s="22" t="s">
        <v>156</v>
      </c>
      <c r="BM160" s="22" t="s">
        <v>408</v>
      </c>
    </row>
    <row r="161" spans="2:47" s="1" customFormat="1" ht="13.5">
      <c r="B161" s="44"/>
      <c r="C161" s="72"/>
      <c r="D161" s="231" t="s">
        <v>158</v>
      </c>
      <c r="E161" s="72"/>
      <c r="F161" s="232" t="s">
        <v>409</v>
      </c>
      <c r="G161" s="72"/>
      <c r="H161" s="72"/>
      <c r="I161" s="189"/>
      <c r="J161" s="72"/>
      <c r="K161" s="72"/>
      <c r="L161" s="70"/>
      <c r="M161" s="233"/>
      <c r="N161" s="45"/>
      <c r="O161" s="45"/>
      <c r="P161" s="45"/>
      <c r="Q161" s="45"/>
      <c r="R161" s="45"/>
      <c r="S161" s="45"/>
      <c r="T161" s="93"/>
      <c r="AT161" s="22" t="s">
        <v>158</v>
      </c>
      <c r="AU161" s="22" t="s">
        <v>79</v>
      </c>
    </row>
    <row r="162" spans="2:51" s="11" customFormat="1" ht="13.5">
      <c r="B162" s="234"/>
      <c r="C162" s="235"/>
      <c r="D162" s="231" t="s">
        <v>160</v>
      </c>
      <c r="E162" s="236" t="s">
        <v>21</v>
      </c>
      <c r="F162" s="237" t="s">
        <v>410</v>
      </c>
      <c r="G162" s="235"/>
      <c r="H162" s="238">
        <v>27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160</v>
      </c>
      <c r="AU162" s="244" t="s">
        <v>79</v>
      </c>
      <c r="AV162" s="11" t="s">
        <v>79</v>
      </c>
      <c r="AW162" s="11" t="s">
        <v>33</v>
      </c>
      <c r="AX162" s="11" t="s">
        <v>69</v>
      </c>
      <c r="AY162" s="244" t="s">
        <v>148</v>
      </c>
    </row>
    <row r="163" spans="2:65" s="1" customFormat="1" ht="14.4" customHeight="1">
      <c r="B163" s="44"/>
      <c r="C163" s="219" t="s">
        <v>302</v>
      </c>
      <c r="D163" s="219" t="s">
        <v>151</v>
      </c>
      <c r="E163" s="220" t="s">
        <v>411</v>
      </c>
      <c r="F163" s="221" t="s">
        <v>412</v>
      </c>
      <c r="G163" s="222" t="s">
        <v>407</v>
      </c>
      <c r="H163" s="223">
        <v>27</v>
      </c>
      <c r="I163" s="224"/>
      <c r="J163" s="225">
        <f>ROUND(I163*H163,2)</f>
        <v>0</v>
      </c>
      <c r="K163" s="221" t="s">
        <v>155</v>
      </c>
      <c r="L163" s="70"/>
      <c r="M163" s="226" t="s">
        <v>21</v>
      </c>
      <c r="N163" s="227" t="s">
        <v>40</v>
      </c>
      <c r="O163" s="45"/>
      <c r="P163" s="228">
        <f>O163*H163</f>
        <v>0</v>
      </c>
      <c r="Q163" s="228">
        <v>0.00022</v>
      </c>
      <c r="R163" s="228">
        <f>Q163*H163</f>
        <v>0.00594</v>
      </c>
      <c r="S163" s="228">
        <v>0</v>
      </c>
      <c r="T163" s="229">
        <f>S163*H163</f>
        <v>0</v>
      </c>
      <c r="AR163" s="22" t="s">
        <v>156</v>
      </c>
      <c r="AT163" s="22" t="s">
        <v>151</v>
      </c>
      <c r="AU163" s="22" t="s">
        <v>79</v>
      </c>
      <c r="AY163" s="22" t="s">
        <v>148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77</v>
      </c>
      <c r="BK163" s="230">
        <f>ROUND(I163*H163,2)</f>
        <v>0</v>
      </c>
      <c r="BL163" s="22" t="s">
        <v>156</v>
      </c>
      <c r="BM163" s="22" t="s">
        <v>413</v>
      </c>
    </row>
    <row r="164" spans="2:47" s="1" customFormat="1" ht="13.5">
      <c r="B164" s="44"/>
      <c r="C164" s="72"/>
      <c r="D164" s="231" t="s">
        <v>158</v>
      </c>
      <c r="E164" s="72"/>
      <c r="F164" s="232" t="s">
        <v>414</v>
      </c>
      <c r="G164" s="72"/>
      <c r="H164" s="72"/>
      <c r="I164" s="189"/>
      <c r="J164" s="72"/>
      <c r="K164" s="72"/>
      <c r="L164" s="70"/>
      <c r="M164" s="233"/>
      <c r="N164" s="45"/>
      <c r="O164" s="45"/>
      <c r="P164" s="45"/>
      <c r="Q164" s="45"/>
      <c r="R164" s="45"/>
      <c r="S164" s="45"/>
      <c r="T164" s="93"/>
      <c r="AT164" s="22" t="s">
        <v>158</v>
      </c>
      <c r="AU164" s="22" t="s">
        <v>79</v>
      </c>
    </row>
    <row r="165" spans="2:65" s="1" customFormat="1" ht="22.8" customHeight="1">
      <c r="B165" s="44"/>
      <c r="C165" s="219" t="s">
        <v>309</v>
      </c>
      <c r="D165" s="219" t="s">
        <v>151</v>
      </c>
      <c r="E165" s="220" t="s">
        <v>283</v>
      </c>
      <c r="F165" s="221" t="s">
        <v>284</v>
      </c>
      <c r="G165" s="222" t="s">
        <v>193</v>
      </c>
      <c r="H165" s="223">
        <v>0.03</v>
      </c>
      <c r="I165" s="224"/>
      <c r="J165" s="225">
        <f>ROUND(I165*H165,2)</f>
        <v>0</v>
      </c>
      <c r="K165" s="221" t="s">
        <v>155</v>
      </c>
      <c r="L165" s="70"/>
      <c r="M165" s="226" t="s">
        <v>21</v>
      </c>
      <c r="N165" s="227" t="s">
        <v>40</v>
      </c>
      <c r="O165" s="4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2" t="s">
        <v>253</v>
      </c>
      <c r="AT165" s="22" t="s">
        <v>151</v>
      </c>
      <c r="AU165" s="22" t="s">
        <v>79</v>
      </c>
      <c r="AY165" s="22" t="s">
        <v>148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22" t="s">
        <v>77</v>
      </c>
      <c r="BK165" s="230">
        <f>ROUND(I165*H165,2)</f>
        <v>0</v>
      </c>
      <c r="BL165" s="22" t="s">
        <v>253</v>
      </c>
      <c r="BM165" s="22" t="s">
        <v>285</v>
      </c>
    </row>
    <row r="166" spans="2:47" s="1" customFormat="1" ht="13.5">
      <c r="B166" s="44"/>
      <c r="C166" s="72"/>
      <c r="D166" s="231" t="s">
        <v>158</v>
      </c>
      <c r="E166" s="72"/>
      <c r="F166" s="232" t="s">
        <v>286</v>
      </c>
      <c r="G166" s="72"/>
      <c r="H166" s="72"/>
      <c r="I166" s="189"/>
      <c r="J166" s="72"/>
      <c r="K166" s="72"/>
      <c r="L166" s="70"/>
      <c r="M166" s="265"/>
      <c r="N166" s="266"/>
      <c r="O166" s="266"/>
      <c r="P166" s="266"/>
      <c r="Q166" s="266"/>
      <c r="R166" s="266"/>
      <c r="S166" s="266"/>
      <c r="T166" s="267"/>
      <c r="AT166" s="22" t="s">
        <v>158</v>
      </c>
      <c r="AU166" s="22" t="s">
        <v>79</v>
      </c>
    </row>
    <row r="167" spans="2:12" s="1" customFormat="1" ht="6.95" customHeight="1">
      <c r="B167" s="65"/>
      <c r="C167" s="66"/>
      <c r="D167" s="66"/>
      <c r="E167" s="66"/>
      <c r="F167" s="66"/>
      <c r="G167" s="66"/>
      <c r="H167" s="66"/>
      <c r="I167" s="164"/>
      <c r="J167" s="66"/>
      <c r="K167" s="66"/>
      <c r="L167" s="70"/>
    </row>
  </sheetData>
  <sheetProtection password="CC35" sheet="1" objects="1" scenarios="1" formatColumns="0" formatRows="0" autoFilter="0"/>
  <autoFilter ref="C85:K166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415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ROUND(SUM(BE82:BE121),2)</f>
        <v>0</v>
      </c>
      <c r="G30" s="45"/>
      <c r="H30" s="45"/>
      <c r="I30" s="156">
        <v>0.21</v>
      </c>
      <c r="J30" s="155">
        <f>ROUND(ROUND((SUM(BE82:BE121)),2)*I30,2)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ROUND(SUM(BF82:BF121),2)</f>
        <v>0</v>
      </c>
      <c r="G31" s="45"/>
      <c r="H31" s="45"/>
      <c r="I31" s="156">
        <v>0.15</v>
      </c>
      <c r="J31" s="155">
        <f>ROUND(ROUND((SUM(BF82:BF121)),2)*I31,2)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ROUND(SUM(BG82:BG121),2)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ROUND(SUM(BH82:BH121),2)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ROUND(SUM(BI82:BI121),2)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03.3 - Úpravy a údržba ploch před hlavní budovou školy - plochy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J82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J83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J84</f>
        <v>0</v>
      </c>
      <c r="K58" s="188"/>
    </row>
    <row r="59" spans="2:11" s="8" customFormat="1" ht="19.9" customHeight="1">
      <c r="B59" s="182"/>
      <c r="C59" s="183"/>
      <c r="D59" s="184" t="s">
        <v>337</v>
      </c>
      <c r="E59" s="185"/>
      <c r="F59" s="185"/>
      <c r="G59" s="185"/>
      <c r="H59" s="185"/>
      <c r="I59" s="186"/>
      <c r="J59" s="187">
        <f>J90</f>
        <v>0</v>
      </c>
      <c r="K59" s="188"/>
    </row>
    <row r="60" spans="2:11" s="8" customFormat="1" ht="19.9" customHeight="1">
      <c r="B60" s="182"/>
      <c r="C60" s="183"/>
      <c r="D60" s="184" t="s">
        <v>125</v>
      </c>
      <c r="E60" s="185"/>
      <c r="F60" s="185"/>
      <c r="G60" s="185"/>
      <c r="H60" s="185"/>
      <c r="I60" s="186"/>
      <c r="J60" s="187">
        <f>J105</f>
        <v>0</v>
      </c>
      <c r="K60" s="188"/>
    </row>
    <row r="61" spans="2:11" s="8" customFormat="1" ht="19.9" customHeight="1">
      <c r="B61" s="182"/>
      <c r="C61" s="183"/>
      <c r="D61" s="184" t="s">
        <v>126</v>
      </c>
      <c r="E61" s="185"/>
      <c r="F61" s="185"/>
      <c r="G61" s="185"/>
      <c r="H61" s="185"/>
      <c r="I61" s="186"/>
      <c r="J61" s="187">
        <f>J109</f>
        <v>0</v>
      </c>
      <c r="K61" s="188"/>
    </row>
    <row r="62" spans="2:11" s="8" customFormat="1" ht="19.9" customHeight="1">
      <c r="B62" s="182"/>
      <c r="C62" s="183"/>
      <c r="D62" s="184" t="s">
        <v>127</v>
      </c>
      <c r="E62" s="185"/>
      <c r="F62" s="185"/>
      <c r="G62" s="185"/>
      <c r="H62" s="185"/>
      <c r="I62" s="186"/>
      <c r="J62" s="187">
        <f>J119</f>
        <v>0</v>
      </c>
      <c r="K62" s="188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42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64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69"/>
      <c r="L68" s="70"/>
    </row>
    <row r="69" spans="2:12" s="1" customFormat="1" ht="36.95" customHeight="1">
      <c r="B69" s="44"/>
      <c r="C69" s="71" t="s">
        <v>132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4.4" customHeight="1">
      <c r="B72" s="44"/>
      <c r="C72" s="72"/>
      <c r="D72" s="72"/>
      <c r="E72" s="190" t="str">
        <f>E7</f>
        <v>Pedagogická škola Drahovice</v>
      </c>
      <c r="F72" s="74"/>
      <c r="G72" s="74"/>
      <c r="H72" s="74"/>
      <c r="I72" s="189"/>
      <c r="J72" s="72"/>
      <c r="K72" s="72"/>
      <c r="L72" s="70"/>
    </row>
    <row r="73" spans="2:12" s="1" customFormat="1" ht="14.4" customHeight="1">
      <c r="B73" s="44"/>
      <c r="C73" s="74" t="s">
        <v>113</v>
      </c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6.2" customHeight="1">
      <c r="B74" s="44"/>
      <c r="C74" s="72"/>
      <c r="D74" s="72"/>
      <c r="E74" s="80" t="str">
        <f>E9</f>
        <v>SO 03.3 - Úpravy a údržba ploch před hlavní budovou školy - plochy</v>
      </c>
      <c r="F74" s="72"/>
      <c r="G74" s="72"/>
      <c r="H74" s="72"/>
      <c r="I74" s="189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8" customHeight="1">
      <c r="B76" s="44"/>
      <c r="C76" s="74" t="s">
        <v>23</v>
      </c>
      <c r="D76" s="72"/>
      <c r="E76" s="72"/>
      <c r="F76" s="191" t="str">
        <f>F12</f>
        <v>Karlovy Vary</v>
      </c>
      <c r="G76" s="72"/>
      <c r="H76" s="72"/>
      <c r="I76" s="192" t="s">
        <v>25</v>
      </c>
      <c r="J76" s="83" t="str">
        <f>IF(J12="","",J12)</f>
        <v>5. 12. 2017</v>
      </c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3.5">
      <c r="B78" s="44"/>
      <c r="C78" s="74" t="s">
        <v>27</v>
      </c>
      <c r="D78" s="72"/>
      <c r="E78" s="72"/>
      <c r="F78" s="191" t="str">
        <f>E15</f>
        <v xml:space="preserve"> </v>
      </c>
      <c r="G78" s="72"/>
      <c r="H78" s="72"/>
      <c r="I78" s="192" t="s">
        <v>32</v>
      </c>
      <c r="J78" s="191" t="str">
        <f>E21</f>
        <v xml:space="preserve"> </v>
      </c>
      <c r="K78" s="72"/>
      <c r="L78" s="70"/>
    </row>
    <row r="79" spans="2:12" s="1" customFormat="1" ht="14.4" customHeight="1">
      <c r="B79" s="44"/>
      <c r="C79" s="74" t="s">
        <v>30</v>
      </c>
      <c r="D79" s="72"/>
      <c r="E79" s="72"/>
      <c r="F79" s="191" t="str">
        <f>IF(E18="","",E18)</f>
        <v/>
      </c>
      <c r="G79" s="72"/>
      <c r="H79" s="72"/>
      <c r="I79" s="189"/>
      <c r="J79" s="72"/>
      <c r="K79" s="72"/>
      <c r="L79" s="70"/>
    </row>
    <row r="80" spans="2:12" s="1" customFormat="1" ht="10.3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20" s="9" customFormat="1" ht="29.25" customHeight="1">
      <c r="B81" s="193"/>
      <c r="C81" s="194" t="s">
        <v>133</v>
      </c>
      <c r="D81" s="195" t="s">
        <v>54</v>
      </c>
      <c r="E81" s="195" t="s">
        <v>50</v>
      </c>
      <c r="F81" s="195" t="s">
        <v>134</v>
      </c>
      <c r="G81" s="195" t="s">
        <v>135</v>
      </c>
      <c r="H81" s="195" t="s">
        <v>136</v>
      </c>
      <c r="I81" s="196" t="s">
        <v>137</v>
      </c>
      <c r="J81" s="195" t="s">
        <v>118</v>
      </c>
      <c r="K81" s="197" t="s">
        <v>138</v>
      </c>
      <c r="L81" s="198"/>
      <c r="M81" s="100" t="s">
        <v>139</v>
      </c>
      <c r="N81" s="101" t="s">
        <v>39</v>
      </c>
      <c r="O81" s="101" t="s">
        <v>140</v>
      </c>
      <c r="P81" s="101" t="s">
        <v>141</v>
      </c>
      <c r="Q81" s="101" t="s">
        <v>142</v>
      </c>
      <c r="R81" s="101" t="s">
        <v>143</v>
      </c>
      <c r="S81" s="101" t="s">
        <v>144</v>
      </c>
      <c r="T81" s="102" t="s">
        <v>145</v>
      </c>
    </row>
    <row r="82" spans="2:63" s="1" customFormat="1" ht="29.25" customHeight="1">
      <c r="B82" s="44"/>
      <c r="C82" s="106" t="s">
        <v>119</v>
      </c>
      <c r="D82" s="72"/>
      <c r="E82" s="72"/>
      <c r="F82" s="72"/>
      <c r="G82" s="72"/>
      <c r="H82" s="72"/>
      <c r="I82" s="189"/>
      <c r="J82" s="199">
        <f>BK82</f>
        <v>0</v>
      </c>
      <c r="K82" s="72"/>
      <c r="L82" s="70"/>
      <c r="M82" s="103"/>
      <c r="N82" s="104"/>
      <c r="O82" s="104"/>
      <c r="P82" s="200">
        <f>P83</f>
        <v>0</v>
      </c>
      <c r="Q82" s="104"/>
      <c r="R82" s="200">
        <f>R83</f>
        <v>407.60999179</v>
      </c>
      <c r="S82" s="104"/>
      <c r="T82" s="201">
        <f>T83</f>
        <v>386.622</v>
      </c>
      <c r="AT82" s="22" t="s">
        <v>68</v>
      </c>
      <c r="AU82" s="22" t="s">
        <v>120</v>
      </c>
      <c r="BK82" s="202">
        <f>BK83</f>
        <v>0</v>
      </c>
    </row>
    <row r="83" spans="2:63" s="10" customFormat="1" ht="37.4" customHeight="1">
      <c r="B83" s="203"/>
      <c r="C83" s="204"/>
      <c r="D83" s="205" t="s">
        <v>68</v>
      </c>
      <c r="E83" s="206" t="s">
        <v>146</v>
      </c>
      <c r="F83" s="206" t="s">
        <v>147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P84+P90+P105+P109+P119</f>
        <v>0</v>
      </c>
      <c r="Q83" s="211"/>
      <c r="R83" s="212">
        <f>R84+R90+R105+R109+R119</f>
        <v>407.60999179</v>
      </c>
      <c r="S83" s="211"/>
      <c r="T83" s="213">
        <f>T84+T90+T105+T109+T119</f>
        <v>386.622</v>
      </c>
      <c r="AR83" s="214" t="s">
        <v>77</v>
      </c>
      <c r="AT83" s="215" t="s">
        <v>68</v>
      </c>
      <c r="AU83" s="215" t="s">
        <v>69</v>
      </c>
      <c r="AY83" s="214" t="s">
        <v>148</v>
      </c>
      <c r="BK83" s="216">
        <f>BK84+BK90+BK105+BK109+BK119</f>
        <v>0</v>
      </c>
    </row>
    <row r="84" spans="2:63" s="10" customFormat="1" ht="19.9" customHeight="1">
      <c r="B84" s="203"/>
      <c r="C84" s="204"/>
      <c r="D84" s="205" t="s">
        <v>68</v>
      </c>
      <c r="E84" s="217" t="s">
        <v>77</v>
      </c>
      <c r="F84" s="217" t="s">
        <v>338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SUM(P85:P89)</f>
        <v>0</v>
      </c>
      <c r="Q84" s="211"/>
      <c r="R84" s="212">
        <f>SUM(R85:R89)</f>
        <v>0</v>
      </c>
      <c r="S84" s="211"/>
      <c r="T84" s="213">
        <f>SUM(T85:T89)</f>
        <v>386.622</v>
      </c>
      <c r="AR84" s="214" t="s">
        <v>77</v>
      </c>
      <c r="AT84" s="215" t="s">
        <v>68</v>
      </c>
      <c r="AU84" s="215" t="s">
        <v>77</v>
      </c>
      <c r="AY84" s="214" t="s">
        <v>148</v>
      </c>
      <c r="BK84" s="216">
        <f>SUM(BK85:BK89)</f>
        <v>0</v>
      </c>
    </row>
    <row r="85" spans="2:65" s="1" customFormat="1" ht="22.8" customHeight="1">
      <c r="B85" s="44"/>
      <c r="C85" s="219" t="s">
        <v>77</v>
      </c>
      <c r="D85" s="219" t="s">
        <v>151</v>
      </c>
      <c r="E85" s="220" t="s">
        <v>416</v>
      </c>
      <c r="F85" s="221" t="s">
        <v>417</v>
      </c>
      <c r="G85" s="222" t="s">
        <v>154</v>
      </c>
      <c r="H85" s="223">
        <v>914</v>
      </c>
      <c r="I85" s="224"/>
      <c r="J85" s="225">
        <f>ROUND(I85*H85,2)</f>
        <v>0</v>
      </c>
      <c r="K85" s="221" t="s">
        <v>155</v>
      </c>
      <c r="L85" s="70"/>
      <c r="M85" s="226" t="s">
        <v>21</v>
      </c>
      <c r="N85" s="227" t="s">
        <v>40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0.325</v>
      </c>
      <c r="T85" s="229">
        <f>S85*H85</f>
        <v>297.05</v>
      </c>
      <c r="AR85" s="22" t="s">
        <v>156</v>
      </c>
      <c r="AT85" s="22" t="s">
        <v>151</v>
      </c>
      <c r="AU85" s="22" t="s">
        <v>79</v>
      </c>
      <c r="AY85" s="22" t="s">
        <v>148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77</v>
      </c>
      <c r="BK85" s="230">
        <f>ROUND(I85*H85,2)</f>
        <v>0</v>
      </c>
      <c r="BL85" s="22" t="s">
        <v>156</v>
      </c>
      <c r="BM85" s="22" t="s">
        <v>418</v>
      </c>
    </row>
    <row r="86" spans="2:47" s="1" customFormat="1" ht="13.5">
      <c r="B86" s="44"/>
      <c r="C86" s="72"/>
      <c r="D86" s="231" t="s">
        <v>158</v>
      </c>
      <c r="E86" s="72"/>
      <c r="F86" s="232" t="s">
        <v>419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158</v>
      </c>
      <c r="AU86" s="22" t="s">
        <v>79</v>
      </c>
    </row>
    <row r="87" spans="2:65" s="1" customFormat="1" ht="14.4" customHeight="1">
      <c r="B87" s="44"/>
      <c r="C87" s="219" t="s">
        <v>79</v>
      </c>
      <c r="D87" s="219" t="s">
        <v>151</v>
      </c>
      <c r="E87" s="220" t="s">
        <v>420</v>
      </c>
      <c r="F87" s="221" t="s">
        <v>421</v>
      </c>
      <c r="G87" s="222" t="s">
        <v>154</v>
      </c>
      <c r="H87" s="223">
        <v>914</v>
      </c>
      <c r="I87" s="224"/>
      <c r="J87" s="225">
        <f>ROUND(I87*H87,2)</f>
        <v>0</v>
      </c>
      <c r="K87" s="221" t="s">
        <v>155</v>
      </c>
      <c r="L87" s="70"/>
      <c r="M87" s="226" t="s">
        <v>21</v>
      </c>
      <c r="N87" s="227" t="s">
        <v>40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0.098</v>
      </c>
      <c r="T87" s="229">
        <f>S87*H87</f>
        <v>89.572</v>
      </c>
      <c r="AR87" s="22" t="s">
        <v>156</v>
      </c>
      <c r="AT87" s="22" t="s">
        <v>151</v>
      </c>
      <c r="AU87" s="22" t="s">
        <v>79</v>
      </c>
      <c r="AY87" s="22" t="s">
        <v>148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77</v>
      </c>
      <c r="BK87" s="230">
        <f>ROUND(I87*H87,2)</f>
        <v>0</v>
      </c>
      <c r="BL87" s="22" t="s">
        <v>156</v>
      </c>
      <c r="BM87" s="22" t="s">
        <v>422</v>
      </c>
    </row>
    <row r="88" spans="2:47" s="1" customFormat="1" ht="13.5">
      <c r="B88" s="44"/>
      <c r="C88" s="72"/>
      <c r="D88" s="231" t="s">
        <v>158</v>
      </c>
      <c r="E88" s="72"/>
      <c r="F88" s="232" t="s">
        <v>423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158</v>
      </c>
      <c r="AU88" s="22" t="s">
        <v>79</v>
      </c>
    </row>
    <row r="89" spans="2:51" s="11" customFormat="1" ht="13.5">
      <c r="B89" s="234"/>
      <c r="C89" s="235"/>
      <c r="D89" s="231" t="s">
        <v>160</v>
      </c>
      <c r="E89" s="236" t="s">
        <v>21</v>
      </c>
      <c r="F89" s="237" t="s">
        <v>424</v>
      </c>
      <c r="G89" s="235"/>
      <c r="H89" s="238">
        <v>914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AT89" s="244" t="s">
        <v>160</v>
      </c>
      <c r="AU89" s="244" t="s">
        <v>79</v>
      </c>
      <c r="AV89" s="11" t="s">
        <v>79</v>
      </c>
      <c r="AW89" s="11" t="s">
        <v>33</v>
      </c>
      <c r="AX89" s="11" t="s">
        <v>69</v>
      </c>
      <c r="AY89" s="244" t="s">
        <v>148</v>
      </c>
    </row>
    <row r="90" spans="2:63" s="10" customFormat="1" ht="29.85" customHeight="1">
      <c r="B90" s="203"/>
      <c r="C90" s="204"/>
      <c r="D90" s="205" t="s">
        <v>68</v>
      </c>
      <c r="E90" s="217" t="s">
        <v>186</v>
      </c>
      <c r="F90" s="217" t="s">
        <v>355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SUM(P91:P104)</f>
        <v>0</v>
      </c>
      <c r="Q90" s="211"/>
      <c r="R90" s="212">
        <f>SUM(R91:R104)</f>
        <v>402.45973</v>
      </c>
      <c r="S90" s="211"/>
      <c r="T90" s="213">
        <f>SUM(T91:T104)</f>
        <v>0</v>
      </c>
      <c r="AR90" s="214" t="s">
        <v>77</v>
      </c>
      <c r="AT90" s="215" t="s">
        <v>68</v>
      </c>
      <c r="AU90" s="215" t="s">
        <v>77</v>
      </c>
      <c r="AY90" s="214" t="s">
        <v>148</v>
      </c>
      <c r="BK90" s="216">
        <f>SUM(BK91:BK104)</f>
        <v>0</v>
      </c>
    </row>
    <row r="91" spans="2:65" s="1" customFormat="1" ht="22.8" customHeight="1">
      <c r="B91" s="44"/>
      <c r="C91" s="219" t="s">
        <v>149</v>
      </c>
      <c r="D91" s="219" t="s">
        <v>151</v>
      </c>
      <c r="E91" s="220" t="s">
        <v>425</v>
      </c>
      <c r="F91" s="221" t="s">
        <v>426</v>
      </c>
      <c r="G91" s="222" t="s">
        <v>154</v>
      </c>
      <c r="H91" s="223">
        <v>30</v>
      </c>
      <c r="I91" s="224"/>
      <c r="J91" s="225">
        <f>ROUND(I91*H91,2)</f>
        <v>0</v>
      </c>
      <c r="K91" s="221" t="s">
        <v>155</v>
      </c>
      <c r="L91" s="70"/>
      <c r="M91" s="226" t="s">
        <v>21</v>
      </c>
      <c r="N91" s="227" t="s">
        <v>40</v>
      </c>
      <c r="O91" s="45"/>
      <c r="P91" s="228">
        <f>O91*H91</f>
        <v>0</v>
      </c>
      <c r="Q91" s="228">
        <v>0.398</v>
      </c>
      <c r="R91" s="228">
        <f>Q91*H91</f>
        <v>11.940000000000001</v>
      </c>
      <c r="S91" s="228">
        <v>0</v>
      </c>
      <c r="T91" s="229">
        <f>S91*H91</f>
        <v>0</v>
      </c>
      <c r="AR91" s="22" t="s">
        <v>156</v>
      </c>
      <c r="AT91" s="22" t="s">
        <v>151</v>
      </c>
      <c r="AU91" s="22" t="s">
        <v>79</v>
      </c>
      <c r="AY91" s="22" t="s">
        <v>148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77</v>
      </c>
      <c r="BK91" s="230">
        <f>ROUND(I91*H91,2)</f>
        <v>0</v>
      </c>
      <c r="BL91" s="22" t="s">
        <v>156</v>
      </c>
      <c r="BM91" s="22" t="s">
        <v>427</v>
      </c>
    </row>
    <row r="92" spans="2:47" s="1" customFormat="1" ht="13.5">
      <c r="B92" s="44"/>
      <c r="C92" s="72"/>
      <c r="D92" s="231" t="s">
        <v>158</v>
      </c>
      <c r="E92" s="72"/>
      <c r="F92" s="232" t="s">
        <v>428</v>
      </c>
      <c r="G92" s="72"/>
      <c r="H92" s="72"/>
      <c r="I92" s="189"/>
      <c r="J92" s="72"/>
      <c r="K92" s="72"/>
      <c r="L92" s="70"/>
      <c r="M92" s="233"/>
      <c r="N92" s="45"/>
      <c r="O92" s="45"/>
      <c r="P92" s="45"/>
      <c r="Q92" s="45"/>
      <c r="R92" s="45"/>
      <c r="S92" s="45"/>
      <c r="T92" s="93"/>
      <c r="AT92" s="22" t="s">
        <v>158</v>
      </c>
      <c r="AU92" s="22" t="s">
        <v>79</v>
      </c>
    </row>
    <row r="93" spans="2:51" s="11" customFormat="1" ht="13.5">
      <c r="B93" s="234"/>
      <c r="C93" s="235"/>
      <c r="D93" s="231" t="s">
        <v>160</v>
      </c>
      <c r="E93" s="236" t="s">
        <v>21</v>
      </c>
      <c r="F93" s="237" t="s">
        <v>429</v>
      </c>
      <c r="G93" s="235"/>
      <c r="H93" s="238">
        <v>30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160</v>
      </c>
      <c r="AU93" s="244" t="s">
        <v>79</v>
      </c>
      <c r="AV93" s="11" t="s">
        <v>79</v>
      </c>
      <c r="AW93" s="11" t="s">
        <v>33</v>
      </c>
      <c r="AX93" s="11" t="s">
        <v>69</v>
      </c>
      <c r="AY93" s="244" t="s">
        <v>148</v>
      </c>
    </row>
    <row r="94" spans="2:65" s="1" customFormat="1" ht="22.8" customHeight="1">
      <c r="B94" s="44"/>
      <c r="C94" s="219" t="s">
        <v>156</v>
      </c>
      <c r="D94" s="219" t="s">
        <v>151</v>
      </c>
      <c r="E94" s="220" t="s">
        <v>430</v>
      </c>
      <c r="F94" s="221" t="s">
        <v>431</v>
      </c>
      <c r="G94" s="222" t="s">
        <v>154</v>
      </c>
      <c r="H94" s="223">
        <v>760</v>
      </c>
      <c r="I94" s="224"/>
      <c r="J94" s="225">
        <f>ROUND(I94*H94,2)</f>
        <v>0</v>
      </c>
      <c r="K94" s="221" t="s">
        <v>155</v>
      </c>
      <c r="L94" s="70"/>
      <c r="M94" s="226" t="s">
        <v>21</v>
      </c>
      <c r="N94" s="227" t="s">
        <v>40</v>
      </c>
      <c r="O94" s="45"/>
      <c r="P94" s="228">
        <f>O94*H94</f>
        <v>0</v>
      </c>
      <c r="Q94" s="228">
        <v>0.10373</v>
      </c>
      <c r="R94" s="228">
        <f>Q94*H94</f>
        <v>78.8348</v>
      </c>
      <c r="S94" s="228">
        <v>0</v>
      </c>
      <c r="T94" s="229">
        <f>S94*H94</f>
        <v>0</v>
      </c>
      <c r="AR94" s="22" t="s">
        <v>156</v>
      </c>
      <c r="AT94" s="22" t="s">
        <v>151</v>
      </c>
      <c r="AU94" s="22" t="s">
        <v>79</v>
      </c>
      <c r="AY94" s="22" t="s">
        <v>148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77</v>
      </c>
      <c r="BK94" s="230">
        <f>ROUND(I94*H94,2)</f>
        <v>0</v>
      </c>
      <c r="BL94" s="22" t="s">
        <v>156</v>
      </c>
      <c r="BM94" s="22" t="s">
        <v>432</v>
      </c>
    </row>
    <row r="95" spans="2:47" s="1" customFormat="1" ht="13.5">
      <c r="B95" s="44"/>
      <c r="C95" s="72"/>
      <c r="D95" s="231" t="s">
        <v>158</v>
      </c>
      <c r="E95" s="72"/>
      <c r="F95" s="232" t="s">
        <v>433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158</v>
      </c>
      <c r="AU95" s="22" t="s">
        <v>79</v>
      </c>
    </row>
    <row r="96" spans="2:51" s="11" customFormat="1" ht="13.5">
      <c r="B96" s="234"/>
      <c r="C96" s="235"/>
      <c r="D96" s="231" t="s">
        <v>160</v>
      </c>
      <c r="E96" s="236" t="s">
        <v>21</v>
      </c>
      <c r="F96" s="237" t="s">
        <v>434</v>
      </c>
      <c r="G96" s="235"/>
      <c r="H96" s="238">
        <v>760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160</v>
      </c>
      <c r="AU96" s="244" t="s">
        <v>79</v>
      </c>
      <c r="AV96" s="11" t="s">
        <v>79</v>
      </c>
      <c r="AW96" s="11" t="s">
        <v>33</v>
      </c>
      <c r="AX96" s="11" t="s">
        <v>69</v>
      </c>
      <c r="AY96" s="244" t="s">
        <v>148</v>
      </c>
    </row>
    <row r="97" spans="2:65" s="1" customFormat="1" ht="14.4" customHeight="1">
      <c r="B97" s="44"/>
      <c r="C97" s="219" t="s">
        <v>186</v>
      </c>
      <c r="D97" s="219" t="s">
        <v>151</v>
      </c>
      <c r="E97" s="220" t="s">
        <v>435</v>
      </c>
      <c r="F97" s="221" t="s">
        <v>436</v>
      </c>
      <c r="G97" s="222" t="s">
        <v>154</v>
      </c>
      <c r="H97" s="223">
        <v>914</v>
      </c>
      <c r="I97" s="224"/>
      <c r="J97" s="225">
        <f>ROUND(I97*H97,2)</f>
        <v>0</v>
      </c>
      <c r="K97" s="221" t="s">
        <v>155</v>
      </c>
      <c r="L97" s="70"/>
      <c r="M97" s="226" t="s">
        <v>21</v>
      </c>
      <c r="N97" s="227" t="s">
        <v>40</v>
      </c>
      <c r="O97" s="45"/>
      <c r="P97" s="228">
        <f>O97*H97</f>
        <v>0</v>
      </c>
      <c r="Q97" s="228">
        <v>0.29902</v>
      </c>
      <c r="R97" s="228">
        <f>Q97*H97</f>
        <v>273.30428</v>
      </c>
      <c r="S97" s="228">
        <v>0</v>
      </c>
      <c r="T97" s="229">
        <f>S97*H97</f>
        <v>0</v>
      </c>
      <c r="AR97" s="22" t="s">
        <v>156</v>
      </c>
      <c r="AT97" s="22" t="s">
        <v>151</v>
      </c>
      <c r="AU97" s="22" t="s">
        <v>79</v>
      </c>
      <c r="AY97" s="22" t="s">
        <v>148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77</v>
      </c>
      <c r="BK97" s="230">
        <f>ROUND(I97*H97,2)</f>
        <v>0</v>
      </c>
      <c r="BL97" s="22" t="s">
        <v>156</v>
      </c>
      <c r="BM97" s="22" t="s">
        <v>437</v>
      </c>
    </row>
    <row r="98" spans="2:47" s="1" customFormat="1" ht="13.5">
      <c r="B98" s="44"/>
      <c r="C98" s="72"/>
      <c r="D98" s="231" t="s">
        <v>158</v>
      </c>
      <c r="E98" s="72"/>
      <c r="F98" s="232" t="s">
        <v>438</v>
      </c>
      <c r="G98" s="72"/>
      <c r="H98" s="72"/>
      <c r="I98" s="189"/>
      <c r="J98" s="72"/>
      <c r="K98" s="72"/>
      <c r="L98" s="70"/>
      <c r="M98" s="233"/>
      <c r="N98" s="45"/>
      <c r="O98" s="45"/>
      <c r="P98" s="45"/>
      <c r="Q98" s="45"/>
      <c r="R98" s="45"/>
      <c r="S98" s="45"/>
      <c r="T98" s="93"/>
      <c r="AT98" s="22" t="s">
        <v>158</v>
      </c>
      <c r="AU98" s="22" t="s">
        <v>79</v>
      </c>
    </row>
    <row r="99" spans="2:51" s="11" customFormat="1" ht="13.5">
      <c r="B99" s="234"/>
      <c r="C99" s="235"/>
      <c r="D99" s="231" t="s">
        <v>160</v>
      </c>
      <c r="E99" s="236" t="s">
        <v>21</v>
      </c>
      <c r="F99" s="237" t="s">
        <v>439</v>
      </c>
      <c r="G99" s="235"/>
      <c r="H99" s="238">
        <v>914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160</v>
      </c>
      <c r="AU99" s="244" t="s">
        <v>79</v>
      </c>
      <c r="AV99" s="11" t="s">
        <v>79</v>
      </c>
      <c r="AW99" s="11" t="s">
        <v>33</v>
      </c>
      <c r="AX99" s="11" t="s">
        <v>69</v>
      </c>
      <c r="AY99" s="244" t="s">
        <v>148</v>
      </c>
    </row>
    <row r="100" spans="2:65" s="1" customFormat="1" ht="22.8" customHeight="1">
      <c r="B100" s="44"/>
      <c r="C100" s="219" t="s">
        <v>170</v>
      </c>
      <c r="D100" s="219" t="s">
        <v>151</v>
      </c>
      <c r="E100" s="220" t="s">
        <v>356</v>
      </c>
      <c r="F100" s="221" t="s">
        <v>357</v>
      </c>
      <c r="G100" s="222" t="s">
        <v>154</v>
      </c>
      <c r="H100" s="223">
        <v>154</v>
      </c>
      <c r="I100" s="224"/>
      <c r="J100" s="225">
        <f>ROUND(I100*H100,2)</f>
        <v>0</v>
      </c>
      <c r="K100" s="221" t="s">
        <v>155</v>
      </c>
      <c r="L100" s="70"/>
      <c r="M100" s="226" t="s">
        <v>21</v>
      </c>
      <c r="N100" s="227" t="s">
        <v>40</v>
      </c>
      <c r="O100" s="45"/>
      <c r="P100" s="228">
        <f>O100*H100</f>
        <v>0</v>
      </c>
      <c r="Q100" s="228">
        <v>0.1461</v>
      </c>
      <c r="R100" s="228">
        <f>Q100*H100</f>
        <v>22.4994</v>
      </c>
      <c r="S100" s="228">
        <v>0</v>
      </c>
      <c r="T100" s="229">
        <f>S100*H100</f>
        <v>0</v>
      </c>
      <c r="AR100" s="22" t="s">
        <v>156</v>
      </c>
      <c r="AT100" s="22" t="s">
        <v>151</v>
      </c>
      <c r="AU100" s="22" t="s">
        <v>79</v>
      </c>
      <c r="AY100" s="22" t="s">
        <v>148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77</v>
      </c>
      <c r="BK100" s="230">
        <f>ROUND(I100*H100,2)</f>
        <v>0</v>
      </c>
      <c r="BL100" s="22" t="s">
        <v>156</v>
      </c>
      <c r="BM100" s="22" t="s">
        <v>440</v>
      </c>
    </row>
    <row r="101" spans="2:47" s="1" customFormat="1" ht="13.5">
      <c r="B101" s="44"/>
      <c r="C101" s="72"/>
      <c r="D101" s="231" t="s">
        <v>158</v>
      </c>
      <c r="E101" s="72"/>
      <c r="F101" s="232" t="s">
        <v>359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158</v>
      </c>
      <c r="AU101" s="22" t="s">
        <v>79</v>
      </c>
    </row>
    <row r="102" spans="2:65" s="1" customFormat="1" ht="22.8" customHeight="1">
      <c r="B102" s="44"/>
      <c r="C102" s="255" t="s">
        <v>200</v>
      </c>
      <c r="D102" s="255" t="s">
        <v>295</v>
      </c>
      <c r="E102" s="256" t="s">
        <v>360</v>
      </c>
      <c r="F102" s="257" t="s">
        <v>361</v>
      </c>
      <c r="G102" s="258" t="s">
        <v>154</v>
      </c>
      <c r="H102" s="259">
        <v>169.4</v>
      </c>
      <c r="I102" s="260"/>
      <c r="J102" s="261">
        <f>ROUND(I102*H102,2)</f>
        <v>0</v>
      </c>
      <c r="K102" s="257" t="s">
        <v>155</v>
      </c>
      <c r="L102" s="262"/>
      <c r="M102" s="263" t="s">
        <v>21</v>
      </c>
      <c r="N102" s="264" t="s">
        <v>40</v>
      </c>
      <c r="O102" s="45"/>
      <c r="P102" s="228">
        <f>O102*H102</f>
        <v>0</v>
      </c>
      <c r="Q102" s="228">
        <v>0.09375</v>
      </c>
      <c r="R102" s="228">
        <f>Q102*H102</f>
        <v>15.881250000000001</v>
      </c>
      <c r="S102" s="228">
        <v>0</v>
      </c>
      <c r="T102" s="229">
        <f>S102*H102</f>
        <v>0</v>
      </c>
      <c r="AR102" s="22" t="s">
        <v>206</v>
      </c>
      <c r="AT102" s="22" t="s">
        <v>295</v>
      </c>
      <c r="AU102" s="22" t="s">
        <v>79</v>
      </c>
      <c r="AY102" s="22" t="s">
        <v>148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77</v>
      </c>
      <c r="BK102" s="230">
        <f>ROUND(I102*H102,2)</f>
        <v>0</v>
      </c>
      <c r="BL102" s="22" t="s">
        <v>156</v>
      </c>
      <c r="BM102" s="22" t="s">
        <v>441</v>
      </c>
    </row>
    <row r="103" spans="2:47" s="1" customFormat="1" ht="13.5">
      <c r="B103" s="44"/>
      <c r="C103" s="72"/>
      <c r="D103" s="231" t="s">
        <v>158</v>
      </c>
      <c r="E103" s="72"/>
      <c r="F103" s="232" t="s">
        <v>363</v>
      </c>
      <c r="G103" s="72"/>
      <c r="H103" s="72"/>
      <c r="I103" s="189"/>
      <c r="J103" s="72"/>
      <c r="K103" s="72"/>
      <c r="L103" s="70"/>
      <c r="M103" s="233"/>
      <c r="N103" s="45"/>
      <c r="O103" s="45"/>
      <c r="P103" s="45"/>
      <c r="Q103" s="45"/>
      <c r="R103" s="45"/>
      <c r="S103" s="45"/>
      <c r="T103" s="93"/>
      <c r="AT103" s="22" t="s">
        <v>158</v>
      </c>
      <c r="AU103" s="22" t="s">
        <v>79</v>
      </c>
    </row>
    <row r="104" spans="2:51" s="11" customFormat="1" ht="13.5">
      <c r="B104" s="234"/>
      <c r="C104" s="235"/>
      <c r="D104" s="231" t="s">
        <v>160</v>
      </c>
      <c r="E104" s="235"/>
      <c r="F104" s="237" t="s">
        <v>442</v>
      </c>
      <c r="G104" s="235"/>
      <c r="H104" s="238">
        <v>169.4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160</v>
      </c>
      <c r="AU104" s="244" t="s">
        <v>79</v>
      </c>
      <c r="AV104" s="11" t="s">
        <v>79</v>
      </c>
      <c r="AW104" s="11" t="s">
        <v>6</v>
      </c>
      <c r="AX104" s="11" t="s">
        <v>77</v>
      </c>
      <c r="AY104" s="244" t="s">
        <v>148</v>
      </c>
    </row>
    <row r="105" spans="2:63" s="10" customFormat="1" ht="29.85" customHeight="1">
      <c r="B105" s="203"/>
      <c r="C105" s="204"/>
      <c r="D105" s="205" t="s">
        <v>68</v>
      </c>
      <c r="E105" s="217" t="s">
        <v>198</v>
      </c>
      <c r="F105" s="217" t="s">
        <v>199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SUM(P106:P108)</f>
        <v>0</v>
      </c>
      <c r="Q105" s="211"/>
      <c r="R105" s="212">
        <f>SUM(R106:R108)</f>
        <v>5.150261790000001</v>
      </c>
      <c r="S105" s="211"/>
      <c r="T105" s="213">
        <f>SUM(T106:T108)</f>
        <v>0</v>
      </c>
      <c r="AR105" s="214" t="s">
        <v>77</v>
      </c>
      <c r="AT105" s="215" t="s">
        <v>68</v>
      </c>
      <c r="AU105" s="215" t="s">
        <v>77</v>
      </c>
      <c r="AY105" s="214" t="s">
        <v>148</v>
      </c>
      <c r="BK105" s="216">
        <f>SUM(BK106:BK108)</f>
        <v>0</v>
      </c>
    </row>
    <row r="106" spans="2:65" s="1" customFormat="1" ht="22.8" customHeight="1">
      <c r="B106" s="44"/>
      <c r="C106" s="219" t="s">
        <v>206</v>
      </c>
      <c r="D106" s="219" t="s">
        <v>151</v>
      </c>
      <c r="E106" s="220" t="s">
        <v>443</v>
      </c>
      <c r="F106" s="221" t="s">
        <v>444</v>
      </c>
      <c r="G106" s="222" t="s">
        <v>193</v>
      </c>
      <c r="H106" s="223">
        <v>5.073</v>
      </c>
      <c r="I106" s="224"/>
      <c r="J106" s="225">
        <f>ROUND(I106*H106,2)</f>
        <v>0</v>
      </c>
      <c r="K106" s="221" t="s">
        <v>155</v>
      </c>
      <c r="L106" s="70"/>
      <c r="M106" s="226" t="s">
        <v>21</v>
      </c>
      <c r="N106" s="227" t="s">
        <v>40</v>
      </c>
      <c r="O106" s="45"/>
      <c r="P106" s="228">
        <f>O106*H106</f>
        <v>0</v>
      </c>
      <c r="Q106" s="228">
        <v>1.01523</v>
      </c>
      <c r="R106" s="228">
        <f>Q106*H106</f>
        <v>5.150261790000001</v>
      </c>
      <c r="S106" s="228">
        <v>0</v>
      </c>
      <c r="T106" s="229">
        <f>S106*H106</f>
        <v>0</v>
      </c>
      <c r="AR106" s="22" t="s">
        <v>156</v>
      </c>
      <c r="AT106" s="22" t="s">
        <v>151</v>
      </c>
      <c r="AU106" s="22" t="s">
        <v>79</v>
      </c>
      <c r="AY106" s="22" t="s">
        <v>148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77</v>
      </c>
      <c r="BK106" s="230">
        <f>ROUND(I106*H106,2)</f>
        <v>0</v>
      </c>
      <c r="BL106" s="22" t="s">
        <v>156</v>
      </c>
      <c r="BM106" s="22" t="s">
        <v>445</v>
      </c>
    </row>
    <row r="107" spans="2:47" s="1" customFormat="1" ht="13.5">
      <c r="B107" s="44"/>
      <c r="C107" s="72"/>
      <c r="D107" s="231" t="s">
        <v>158</v>
      </c>
      <c r="E107" s="72"/>
      <c r="F107" s="232" t="s">
        <v>446</v>
      </c>
      <c r="G107" s="72"/>
      <c r="H107" s="72"/>
      <c r="I107" s="189"/>
      <c r="J107" s="72"/>
      <c r="K107" s="72"/>
      <c r="L107" s="70"/>
      <c r="M107" s="233"/>
      <c r="N107" s="45"/>
      <c r="O107" s="45"/>
      <c r="P107" s="45"/>
      <c r="Q107" s="45"/>
      <c r="R107" s="45"/>
      <c r="S107" s="45"/>
      <c r="T107" s="93"/>
      <c r="AT107" s="22" t="s">
        <v>158</v>
      </c>
      <c r="AU107" s="22" t="s">
        <v>79</v>
      </c>
    </row>
    <row r="108" spans="2:51" s="11" customFormat="1" ht="13.5">
      <c r="B108" s="234"/>
      <c r="C108" s="235"/>
      <c r="D108" s="231" t="s">
        <v>160</v>
      </c>
      <c r="E108" s="236" t="s">
        <v>21</v>
      </c>
      <c r="F108" s="237" t="s">
        <v>447</v>
      </c>
      <c r="G108" s="235"/>
      <c r="H108" s="238">
        <v>5.073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160</v>
      </c>
      <c r="AU108" s="244" t="s">
        <v>79</v>
      </c>
      <c r="AV108" s="11" t="s">
        <v>79</v>
      </c>
      <c r="AW108" s="11" t="s">
        <v>33</v>
      </c>
      <c r="AX108" s="11" t="s">
        <v>69</v>
      </c>
      <c r="AY108" s="244" t="s">
        <v>148</v>
      </c>
    </row>
    <row r="109" spans="2:63" s="10" customFormat="1" ht="29.85" customHeight="1">
      <c r="B109" s="203"/>
      <c r="C109" s="204"/>
      <c r="D109" s="205" t="s">
        <v>68</v>
      </c>
      <c r="E109" s="217" t="s">
        <v>234</v>
      </c>
      <c r="F109" s="217" t="s">
        <v>235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SUM(P110:P118)</f>
        <v>0</v>
      </c>
      <c r="Q109" s="211"/>
      <c r="R109" s="212">
        <f>SUM(R110:R118)</f>
        <v>0</v>
      </c>
      <c r="S109" s="211"/>
      <c r="T109" s="213">
        <f>SUM(T110:T118)</f>
        <v>0</v>
      </c>
      <c r="AR109" s="214" t="s">
        <v>77</v>
      </c>
      <c r="AT109" s="215" t="s">
        <v>68</v>
      </c>
      <c r="AU109" s="215" t="s">
        <v>77</v>
      </c>
      <c r="AY109" s="214" t="s">
        <v>148</v>
      </c>
      <c r="BK109" s="216">
        <f>SUM(BK110:BK118)</f>
        <v>0</v>
      </c>
    </row>
    <row r="110" spans="2:65" s="1" customFormat="1" ht="14.4" customHeight="1">
      <c r="B110" s="44"/>
      <c r="C110" s="219" t="s">
        <v>198</v>
      </c>
      <c r="D110" s="219" t="s">
        <v>151</v>
      </c>
      <c r="E110" s="220" t="s">
        <v>371</v>
      </c>
      <c r="F110" s="221" t="s">
        <v>372</v>
      </c>
      <c r="G110" s="222" t="s">
        <v>193</v>
      </c>
      <c r="H110" s="223">
        <v>386.622</v>
      </c>
      <c r="I110" s="224"/>
      <c r="J110" s="225">
        <f>ROUND(I110*H110,2)</f>
        <v>0</v>
      </c>
      <c r="K110" s="221" t="s">
        <v>155</v>
      </c>
      <c r="L110" s="70"/>
      <c r="M110" s="226" t="s">
        <v>21</v>
      </c>
      <c r="N110" s="227" t="s">
        <v>40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156</v>
      </c>
      <c r="AT110" s="22" t="s">
        <v>151</v>
      </c>
      <c r="AU110" s="22" t="s">
        <v>79</v>
      </c>
      <c r="AY110" s="22" t="s">
        <v>148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77</v>
      </c>
      <c r="BK110" s="230">
        <f>ROUND(I110*H110,2)</f>
        <v>0</v>
      </c>
      <c r="BL110" s="22" t="s">
        <v>156</v>
      </c>
      <c r="BM110" s="22" t="s">
        <v>448</v>
      </c>
    </row>
    <row r="111" spans="2:47" s="1" customFormat="1" ht="13.5">
      <c r="B111" s="44"/>
      <c r="C111" s="72"/>
      <c r="D111" s="231" t="s">
        <v>158</v>
      </c>
      <c r="E111" s="72"/>
      <c r="F111" s="232" t="s">
        <v>374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158</v>
      </c>
      <c r="AU111" s="22" t="s">
        <v>79</v>
      </c>
    </row>
    <row r="112" spans="2:65" s="1" customFormat="1" ht="22.8" customHeight="1">
      <c r="B112" s="44"/>
      <c r="C112" s="219" t="s">
        <v>217</v>
      </c>
      <c r="D112" s="219" t="s">
        <v>151</v>
      </c>
      <c r="E112" s="220" t="s">
        <v>377</v>
      </c>
      <c r="F112" s="221" t="s">
        <v>378</v>
      </c>
      <c r="G112" s="222" t="s">
        <v>193</v>
      </c>
      <c r="H112" s="223">
        <v>6572.574</v>
      </c>
      <c r="I112" s="224"/>
      <c r="J112" s="225">
        <f>ROUND(I112*H112,2)</f>
        <v>0</v>
      </c>
      <c r="K112" s="221" t="s">
        <v>155</v>
      </c>
      <c r="L112" s="70"/>
      <c r="M112" s="226" t="s">
        <v>21</v>
      </c>
      <c r="N112" s="227" t="s">
        <v>40</v>
      </c>
      <c r="O112" s="4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2" t="s">
        <v>156</v>
      </c>
      <c r="AT112" s="22" t="s">
        <v>151</v>
      </c>
      <c r="AU112" s="22" t="s">
        <v>79</v>
      </c>
      <c r="AY112" s="22" t="s">
        <v>148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77</v>
      </c>
      <c r="BK112" s="230">
        <f>ROUND(I112*H112,2)</f>
        <v>0</v>
      </c>
      <c r="BL112" s="22" t="s">
        <v>156</v>
      </c>
      <c r="BM112" s="22" t="s">
        <v>449</v>
      </c>
    </row>
    <row r="113" spans="2:47" s="1" customFormat="1" ht="13.5">
      <c r="B113" s="44"/>
      <c r="C113" s="72"/>
      <c r="D113" s="231" t="s">
        <v>158</v>
      </c>
      <c r="E113" s="72"/>
      <c r="F113" s="232" t="s">
        <v>380</v>
      </c>
      <c r="G113" s="72"/>
      <c r="H113" s="72"/>
      <c r="I113" s="189"/>
      <c r="J113" s="72"/>
      <c r="K113" s="72"/>
      <c r="L113" s="70"/>
      <c r="M113" s="233"/>
      <c r="N113" s="45"/>
      <c r="O113" s="45"/>
      <c r="P113" s="45"/>
      <c r="Q113" s="45"/>
      <c r="R113" s="45"/>
      <c r="S113" s="45"/>
      <c r="T113" s="93"/>
      <c r="AT113" s="22" t="s">
        <v>158</v>
      </c>
      <c r="AU113" s="22" t="s">
        <v>79</v>
      </c>
    </row>
    <row r="114" spans="2:51" s="11" customFormat="1" ht="13.5">
      <c r="B114" s="234"/>
      <c r="C114" s="235"/>
      <c r="D114" s="231" t="s">
        <v>160</v>
      </c>
      <c r="E114" s="235"/>
      <c r="F114" s="237" t="s">
        <v>450</v>
      </c>
      <c r="G114" s="235"/>
      <c r="H114" s="238">
        <v>6572.574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160</v>
      </c>
      <c r="AU114" s="244" t="s">
        <v>79</v>
      </c>
      <c r="AV114" s="11" t="s">
        <v>79</v>
      </c>
      <c r="AW114" s="11" t="s">
        <v>6</v>
      </c>
      <c r="AX114" s="11" t="s">
        <v>77</v>
      </c>
      <c r="AY114" s="244" t="s">
        <v>148</v>
      </c>
    </row>
    <row r="115" spans="2:65" s="1" customFormat="1" ht="14.4" customHeight="1">
      <c r="B115" s="44"/>
      <c r="C115" s="219" t="s">
        <v>223</v>
      </c>
      <c r="D115" s="219" t="s">
        <v>151</v>
      </c>
      <c r="E115" s="220" t="s">
        <v>382</v>
      </c>
      <c r="F115" s="221" t="s">
        <v>383</v>
      </c>
      <c r="G115" s="222" t="s">
        <v>193</v>
      </c>
      <c r="H115" s="223">
        <v>297.05</v>
      </c>
      <c r="I115" s="224"/>
      <c r="J115" s="225">
        <f>ROUND(I115*H115,2)</f>
        <v>0</v>
      </c>
      <c r="K115" s="221" t="s">
        <v>155</v>
      </c>
      <c r="L115" s="70"/>
      <c r="M115" s="226" t="s">
        <v>21</v>
      </c>
      <c r="N115" s="227" t="s">
        <v>40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156</v>
      </c>
      <c r="AT115" s="22" t="s">
        <v>151</v>
      </c>
      <c r="AU115" s="22" t="s">
        <v>79</v>
      </c>
      <c r="AY115" s="22" t="s">
        <v>148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77</v>
      </c>
      <c r="BK115" s="230">
        <f>ROUND(I115*H115,2)</f>
        <v>0</v>
      </c>
      <c r="BL115" s="22" t="s">
        <v>156</v>
      </c>
      <c r="BM115" s="22" t="s">
        <v>451</v>
      </c>
    </row>
    <row r="116" spans="2:47" s="1" customFormat="1" ht="13.5">
      <c r="B116" s="44"/>
      <c r="C116" s="72"/>
      <c r="D116" s="231" t="s">
        <v>158</v>
      </c>
      <c r="E116" s="72"/>
      <c r="F116" s="232" t="s">
        <v>257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158</v>
      </c>
      <c r="AU116" s="22" t="s">
        <v>79</v>
      </c>
    </row>
    <row r="117" spans="2:65" s="1" customFormat="1" ht="14.4" customHeight="1">
      <c r="B117" s="44"/>
      <c r="C117" s="219" t="s">
        <v>229</v>
      </c>
      <c r="D117" s="219" t="s">
        <v>151</v>
      </c>
      <c r="E117" s="220" t="s">
        <v>386</v>
      </c>
      <c r="F117" s="221" t="s">
        <v>387</v>
      </c>
      <c r="G117" s="222" t="s">
        <v>193</v>
      </c>
      <c r="H117" s="223">
        <v>89.572</v>
      </c>
      <c r="I117" s="224"/>
      <c r="J117" s="225">
        <f>ROUND(I117*H117,2)</f>
        <v>0</v>
      </c>
      <c r="K117" s="221" t="s">
        <v>155</v>
      </c>
      <c r="L117" s="70"/>
      <c r="M117" s="226" t="s">
        <v>21</v>
      </c>
      <c r="N117" s="227" t="s">
        <v>40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156</v>
      </c>
      <c r="AT117" s="22" t="s">
        <v>151</v>
      </c>
      <c r="AU117" s="22" t="s">
        <v>79</v>
      </c>
      <c r="AY117" s="22" t="s">
        <v>148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77</v>
      </c>
      <c r="BK117" s="230">
        <f>ROUND(I117*H117,2)</f>
        <v>0</v>
      </c>
      <c r="BL117" s="22" t="s">
        <v>156</v>
      </c>
      <c r="BM117" s="22" t="s">
        <v>452</v>
      </c>
    </row>
    <row r="118" spans="2:47" s="1" customFormat="1" ht="13.5">
      <c r="B118" s="44"/>
      <c r="C118" s="72"/>
      <c r="D118" s="231" t="s">
        <v>158</v>
      </c>
      <c r="E118" s="72"/>
      <c r="F118" s="232" t="s">
        <v>389</v>
      </c>
      <c r="G118" s="72"/>
      <c r="H118" s="72"/>
      <c r="I118" s="189"/>
      <c r="J118" s="72"/>
      <c r="K118" s="72"/>
      <c r="L118" s="70"/>
      <c r="M118" s="233"/>
      <c r="N118" s="45"/>
      <c r="O118" s="45"/>
      <c r="P118" s="45"/>
      <c r="Q118" s="45"/>
      <c r="R118" s="45"/>
      <c r="S118" s="45"/>
      <c r="T118" s="93"/>
      <c r="AT118" s="22" t="s">
        <v>158</v>
      </c>
      <c r="AU118" s="22" t="s">
        <v>79</v>
      </c>
    </row>
    <row r="119" spans="2:63" s="10" customFormat="1" ht="29.85" customHeight="1">
      <c r="B119" s="203"/>
      <c r="C119" s="204"/>
      <c r="D119" s="205" t="s">
        <v>68</v>
      </c>
      <c r="E119" s="217" t="s">
        <v>258</v>
      </c>
      <c r="F119" s="217" t="s">
        <v>259</v>
      </c>
      <c r="G119" s="204"/>
      <c r="H119" s="204"/>
      <c r="I119" s="207"/>
      <c r="J119" s="218">
        <f>BK119</f>
        <v>0</v>
      </c>
      <c r="K119" s="204"/>
      <c r="L119" s="209"/>
      <c r="M119" s="210"/>
      <c r="N119" s="211"/>
      <c r="O119" s="211"/>
      <c r="P119" s="212">
        <f>SUM(P120:P121)</f>
        <v>0</v>
      </c>
      <c r="Q119" s="211"/>
      <c r="R119" s="212">
        <f>SUM(R120:R121)</f>
        <v>0</v>
      </c>
      <c r="S119" s="211"/>
      <c r="T119" s="213">
        <f>SUM(T120:T121)</f>
        <v>0</v>
      </c>
      <c r="AR119" s="214" t="s">
        <v>77</v>
      </c>
      <c r="AT119" s="215" t="s">
        <v>68</v>
      </c>
      <c r="AU119" s="215" t="s">
        <v>77</v>
      </c>
      <c r="AY119" s="214" t="s">
        <v>148</v>
      </c>
      <c r="BK119" s="216">
        <f>SUM(BK120:BK121)</f>
        <v>0</v>
      </c>
    </row>
    <row r="120" spans="2:65" s="1" customFormat="1" ht="22.8" customHeight="1">
      <c r="B120" s="44"/>
      <c r="C120" s="219" t="s">
        <v>236</v>
      </c>
      <c r="D120" s="219" t="s">
        <v>151</v>
      </c>
      <c r="E120" s="220" t="s">
        <v>453</v>
      </c>
      <c r="F120" s="221" t="s">
        <v>454</v>
      </c>
      <c r="G120" s="222" t="s">
        <v>193</v>
      </c>
      <c r="H120" s="223">
        <v>407.61</v>
      </c>
      <c r="I120" s="224"/>
      <c r="J120" s="225">
        <f>ROUND(I120*H120,2)</f>
        <v>0</v>
      </c>
      <c r="K120" s="221" t="s">
        <v>155</v>
      </c>
      <c r="L120" s="70"/>
      <c r="M120" s="226" t="s">
        <v>21</v>
      </c>
      <c r="N120" s="227" t="s">
        <v>40</v>
      </c>
      <c r="O120" s="4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2" t="s">
        <v>156</v>
      </c>
      <c r="AT120" s="22" t="s">
        <v>151</v>
      </c>
      <c r="AU120" s="22" t="s">
        <v>79</v>
      </c>
      <c r="AY120" s="22" t="s">
        <v>148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77</v>
      </c>
      <c r="BK120" s="230">
        <f>ROUND(I120*H120,2)</f>
        <v>0</v>
      </c>
      <c r="BL120" s="22" t="s">
        <v>156</v>
      </c>
      <c r="BM120" s="22" t="s">
        <v>455</v>
      </c>
    </row>
    <row r="121" spans="2:47" s="1" customFormat="1" ht="13.5">
      <c r="B121" s="44"/>
      <c r="C121" s="72"/>
      <c r="D121" s="231" t="s">
        <v>158</v>
      </c>
      <c r="E121" s="72"/>
      <c r="F121" s="232" t="s">
        <v>456</v>
      </c>
      <c r="G121" s="72"/>
      <c r="H121" s="72"/>
      <c r="I121" s="189"/>
      <c r="J121" s="72"/>
      <c r="K121" s="72"/>
      <c r="L121" s="70"/>
      <c r="M121" s="265"/>
      <c r="N121" s="266"/>
      <c r="O121" s="266"/>
      <c r="P121" s="266"/>
      <c r="Q121" s="266"/>
      <c r="R121" s="266"/>
      <c r="S121" s="266"/>
      <c r="T121" s="267"/>
      <c r="AT121" s="22" t="s">
        <v>158</v>
      </c>
      <c r="AU121" s="22" t="s">
        <v>79</v>
      </c>
    </row>
    <row r="122" spans="2:12" s="1" customFormat="1" ht="6.95" customHeight="1">
      <c r="B122" s="65"/>
      <c r="C122" s="66"/>
      <c r="D122" s="66"/>
      <c r="E122" s="66"/>
      <c r="F122" s="66"/>
      <c r="G122" s="66"/>
      <c r="H122" s="66"/>
      <c r="I122" s="164"/>
      <c r="J122" s="66"/>
      <c r="K122" s="66"/>
      <c r="L122" s="70"/>
    </row>
  </sheetData>
  <sheetProtection password="CC35" sheet="1" objects="1" scenarios="1" formatColumns="0" formatRows="0" autoFilter="0"/>
  <autoFilter ref="C81:K121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457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ROUND(J83,2)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ROUND(SUM(BE83:BE127),2)</f>
        <v>0</v>
      </c>
      <c r="G30" s="45"/>
      <c r="H30" s="45"/>
      <c r="I30" s="156">
        <v>0.21</v>
      </c>
      <c r="J30" s="155">
        <f>ROUND(ROUND((SUM(BE83:BE127)),2)*I30,2)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ROUND(SUM(BF83:BF127),2)</f>
        <v>0</v>
      </c>
      <c r="G31" s="45"/>
      <c r="H31" s="45"/>
      <c r="I31" s="156">
        <v>0.15</v>
      </c>
      <c r="J31" s="155">
        <f>ROUND(ROUND((SUM(BF83:BF127)),2)*I31,2)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ROUND(SUM(BG83:BG127),2)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ROUND(SUM(BH83:BH127),2)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ROUND(SUM(BI83:BI127),2)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03.4 - Úpravy a údržba ploch před hlavní budovou školy - socha a okolí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J83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J84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J85</f>
        <v>0</v>
      </c>
      <c r="K58" s="188"/>
    </row>
    <row r="59" spans="2:11" s="8" customFormat="1" ht="19.9" customHeight="1">
      <c r="B59" s="182"/>
      <c r="C59" s="183"/>
      <c r="D59" s="184" t="s">
        <v>124</v>
      </c>
      <c r="E59" s="185"/>
      <c r="F59" s="185"/>
      <c r="G59" s="185"/>
      <c r="H59" s="185"/>
      <c r="I59" s="186"/>
      <c r="J59" s="187">
        <f>J91</f>
        <v>0</v>
      </c>
      <c r="K59" s="188"/>
    </row>
    <row r="60" spans="2:11" s="8" customFormat="1" ht="19.9" customHeight="1">
      <c r="B60" s="182"/>
      <c r="C60" s="183"/>
      <c r="D60" s="184" t="s">
        <v>125</v>
      </c>
      <c r="E60" s="185"/>
      <c r="F60" s="185"/>
      <c r="G60" s="185"/>
      <c r="H60" s="185"/>
      <c r="I60" s="186"/>
      <c r="J60" s="187">
        <f>J96</f>
        <v>0</v>
      </c>
      <c r="K60" s="188"/>
    </row>
    <row r="61" spans="2:11" s="8" customFormat="1" ht="19.9" customHeight="1">
      <c r="B61" s="182"/>
      <c r="C61" s="183"/>
      <c r="D61" s="184" t="s">
        <v>126</v>
      </c>
      <c r="E61" s="185"/>
      <c r="F61" s="185"/>
      <c r="G61" s="185"/>
      <c r="H61" s="185"/>
      <c r="I61" s="186"/>
      <c r="J61" s="187">
        <f>J109</f>
        <v>0</v>
      </c>
      <c r="K61" s="188"/>
    </row>
    <row r="62" spans="2:11" s="8" customFormat="1" ht="19.9" customHeight="1">
      <c r="B62" s="182"/>
      <c r="C62" s="183"/>
      <c r="D62" s="184" t="s">
        <v>127</v>
      </c>
      <c r="E62" s="185"/>
      <c r="F62" s="185"/>
      <c r="G62" s="185"/>
      <c r="H62" s="185"/>
      <c r="I62" s="186"/>
      <c r="J62" s="187">
        <f>J121</f>
        <v>0</v>
      </c>
      <c r="K62" s="188"/>
    </row>
    <row r="63" spans="2:11" s="7" customFormat="1" ht="24.95" customHeight="1">
      <c r="B63" s="175"/>
      <c r="C63" s="176"/>
      <c r="D63" s="177" t="s">
        <v>458</v>
      </c>
      <c r="E63" s="178"/>
      <c r="F63" s="178"/>
      <c r="G63" s="178"/>
      <c r="H63" s="178"/>
      <c r="I63" s="179"/>
      <c r="J63" s="180">
        <f>J124</f>
        <v>0</v>
      </c>
      <c r="K63" s="181"/>
    </row>
    <row r="64" spans="2:11" s="1" customFormat="1" ht="21.8" customHeight="1">
      <c r="B64" s="44"/>
      <c r="C64" s="45"/>
      <c r="D64" s="45"/>
      <c r="E64" s="45"/>
      <c r="F64" s="45"/>
      <c r="G64" s="45"/>
      <c r="H64" s="45"/>
      <c r="I64" s="142"/>
      <c r="J64" s="45"/>
      <c r="K64" s="49"/>
    </row>
    <row r="65" spans="2:11" s="1" customFormat="1" ht="6.95" customHeight="1">
      <c r="B65" s="65"/>
      <c r="C65" s="66"/>
      <c r="D65" s="66"/>
      <c r="E65" s="66"/>
      <c r="F65" s="66"/>
      <c r="G65" s="66"/>
      <c r="H65" s="66"/>
      <c r="I65" s="164"/>
      <c r="J65" s="66"/>
      <c r="K65" s="67"/>
    </row>
    <row r="69" spans="2:12" s="1" customFormat="1" ht="6.95" customHeight="1">
      <c r="B69" s="68"/>
      <c r="C69" s="69"/>
      <c r="D69" s="69"/>
      <c r="E69" s="69"/>
      <c r="F69" s="69"/>
      <c r="G69" s="69"/>
      <c r="H69" s="69"/>
      <c r="I69" s="167"/>
      <c r="J69" s="69"/>
      <c r="K69" s="69"/>
      <c r="L69" s="70"/>
    </row>
    <row r="70" spans="2:12" s="1" customFormat="1" ht="36.95" customHeight="1">
      <c r="B70" s="44"/>
      <c r="C70" s="71" t="s">
        <v>132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4.4" customHeight="1">
      <c r="B72" s="44"/>
      <c r="C72" s="74" t="s">
        <v>18</v>
      </c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4.4" customHeight="1">
      <c r="B73" s="44"/>
      <c r="C73" s="72"/>
      <c r="D73" s="72"/>
      <c r="E73" s="190" t="str">
        <f>E7</f>
        <v>Pedagogická škola Drahovice</v>
      </c>
      <c r="F73" s="74"/>
      <c r="G73" s="74"/>
      <c r="H73" s="74"/>
      <c r="I73" s="189"/>
      <c r="J73" s="72"/>
      <c r="K73" s="72"/>
      <c r="L73" s="70"/>
    </row>
    <row r="74" spans="2:12" s="1" customFormat="1" ht="14.4" customHeight="1">
      <c r="B74" s="44"/>
      <c r="C74" s="74" t="s">
        <v>113</v>
      </c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6.2" customHeight="1">
      <c r="B75" s="44"/>
      <c r="C75" s="72"/>
      <c r="D75" s="72"/>
      <c r="E75" s="80" t="str">
        <f>E9</f>
        <v>SO 03.4 - Úpravy a údržba ploch před hlavní budovou školy - socha a okolí</v>
      </c>
      <c r="F75" s="72"/>
      <c r="G75" s="72"/>
      <c r="H75" s="72"/>
      <c r="I75" s="189"/>
      <c r="J75" s="72"/>
      <c r="K75" s="72"/>
      <c r="L75" s="70"/>
    </row>
    <row r="76" spans="2:12" s="1" customFormat="1" ht="6.95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8" customHeight="1">
      <c r="B77" s="44"/>
      <c r="C77" s="74" t="s">
        <v>23</v>
      </c>
      <c r="D77" s="72"/>
      <c r="E77" s="72"/>
      <c r="F77" s="191" t="str">
        <f>F12</f>
        <v>Karlovy Vary</v>
      </c>
      <c r="G77" s="72"/>
      <c r="H77" s="72"/>
      <c r="I77" s="192" t="s">
        <v>25</v>
      </c>
      <c r="J77" s="83" t="str">
        <f>IF(J12="","",J12)</f>
        <v>5. 12. 2017</v>
      </c>
      <c r="K77" s="72"/>
      <c r="L77" s="70"/>
    </row>
    <row r="78" spans="2:12" s="1" customFormat="1" ht="6.95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3.5">
      <c r="B79" s="44"/>
      <c r="C79" s="74" t="s">
        <v>27</v>
      </c>
      <c r="D79" s="72"/>
      <c r="E79" s="72"/>
      <c r="F79" s="191" t="str">
        <f>E15</f>
        <v xml:space="preserve"> </v>
      </c>
      <c r="G79" s="72"/>
      <c r="H79" s="72"/>
      <c r="I79" s="192" t="s">
        <v>32</v>
      </c>
      <c r="J79" s="191" t="str">
        <f>E21</f>
        <v xml:space="preserve"> </v>
      </c>
      <c r="K79" s="72"/>
      <c r="L79" s="70"/>
    </row>
    <row r="80" spans="2:12" s="1" customFormat="1" ht="14.4" customHeight="1">
      <c r="B80" s="44"/>
      <c r="C80" s="74" t="s">
        <v>30</v>
      </c>
      <c r="D80" s="72"/>
      <c r="E80" s="72"/>
      <c r="F80" s="191" t="str">
        <f>IF(E18="","",E18)</f>
        <v/>
      </c>
      <c r="G80" s="72"/>
      <c r="H80" s="72"/>
      <c r="I80" s="189"/>
      <c r="J80" s="72"/>
      <c r="K80" s="72"/>
      <c r="L80" s="70"/>
    </row>
    <row r="81" spans="2:12" s="1" customFormat="1" ht="10.3" customHeight="1">
      <c r="B81" s="44"/>
      <c r="C81" s="72"/>
      <c r="D81" s="72"/>
      <c r="E81" s="72"/>
      <c r="F81" s="72"/>
      <c r="G81" s="72"/>
      <c r="H81" s="72"/>
      <c r="I81" s="189"/>
      <c r="J81" s="72"/>
      <c r="K81" s="72"/>
      <c r="L81" s="70"/>
    </row>
    <row r="82" spans="2:20" s="9" customFormat="1" ht="29.25" customHeight="1">
      <c r="B82" s="193"/>
      <c r="C82" s="194" t="s">
        <v>133</v>
      </c>
      <c r="D82" s="195" t="s">
        <v>54</v>
      </c>
      <c r="E82" s="195" t="s">
        <v>50</v>
      </c>
      <c r="F82" s="195" t="s">
        <v>134</v>
      </c>
      <c r="G82" s="195" t="s">
        <v>135</v>
      </c>
      <c r="H82" s="195" t="s">
        <v>136</v>
      </c>
      <c r="I82" s="196" t="s">
        <v>137</v>
      </c>
      <c r="J82" s="195" t="s">
        <v>118</v>
      </c>
      <c r="K82" s="197" t="s">
        <v>138</v>
      </c>
      <c r="L82" s="198"/>
      <c r="M82" s="100" t="s">
        <v>139</v>
      </c>
      <c r="N82" s="101" t="s">
        <v>39</v>
      </c>
      <c r="O82" s="101" t="s">
        <v>140</v>
      </c>
      <c r="P82" s="101" t="s">
        <v>141</v>
      </c>
      <c r="Q82" s="101" t="s">
        <v>142</v>
      </c>
      <c r="R82" s="101" t="s">
        <v>143</v>
      </c>
      <c r="S82" s="101" t="s">
        <v>144</v>
      </c>
      <c r="T82" s="102" t="s">
        <v>145</v>
      </c>
    </row>
    <row r="83" spans="2:63" s="1" customFormat="1" ht="29.25" customHeight="1">
      <c r="B83" s="44"/>
      <c r="C83" s="106" t="s">
        <v>119</v>
      </c>
      <c r="D83" s="72"/>
      <c r="E83" s="72"/>
      <c r="F83" s="72"/>
      <c r="G83" s="72"/>
      <c r="H83" s="72"/>
      <c r="I83" s="189"/>
      <c r="J83" s="199">
        <f>BK83</f>
        <v>0</v>
      </c>
      <c r="K83" s="72"/>
      <c r="L83" s="70"/>
      <c r="M83" s="103"/>
      <c r="N83" s="104"/>
      <c r="O83" s="104"/>
      <c r="P83" s="200">
        <f>P84+P124</f>
        <v>0</v>
      </c>
      <c r="Q83" s="104"/>
      <c r="R83" s="200">
        <f>R84+R124</f>
        <v>0</v>
      </c>
      <c r="S83" s="104"/>
      <c r="T83" s="201">
        <f>T84+T124</f>
        <v>6.0840000000000005</v>
      </c>
      <c r="AT83" s="22" t="s">
        <v>68</v>
      </c>
      <c r="AU83" s="22" t="s">
        <v>120</v>
      </c>
      <c r="BK83" s="202">
        <f>BK84+BK124</f>
        <v>0</v>
      </c>
    </row>
    <row r="84" spans="2:63" s="10" customFormat="1" ht="37.4" customHeight="1">
      <c r="B84" s="203"/>
      <c r="C84" s="204"/>
      <c r="D84" s="205" t="s">
        <v>68</v>
      </c>
      <c r="E84" s="206" t="s">
        <v>146</v>
      </c>
      <c r="F84" s="206" t="s">
        <v>147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P85+P91+P96+P109+P121</f>
        <v>0</v>
      </c>
      <c r="Q84" s="211"/>
      <c r="R84" s="212">
        <f>R85+R91+R96+R109+R121</f>
        <v>0</v>
      </c>
      <c r="S84" s="211"/>
      <c r="T84" s="213">
        <f>T85+T91+T96+T109+T121</f>
        <v>6.0840000000000005</v>
      </c>
      <c r="AR84" s="214" t="s">
        <v>77</v>
      </c>
      <c r="AT84" s="215" t="s">
        <v>68</v>
      </c>
      <c r="AU84" s="215" t="s">
        <v>69</v>
      </c>
      <c r="AY84" s="214" t="s">
        <v>148</v>
      </c>
      <c r="BK84" s="216">
        <f>BK85+BK91+BK96+BK109+BK121</f>
        <v>0</v>
      </c>
    </row>
    <row r="85" spans="2:63" s="10" customFormat="1" ht="19.9" customHeight="1">
      <c r="B85" s="203"/>
      <c r="C85" s="204"/>
      <c r="D85" s="205" t="s">
        <v>68</v>
      </c>
      <c r="E85" s="217" t="s">
        <v>77</v>
      </c>
      <c r="F85" s="217" t="s">
        <v>338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SUM(P86:P90)</f>
        <v>0</v>
      </c>
      <c r="Q85" s="211"/>
      <c r="R85" s="212">
        <f>SUM(R86:R90)</f>
        <v>0</v>
      </c>
      <c r="S85" s="211"/>
      <c r="T85" s="213">
        <f>SUM(T86:T90)</f>
        <v>0</v>
      </c>
      <c r="AR85" s="214" t="s">
        <v>77</v>
      </c>
      <c r="AT85" s="215" t="s">
        <v>68</v>
      </c>
      <c r="AU85" s="215" t="s">
        <v>77</v>
      </c>
      <c r="AY85" s="214" t="s">
        <v>148</v>
      </c>
      <c r="BK85" s="216">
        <f>SUM(BK86:BK90)</f>
        <v>0</v>
      </c>
    </row>
    <row r="86" spans="2:65" s="1" customFormat="1" ht="14.4" customHeight="1">
      <c r="B86" s="44"/>
      <c r="C86" s="219" t="s">
        <v>77</v>
      </c>
      <c r="D86" s="219" t="s">
        <v>151</v>
      </c>
      <c r="E86" s="220" t="s">
        <v>459</v>
      </c>
      <c r="F86" s="221" t="s">
        <v>460</v>
      </c>
      <c r="G86" s="222" t="s">
        <v>154</v>
      </c>
      <c r="H86" s="223">
        <v>78.75</v>
      </c>
      <c r="I86" s="224"/>
      <c r="J86" s="225">
        <f>ROUND(I86*H86,2)</f>
        <v>0</v>
      </c>
      <c r="K86" s="221" t="s">
        <v>21</v>
      </c>
      <c r="L86" s="70"/>
      <c r="M86" s="226" t="s">
        <v>21</v>
      </c>
      <c r="N86" s="227" t="s">
        <v>40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156</v>
      </c>
      <c r="AT86" s="22" t="s">
        <v>151</v>
      </c>
      <c r="AU86" s="22" t="s">
        <v>79</v>
      </c>
      <c r="AY86" s="22" t="s">
        <v>148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77</v>
      </c>
      <c r="BK86" s="230">
        <f>ROUND(I86*H86,2)</f>
        <v>0</v>
      </c>
      <c r="BL86" s="22" t="s">
        <v>156</v>
      </c>
      <c r="BM86" s="22" t="s">
        <v>461</v>
      </c>
    </row>
    <row r="87" spans="2:47" s="1" customFormat="1" ht="13.5">
      <c r="B87" s="44"/>
      <c r="C87" s="72"/>
      <c r="D87" s="231" t="s">
        <v>158</v>
      </c>
      <c r="E87" s="72"/>
      <c r="F87" s="232" t="s">
        <v>460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158</v>
      </c>
      <c r="AU87" s="22" t="s">
        <v>79</v>
      </c>
    </row>
    <row r="88" spans="2:51" s="11" customFormat="1" ht="13.5">
      <c r="B88" s="234"/>
      <c r="C88" s="235"/>
      <c r="D88" s="231" t="s">
        <v>160</v>
      </c>
      <c r="E88" s="236" t="s">
        <v>21</v>
      </c>
      <c r="F88" s="237" t="s">
        <v>462</v>
      </c>
      <c r="G88" s="235"/>
      <c r="H88" s="238">
        <v>78.75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AT88" s="244" t="s">
        <v>160</v>
      </c>
      <c r="AU88" s="244" t="s">
        <v>79</v>
      </c>
      <c r="AV88" s="11" t="s">
        <v>79</v>
      </c>
      <c r="AW88" s="11" t="s">
        <v>33</v>
      </c>
      <c r="AX88" s="11" t="s">
        <v>69</v>
      </c>
      <c r="AY88" s="244" t="s">
        <v>148</v>
      </c>
    </row>
    <row r="89" spans="2:65" s="1" customFormat="1" ht="22.8" customHeight="1">
      <c r="B89" s="44"/>
      <c r="C89" s="219" t="s">
        <v>79</v>
      </c>
      <c r="D89" s="219" t="s">
        <v>151</v>
      </c>
      <c r="E89" s="220" t="s">
        <v>463</v>
      </c>
      <c r="F89" s="221" t="s">
        <v>464</v>
      </c>
      <c r="G89" s="222" t="s">
        <v>465</v>
      </c>
      <c r="H89" s="223">
        <v>1</v>
      </c>
      <c r="I89" s="224"/>
      <c r="J89" s="225">
        <f>ROUND(I89*H89,2)</f>
        <v>0</v>
      </c>
      <c r="K89" s="221" t="s">
        <v>21</v>
      </c>
      <c r="L89" s="70"/>
      <c r="M89" s="226" t="s">
        <v>21</v>
      </c>
      <c r="N89" s="227" t="s">
        <v>40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156</v>
      </c>
      <c r="AT89" s="22" t="s">
        <v>151</v>
      </c>
      <c r="AU89" s="22" t="s">
        <v>79</v>
      </c>
      <c r="AY89" s="22" t="s">
        <v>148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77</v>
      </c>
      <c r="BK89" s="230">
        <f>ROUND(I89*H89,2)</f>
        <v>0</v>
      </c>
      <c r="BL89" s="22" t="s">
        <v>156</v>
      </c>
      <c r="BM89" s="22" t="s">
        <v>466</v>
      </c>
    </row>
    <row r="90" spans="2:47" s="1" customFormat="1" ht="13.5">
      <c r="B90" s="44"/>
      <c r="C90" s="72"/>
      <c r="D90" s="231" t="s">
        <v>158</v>
      </c>
      <c r="E90" s="72"/>
      <c r="F90" s="232" t="s">
        <v>464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158</v>
      </c>
      <c r="AU90" s="22" t="s">
        <v>79</v>
      </c>
    </row>
    <row r="91" spans="2:63" s="10" customFormat="1" ht="29.85" customHeight="1">
      <c r="B91" s="203"/>
      <c r="C91" s="204"/>
      <c r="D91" s="205" t="s">
        <v>68</v>
      </c>
      <c r="E91" s="217" t="s">
        <v>170</v>
      </c>
      <c r="F91" s="217" t="s">
        <v>171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SUM(P92:P95)</f>
        <v>0</v>
      </c>
      <c r="Q91" s="211"/>
      <c r="R91" s="212">
        <f>SUM(R92:R95)</f>
        <v>0</v>
      </c>
      <c r="S91" s="211"/>
      <c r="T91" s="213">
        <f>SUM(T92:T95)</f>
        <v>0</v>
      </c>
      <c r="AR91" s="214" t="s">
        <v>77</v>
      </c>
      <c r="AT91" s="215" t="s">
        <v>68</v>
      </c>
      <c r="AU91" s="215" t="s">
        <v>77</v>
      </c>
      <c r="AY91" s="214" t="s">
        <v>148</v>
      </c>
      <c r="BK91" s="216">
        <f>SUM(BK92:BK95)</f>
        <v>0</v>
      </c>
    </row>
    <row r="92" spans="2:65" s="1" customFormat="1" ht="14.4" customHeight="1">
      <c r="B92" s="44"/>
      <c r="C92" s="219" t="s">
        <v>149</v>
      </c>
      <c r="D92" s="219" t="s">
        <v>151</v>
      </c>
      <c r="E92" s="220" t="s">
        <v>172</v>
      </c>
      <c r="F92" s="221" t="s">
        <v>173</v>
      </c>
      <c r="G92" s="222" t="s">
        <v>154</v>
      </c>
      <c r="H92" s="223">
        <v>39.6</v>
      </c>
      <c r="I92" s="224"/>
      <c r="J92" s="225">
        <f>ROUND(I92*H92,2)</f>
        <v>0</v>
      </c>
      <c r="K92" s="221" t="s">
        <v>155</v>
      </c>
      <c r="L92" s="70"/>
      <c r="M92" s="226" t="s">
        <v>21</v>
      </c>
      <c r="N92" s="227" t="s">
        <v>40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156</v>
      </c>
      <c r="AT92" s="22" t="s">
        <v>151</v>
      </c>
      <c r="AU92" s="22" t="s">
        <v>79</v>
      </c>
      <c r="AY92" s="22" t="s">
        <v>148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77</v>
      </c>
      <c r="BK92" s="230">
        <f>ROUND(I92*H92,2)</f>
        <v>0</v>
      </c>
      <c r="BL92" s="22" t="s">
        <v>156</v>
      </c>
      <c r="BM92" s="22" t="s">
        <v>467</v>
      </c>
    </row>
    <row r="93" spans="2:47" s="1" customFormat="1" ht="13.5">
      <c r="B93" s="44"/>
      <c r="C93" s="72"/>
      <c r="D93" s="231" t="s">
        <v>158</v>
      </c>
      <c r="E93" s="72"/>
      <c r="F93" s="232" t="s">
        <v>175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158</v>
      </c>
      <c r="AU93" s="22" t="s">
        <v>79</v>
      </c>
    </row>
    <row r="94" spans="2:51" s="12" customFormat="1" ht="13.5">
      <c r="B94" s="245"/>
      <c r="C94" s="246"/>
      <c r="D94" s="231" t="s">
        <v>160</v>
      </c>
      <c r="E94" s="247" t="s">
        <v>21</v>
      </c>
      <c r="F94" s="248" t="s">
        <v>468</v>
      </c>
      <c r="G94" s="246"/>
      <c r="H94" s="247" t="s">
        <v>21</v>
      </c>
      <c r="I94" s="249"/>
      <c r="J94" s="246"/>
      <c r="K94" s="246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160</v>
      </c>
      <c r="AU94" s="254" t="s">
        <v>79</v>
      </c>
      <c r="AV94" s="12" t="s">
        <v>77</v>
      </c>
      <c r="AW94" s="12" t="s">
        <v>33</v>
      </c>
      <c r="AX94" s="12" t="s">
        <v>69</v>
      </c>
      <c r="AY94" s="254" t="s">
        <v>148</v>
      </c>
    </row>
    <row r="95" spans="2:51" s="11" customFormat="1" ht="13.5">
      <c r="B95" s="234"/>
      <c r="C95" s="235"/>
      <c r="D95" s="231" t="s">
        <v>160</v>
      </c>
      <c r="E95" s="236" t="s">
        <v>21</v>
      </c>
      <c r="F95" s="237" t="s">
        <v>469</v>
      </c>
      <c r="G95" s="235"/>
      <c r="H95" s="238">
        <v>39.6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160</v>
      </c>
      <c r="AU95" s="244" t="s">
        <v>79</v>
      </c>
      <c r="AV95" s="11" t="s">
        <v>79</v>
      </c>
      <c r="AW95" s="11" t="s">
        <v>33</v>
      </c>
      <c r="AX95" s="11" t="s">
        <v>69</v>
      </c>
      <c r="AY95" s="244" t="s">
        <v>148</v>
      </c>
    </row>
    <row r="96" spans="2:63" s="10" customFormat="1" ht="29.85" customHeight="1">
      <c r="B96" s="203"/>
      <c r="C96" s="204"/>
      <c r="D96" s="205" t="s">
        <v>68</v>
      </c>
      <c r="E96" s="217" t="s">
        <v>198</v>
      </c>
      <c r="F96" s="217" t="s">
        <v>199</v>
      </c>
      <c r="G96" s="204"/>
      <c r="H96" s="204"/>
      <c r="I96" s="207"/>
      <c r="J96" s="218">
        <f>BK96</f>
        <v>0</v>
      </c>
      <c r="K96" s="204"/>
      <c r="L96" s="209"/>
      <c r="M96" s="210"/>
      <c r="N96" s="211"/>
      <c r="O96" s="211"/>
      <c r="P96" s="212">
        <f>SUM(P97:P108)</f>
        <v>0</v>
      </c>
      <c r="Q96" s="211"/>
      <c r="R96" s="212">
        <f>SUM(R97:R108)</f>
        <v>0</v>
      </c>
      <c r="S96" s="211"/>
      <c r="T96" s="213">
        <f>SUM(T97:T108)</f>
        <v>6.0840000000000005</v>
      </c>
      <c r="AR96" s="214" t="s">
        <v>77</v>
      </c>
      <c r="AT96" s="215" t="s">
        <v>68</v>
      </c>
      <c r="AU96" s="215" t="s">
        <v>77</v>
      </c>
      <c r="AY96" s="214" t="s">
        <v>148</v>
      </c>
      <c r="BK96" s="216">
        <f>SUM(BK97:BK108)</f>
        <v>0</v>
      </c>
    </row>
    <row r="97" spans="2:65" s="1" customFormat="1" ht="14.4" customHeight="1">
      <c r="B97" s="44"/>
      <c r="C97" s="219" t="s">
        <v>156</v>
      </c>
      <c r="D97" s="219" t="s">
        <v>151</v>
      </c>
      <c r="E97" s="220" t="s">
        <v>470</v>
      </c>
      <c r="F97" s="221" t="s">
        <v>471</v>
      </c>
      <c r="G97" s="222" t="s">
        <v>182</v>
      </c>
      <c r="H97" s="223">
        <v>2.16</v>
      </c>
      <c r="I97" s="224"/>
      <c r="J97" s="225">
        <f>ROUND(I97*H97,2)</f>
        <v>0</v>
      </c>
      <c r="K97" s="221" t="s">
        <v>155</v>
      </c>
      <c r="L97" s="70"/>
      <c r="M97" s="226" t="s">
        <v>21</v>
      </c>
      <c r="N97" s="227" t="s">
        <v>40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2.2</v>
      </c>
      <c r="T97" s="229">
        <f>S97*H97</f>
        <v>4.752000000000001</v>
      </c>
      <c r="AR97" s="22" t="s">
        <v>156</v>
      </c>
      <c r="AT97" s="22" t="s">
        <v>151</v>
      </c>
      <c r="AU97" s="22" t="s">
        <v>79</v>
      </c>
      <c r="AY97" s="22" t="s">
        <v>148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77</v>
      </c>
      <c r="BK97" s="230">
        <f>ROUND(I97*H97,2)</f>
        <v>0</v>
      </c>
      <c r="BL97" s="22" t="s">
        <v>156</v>
      </c>
      <c r="BM97" s="22" t="s">
        <v>472</v>
      </c>
    </row>
    <row r="98" spans="2:47" s="1" customFormat="1" ht="13.5">
      <c r="B98" s="44"/>
      <c r="C98" s="72"/>
      <c r="D98" s="231" t="s">
        <v>158</v>
      </c>
      <c r="E98" s="72"/>
      <c r="F98" s="232" t="s">
        <v>473</v>
      </c>
      <c r="G98" s="72"/>
      <c r="H98" s="72"/>
      <c r="I98" s="189"/>
      <c r="J98" s="72"/>
      <c r="K98" s="72"/>
      <c r="L98" s="70"/>
      <c r="M98" s="233"/>
      <c r="N98" s="45"/>
      <c r="O98" s="45"/>
      <c r="P98" s="45"/>
      <c r="Q98" s="45"/>
      <c r="R98" s="45"/>
      <c r="S98" s="45"/>
      <c r="T98" s="93"/>
      <c r="AT98" s="22" t="s">
        <v>158</v>
      </c>
      <c r="AU98" s="22" t="s">
        <v>79</v>
      </c>
    </row>
    <row r="99" spans="2:51" s="12" customFormat="1" ht="13.5">
      <c r="B99" s="245"/>
      <c r="C99" s="246"/>
      <c r="D99" s="231" t="s">
        <v>160</v>
      </c>
      <c r="E99" s="247" t="s">
        <v>21</v>
      </c>
      <c r="F99" s="248" t="s">
        <v>474</v>
      </c>
      <c r="G99" s="246"/>
      <c r="H99" s="247" t="s">
        <v>21</v>
      </c>
      <c r="I99" s="249"/>
      <c r="J99" s="246"/>
      <c r="K99" s="246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160</v>
      </c>
      <c r="AU99" s="254" t="s">
        <v>79</v>
      </c>
      <c r="AV99" s="12" t="s">
        <v>77</v>
      </c>
      <c r="AW99" s="12" t="s">
        <v>33</v>
      </c>
      <c r="AX99" s="12" t="s">
        <v>69</v>
      </c>
      <c r="AY99" s="254" t="s">
        <v>148</v>
      </c>
    </row>
    <row r="100" spans="2:51" s="11" customFormat="1" ht="13.5">
      <c r="B100" s="234"/>
      <c r="C100" s="235"/>
      <c r="D100" s="231" t="s">
        <v>160</v>
      </c>
      <c r="E100" s="236" t="s">
        <v>21</v>
      </c>
      <c r="F100" s="237" t="s">
        <v>475</v>
      </c>
      <c r="G100" s="235"/>
      <c r="H100" s="238">
        <v>2.16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160</v>
      </c>
      <c r="AU100" s="244" t="s">
        <v>79</v>
      </c>
      <c r="AV100" s="11" t="s">
        <v>79</v>
      </c>
      <c r="AW100" s="11" t="s">
        <v>33</v>
      </c>
      <c r="AX100" s="11" t="s">
        <v>69</v>
      </c>
      <c r="AY100" s="244" t="s">
        <v>148</v>
      </c>
    </row>
    <row r="101" spans="2:65" s="1" customFormat="1" ht="22.8" customHeight="1">
      <c r="B101" s="44"/>
      <c r="C101" s="219" t="s">
        <v>186</v>
      </c>
      <c r="D101" s="219" t="s">
        <v>151</v>
      </c>
      <c r="E101" s="220" t="s">
        <v>212</v>
      </c>
      <c r="F101" s="221" t="s">
        <v>213</v>
      </c>
      <c r="G101" s="222" t="s">
        <v>154</v>
      </c>
      <c r="H101" s="223">
        <v>18</v>
      </c>
      <c r="I101" s="224"/>
      <c r="J101" s="225">
        <f>ROUND(I101*H101,2)</f>
        <v>0</v>
      </c>
      <c r="K101" s="221" t="s">
        <v>155</v>
      </c>
      <c r="L101" s="70"/>
      <c r="M101" s="226" t="s">
        <v>21</v>
      </c>
      <c r="N101" s="227" t="s">
        <v>40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0.074</v>
      </c>
      <c r="T101" s="229">
        <f>S101*H101</f>
        <v>1.3319999999999999</v>
      </c>
      <c r="AR101" s="22" t="s">
        <v>156</v>
      </c>
      <c r="AT101" s="22" t="s">
        <v>151</v>
      </c>
      <c r="AU101" s="22" t="s">
        <v>79</v>
      </c>
      <c r="AY101" s="22" t="s">
        <v>148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77</v>
      </c>
      <c r="BK101" s="230">
        <f>ROUND(I101*H101,2)</f>
        <v>0</v>
      </c>
      <c r="BL101" s="22" t="s">
        <v>156</v>
      </c>
      <c r="BM101" s="22" t="s">
        <v>476</v>
      </c>
    </row>
    <row r="102" spans="2:47" s="1" customFormat="1" ht="13.5">
      <c r="B102" s="44"/>
      <c r="C102" s="72"/>
      <c r="D102" s="231" t="s">
        <v>158</v>
      </c>
      <c r="E102" s="72"/>
      <c r="F102" s="232" t="s">
        <v>215</v>
      </c>
      <c r="G102" s="72"/>
      <c r="H102" s="72"/>
      <c r="I102" s="189"/>
      <c r="J102" s="72"/>
      <c r="K102" s="72"/>
      <c r="L102" s="70"/>
      <c r="M102" s="233"/>
      <c r="N102" s="45"/>
      <c r="O102" s="45"/>
      <c r="P102" s="45"/>
      <c r="Q102" s="45"/>
      <c r="R102" s="45"/>
      <c r="S102" s="45"/>
      <c r="T102" s="93"/>
      <c r="AT102" s="22" t="s">
        <v>158</v>
      </c>
      <c r="AU102" s="22" t="s">
        <v>79</v>
      </c>
    </row>
    <row r="103" spans="2:51" s="12" customFormat="1" ht="13.5">
      <c r="B103" s="245"/>
      <c r="C103" s="246"/>
      <c r="D103" s="231" t="s">
        <v>160</v>
      </c>
      <c r="E103" s="247" t="s">
        <v>21</v>
      </c>
      <c r="F103" s="248" t="s">
        <v>477</v>
      </c>
      <c r="G103" s="246"/>
      <c r="H103" s="247" t="s">
        <v>21</v>
      </c>
      <c r="I103" s="249"/>
      <c r="J103" s="246"/>
      <c r="K103" s="246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160</v>
      </c>
      <c r="AU103" s="254" t="s">
        <v>79</v>
      </c>
      <c r="AV103" s="12" t="s">
        <v>77</v>
      </c>
      <c r="AW103" s="12" t="s">
        <v>33</v>
      </c>
      <c r="AX103" s="12" t="s">
        <v>69</v>
      </c>
      <c r="AY103" s="254" t="s">
        <v>148</v>
      </c>
    </row>
    <row r="104" spans="2:51" s="11" customFormat="1" ht="13.5">
      <c r="B104" s="234"/>
      <c r="C104" s="235"/>
      <c r="D104" s="231" t="s">
        <v>160</v>
      </c>
      <c r="E104" s="236" t="s">
        <v>21</v>
      </c>
      <c r="F104" s="237" t="s">
        <v>478</v>
      </c>
      <c r="G104" s="235"/>
      <c r="H104" s="238">
        <v>18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160</v>
      </c>
      <c r="AU104" s="244" t="s">
        <v>79</v>
      </c>
      <c r="AV104" s="11" t="s">
        <v>79</v>
      </c>
      <c r="AW104" s="11" t="s">
        <v>33</v>
      </c>
      <c r="AX104" s="11" t="s">
        <v>69</v>
      </c>
      <c r="AY104" s="244" t="s">
        <v>148</v>
      </c>
    </row>
    <row r="105" spans="2:65" s="1" customFormat="1" ht="22.8" customHeight="1">
      <c r="B105" s="44"/>
      <c r="C105" s="219" t="s">
        <v>170</v>
      </c>
      <c r="D105" s="219" t="s">
        <v>151</v>
      </c>
      <c r="E105" s="220" t="s">
        <v>230</v>
      </c>
      <c r="F105" s="221" t="s">
        <v>231</v>
      </c>
      <c r="G105" s="222" t="s">
        <v>154</v>
      </c>
      <c r="H105" s="223">
        <v>39.6</v>
      </c>
      <c r="I105" s="224"/>
      <c r="J105" s="225">
        <f>ROUND(I105*H105,2)</f>
        <v>0</v>
      </c>
      <c r="K105" s="221" t="s">
        <v>155</v>
      </c>
      <c r="L105" s="70"/>
      <c r="M105" s="226" t="s">
        <v>21</v>
      </c>
      <c r="N105" s="227" t="s">
        <v>40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156</v>
      </c>
      <c r="AT105" s="22" t="s">
        <v>151</v>
      </c>
      <c r="AU105" s="22" t="s">
        <v>79</v>
      </c>
      <c r="AY105" s="22" t="s">
        <v>148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77</v>
      </c>
      <c r="BK105" s="230">
        <f>ROUND(I105*H105,2)</f>
        <v>0</v>
      </c>
      <c r="BL105" s="22" t="s">
        <v>156</v>
      </c>
      <c r="BM105" s="22" t="s">
        <v>479</v>
      </c>
    </row>
    <row r="106" spans="2:47" s="1" customFormat="1" ht="13.5">
      <c r="B106" s="44"/>
      <c r="C106" s="72"/>
      <c r="D106" s="231" t="s">
        <v>158</v>
      </c>
      <c r="E106" s="72"/>
      <c r="F106" s="232" t="s">
        <v>233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158</v>
      </c>
      <c r="AU106" s="22" t="s">
        <v>79</v>
      </c>
    </row>
    <row r="107" spans="2:51" s="12" customFormat="1" ht="13.5">
      <c r="B107" s="245"/>
      <c r="C107" s="246"/>
      <c r="D107" s="231" t="s">
        <v>160</v>
      </c>
      <c r="E107" s="247" t="s">
        <v>21</v>
      </c>
      <c r="F107" s="248" t="s">
        <v>468</v>
      </c>
      <c r="G107" s="246"/>
      <c r="H107" s="247" t="s">
        <v>21</v>
      </c>
      <c r="I107" s="249"/>
      <c r="J107" s="246"/>
      <c r="K107" s="246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160</v>
      </c>
      <c r="AU107" s="254" t="s">
        <v>79</v>
      </c>
      <c r="AV107" s="12" t="s">
        <v>77</v>
      </c>
      <c r="AW107" s="12" t="s">
        <v>33</v>
      </c>
      <c r="AX107" s="12" t="s">
        <v>69</v>
      </c>
      <c r="AY107" s="254" t="s">
        <v>148</v>
      </c>
    </row>
    <row r="108" spans="2:51" s="11" customFormat="1" ht="13.5">
      <c r="B108" s="234"/>
      <c r="C108" s="235"/>
      <c r="D108" s="231" t="s">
        <v>160</v>
      </c>
      <c r="E108" s="236" t="s">
        <v>21</v>
      </c>
      <c r="F108" s="237" t="s">
        <v>469</v>
      </c>
      <c r="G108" s="235"/>
      <c r="H108" s="238">
        <v>39.6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160</v>
      </c>
      <c r="AU108" s="244" t="s">
        <v>79</v>
      </c>
      <c r="AV108" s="11" t="s">
        <v>79</v>
      </c>
      <c r="AW108" s="11" t="s">
        <v>33</v>
      </c>
      <c r="AX108" s="11" t="s">
        <v>69</v>
      </c>
      <c r="AY108" s="244" t="s">
        <v>148</v>
      </c>
    </row>
    <row r="109" spans="2:63" s="10" customFormat="1" ht="29.85" customHeight="1">
      <c r="B109" s="203"/>
      <c r="C109" s="204"/>
      <c r="D109" s="205" t="s">
        <v>68</v>
      </c>
      <c r="E109" s="217" t="s">
        <v>234</v>
      </c>
      <c r="F109" s="217" t="s">
        <v>235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SUM(P110:P120)</f>
        <v>0</v>
      </c>
      <c r="Q109" s="211"/>
      <c r="R109" s="212">
        <f>SUM(R110:R120)</f>
        <v>0</v>
      </c>
      <c r="S109" s="211"/>
      <c r="T109" s="213">
        <f>SUM(T110:T120)</f>
        <v>0</v>
      </c>
      <c r="AR109" s="214" t="s">
        <v>77</v>
      </c>
      <c r="AT109" s="215" t="s">
        <v>68</v>
      </c>
      <c r="AU109" s="215" t="s">
        <v>77</v>
      </c>
      <c r="AY109" s="214" t="s">
        <v>148</v>
      </c>
      <c r="BK109" s="216">
        <f>SUM(BK110:BK120)</f>
        <v>0</v>
      </c>
    </row>
    <row r="110" spans="2:65" s="1" customFormat="1" ht="22.8" customHeight="1">
      <c r="B110" s="44"/>
      <c r="C110" s="219" t="s">
        <v>200</v>
      </c>
      <c r="D110" s="219" t="s">
        <v>151</v>
      </c>
      <c r="E110" s="220" t="s">
        <v>237</v>
      </c>
      <c r="F110" s="221" t="s">
        <v>238</v>
      </c>
      <c r="G110" s="222" t="s">
        <v>193</v>
      </c>
      <c r="H110" s="223">
        <v>4.752</v>
      </c>
      <c r="I110" s="224"/>
      <c r="J110" s="225">
        <f>ROUND(I110*H110,2)</f>
        <v>0</v>
      </c>
      <c r="K110" s="221" t="s">
        <v>155</v>
      </c>
      <c r="L110" s="70"/>
      <c r="M110" s="226" t="s">
        <v>21</v>
      </c>
      <c r="N110" s="227" t="s">
        <v>40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156</v>
      </c>
      <c r="AT110" s="22" t="s">
        <v>151</v>
      </c>
      <c r="AU110" s="22" t="s">
        <v>79</v>
      </c>
      <c r="AY110" s="22" t="s">
        <v>148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77</v>
      </c>
      <c r="BK110" s="230">
        <f>ROUND(I110*H110,2)</f>
        <v>0</v>
      </c>
      <c r="BL110" s="22" t="s">
        <v>156</v>
      </c>
      <c r="BM110" s="22" t="s">
        <v>480</v>
      </c>
    </row>
    <row r="111" spans="2:47" s="1" customFormat="1" ht="13.5">
      <c r="B111" s="44"/>
      <c r="C111" s="72"/>
      <c r="D111" s="231" t="s">
        <v>158</v>
      </c>
      <c r="E111" s="72"/>
      <c r="F111" s="232" t="s">
        <v>240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158</v>
      </c>
      <c r="AU111" s="22" t="s">
        <v>79</v>
      </c>
    </row>
    <row r="112" spans="2:51" s="11" customFormat="1" ht="13.5">
      <c r="B112" s="234"/>
      <c r="C112" s="235"/>
      <c r="D112" s="231" t="s">
        <v>160</v>
      </c>
      <c r="E112" s="236" t="s">
        <v>21</v>
      </c>
      <c r="F112" s="237" t="s">
        <v>481</v>
      </c>
      <c r="G112" s="235"/>
      <c r="H112" s="238">
        <v>6.084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160</v>
      </c>
      <c r="AU112" s="244" t="s">
        <v>79</v>
      </c>
      <c r="AV112" s="11" t="s">
        <v>79</v>
      </c>
      <c r="AW112" s="11" t="s">
        <v>33</v>
      </c>
      <c r="AX112" s="11" t="s">
        <v>69</v>
      </c>
      <c r="AY112" s="244" t="s">
        <v>148</v>
      </c>
    </row>
    <row r="113" spans="2:51" s="11" customFormat="1" ht="13.5">
      <c r="B113" s="234"/>
      <c r="C113" s="235"/>
      <c r="D113" s="231" t="s">
        <v>160</v>
      </c>
      <c r="E113" s="236" t="s">
        <v>21</v>
      </c>
      <c r="F113" s="237" t="s">
        <v>482</v>
      </c>
      <c r="G113" s="235"/>
      <c r="H113" s="238">
        <v>-1.332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160</v>
      </c>
      <c r="AU113" s="244" t="s">
        <v>79</v>
      </c>
      <c r="AV113" s="11" t="s">
        <v>79</v>
      </c>
      <c r="AW113" s="11" t="s">
        <v>33</v>
      </c>
      <c r="AX113" s="11" t="s">
        <v>69</v>
      </c>
      <c r="AY113" s="244" t="s">
        <v>148</v>
      </c>
    </row>
    <row r="114" spans="2:65" s="1" customFormat="1" ht="22.8" customHeight="1">
      <c r="B114" s="44"/>
      <c r="C114" s="219" t="s">
        <v>206</v>
      </c>
      <c r="D114" s="219" t="s">
        <v>151</v>
      </c>
      <c r="E114" s="220" t="s">
        <v>244</v>
      </c>
      <c r="F114" s="221" t="s">
        <v>245</v>
      </c>
      <c r="G114" s="222" t="s">
        <v>193</v>
      </c>
      <c r="H114" s="223">
        <v>4.752</v>
      </c>
      <c r="I114" s="224"/>
      <c r="J114" s="225">
        <f>ROUND(I114*H114,2)</f>
        <v>0</v>
      </c>
      <c r="K114" s="221" t="s">
        <v>155</v>
      </c>
      <c r="L114" s="70"/>
      <c r="M114" s="226" t="s">
        <v>21</v>
      </c>
      <c r="N114" s="227" t="s">
        <v>40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156</v>
      </c>
      <c r="AT114" s="22" t="s">
        <v>151</v>
      </c>
      <c r="AU114" s="22" t="s">
        <v>79</v>
      </c>
      <c r="AY114" s="22" t="s">
        <v>148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77</v>
      </c>
      <c r="BK114" s="230">
        <f>ROUND(I114*H114,2)</f>
        <v>0</v>
      </c>
      <c r="BL114" s="22" t="s">
        <v>156</v>
      </c>
      <c r="BM114" s="22" t="s">
        <v>483</v>
      </c>
    </row>
    <row r="115" spans="2:47" s="1" customFormat="1" ht="13.5">
      <c r="B115" s="44"/>
      <c r="C115" s="72"/>
      <c r="D115" s="231" t="s">
        <v>158</v>
      </c>
      <c r="E115" s="72"/>
      <c r="F115" s="232" t="s">
        <v>247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158</v>
      </c>
      <c r="AU115" s="22" t="s">
        <v>79</v>
      </c>
    </row>
    <row r="116" spans="2:65" s="1" customFormat="1" ht="22.8" customHeight="1">
      <c r="B116" s="44"/>
      <c r="C116" s="219" t="s">
        <v>198</v>
      </c>
      <c r="D116" s="219" t="s">
        <v>151</v>
      </c>
      <c r="E116" s="220" t="s">
        <v>248</v>
      </c>
      <c r="F116" s="221" t="s">
        <v>249</v>
      </c>
      <c r="G116" s="222" t="s">
        <v>193</v>
      </c>
      <c r="H116" s="223">
        <v>80.784</v>
      </c>
      <c r="I116" s="224"/>
      <c r="J116" s="225">
        <f>ROUND(I116*H116,2)</f>
        <v>0</v>
      </c>
      <c r="K116" s="221" t="s">
        <v>155</v>
      </c>
      <c r="L116" s="70"/>
      <c r="M116" s="226" t="s">
        <v>21</v>
      </c>
      <c r="N116" s="227" t="s">
        <v>40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156</v>
      </c>
      <c r="AT116" s="22" t="s">
        <v>151</v>
      </c>
      <c r="AU116" s="22" t="s">
        <v>79</v>
      </c>
      <c r="AY116" s="22" t="s">
        <v>148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77</v>
      </c>
      <c r="BK116" s="230">
        <f>ROUND(I116*H116,2)</f>
        <v>0</v>
      </c>
      <c r="BL116" s="22" t="s">
        <v>156</v>
      </c>
      <c r="BM116" s="22" t="s">
        <v>484</v>
      </c>
    </row>
    <row r="117" spans="2:47" s="1" customFormat="1" ht="13.5">
      <c r="B117" s="44"/>
      <c r="C117" s="72"/>
      <c r="D117" s="231" t="s">
        <v>158</v>
      </c>
      <c r="E117" s="72"/>
      <c r="F117" s="232" t="s">
        <v>251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158</v>
      </c>
      <c r="AU117" s="22" t="s">
        <v>79</v>
      </c>
    </row>
    <row r="118" spans="2:51" s="11" customFormat="1" ht="13.5">
      <c r="B118" s="234"/>
      <c r="C118" s="235"/>
      <c r="D118" s="231" t="s">
        <v>160</v>
      </c>
      <c r="E118" s="235"/>
      <c r="F118" s="237" t="s">
        <v>485</v>
      </c>
      <c r="G118" s="235"/>
      <c r="H118" s="238">
        <v>80.784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160</v>
      </c>
      <c r="AU118" s="244" t="s">
        <v>79</v>
      </c>
      <c r="AV118" s="11" t="s">
        <v>79</v>
      </c>
      <c r="AW118" s="11" t="s">
        <v>6</v>
      </c>
      <c r="AX118" s="11" t="s">
        <v>77</v>
      </c>
      <c r="AY118" s="244" t="s">
        <v>148</v>
      </c>
    </row>
    <row r="119" spans="2:65" s="1" customFormat="1" ht="22.8" customHeight="1">
      <c r="B119" s="44"/>
      <c r="C119" s="219" t="s">
        <v>217</v>
      </c>
      <c r="D119" s="219" t="s">
        <v>151</v>
      </c>
      <c r="E119" s="220" t="s">
        <v>254</v>
      </c>
      <c r="F119" s="221" t="s">
        <v>255</v>
      </c>
      <c r="G119" s="222" t="s">
        <v>193</v>
      </c>
      <c r="H119" s="223">
        <v>4.752</v>
      </c>
      <c r="I119" s="224"/>
      <c r="J119" s="225">
        <f>ROUND(I119*H119,2)</f>
        <v>0</v>
      </c>
      <c r="K119" s="221" t="s">
        <v>155</v>
      </c>
      <c r="L119" s="70"/>
      <c r="M119" s="226" t="s">
        <v>21</v>
      </c>
      <c r="N119" s="227" t="s">
        <v>40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156</v>
      </c>
      <c r="AT119" s="22" t="s">
        <v>151</v>
      </c>
      <c r="AU119" s="22" t="s">
        <v>79</v>
      </c>
      <c r="AY119" s="22" t="s">
        <v>148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77</v>
      </c>
      <c r="BK119" s="230">
        <f>ROUND(I119*H119,2)</f>
        <v>0</v>
      </c>
      <c r="BL119" s="22" t="s">
        <v>156</v>
      </c>
      <c r="BM119" s="22" t="s">
        <v>486</v>
      </c>
    </row>
    <row r="120" spans="2:47" s="1" customFormat="1" ht="13.5">
      <c r="B120" s="44"/>
      <c r="C120" s="72"/>
      <c r="D120" s="231" t="s">
        <v>158</v>
      </c>
      <c r="E120" s="72"/>
      <c r="F120" s="232" t="s">
        <v>257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158</v>
      </c>
      <c r="AU120" s="22" t="s">
        <v>79</v>
      </c>
    </row>
    <row r="121" spans="2:63" s="10" customFormat="1" ht="29.85" customHeight="1">
      <c r="B121" s="203"/>
      <c r="C121" s="204"/>
      <c r="D121" s="205" t="s">
        <v>68</v>
      </c>
      <c r="E121" s="217" t="s">
        <v>258</v>
      </c>
      <c r="F121" s="217" t="s">
        <v>259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SUM(P122:P123)</f>
        <v>0</v>
      </c>
      <c r="Q121" s="211"/>
      <c r="R121" s="212">
        <f>SUM(R122:R123)</f>
        <v>0</v>
      </c>
      <c r="S121" s="211"/>
      <c r="T121" s="213">
        <f>SUM(T122:T123)</f>
        <v>0</v>
      </c>
      <c r="AR121" s="214" t="s">
        <v>77</v>
      </c>
      <c r="AT121" s="215" t="s">
        <v>68</v>
      </c>
      <c r="AU121" s="215" t="s">
        <v>77</v>
      </c>
      <c r="AY121" s="214" t="s">
        <v>148</v>
      </c>
      <c r="BK121" s="216">
        <f>SUM(BK122:BK123)</f>
        <v>0</v>
      </c>
    </row>
    <row r="122" spans="2:65" s="1" customFormat="1" ht="14.4" customHeight="1">
      <c r="B122" s="44"/>
      <c r="C122" s="219" t="s">
        <v>223</v>
      </c>
      <c r="D122" s="219" t="s">
        <v>151</v>
      </c>
      <c r="E122" s="220" t="s">
        <v>261</v>
      </c>
      <c r="F122" s="221" t="s">
        <v>262</v>
      </c>
      <c r="G122" s="222" t="s">
        <v>193</v>
      </c>
      <c r="H122" s="223">
        <v>0</v>
      </c>
      <c r="I122" s="224"/>
      <c r="J122" s="225">
        <f>ROUND(I122*H122,2)</f>
        <v>0</v>
      </c>
      <c r="K122" s="221" t="s">
        <v>155</v>
      </c>
      <c r="L122" s="70"/>
      <c r="M122" s="226" t="s">
        <v>21</v>
      </c>
      <c r="N122" s="227" t="s">
        <v>40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156</v>
      </c>
      <c r="AT122" s="22" t="s">
        <v>151</v>
      </c>
      <c r="AU122" s="22" t="s">
        <v>79</v>
      </c>
      <c r="AY122" s="22" t="s">
        <v>148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77</v>
      </c>
      <c r="BK122" s="230">
        <f>ROUND(I122*H122,2)</f>
        <v>0</v>
      </c>
      <c r="BL122" s="22" t="s">
        <v>156</v>
      </c>
      <c r="BM122" s="22" t="s">
        <v>487</v>
      </c>
    </row>
    <row r="123" spans="2:47" s="1" customFormat="1" ht="13.5">
      <c r="B123" s="44"/>
      <c r="C123" s="72"/>
      <c r="D123" s="231" t="s">
        <v>158</v>
      </c>
      <c r="E123" s="72"/>
      <c r="F123" s="232" t="s">
        <v>264</v>
      </c>
      <c r="G123" s="72"/>
      <c r="H123" s="72"/>
      <c r="I123" s="189"/>
      <c r="J123" s="72"/>
      <c r="K123" s="72"/>
      <c r="L123" s="70"/>
      <c r="M123" s="233"/>
      <c r="N123" s="45"/>
      <c r="O123" s="45"/>
      <c r="P123" s="45"/>
      <c r="Q123" s="45"/>
      <c r="R123" s="45"/>
      <c r="S123" s="45"/>
      <c r="T123" s="93"/>
      <c r="AT123" s="22" t="s">
        <v>158</v>
      </c>
      <c r="AU123" s="22" t="s">
        <v>79</v>
      </c>
    </row>
    <row r="124" spans="2:63" s="10" customFormat="1" ht="37.4" customHeight="1">
      <c r="B124" s="203"/>
      <c r="C124" s="204"/>
      <c r="D124" s="205" t="s">
        <v>68</v>
      </c>
      <c r="E124" s="206" t="s">
        <v>488</v>
      </c>
      <c r="F124" s="206" t="s">
        <v>489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SUM(P125:P127)</f>
        <v>0</v>
      </c>
      <c r="Q124" s="211"/>
      <c r="R124" s="212">
        <f>SUM(R125:R127)</f>
        <v>0</v>
      </c>
      <c r="S124" s="211"/>
      <c r="T124" s="213">
        <f>SUM(T125:T127)</f>
        <v>0</v>
      </c>
      <c r="AR124" s="214" t="s">
        <v>156</v>
      </c>
      <c r="AT124" s="215" t="s">
        <v>68</v>
      </c>
      <c r="AU124" s="215" t="s">
        <v>69</v>
      </c>
      <c r="AY124" s="214" t="s">
        <v>148</v>
      </c>
      <c r="BK124" s="216">
        <f>SUM(BK125:BK127)</f>
        <v>0</v>
      </c>
    </row>
    <row r="125" spans="2:65" s="1" customFormat="1" ht="14.4" customHeight="1">
      <c r="B125" s="44"/>
      <c r="C125" s="219" t="s">
        <v>229</v>
      </c>
      <c r="D125" s="219" t="s">
        <v>151</v>
      </c>
      <c r="E125" s="220" t="s">
        <v>490</v>
      </c>
      <c r="F125" s="221" t="s">
        <v>491</v>
      </c>
      <c r="G125" s="222" t="s">
        <v>465</v>
      </c>
      <c r="H125" s="223">
        <v>1</v>
      </c>
      <c r="I125" s="224"/>
      <c r="J125" s="225">
        <f>ROUND(I125*H125,2)</f>
        <v>0</v>
      </c>
      <c r="K125" s="221" t="s">
        <v>21</v>
      </c>
      <c r="L125" s="70"/>
      <c r="M125" s="226" t="s">
        <v>21</v>
      </c>
      <c r="N125" s="227" t="s">
        <v>40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492</v>
      </c>
      <c r="AT125" s="22" t="s">
        <v>151</v>
      </c>
      <c r="AU125" s="22" t="s">
        <v>77</v>
      </c>
      <c r="AY125" s="22" t="s">
        <v>148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77</v>
      </c>
      <c r="BK125" s="230">
        <f>ROUND(I125*H125,2)</f>
        <v>0</v>
      </c>
      <c r="BL125" s="22" t="s">
        <v>492</v>
      </c>
      <c r="BM125" s="22" t="s">
        <v>493</v>
      </c>
    </row>
    <row r="126" spans="2:47" s="1" customFormat="1" ht="13.5">
      <c r="B126" s="44"/>
      <c r="C126" s="72"/>
      <c r="D126" s="231" t="s">
        <v>158</v>
      </c>
      <c r="E126" s="72"/>
      <c r="F126" s="232" t="s">
        <v>491</v>
      </c>
      <c r="G126" s="72"/>
      <c r="H126" s="72"/>
      <c r="I126" s="189"/>
      <c r="J126" s="72"/>
      <c r="K126" s="72"/>
      <c r="L126" s="70"/>
      <c r="M126" s="233"/>
      <c r="N126" s="45"/>
      <c r="O126" s="45"/>
      <c r="P126" s="45"/>
      <c r="Q126" s="45"/>
      <c r="R126" s="45"/>
      <c r="S126" s="45"/>
      <c r="T126" s="93"/>
      <c r="AT126" s="22" t="s">
        <v>158</v>
      </c>
      <c r="AU126" s="22" t="s">
        <v>77</v>
      </c>
    </row>
    <row r="127" spans="2:47" s="1" customFormat="1" ht="13.5">
      <c r="B127" s="44"/>
      <c r="C127" s="72"/>
      <c r="D127" s="231" t="s">
        <v>494</v>
      </c>
      <c r="E127" s="72"/>
      <c r="F127" s="268" t="s">
        <v>495</v>
      </c>
      <c r="G127" s="72"/>
      <c r="H127" s="72"/>
      <c r="I127" s="189"/>
      <c r="J127" s="72"/>
      <c r="K127" s="72"/>
      <c r="L127" s="70"/>
      <c r="M127" s="265"/>
      <c r="N127" s="266"/>
      <c r="O127" s="266"/>
      <c r="P127" s="266"/>
      <c r="Q127" s="266"/>
      <c r="R127" s="266"/>
      <c r="S127" s="266"/>
      <c r="T127" s="267"/>
      <c r="AT127" s="22" t="s">
        <v>494</v>
      </c>
      <c r="AU127" s="22" t="s">
        <v>77</v>
      </c>
    </row>
    <row r="128" spans="2:12" s="1" customFormat="1" ht="6.95" customHeight="1">
      <c r="B128" s="65"/>
      <c r="C128" s="66"/>
      <c r="D128" s="66"/>
      <c r="E128" s="66"/>
      <c r="F128" s="66"/>
      <c r="G128" s="66"/>
      <c r="H128" s="66"/>
      <c r="I128" s="164"/>
      <c r="J128" s="66"/>
      <c r="K128" s="66"/>
      <c r="L128" s="70"/>
    </row>
  </sheetData>
  <sheetProtection password="CC35" sheet="1" objects="1" scenarios="1" formatColumns="0" formatRows="0" autoFilter="0"/>
  <autoFilter ref="C82:K12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496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ROUND(J81,2)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ROUND(SUM(BE81:BE118),2)</f>
        <v>0</v>
      </c>
      <c r="G30" s="45"/>
      <c r="H30" s="45"/>
      <c r="I30" s="156">
        <v>0.21</v>
      </c>
      <c r="J30" s="155">
        <f>ROUND(ROUND((SUM(BE81:BE118)),2)*I30,2)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ROUND(SUM(BF81:BF118),2)</f>
        <v>0</v>
      </c>
      <c r="G31" s="45"/>
      <c r="H31" s="45"/>
      <c r="I31" s="156">
        <v>0.15</v>
      </c>
      <c r="J31" s="155">
        <f>ROUND(ROUND((SUM(BF81:BF118)),2)*I31,2)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ROUND(SUM(BG81:BG118),2)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ROUND(SUM(BH81:BH118),2)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ROUND(SUM(BI81:BI118),2)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03.5 - Úpravy a údržba ploch před hlavní budovou školy - záhony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J81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J82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J83</f>
        <v>0</v>
      </c>
      <c r="K58" s="188"/>
    </row>
    <row r="59" spans="2:11" s="8" customFormat="1" ht="19.9" customHeight="1">
      <c r="B59" s="182"/>
      <c r="C59" s="183"/>
      <c r="D59" s="184" t="s">
        <v>125</v>
      </c>
      <c r="E59" s="185"/>
      <c r="F59" s="185"/>
      <c r="G59" s="185"/>
      <c r="H59" s="185"/>
      <c r="I59" s="186"/>
      <c r="J59" s="187">
        <f>J102</f>
        <v>0</v>
      </c>
      <c r="K59" s="188"/>
    </row>
    <row r="60" spans="2:11" s="8" customFormat="1" ht="19.9" customHeight="1">
      <c r="B60" s="182"/>
      <c r="C60" s="183"/>
      <c r="D60" s="184" t="s">
        <v>126</v>
      </c>
      <c r="E60" s="185"/>
      <c r="F60" s="185"/>
      <c r="G60" s="185"/>
      <c r="H60" s="185"/>
      <c r="I60" s="186"/>
      <c r="J60" s="187">
        <f>J106</f>
        <v>0</v>
      </c>
      <c r="K60" s="188"/>
    </row>
    <row r="61" spans="2:11" s="7" customFormat="1" ht="24.95" customHeight="1">
      <c r="B61" s="175"/>
      <c r="C61" s="176"/>
      <c r="D61" s="177" t="s">
        <v>497</v>
      </c>
      <c r="E61" s="178"/>
      <c r="F61" s="178"/>
      <c r="G61" s="178"/>
      <c r="H61" s="178"/>
      <c r="I61" s="179"/>
      <c r="J61" s="180">
        <f>J115</f>
        <v>0</v>
      </c>
      <c r="K61" s="181"/>
    </row>
    <row r="62" spans="2:11" s="1" customFormat="1" ht="21.8" customHeight="1">
      <c r="B62" s="44"/>
      <c r="C62" s="45"/>
      <c r="D62" s="45"/>
      <c r="E62" s="45"/>
      <c r="F62" s="45"/>
      <c r="G62" s="45"/>
      <c r="H62" s="45"/>
      <c r="I62" s="142"/>
      <c r="J62" s="45"/>
      <c r="K62" s="49"/>
    </row>
    <row r="63" spans="2:11" s="1" customFormat="1" ht="6.95" customHeight="1">
      <c r="B63" s="65"/>
      <c r="C63" s="66"/>
      <c r="D63" s="66"/>
      <c r="E63" s="66"/>
      <c r="F63" s="66"/>
      <c r="G63" s="66"/>
      <c r="H63" s="66"/>
      <c r="I63" s="164"/>
      <c r="J63" s="66"/>
      <c r="K63" s="67"/>
    </row>
    <row r="67" spans="2:12" s="1" customFormat="1" ht="6.95" customHeight="1">
      <c r="B67" s="68"/>
      <c r="C67" s="69"/>
      <c r="D67" s="69"/>
      <c r="E67" s="69"/>
      <c r="F67" s="69"/>
      <c r="G67" s="69"/>
      <c r="H67" s="69"/>
      <c r="I67" s="167"/>
      <c r="J67" s="69"/>
      <c r="K67" s="69"/>
      <c r="L67" s="70"/>
    </row>
    <row r="68" spans="2:12" s="1" customFormat="1" ht="36.95" customHeight="1">
      <c r="B68" s="44"/>
      <c r="C68" s="71" t="s">
        <v>132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4.4" customHeight="1">
      <c r="B70" s="44"/>
      <c r="C70" s="74" t="s">
        <v>18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4.4" customHeight="1">
      <c r="B71" s="44"/>
      <c r="C71" s="72"/>
      <c r="D71" s="72"/>
      <c r="E71" s="190" t="str">
        <f>E7</f>
        <v>Pedagogická škola Drahovice</v>
      </c>
      <c r="F71" s="74"/>
      <c r="G71" s="74"/>
      <c r="H71" s="74"/>
      <c r="I71" s="189"/>
      <c r="J71" s="72"/>
      <c r="K71" s="72"/>
      <c r="L71" s="70"/>
    </row>
    <row r="72" spans="2:12" s="1" customFormat="1" ht="14.4" customHeight="1">
      <c r="B72" s="44"/>
      <c r="C72" s="74" t="s">
        <v>113</v>
      </c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6.2" customHeight="1">
      <c r="B73" s="44"/>
      <c r="C73" s="72"/>
      <c r="D73" s="72"/>
      <c r="E73" s="80" t="str">
        <f>E9</f>
        <v>SO 03.5 - Úpravy a údržba ploch před hlavní budovou školy - záhony</v>
      </c>
      <c r="F73" s="72"/>
      <c r="G73" s="72"/>
      <c r="H73" s="72"/>
      <c r="I73" s="189"/>
      <c r="J73" s="72"/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8" customHeight="1">
      <c r="B75" s="44"/>
      <c r="C75" s="74" t="s">
        <v>23</v>
      </c>
      <c r="D75" s="72"/>
      <c r="E75" s="72"/>
      <c r="F75" s="191" t="str">
        <f>F12</f>
        <v>Karlovy Vary</v>
      </c>
      <c r="G75" s="72"/>
      <c r="H75" s="72"/>
      <c r="I75" s="192" t="s">
        <v>25</v>
      </c>
      <c r="J75" s="83" t="str">
        <f>IF(J12="","",J12)</f>
        <v>5. 12. 2017</v>
      </c>
      <c r="K75" s="72"/>
      <c r="L75" s="70"/>
    </row>
    <row r="76" spans="2:12" s="1" customFormat="1" ht="6.95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3.5">
      <c r="B77" s="44"/>
      <c r="C77" s="74" t="s">
        <v>27</v>
      </c>
      <c r="D77" s="72"/>
      <c r="E77" s="72"/>
      <c r="F77" s="191" t="str">
        <f>E15</f>
        <v xml:space="preserve"> </v>
      </c>
      <c r="G77" s="72"/>
      <c r="H77" s="72"/>
      <c r="I77" s="192" t="s">
        <v>32</v>
      </c>
      <c r="J77" s="191" t="str">
        <f>E21</f>
        <v xml:space="preserve"> </v>
      </c>
      <c r="K77" s="72"/>
      <c r="L77" s="70"/>
    </row>
    <row r="78" spans="2:12" s="1" customFormat="1" ht="14.4" customHeight="1">
      <c r="B78" s="44"/>
      <c r="C78" s="74" t="s">
        <v>30</v>
      </c>
      <c r="D78" s="72"/>
      <c r="E78" s="72"/>
      <c r="F78" s="191" t="str">
        <f>IF(E18="","",E18)</f>
        <v/>
      </c>
      <c r="G78" s="72"/>
      <c r="H78" s="72"/>
      <c r="I78" s="189"/>
      <c r="J78" s="72"/>
      <c r="K78" s="72"/>
      <c r="L78" s="70"/>
    </row>
    <row r="79" spans="2:12" s="1" customFormat="1" ht="10.3" customHeight="1">
      <c r="B79" s="44"/>
      <c r="C79" s="72"/>
      <c r="D79" s="72"/>
      <c r="E79" s="72"/>
      <c r="F79" s="72"/>
      <c r="G79" s="72"/>
      <c r="H79" s="72"/>
      <c r="I79" s="189"/>
      <c r="J79" s="72"/>
      <c r="K79" s="72"/>
      <c r="L79" s="70"/>
    </row>
    <row r="80" spans="2:20" s="9" customFormat="1" ht="29.25" customHeight="1">
      <c r="B80" s="193"/>
      <c r="C80" s="194" t="s">
        <v>133</v>
      </c>
      <c r="D80" s="195" t="s">
        <v>54</v>
      </c>
      <c r="E80" s="195" t="s">
        <v>50</v>
      </c>
      <c r="F80" s="195" t="s">
        <v>134</v>
      </c>
      <c r="G80" s="195" t="s">
        <v>135</v>
      </c>
      <c r="H80" s="195" t="s">
        <v>136</v>
      </c>
      <c r="I80" s="196" t="s">
        <v>137</v>
      </c>
      <c r="J80" s="195" t="s">
        <v>118</v>
      </c>
      <c r="K80" s="197" t="s">
        <v>138</v>
      </c>
      <c r="L80" s="198"/>
      <c r="M80" s="100" t="s">
        <v>139</v>
      </c>
      <c r="N80" s="101" t="s">
        <v>39</v>
      </c>
      <c r="O80" s="101" t="s">
        <v>140</v>
      </c>
      <c r="P80" s="101" t="s">
        <v>141</v>
      </c>
      <c r="Q80" s="101" t="s">
        <v>142</v>
      </c>
      <c r="R80" s="101" t="s">
        <v>143</v>
      </c>
      <c r="S80" s="101" t="s">
        <v>144</v>
      </c>
      <c r="T80" s="102" t="s">
        <v>145</v>
      </c>
    </row>
    <row r="81" spans="2:63" s="1" customFormat="1" ht="29.25" customHeight="1">
      <c r="B81" s="44"/>
      <c r="C81" s="106" t="s">
        <v>119</v>
      </c>
      <c r="D81" s="72"/>
      <c r="E81" s="72"/>
      <c r="F81" s="72"/>
      <c r="G81" s="72"/>
      <c r="H81" s="72"/>
      <c r="I81" s="189"/>
      <c r="J81" s="199">
        <f>BK81</f>
        <v>0</v>
      </c>
      <c r="K81" s="72"/>
      <c r="L81" s="70"/>
      <c r="M81" s="103"/>
      <c r="N81" s="104"/>
      <c r="O81" s="104"/>
      <c r="P81" s="200">
        <f>P82+P115</f>
        <v>0</v>
      </c>
      <c r="Q81" s="104"/>
      <c r="R81" s="200">
        <f>R82+R115</f>
        <v>0</v>
      </c>
      <c r="S81" s="104"/>
      <c r="T81" s="201">
        <f>T82+T115</f>
        <v>29.487150000000003</v>
      </c>
      <c r="AT81" s="22" t="s">
        <v>68</v>
      </c>
      <c r="AU81" s="22" t="s">
        <v>120</v>
      </c>
      <c r="BK81" s="202">
        <f>BK82+BK115</f>
        <v>0</v>
      </c>
    </row>
    <row r="82" spans="2:63" s="10" customFormat="1" ht="37.4" customHeight="1">
      <c r="B82" s="203"/>
      <c r="C82" s="204"/>
      <c r="D82" s="205" t="s">
        <v>68</v>
      </c>
      <c r="E82" s="206" t="s">
        <v>146</v>
      </c>
      <c r="F82" s="206" t="s">
        <v>147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P83+P102+P106</f>
        <v>0</v>
      </c>
      <c r="Q82" s="211"/>
      <c r="R82" s="212">
        <f>R83+R102+R106</f>
        <v>0</v>
      </c>
      <c r="S82" s="211"/>
      <c r="T82" s="213">
        <f>T83+T102+T106</f>
        <v>29.487150000000003</v>
      </c>
      <c r="AR82" s="214" t="s">
        <v>77</v>
      </c>
      <c r="AT82" s="215" t="s">
        <v>68</v>
      </c>
      <c r="AU82" s="215" t="s">
        <v>69</v>
      </c>
      <c r="AY82" s="214" t="s">
        <v>148</v>
      </c>
      <c r="BK82" s="216">
        <f>BK83+BK102+BK106</f>
        <v>0</v>
      </c>
    </row>
    <row r="83" spans="2:63" s="10" customFormat="1" ht="19.9" customHeight="1">
      <c r="B83" s="203"/>
      <c r="C83" s="204"/>
      <c r="D83" s="205" t="s">
        <v>68</v>
      </c>
      <c r="E83" s="217" t="s">
        <v>77</v>
      </c>
      <c r="F83" s="217" t="s">
        <v>338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SUM(P84:P101)</f>
        <v>0</v>
      </c>
      <c r="Q83" s="211"/>
      <c r="R83" s="212">
        <f>SUM(R84:R101)</f>
        <v>0</v>
      </c>
      <c r="S83" s="211"/>
      <c r="T83" s="213">
        <f>SUM(T84:T101)</f>
        <v>29.487150000000003</v>
      </c>
      <c r="AR83" s="214" t="s">
        <v>77</v>
      </c>
      <c r="AT83" s="215" t="s">
        <v>68</v>
      </c>
      <c r="AU83" s="215" t="s">
        <v>77</v>
      </c>
      <c r="AY83" s="214" t="s">
        <v>148</v>
      </c>
      <c r="BK83" s="216">
        <f>SUM(BK84:BK101)</f>
        <v>0</v>
      </c>
    </row>
    <row r="84" spans="2:65" s="1" customFormat="1" ht="14.4" customHeight="1">
      <c r="B84" s="44"/>
      <c r="C84" s="219" t="s">
        <v>77</v>
      </c>
      <c r="D84" s="219" t="s">
        <v>151</v>
      </c>
      <c r="E84" s="220" t="s">
        <v>498</v>
      </c>
      <c r="F84" s="221" t="s">
        <v>499</v>
      </c>
      <c r="G84" s="222" t="s">
        <v>165</v>
      </c>
      <c r="H84" s="223">
        <v>128.205</v>
      </c>
      <c r="I84" s="224"/>
      <c r="J84" s="225">
        <f>ROUND(I84*H84,2)</f>
        <v>0</v>
      </c>
      <c r="K84" s="221" t="s">
        <v>155</v>
      </c>
      <c r="L84" s="70"/>
      <c r="M84" s="226" t="s">
        <v>21</v>
      </c>
      <c r="N84" s="227" t="s">
        <v>40</v>
      </c>
      <c r="O84" s="45"/>
      <c r="P84" s="228">
        <f>O84*H84</f>
        <v>0</v>
      </c>
      <c r="Q84" s="228">
        <v>0</v>
      </c>
      <c r="R84" s="228">
        <f>Q84*H84</f>
        <v>0</v>
      </c>
      <c r="S84" s="228">
        <v>0.23</v>
      </c>
      <c r="T84" s="229">
        <f>S84*H84</f>
        <v>29.487150000000003</v>
      </c>
      <c r="AR84" s="22" t="s">
        <v>156</v>
      </c>
      <c r="AT84" s="22" t="s">
        <v>151</v>
      </c>
      <c r="AU84" s="22" t="s">
        <v>79</v>
      </c>
      <c r="AY84" s="22" t="s">
        <v>148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2" t="s">
        <v>77</v>
      </c>
      <c r="BK84" s="230">
        <f>ROUND(I84*H84,2)</f>
        <v>0</v>
      </c>
      <c r="BL84" s="22" t="s">
        <v>156</v>
      </c>
      <c r="BM84" s="22" t="s">
        <v>500</v>
      </c>
    </row>
    <row r="85" spans="2:47" s="1" customFormat="1" ht="13.5">
      <c r="B85" s="44"/>
      <c r="C85" s="72"/>
      <c r="D85" s="231" t="s">
        <v>158</v>
      </c>
      <c r="E85" s="72"/>
      <c r="F85" s="232" t="s">
        <v>501</v>
      </c>
      <c r="G85" s="72"/>
      <c r="H85" s="72"/>
      <c r="I85" s="189"/>
      <c r="J85" s="72"/>
      <c r="K85" s="72"/>
      <c r="L85" s="70"/>
      <c r="M85" s="233"/>
      <c r="N85" s="45"/>
      <c r="O85" s="45"/>
      <c r="P85" s="45"/>
      <c r="Q85" s="45"/>
      <c r="R85" s="45"/>
      <c r="S85" s="45"/>
      <c r="T85" s="93"/>
      <c r="AT85" s="22" t="s">
        <v>158</v>
      </c>
      <c r="AU85" s="22" t="s">
        <v>79</v>
      </c>
    </row>
    <row r="86" spans="2:51" s="11" customFormat="1" ht="13.5">
      <c r="B86" s="234"/>
      <c r="C86" s="235"/>
      <c r="D86" s="231" t="s">
        <v>160</v>
      </c>
      <c r="E86" s="236" t="s">
        <v>21</v>
      </c>
      <c r="F86" s="237" t="s">
        <v>502</v>
      </c>
      <c r="G86" s="235"/>
      <c r="H86" s="238">
        <v>128.205</v>
      </c>
      <c r="I86" s="239"/>
      <c r="J86" s="235"/>
      <c r="K86" s="235"/>
      <c r="L86" s="240"/>
      <c r="M86" s="241"/>
      <c r="N86" s="242"/>
      <c r="O86" s="242"/>
      <c r="P86" s="242"/>
      <c r="Q86" s="242"/>
      <c r="R86" s="242"/>
      <c r="S86" s="242"/>
      <c r="T86" s="243"/>
      <c r="AT86" s="244" t="s">
        <v>160</v>
      </c>
      <c r="AU86" s="244" t="s">
        <v>79</v>
      </c>
      <c r="AV86" s="11" t="s">
        <v>79</v>
      </c>
      <c r="AW86" s="11" t="s">
        <v>33</v>
      </c>
      <c r="AX86" s="11" t="s">
        <v>69</v>
      </c>
      <c r="AY86" s="244" t="s">
        <v>148</v>
      </c>
    </row>
    <row r="87" spans="2:65" s="1" customFormat="1" ht="22.8" customHeight="1">
      <c r="B87" s="44"/>
      <c r="C87" s="219" t="s">
        <v>79</v>
      </c>
      <c r="D87" s="219" t="s">
        <v>151</v>
      </c>
      <c r="E87" s="220" t="s">
        <v>503</v>
      </c>
      <c r="F87" s="221" t="s">
        <v>504</v>
      </c>
      <c r="G87" s="222" t="s">
        <v>182</v>
      </c>
      <c r="H87" s="223">
        <v>9.918</v>
      </c>
      <c r="I87" s="224"/>
      <c r="J87" s="225">
        <f>ROUND(I87*H87,2)</f>
        <v>0</v>
      </c>
      <c r="K87" s="221" t="s">
        <v>155</v>
      </c>
      <c r="L87" s="70"/>
      <c r="M87" s="226" t="s">
        <v>21</v>
      </c>
      <c r="N87" s="227" t="s">
        <v>40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2" t="s">
        <v>156</v>
      </c>
      <c r="AT87" s="22" t="s">
        <v>151</v>
      </c>
      <c r="AU87" s="22" t="s">
        <v>79</v>
      </c>
      <c r="AY87" s="22" t="s">
        <v>148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77</v>
      </c>
      <c r="BK87" s="230">
        <f>ROUND(I87*H87,2)</f>
        <v>0</v>
      </c>
      <c r="BL87" s="22" t="s">
        <v>156</v>
      </c>
      <c r="BM87" s="22" t="s">
        <v>505</v>
      </c>
    </row>
    <row r="88" spans="2:47" s="1" customFormat="1" ht="13.5">
      <c r="B88" s="44"/>
      <c r="C88" s="72"/>
      <c r="D88" s="231" t="s">
        <v>158</v>
      </c>
      <c r="E88" s="72"/>
      <c r="F88" s="232" t="s">
        <v>506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158</v>
      </c>
      <c r="AU88" s="22" t="s">
        <v>79</v>
      </c>
    </row>
    <row r="89" spans="2:51" s="11" customFormat="1" ht="13.5">
      <c r="B89" s="234"/>
      <c r="C89" s="235"/>
      <c r="D89" s="231" t="s">
        <v>160</v>
      </c>
      <c r="E89" s="236" t="s">
        <v>21</v>
      </c>
      <c r="F89" s="237" t="s">
        <v>507</v>
      </c>
      <c r="G89" s="235"/>
      <c r="H89" s="238">
        <v>4.5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AT89" s="244" t="s">
        <v>160</v>
      </c>
      <c r="AU89" s="244" t="s">
        <v>79</v>
      </c>
      <c r="AV89" s="11" t="s">
        <v>79</v>
      </c>
      <c r="AW89" s="11" t="s">
        <v>33</v>
      </c>
      <c r="AX89" s="11" t="s">
        <v>69</v>
      </c>
      <c r="AY89" s="244" t="s">
        <v>148</v>
      </c>
    </row>
    <row r="90" spans="2:51" s="11" customFormat="1" ht="13.5">
      <c r="B90" s="234"/>
      <c r="C90" s="235"/>
      <c r="D90" s="231" t="s">
        <v>160</v>
      </c>
      <c r="E90" s="236" t="s">
        <v>21</v>
      </c>
      <c r="F90" s="237" t="s">
        <v>508</v>
      </c>
      <c r="G90" s="235"/>
      <c r="H90" s="238">
        <v>5.418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AT90" s="244" t="s">
        <v>160</v>
      </c>
      <c r="AU90" s="244" t="s">
        <v>79</v>
      </c>
      <c r="AV90" s="11" t="s">
        <v>79</v>
      </c>
      <c r="AW90" s="11" t="s">
        <v>33</v>
      </c>
      <c r="AX90" s="11" t="s">
        <v>69</v>
      </c>
      <c r="AY90" s="244" t="s">
        <v>148</v>
      </c>
    </row>
    <row r="91" spans="2:65" s="1" customFormat="1" ht="22.8" customHeight="1">
      <c r="B91" s="44"/>
      <c r="C91" s="219" t="s">
        <v>149</v>
      </c>
      <c r="D91" s="219" t="s">
        <v>151</v>
      </c>
      <c r="E91" s="220" t="s">
        <v>509</v>
      </c>
      <c r="F91" s="221" t="s">
        <v>510</v>
      </c>
      <c r="G91" s="222" t="s">
        <v>182</v>
      </c>
      <c r="H91" s="223">
        <v>6</v>
      </c>
      <c r="I91" s="224"/>
      <c r="J91" s="225">
        <f>ROUND(I91*H91,2)</f>
        <v>0</v>
      </c>
      <c r="K91" s="221" t="s">
        <v>155</v>
      </c>
      <c r="L91" s="70"/>
      <c r="M91" s="226" t="s">
        <v>21</v>
      </c>
      <c r="N91" s="227" t="s">
        <v>40</v>
      </c>
      <c r="O91" s="4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2" t="s">
        <v>156</v>
      </c>
      <c r="AT91" s="22" t="s">
        <v>151</v>
      </c>
      <c r="AU91" s="22" t="s">
        <v>79</v>
      </c>
      <c r="AY91" s="22" t="s">
        <v>148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77</v>
      </c>
      <c r="BK91" s="230">
        <f>ROUND(I91*H91,2)</f>
        <v>0</v>
      </c>
      <c r="BL91" s="22" t="s">
        <v>156</v>
      </c>
      <c r="BM91" s="22" t="s">
        <v>511</v>
      </c>
    </row>
    <row r="92" spans="2:47" s="1" customFormat="1" ht="13.5">
      <c r="B92" s="44"/>
      <c r="C92" s="72"/>
      <c r="D92" s="231" t="s">
        <v>158</v>
      </c>
      <c r="E92" s="72"/>
      <c r="F92" s="232" t="s">
        <v>512</v>
      </c>
      <c r="G92" s="72"/>
      <c r="H92" s="72"/>
      <c r="I92" s="189"/>
      <c r="J92" s="72"/>
      <c r="K92" s="72"/>
      <c r="L92" s="70"/>
      <c r="M92" s="233"/>
      <c r="N92" s="45"/>
      <c r="O92" s="45"/>
      <c r="P92" s="45"/>
      <c r="Q92" s="45"/>
      <c r="R92" s="45"/>
      <c r="S92" s="45"/>
      <c r="T92" s="93"/>
      <c r="AT92" s="22" t="s">
        <v>158</v>
      </c>
      <c r="AU92" s="22" t="s">
        <v>79</v>
      </c>
    </row>
    <row r="93" spans="2:51" s="11" customFormat="1" ht="13.5">
      <c r="B93" s="234"/>
      <c r="C93" s="235"/>
      <c r="D93" s="231" t="s">
        <v>160</v>
      </c>
      <c r="E93" s="236" t="s">
        <v>21</v>
      </c>
      <c r="F93" s="237" t="s">
        <v>513</v>
      </c>
      <c r="G93" s="235"/>
      <c r="H93" s="238">
        <v>6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160</v>
      </c>
      <c r="AU93" s="244" t="s">
        <v>79</v>
      </c>
      <c r="AV93" s="11" t="s">
        <v>79</v>
      </c>
      <c r="AW93" s="11" t="s">
        <v>33</v>
      </c>
      <c r="AX93" s="11" t="s">
        <v>69</v>
      </c>
      <c r="AY93" s="244" t="s">
        <v>148</v>
      </c>
    </row>
    <row r="94" spans="2:65" s="1" customFormat="1" ht="22.8" customHeight="1">
      <c r="B94" s="44"/>
      <c r="C94" s="219" t="s">
        <v>156</v>
      </c>
      <c r="D94" s="219" t="s">
        <v>151</v>
      </c>
      <c r="E94" s="220" t="s">
        <v>514</v>
      </c>
      <c r="F94" s="221" t="s">
        <v>515</v>
      </c>
      <c r="G94" s="222" t="s">
        <v>182</v>
      </c>
      <c r="H94" s="223">
        <v>15.918</v>
      </c>
      <c r="I94" s="224"/>
      <c r="J94" s="225">
        <f>ROUND(I94*H94,2)</f>
        <v>0</v>
      </c>
      <c r="K94" s="221" t="s">
        <v>155</v>
      </c>
      <c r="L94" s="70"/>
      <c r="M94" s="226" t="s">
        <v>21</v>
      </c>
      <c r="N94" s="227" t="s">
        <v>40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156</v>
      </c>
      <c r="AT94" s="22" t="s">
        <v>151</v>
      </c>
      <c r="AU94" s="22" t="s">
        <v>79</v>
      </c>
      <c r="AY94" s="22" t="s">
        <v>148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77</v>
      </c>
      <c r="BK94" s="230">
        <f>ROUND(I94*H94,2)</f>
        <v>0</v>
      </c>
      <c r="BL94" s="22" t="s">
        <v>156</v>
      </c>
      <c r="BM94" s="22" t="s">
        <v>516</v>
      </c>
    </row>
    <row r="95" spans="2:47" s="1" customFormat="1" ht="13.5">
      <c r="B95" s="44"/>
      <c r="C95" s="72"/>
      <c r="D95" s="231" t="s">
        <v>158</v>
      </c>
      <c r="E95" s="72"/>
      <c r="F95" s="232" t="s">
        <v>517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158</v>
      </c>
      <c r="AU95" s="22" t="s">
        <v>79</v>
      </c>
    </row>
    <row r="96" spans="2:51" s="12" customFormat="1" ht="13.5">
      <c r="B96" s="245"/>
      <c r="C96" s="246"/>
      <c r="D96" s="231" t="s">
        <v>160</v>
      </c>
      <c r="E96" s="247" t="s">
        <v>21</v>
      </c>
      <c r="F96" s="248" t="s">
        <v>518</v>
      </c>
      <c r="G96" s="246"/>
      <c r="H96" s="247" t="s">
        <v>21</v>
      </c>
      <c r="I96" s="249"/>
      <c r="J96" s="246"/>
      <c r="K96" s="246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160</v>
      </c>
      <c r="AU96" s="254" t="s">
        <v>79</v>
      </c>
      <c r="AV96" s="12" t="s">
        <v>77</v>
      </c>
      <c r="AW96" s="12" t="s">
        <v>33</v>
      </c>
      <c r="AX96" s="12" t="s">
        <v>69</v>
      </c>
      <c r="AY96" s="254" t="s">
        <v>148</v>
      </c>
    </row>
    <row r="97" spans="2:51" s="11" customFormat="1" ht="13.5">
      <c r="B97" s="234"/>
      <c r="C97" s="235"/>
      <c r="D97" s="231" t="s">
        <v>160</v>
      </c>
      <c r="E97" s="236" t="s">
        <v>21</v>
      </c>
      <c r="F97" s="237" t="s">
        <v>519</v>
      </c>
      <c r="G97" s="235"/>
      <c r="H97" s="238">
        <v>4.5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160</v>
      </c>
      <c r="AU97" s="244" t="s">
        <v>79</v>
      </c>
      <c r="AV97" s="11" t="s">
        <v>79</v>
      </c>
      <c r="AW97" s="11" t="s">
        <v>33</v>
      </c>
      <c r="AX97" s="11" t="s">
        <v>69</v>
      </c>
      <c r="AY97" s="244" t="s">
        <v>148</v>
      </c>
    </row>
    <row r="98" spans="2:51" s="11" customFormat="1" ht="13.5">
      <c r="B98" s="234"/>
      <c r="C98" s="235"/>
      <c r="D98" s="231" t="s">
        <v>160</v>
      </c>
      <c r="E98" s="236" t="s">
        <v>21</v>
      </c>
      <c r="F98" s="237" t="s">
        <v>508</v>
      </c>
      <c r="G98" s="235"/>
      <c r="H98" s="238">
        <v>5.418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160</v>
      </c>
      <c r="AU98" s="244" t="s">
        <v>79</v>
      </c>
      <c r="AV98" s="11" t="s">
        <v>79</v>
      </c>
      <c r="AW98" s="11" t="s">
        <v>33</v>
      </c>
      <c r="AX98" s="11" t="s">
        <v>69</v>
      </c>
      <c r="AY98" s="244" t="s">
        <v>148</v>
      </c>
    </row>
    <row r="99" spans="2:51" s="11" customFormat="1" ht="13.5">
      <c r="B99" s="234"/>
      <c r="C99" s="235"/>
      <c r="D99" s="231" t="s">
        <v>160</v>
      </c>
      <c r="E99" s="236" t="s">
        <v>21</v>
      </c>
      <c r="F99" s="237" t="s">
        <v>520</v>
      </c>
      <c r="G99" s="235"/>
      <c r="H99" s="238">
        <v>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160</v>
      </c>
      <c r="AU99" s="244" t="s">
        <v>79</v>
      </c>
      <c r="AV99" s="11" t="s">
        <v>79</v>
      </c>
      <c r="AW99" s="11" t="s">
        <v>33</v>
      </c>
      <c r="AX99" s="11" t="s">
        <v>69</v>
      </c>
      <c r="AY99" s="244" t="s">
        <v>148</v>
      </c>
    </row>
    <row r="100" spans="2:65" s="1" customFormat="1" ht="22.8" customHeight="1">
      <c r="B100" s="44"/>
      <c r="C100" s="219" t="s">
        <v>186</v>
      </c>
      <c r="D100" s="219" t="s">
        <v>151</v>
      </c>
      <c r="E100" s="220" t="s">
        <v>521</v>
      </c>
      <c r="F100" s="221" t="s">
        <v>522</v>
      </c>
      <c r="G100" s="222" t="s">
        <v>182</v>
      </c>
      <c r="H100" s="223">
        <v>15.918</v>
      </c>
      <c r="I100" s="224"/>
      <c r="J100" s="225">
        <f>ROUND(I100*H100,2)</f>
        <v>0</v>
      </c>
      <c r="K100" s="221" t="s">
        <v>155</v>
      </c>
      <c r="L100" s="70"/>
      <c r="M100" s="226" t="s">
        <v>21</v>
      </c>
      <c r="N100" s="227" t="s">
        <v>40</v>
      </c>
      <c r="O100" s="4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2" t="s">
        <v>156</v>
      </c>
      <c r="AT100" s="22" t="s">
        <v>151</v>
      </c>
      <c r="AU100" s="22" t="s">
        <v>79</v>
      </c>
      <c r="AY100" s="22" t="s">
        <v>148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77</v>
      </c>
      <c r="BK100" s="230">
        <f>ROUND(I100*H100,2)</f>
        <v>0</v>
      </c>
      <c r="BL100" s="22" t="s">
        <v>156</v>
      </c>
      <c r="BM100" s="22" t="s">
        <v>523</v>
      </c>
    </row>
    <row r="101" spans="2:47" s="1" customFormat="1" ht="13.5">
      <c r="B101" s="44"/>
      <c r="C101" s="72"/>
      <c r="D101" s="231" t="s">
        <v>158</v>
      </c>
      <c r="E101" s="72"/>
      <c r="F101" s="232" t="s">
        <v>524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158</v>
      </c>
      <c r="AU101" s="22" t="s">
        <v>79</v>
      </c>
    </row>
    <row r="102" spans="2:63" s="10" customFormat="1" ht="29.85" customHeight="1">
      <c r="B102" s="203"/>
      <c r="C102" s="204"/>
      <c r="D102" s="205" t="s">
        <v>68</v>
      </c>
      <c r="E102" s="217" t="s">
        <v>198</v>
      </c>
      <c r="F102" s="217" t="s">
        <v>199</v>
      </c>
      <c r="G102" s="204"/>
      <c r="H102" s="204"/>
      <c r="I102" s="207"/>
      <c r="J102" s="218">
        <f>BK102</f>
        <v>0</v>
      </c>
      <c r="K102" s="204"/>
      <c r="L102" s="209"/>
      <c r="M102" s="210"/>
      <c r="N102" s="211"/>
      <c r="O102" s="211"/>
      <c r="P102" s="212">
        <f>SUM(P103:P105)</f>
        <v>0</v>
      </c>
      <c r="Q102" s="211"/>
      <c r="R102" s="212">
        <f>SUM(R103:R105)</f>
        <v>0</v>
      </c>
      <c r="S102" s="211"/>
      <c r="T102" s="213">
        <f>SUM(T103:T105)</f>
        <v>0</v>
      </c>
      <c r="AR102" s="214" t="s">
        <v>77</v>
      </c>
      <c r="AT102" s="215" t="s">
        <v>68</v>
      </c>
      <c r="AU102" s="215" t="s">
        <v>77</v>
      </c>
      <c r="AY102" s="214" t="s">
        <v>148</v>
      </c>
      <c r="BK102" s="216">
        <f>SUM(BK103:BK105)</f>
        <v>0</v>
      </c>
    </row>
    <row r="103" spans="2:65" s="1" customFormat="1" ht="14.4" customHeight="1">
      <c r="B103" s="44"/>
      <c r="C103" s="219" t="s">
        <v>170</v>
      </c>
      <c r="D103" s="219" t="s">
        <v>151</v>
      </c>
      <c r="E103" s="220" t="s">
        <v>525</v>
      </c>
      <c r="F103" s="221" t="s">
        <v>526</v>
      </c>
      <c r="G103" s="222" t="s">
        <v>165</v>
      </c>
      <c r="H103" s="223">
        <v>64</v>
      </c>
      <c r="I103" s="224"/>
      <c r="J103" s="225">
        <f>ROUND(I103*H103,2)</f>
        <v>0</v>
      </c>
      <c r="K103" s="221" t="s">
        <v>155</v>
      </c>
      <c r="L103" s="70"/>
      <c r="M103" s="226" t="s">
        <v>21</v>
      </c>
      <c r="N103" s="227" t="s">
        <v>40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156</v>
      </c>
      <c r="AT103" s="22" t="s">
        <v>151</v>
      </c>
      <c r="AU103" s="22" t="s">
        <v>79</v>
      </c>
      <c r="AY103" s="22" t="s">
        <v>148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77</v>
      </c>
      <c r="BK103" s="230">
        <f>ROUND(I103*H103,2)</f>
        <v>0</v>
      </c>
      <c r="BL103" s="22" t="s">
        <v>156</v>
      </c>
      <c r="BM103" s="22" t="s">
        <v>527</v>
      </c>
    </row>
    <row r="104" spans="2:47" s="1" customFormat="1" ht="13.5">
      <c r="B104" s="44"/>
      <c r="C104" s="72"/>
      <c r="D104" s="231" t="s">
        <v>158</v>
      </c>
      <c r="E104" s="72"/>
      <c r="F104" s="232" t="s">
        <v>528</v>
      </c>
      <c r="G104" s="72"/>
      <c r="H104" s="72"/>
      <c r="I104" s="189"/>
      <c r="J104" s="72"/>
      <c r="K104" s="72"/>
      <c r="L104" s="70"/>
      <c r="M104" s="233"/>
      <c r="N104" s="45"/>
      <c r="O104" s="45"/>
      <c r="P104" s="45"/>
      <c r="Q104" s="45"/>
      <c r="R104" s="45"/>
      <c r="S104" s="45"/>
      <c r="T104" s="93"/>
      <c r="AT104" s="22" t="s">
        <v>158</v>
      </c>
      <c r="AU104" s="22" t="s">
        <v>79</v>
      </c>
    </row>
    <row r="105" spans="2:51" s="11" customFormat="1" ht="13.5">
      <c r="B105" s="234"/>
      <c r="C105" s="235"/>
      <c r="D105" s="231" t="s">
        <v>160</v>
      </c>
      <c r="E105" s="236" t="s">
        <v>21</v>
      </c>
      <c r="F105" s="237" t="s">
        <v>529</v>
      </c>
      <c r="G105" s="235"/>
      <c r="H105" s="238">
        <v>64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160</v>
      </c>
      <c r="AU105" s="244" t="s">
        <v>79</v>
      </c>
      <c r="AV105" s="11" t="s">
        <v>79</v>
      </c>
      <c r="AW105" s="11" t="s">
        <v>33</v>
      </c>
      <c r="AX105" s="11" t="s">
        <v>69</v>
      </c>
      <c r="AY105" s="244" t="s">
        <v>148</v>
      </c>
    </row>
    <row r="106" spans="2:63" s="10" customFormat="1" ht="29.85" customHeight="1">
      <c r="B106" s="203"/>
      <c r="C106" s="204"/>
      <c r="D106" s="205" t="s">
        <v>68</v>
      </c>
      <c r="E106" s="217" t="s">
        <v>234</v>
      </c>
      <c r="F106" s="217" t="s">
        <v>235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SUM(P107:P114)</f>
        <v>0</v>
      </c>
      <c r="Q106" s="211"/>
      <c r="R106" s="212">
        <f>SUM(R107:R114)</f>
        <v>0</v>
      </c>
      <c r="S106" s="211"/>
      <c r="T106" s="213">
        <f>SUM(T107:T114)</f>
        <v>0</v>
      </c>
      <c r="AR106" s="214" t="s">
        <v>77</v>
      </c>
      <c r="AT106" s="215" t="s">
        <v>68</v>
      </c>
      <c r="AU106" s="215" t="s">
        <v>77</v>
      </c>
      <c r="AY106" s="214" t="s">
        <v>148</v>
      </c>
      <c r="BK106" s="216">
        <f>SUM(BK107:BK114)</f>
        <v>0</v>
      </c>
    </row>
    <row r="107" spans="2:65" s="1" customFormat="1" ht="14.4" customHeight="1">
      <c r="B107" s="44"/>
      <c r="C107" s="219" t="s">
        <v>200</v>
      </c>
      <c r="D107" s="219" t="s">
        <v>151</v>
      </c>
      <c r="E107" s="220" t="s">
        <v>371</v>
      </c>
      <c r="F107" s="221" t="s">
        <v>372</v>
      </c>
      <c r="G107" s="222" t="s">
        <v>193</v>
      </c>
      <c r="H107" s="223">
        <v>14.744</v>
      </c>
      <c r="I107" s="224"/>
      <c r="J107" s="225">
        <f>ROUND(I107*H107,2)</f>
        <v>0</v>
      </c>
      <c r="K107" s="221" t="s">
        <v>155</v>
      </c>
      <c r="L107" s="70"/>
      <c r="M107" s="226" t="s">
        <v>21</v>
      </c>
      <c r="N107" s="227" t="s">
        <v>40</v>
      </c>
      <c r="O107" s="4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2" t="s">
        <v>156</v>
      </c>
      <c r="AT107" s="22" t="s">
        <v>151</v>
      </c>
      <c r="AU107" s="22" t="s">
        <v>79</v>
      </c>
      <c r="AY107" s="22" t="s">
        <v>148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77</v>
      </c>
      <c r="BK107" s="230">
        <f>ROUND(I107*H107,2)</f>
        <v>0</v>
      </c>
      <c r="BL107" s="22" t="s">
        <v>156</v>
      </c>
      <c r="BM107" s="22" t="s">
        <v>530</v>
      </c>
    </row>
    <row r="108" spans="2:47" s="1" customFormat="1" ht="13.5">
      <c r="B108" s="44"/>
      <c r="C108" s="72"/>
      <c r="D108" s="231" t="s">
        <v>158</v>
      </c>
      <c r="E108" s="72"/>
      <c r="F108" s="232" t="s">
        <v>374</v>
      </c>
      <c r="G108" s="72"/>
      <c r="H108" s="72"/>
      <c r="I108" s="189"/>
      <c r="J108" s="72"/>
      <c r="K108" s="72"/>
      <c r="L108" s="70"/>
      <c r="M108" s="233"/>
      <c r="N108" s="45"/>
      <c r="O108" s="45"/>
      <c r="P108" s="45"/>
      <c r="Q108" s="45"/>
      <c r="R108" s="45"/>
      <c r="S108" s="45"/>
      <c r="T108" s="93"/>
      <c r="AT108" s="22" t="s">
        <v>158</v>
      </c>
      <c r="AU108" s="22" t="s">
        <v>79</v>
      </c>
    </row>
    <row r="109" spans="2:51" s="11" customFormat="1" ht="13.5">
      <c r="B109" s="234"/>
      <c r="C109" s="235"/>
      <c r="D109" s="231" t="s">
        <v>160</v>
      </c>
      <c r="E109" s="236" t="s">
        <v>21</v>
      </c>
      <c r="F109" s="237" t="s">
        <v>531</v>
      </c>
      <c r="G109" s="235"/>
      <c r="H109" s="238">
        <v>14.744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160</v>
      </c>
      <c r="AU109" s="244" t="s">
        <v>79</v>
      </c>
      <c r="AV109" s="11" t="s">
        <v>79</v>
      </c>
      <c r="AW109" s="11" t="s">
        <v>33</v>
      </c>
      <c r="AX109" s="11" t="s">
        <v>69</v>
      </c>
      <c r="AY109" s="244" t="s">
        <v>148</v>
      </c>
    </row>
    <row r="110" spans="2:65" s="1" customFormat="1" ht="22.8" customHeight="1">
      <c r="B110" s="44"/>
      <c r="C110" s="219" t="s">
        <v>206</v>
      </c>
      <c r="D110" s="219" t="s">
        <v>151</v>
      </c>
      <c r="E110" s="220" t="s">
        <v>377</v>
      </c>
      <c r="F110" s="221" t="s">
        <v>378</v>
      </c>
      <c r="G110" s="222" t="s">
        <v>193</v>
      </c>
      <c r="H110" s="223">
        <v>250.648</v>
      </c>
      <c r="I110" s="224"/>
      <c r="J110" s="225">
        <f>ROUND(I110*H110,2)</f>
        <v>0</v>
      </c>
      <c r="K110" s="221" t="s">
        <v>155</v>
      </c>
      <c r="L110" s="70"/>
      <c r="M110" s="226" t="s">
        <v>21</v>
      </c>
      <c r="N110" s="227" t="s">
        <v>40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156</v>
      </c>
      <c r="AT110" s="22" t="s">
        <v>151</v>
      </c>
      <c r="AU110" s="22" t="s">
        <v>79</v>
      </c>
      <c r="AY110" s="22" t="s">
        <v>148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77</v>
      </c>
      <c r="BK110" s="230">
        <f>ROUND(I110*H110,2)</f>
        <v>0</v>
      </c>
      <c r="BL110" s="22" t="s">
        <v>156</v>
      </c>
      <c r="BM110" s="22" t="s">
        <v>532</v>
      </c>
    </row>
    <row r="111" spans="2:47" s="1" customFormat="1" ht="13.5">
      <c r="B111" s="44"/>
      <c r="C111" s="72"/>
      <c r="D111" s="231" t="s">
        <v>158</v>
      </c>
      <c r="E111" s="72"/>
      <c r="F111" s="232" t="s">
        <v>380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158</v>
      </c>
      <c r="AU111" s="22" t="s">
        <v>79</v>
      </c>
    </row>
    <row r="112" spans="2:51" s="11" customFormat="1" ht="13.5">
      <c r="B112" s="234"/>
      <c r="C112" s="235"/>
      <c r="D112" s="231" t="s">
        <v>160</v>
      </c>
      <c r="E112" s="235"/>
      <c r="F112" s="237" t="s">
        <v>533</v>
      </c>
      <c r="G112" s="235"/>
      <c r="H112" s="238">
        <v>250.648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160</v>
      </c>
      <c r="AU112" s="244" t="s">
        <v>79</v>
      </c>
      <c r="AV112" s="11" t="s">
        <v>79</v>
      </c>
      <c r="AW112" s="11" t="s">
        <v>6</v>
      </c>
      <c r="AX112" s="11" t="s">
        <v>77</v>
      </c>
      <c r="AY112" s="244" t="s">
        <v>148</v>
      </c>
    </row>
    <row r="113" spans="2:65" s="1" customFormat="1" ht="14.4" customHeight="1">
      <c r="B113" s="44"/>
      <c r="C113" s="219" t="s">
        <v>198</v>
      </c>
      <c r="D113" s="219" t="s">
        <v>151</v>
      </c>
      <c r="E113" s="220" t="s">
        <v>382</v>
      </c>
      <c r="F113" s="221" t="s">
        <v>383</v>
      </c>
      <c r="G113" s="222" t="s">
        <v>193</v>
      </c>
      <c r="H113" s="223">
        <v>14.744</v>
      </c>
      <c r="I113" s="224"/>
      <c r="J113" s="225">
        <f>ROUND(I113*H113,2)</f>
        <v>0</v>
      </c>
      <c r="K113" s="221" t="s">
        <v>155</v>
      </c>
      <c r="L113" s="70"/>
      <c r="M113" s="226" t="s">
        <v>21</v>
      </c>
      <c r="N113" s="227" t="s">
        <v>40</v>
      </c>
      <c r="O113" s="4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2" t="s">
        <v>156</v>
      </c>
      <c r="AT113" s="22" t="s">
        <v>151</v>
      </c>
      <c r="AU113" s="22" t="s">
        <v>79</v>
      </c>
      <c r="AY113" s="22" t="s">
        <v>148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77</v>
      </c>
      <c r="BK113" s="230">
        <f>ROUND(I113*H113,2)</f>
        <v>0</v>
      </c>
      <c r="BL113" s="22" t="s">
        <v>156</v>
      </c>
      <c r="BM113" s="22" t="s">
        <v>534</v>
      </c>
    </row>
    <row r="114" spans="2:47" s="1" customFormat="1" ht="13.5">
      <c r="B114" s="44"/>
      <c r="C114" s="72"/>
      <c r="D114" s="231" t="s">
        <v>158</v>
      </c>
      <c r="E114" s="72"/>
      <c r="F114" s="232" t="s">
        <v>257</v>
      </c>
      <c r="G114" s="72"/>
      <c r="H114" s="72"/>
      <c r="I114" s="189"/>
      <c r="J114" s="72"/>
      <c r="K114" s="72"/>
      <c r="L114" s="70"/>
      <c r="M114" s="233"/>
      <c r="N114" s="45"/>
      <c r="O114" s="45"/>
      <c r="P114" s="45"/>
      <c r="Q114" s="45"/>
      <c r="R114" s="45"/>
      <c r="S114" s="45"/>
      <c r="T114" s="93"/>
      <c r="AT114" s="22" t="s">
        <v>158</v>
      </c>
      <c r="AU114" s="22" t="s">
        <v>79</v>
      </c>
    </row>
    <row r="115" spans="2:63" s="10" customFormat="1" ht="37.4" customHeight="1">
      <c r="B115" s="203"/>
      <c r="C115" s="204"/>
      <c r="D115" s="205" t="s">
        <v>68</v>
      </c>
      <c r="E115" s="206" t="s">
        <v>535</v>
      </c>
      <c r="F115" s="206" t="s">
        <v>536</v>
      </c>
      <c r="G115" s="204"/>
      <c r="H115" s="204"/>
      <c r="I115" s="207"/>
      <c r="J115" s="208">
        <f>BK115</f>
        <v>0</v>
      </c>
      <c r="K115" s="204"/>
      <c r="L115" s="209"/>
      <c r="M115" s="210"/>
      <c r="N115" s="211"/>
      <c r="O115" s="211"/>
      <c r="P115" s="212">
        <f>SUM(P116:P118)</f>
        <v>0</v>
      </c>
      <c r="Q115" s="211"/>
      <c r="R115" s="212">
        <f>SUM(R116:R118)</f>
        <v>0</v>
      </c>
      <c r="S115" s="211"/>
      <c r="T115" s="213">
        <f>SUM(T116:T118)</f>
        <v>0</v>
      </c>
      <c r="AR115" s="214" t="s">
        <v>156</v>
      </c>
      <c r="AT115" s="215" t="s">
        <v>68</v>
      </c>
      <c r="AU115" s="215" t="s">
        <v>69</v>
      </c>
      <c r="AY115" s="214" t="s">
        <v>148</v>
      </c>
      <c r="BK115" s="216">
        <f>SUM(BK116:BK118)</f>
        <v>0</v>
      </c>
    </row>
    <row r="116" spans="2:65" s="1" customFormat="1" ht="14.4" customHeight="1">
      <c r="B116" s="44"/>
      <c r="C116" s="219" t="s">
        <v>217</v>
      </c>
      <c r="D116" s="219" t="s">
        <v>151</v>
      </c>
      <c r="E116" s="220" t="s">
        <v>537</v>
      </c>
      <c r="F116" s="221" t="s">
        <v>538</v>
      </c>
      <c r="G116" s="222" t="s">
        <v>539</v>
      </c>
      <c r="H116" s="223">
        <v>16</v>
      </c>
      <c r="I116" s="224"/>
      <c r="J116" s="225">
        <f>ROUND(I116*H116,2)</f>
        <v>0</v>
      </c>
      <c r="K116" s="221" t="s">
        <v>155</v>
      </c>
      <c r="L116" s="70"/>
      <c r="M116" s="226" t="s">
        <v>21</v>
      </c>
      <c r="N116" s="227" t="s">
        <v>40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492</v>
      </c>
      <c r="AT116" s="22" t="s">
        <v>151</v>
      </c>
      <c r="AU116" s="22" t="s">
        <v>77</v>
      </c>
      <c r="AY116" s="22" t="s">
        <v>148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77</v>
      </c>
      <c r="BK116" s="230">
        <f>ROUND(I116*H116,2)</f>
        <v>0</v>
      </c>
      <c r="BL116" s="22" t="s">
        <v>492</v>
      </c>
      <c r="BM116" s="22" t="s">
        <v>540</v>
      </c>
    </row>
    <row r="117" spans="2:47" s="1" customFormat="1" ht="13.5">
      <c r="B117" s="44"/>
      <c r="C117" s="72"/>
      <c r="D117" s="231" t="s">
        <v>158</v>
      </c>
      <c r="E117" s="72"/>
      <c r="F117" s="232" t="s">
        <v>541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158</v>
      </c>
      <c r="AU117" s="22" t="s">
        <v>77</v>
      </c>
    </row>
    <row r="118" spans="2:51" s="11" customFormat="1" ht="13.5">
      <c r="B118" s="234"/>
      <c r="C118" s="235"/>
      <c r="D118" s="231" t="s">
        <v>160</v>
      </c>
      <c r="E118" s="236" t="s">
        <v>21</v>
      </c>
      <c r="F118" s="237" t="s">
        <v>542</v>
      </c>
      <c r="G118" s="235"/>
      <c r="H118" s="238">
        <v>16</v>
      </c>
      <c r="I118" s="239"/>
      <c r="J118" s="235"/>
      <c r="K118" s="235"/>
      <c r="L118" s="240"/>
      <c r="M118" s="269"/>
      <c r="N118" s="270"/>
      <c r="O118" s="270"/>
      <c r="P118" s="270"/>
      <c r="Q118" s="270"/>
      <c r="R118" s="270"/>
      <c r="S118" s="270"/>
      <c r="T118" s="271"/>
      <c r="AT118" s="244" t="s">
        <v>160</v>
      </c>
      <c r="AU118" s="244" t="s">
        <v>77</v>
      </c>
      <c r="AV118" s="11" t="s">
        <v>79</v>
      </c>
      <c r="AW118" s="11" t="s">
        <v>33</v>
      </c>
      <c r="AX118" s="11" t="s">
        <v>69</v>
      </c>
      <c r="AY118" s="244" t="s">
        <v>148</v>
      </c>
    </row>
    <row r="119" spans="2:12" s="1" customFormat="1" ht="6.95" customHeight="1">
      <c r="B119" s="65"/>
      <c r="C119" s="66"/>
      <c r="D119" s="66"/>
      <c r="E119" s="66"/>
      <c r="F119" s="66"/>
      <c r="G119" s="66"/>
      <c r="H119" s="66"/>
      <c r="I119" s="164"/>
      <c r="J119" s="66"/>
      <c r="K119" s="66"/>
      <c r="L119" s="70"/>
    </row>
  </sheetData>
  <sheetProtection password="CC35" sheet="1" objects="1" scenarios="1" formatColumns="0" formatRows="0" autoFilter="0"/>
  <autoFilter ref="C80:K11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94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543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ROUND(J83,2)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ROUND(SUM(BE83:BE152),2)</f>
        <v>0</v>
      </c>
      <c r="G30" s="45"/>
      <c r="H30" s="45"/>
      <c r="I30" s="156">
        <v>0.21</v>
      </c>
      <c r="J30" s="155">
        <f>ROUND(ROUND((SUM(BE83:BE152)),2)*I30,2)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ROUND(SUM(BF83:BF152),2)</f>
        <v>0</v>
      </c>
      <c r="G31" s="45"/>
      <c r="H31" s="45"/>
      <c r="I31" s="156">
        <v>0.15</v>
      </c>
      <c r="J31" s="155">
        <f>ROUND(ROUND((SUM(BF83:BF152)),2)*I31,2)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ROUND(SUM(BG83:BG152),2)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ROUND(SUM(BH83:BH152),2)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ROUND(SUM(BI83:BI152),2)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03.6 - Úpravy a údržba ploch před hlavní budovou školy - redukce asf.ploch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J83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J84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J85</f>
        <v>0</v>
      </c>
      <c r="K58" s="188"/>
    </row>
    <row r="59" spans="2:11" s="8" customFormat="1" ht="19.9" customHeight="1">
      <c r="B59" s="182"/>
      <c r="C59" s="183"/>
      <c r="D59" s="184" t="s">
        <v>544</v>
      </c>
      <c r="E59" s="185"/>
      <c r="F59" s="185"/>
      <c r="G59" s="185"/>
      <c r="H59" s="185"/>
      <c r="I59" s="186"/>
      <c r="J59" s="187">
        <f>J116</f>
        <v>0</v>
      </c>
      <c r="K59" s="188"/>
    </row>
    <row r="60" spans="2:11" s="8" customFormat="1" ht="19.9" customHeight="1">
      <c r="B60" s="182"/>
      <c r="C60" s="183"/>
      <c r="D60" s="184" t="s">
        <v>124</v>
      </c>
      <c r="E60" s="185"/>
      <c r="F60" s="185"/>
      <c r="G60" s="185"/>
      <c r="H60" s="185"/>
      <c r="I60" s="186"/>
      <c r="J60" s="187">
        <f>J123</f>
        <v>0</v>
      </c>
      <c r="K60" s="188"/>
    </row>
    <row r="61" spans="2:11" s="8" customFormat="1" ht="19.9" customHeight="1">
      <c r="B61" s="182"/>
      <c r="C61" s="183"/>
      <c r="D61" s="184" t="s">
        <v>125</v>
      </c>
      <c r="E61" s="185"/>
      <c r="F61" s="185"/>
      <c r="G61" s="185"/>
      <c r="H61" s="185"/>
      <c r="I61" s="186"/>
      <c r="J61" s="187">
        <f>J127</f>
        <v>0</v>
      </c>
      <c r="K61" s="188"/>
    </row>
    <row r="62" spans="2:11" s="8" customFormat="1" ht="19.9" customHeight="1">
      <c r="B62" s="182"/>
      <c r="C62" s="183"/>
      <c r="D62" s="184" t="s">
        <v>126</v>
      </c>
      <c r="E62" s="185"/>
      <c r="F62" s="185"/>
      <c r="G62" s="185"/>
      <c r="H62" s="185"/>
      <c r="I62" s="186"/>
      <c r="J62" s="187">
        <f>J138</f>
        <v>0</v>
      </c>
      <c r="K62" s="188"/>
    </row>
    <row r="63" spans="2:11" s="8" customFormat="1" ht="19.9" customHeight="1">
      <c r="B63" s="182"/>
      <c r="C63" s="183"/>
      <c r="D63" s="184" t="s">
        <v>127</v>
      </c>
      <c r="E63" s="185"/>
      <c r="F63" s="185"/>
      <c r="G63" s="185"/>
      <c r="H63" s="185"/>
      <c r="I63" s="186"/>
      <c r="J63" s="187">
        <f>J150</f>
        <v>0</v>
      </c>
      <c r="K63" s="188"/>
    </row>
    <row r="64" spans="2:11" s="1" customFormat="1" ht="21.8" customHeight="1">
      <c r="B64" s="44"/>
      <c r="C64" s="45"/>
      <c r="D64" s="45"/>
      <c r="E64" s="45"/>
      <c r="F64" s="45"/>
      <c r="G64" s="45"/>
      <c r="H64" s="45"/>
      <c r="I64" s="142"/>
      <c r="J64" s="45"/>
      <c r="K64" s="49"/>
    </row>
    <row r="65" spans="2:11" s="1" customFormat="1" ht="6.95" customHeight="1">
      <c r="B65" s="65"/>
      <c r="C65" s="66"/>
      <c r="D65" s="66"/>
      <c r="E65" s="66"/>
      <c r="F65" s="66"/>
      <c r="G65" s="66"/>
      <c r="H65" s="66"/>
      <c r="I65" s="164"/>
      <c r="J65" s="66"/>
      <c r="K65" s="67"/>
    </row>
    <row r="69" spans="2:12" s="1" customFormat="1" ht="6.95" customHeight="1">
      <c r="B69" s="68"/>
      <c r="C69" s="69"/>
      <c r="D69" s="69"/>
      <c r="E69" s="69"/>
      <c r="F69" s="69"/>
      <c r="G69" s="69"/>
      <c r="H69" s="69"/>
      <c r="I69" s="167"/>
      <c r="J69" s="69"/>
      <c r="K69" s="69"/>
      <c r="L69" s="70"/>
    </row>
    <row r="70" spans="2:12" s="1" customFormat="1" ht="36.95" customHeight="1">
      <c r="B70" s="44"/>
      <c r="C70" s="71" t="s">
        <v>132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4.4" customHeight="1">
      <c r="B72" s="44"/>
      <c r="C72" s="74" t="s">
        <v>18</v>
      </c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4.4" customHeight="1">
      <c r="B73" s="44"/>
      <c r="C73" s="72"/>
      <c r="D73" s="72"/>
      <c r="E73" s="190" t="str">
        <f>E7</f>
        <v>Pedagogická škola Drahovice</v>
      </c>
      <c r="F73" s="74"/>
      <c r="G73" s="74"/>
      <c r="H73" s="74"/>
      <c r="I73" s="189"/>
      <c r="J73" s="72"/>
      <c r="K73" s="72"/>
      <c r="L73" s="70"/>
    </row>
    <row r="74" spans="2:12" s="1" customFormat="1" ht="14.4" customHeight="1">
      <c r="B74" s="44"/>
      <c r="C74" s="74" t="s">
        <v>113</v>
      </c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6.2" customHeight="1">
      <c r="B75" s="44"/>
      <c r="C75" s="72"/>
      <c r="D75" s="72"/>
      <c r="E75" s="80" t="str">
        <f>E9</f>
        <v>SO 03.6 - Úpravy a údržba ploch před hlavní budovou školy - redukce asf.ploch</v>
      </c>
      <c r="F75" s="72"/>
      <c r="G75" s="72"/>
      <c r="H75" s="72"/>
      <c r="I75" s="189"/>
      <c r="J75" s="72"/>
      <c r="K75" s="72"/>
      <c r="L75" s="70"/>
    </row>
    <row r="76" spans="2:12" s="1" customFormat="1" ht="6.95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8" customHeight="1">
      <c r="B77" s="44"/>
      <c r="C77" s="74" t="s">
        <v>23</v>
      </c>
      <c r="D77" s="72"/>
      <c r="E77" s="72"/>
      <c r="F77" s="191" t="str">
        <f>F12</f>
        <v>Karlovy Vary</v>
      </c>
      <c r="G77" s="72"/>
      <c r="H77" s="72"/>
      <c r="I77" s="192" t="s">
        <v>25</v>
      </c>
      <c r="J77" s="83" t="str">
        <f>IF(J12="","",J12)</f>
        <v>5. 12. 2017</v>
      </c>
      <c r="K77" s="72"/>
      <c r="L77" s="70"/>
    </row>
    <row r="78" spans="2:12" s="1" customFormat="1" ht="6.95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3.5">
      <c r="B79" s="44"/>
      <c r="C79" s="74" t="s">
        <v>27</v>
      </c>
      <c r="D79" s="72"/>
      <c r="E79" s="72"/>
      <c r="F79" s="191" t="str">
        <f>E15</f>
        <v xml:space="preserve"> </v>
      </c>
      <c r="G79" s="72"/>
      <c r="H79" s="72"/>
      <c r="I79" s="192" t="s">
        <v>32</v>
      </c>
      <c r="J79" s="191" t="str">
        <f>E21</f>
        <v xml:space="preserve"> </v>
      </c>
      <c r="K79" s="72"/>
      <c r="L79" s="70"/>
    </row>
    <row r="80" spans="2:12" s="1" customFormat="1" ht="14.4" customHeight="1">
      <c r="B80" s="44"/>
      <c r="C80" s="74" t="s">
        <v>30</v>
      </c>
      <c r="D80" s="72"/>
      <c r="E80" s="72"/>
      <c r="F80" s="191" t="str">
        <f>IF(E18="","",E18)</f>
        <v/>
      </c>
      <c r="G80" s="72"/>
      <c r="H80" s="72"/>
      <c r="I80" s="189"/>
      <c r="J80" s="72"/>
      <c r="K80" s="72"/>
      <c r="L80" s="70"/>
    </row>
    <row r="81" spans="2:12" s="1" customFormat="1" ht="10.3" customHeight="1">
      <c r="B81" s="44"/>
      <c r="C81" s="72"/>
      <c r="D81" s="72"/>
      <c r="E81" s="72"/>
      <c r="F81" s="72"/>
      <c r="G81" s="72"/>
      <c r="H81" s="72"/>
      <c r="I81" s="189"/>
      <c r="J81" s="72"/>
      <c r="K81" s="72"/>
      <c r="L81" s="70"/>
    </row>
    <row r="82" spans="2:20" s="9" customFormat="1" ht="29.25" customHeight="1">
      <c r="B82" s="193"/>
      <c r="C82" s="194" t="s">
        <v>133</v>
      </c>
      <c r="D82" s="195" t="s">
        <v>54</v>
      </c>
      <c r="E82" s="195" t="s">
        <v>50</v>
      </c>
      <c r="F82" s="195" t="s">
        <v>134</v>
      </c>
      <c r="G82" s="195" t="s">
        <v>135</v>
      </c>
      <c r="H82" s="195" t="s">
        <v>136</v>
      </c>
      <c r="I82" s="196" t="s">
        <v>137</v>
      </c>
      <c r="J82" s="195" t="s">
        <v>118</v>
      </c>
      <c r="K82" s="197" t="s">
        <v>138</v>
      </c>
      <c r="L82" s="198"/>
      <c r="M82" s="100" t="s">
        <v>139</v>
      </c>
      <c r="N82" s="101" t="s">
        <v>39</v>
      </c>
      <c r="O82" s="101" t="s">
        <v>140</v>
      </c>
      <c r="P82" s="101" t="s">
        <v>141</v>
      </c>
      <c r="Q82" s="101" t="s">
        <v>142</v>
      </c>
      <c r="R82" s="101" t="s">
        <v>143</v>
      </c>
      <c r="S82" s="101" t="s">
        <v>144</v>
      </c>
      <c r="T82" s="102" t="s">
        <v>145</v>
      </c>
    </row>
    <row r="83" spans="2:63" s="1" customFormat="1" ht="29.25" customHeight="1">
      <c r="B83" s="44"/>
      <c r="C83" s="106" t="s">
        <v>119</v>
      </c>
      <c r="D83" s="72"/>
      <c r="E83" s="72"/>
      <c r="F83" s="72"/>
      <c r="G83" s="72"/>
      <c r="H83" s="72"/>
      <c r="I83" s="189"/>
      <c r="J83" s="199">
        <f>BK83</f>
        <v>0</v>
      </c>
      <c r="K83" s="72"/>
      <c r="L83" s="70"/>
      <c r="M83" s="103"/>
      <c r="N83" s="104"/>
      <c r="O83" s="104"/>
      <c r="P83" s="200">
        <f>P84</f>
        <v>0</v>
      </c>
      <c r="Q83" s="104"/>
      <c r="R83" s="200">
        <f>R84</f>
        <v>53.17195825</v>
      </c>
      <c r="S83" s="104"/>
      <c r="T83" s="201">
        <f>T84</f>
        <v>407.336</v>
      </c>
      <c r="AT83" s="22" t="s">
        <v>68</v>
      </c>
      <c r="AU83" s="22" t="s">
        <v>120</v>
      </c>
      <c r="BK83" s="202">
        <f>BK84</f>
        <v>0</v>
      </c>
    </row>
    <row r="84" spans="2:63" s="10" customFormat="1" ht="37.4" customHeight="1">
      <c r="B84" s="203"/>
      <c r="C84" s="204"/>
      <c r="D84" s="205" t="s">
        <v>68</v>
      </c>
      <c r="E84" s="206" t="s">
        <v>146</v>
      </c>
      <c r="F84" s="206" t="s">
        <v>147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P85+P116+P123+P127+P138+P150</f>
        <v>0</v>
      </c>
      <c r="Q84" s="211"/>
      <c r="R84" s="212">
        <f>R85+R116+R123+R127+R138+R150</f>
        <v>53.17195825</v>
      </c>
      <c r="S84" s="211"/>
      <c r="T84" s="213">
        <f>T85+T116+T123+T127+T138+T150</f>
        <v>407.336</v>
      </c>
      <c r="AR84" s="214" t="s">
        <v>77</v>
      </c>
      <c r="AT84" s="215" t="s">
        <v>68</v>
      </c>
      <c r="AU84" s="215" t="s">
        <v>69</v>
      </c>
      <c r="AY84" s="214" t="s">
        <v>148</v>
      </c>
      <c r="BK84" s="216">
        <f>BK85+BK116+BK123+BK127+BK138+BK150</f>
        <v>0</v>
      </c>
    </row>
    <row r="85" spans="2:63" s="10" customFormat="1" ht="19.9" customHeight="1">
      <c r="B85" s="203"/>
      <c r="C85" s="204"/>
      <c r="D85" s="205" t="s">
        <v>68</v>
      </c>
      <c r="E85" s="217" t="s">
        <v>77</v>
      </c>
      <c r="F85" s="217" t="s">
        <v>338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SUM(P86:P115)</f>
        <v>0</v>
      </c>
      <c r="Q85" s="211"/>
      <c r="R85" s="212">
        <f>SUM(R86:R115)</f>
        <v>19.83108</v>
      </c>
      <c r="S85" s="211"/>
      <c r="T85" s="213">
        <f>SUM(T86:T115)</f>
        <v>407.336</v>
      </c>
      <c r="AR85" s="214" t="s">
        <v>77</v>
      </c>
      <c r="AT85" s="215" t="s">
        <v>68</v>
      </c>
      <c r="AU85" s="215" t="s">
        <v>77</v>
      </c>
      <c r="AY85" s="214" t="s">
        <v>148</v>
      </c>
      <c r="BK85" s="216">
        <f>SUM(BK86:BK115)</f>
        <v>0</v>
      </c>
    </row>
    <row r="86" spans="2:65" s="1" customFormat="1" ht="22.8" customHeight="1">
      <c r="B86" s="44"/>
      <c r="C86" s="219" t="s">
        <v>77</v>
      </c>
      <c r="D86" s="219" t="s">
        <v>151</v>
      </c>
      <c r="E86" s="220" t="s">
        <v>545</v>
      </c>
      <c r="F86" s="221" t="s">
        <v>546</v>
      </c>
      <c r="G86" s="222" t="s">
        <v>154</v>
      </c>
      <c r="H86" s="223">
        <v>472</v>
      </c>
      <c r="I86" s="224"/>
      <c r="J86" s="225">
        <f>ROUND(I86*H86,2)</f>
        <v>0</v>
      </c>
      <c r="K86" s="221" t="s">
        <v>155</v>
      </c>
      <c r="L86" s="70"/>
      <c r="M86" s="226" t="s">
        <v>21</v>
      </c>
      <c r="N86" s="227" t="s">
        <v>40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0.44</v>
      </c>
      <c r="T86" s="229">
        <f>S86*H86</f>
        <v>207.68</v>
      </c>
      <c r="AR86" s="22" t="s">
        <v>156</v>
      </c>
      <c r="AT86" s="22" t="s">
        <v>151</v>
      </c>
      <c r="AU86" s="22" t="s">
        <v>79</v>
      </c>
      <c r="AY86" s="22" t="s">
        <v>148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77</v>
      </c>
      <c r="BK86" s="230">
        <f>ROUND(I86*H86,2)</f>
        <v>0</v>
      </c>
      <c r="BL86" s="22" t="s">
        <v>156</v>
      </c>
      <c r="BM86" s="22" t="s">
        <v>547</v>
      </c>
    </row>
    <row r="87" spans="2:47" s="1" customFormat="1" ht="13.5">
      <c r="B87" s="44"/>
      <c r="C87" s="72"/>
      <c r="D87" s="231" t="s">
        <v>158</v>
      </c>
      <c r="E87" s="72"/>
      <c r="F87" s="232" t="s">
        <v>548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158</v>
      </c>
      <c r="AU87" s="22" t="s">
        <v>79</v>
      </c>
    </row>
    <row r="88" spans="2:51" s="11" customFormat="1" ht="13.5">
      <c r="B88" s="234"/>
      <c r="C88" s="235"/>
      <c r="D88" s="231" t="s">
        <v>160</v>
      </c>
      <c r="E88" s="236" t="s">
        <v>21</v>
      </c>
      <c r="F88" s="237" t="s">
        <v>549</v>
      </c>
      <c r="G88" s="235"/>
      <c r="H88" s="238">
        <v>472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AT88" s="244" t="s">
        <v>160</v>
      </c>
      <c r="AU88" s="244" t="s">
        <v>79</v>
      </c>
      <c r="AV88" s="11" t="s">
        <v>79</v>
      </c>
      <c r="AW88" s="11" t="s">
        <v>33</v>
      </c>
      <c r="AX88" s="11" t="s">
        <v>69</v>
      </c>
      <c r="AY88" s="244" t="s">
        <v>148</v>
      </c>
    </row>
    <row r="89" spans="2:65" s="1" customFormat="1" ht="22.8" customHeight="1">
      <c r="B89" s="44"/>
      <c r="C89" s="219" t="s">
        <v>79</v>
      </c>
      <c r="D89" s="219" t="s">
        <v>151</v>
      </c>
      <c r="E89" s="220" t="s">
        <v>416</v>
      </c>
      <c r="F89" s="221" t="s">
        <v>417</v>
      </c>
      <c r="G89" s="222" t="s">
        <v>154</v>
      </c>
      <c r="H89" s="223">
        <v>472</v>
      </c>
      <c r="I89" s="224"/>
      <c r="J89" s="225">
        <f>ROUND(I89*H89,2)</f>
        <v>0</v>
      </c>
      <c r="K89" s="221" t="s">
        <v>155</v>
      </c>
      <c r="L89" s="70"/>
      <c r="M89" s="226" t="s">
        <v>21</v>
      </c>
      <c r="N89" s="227" t="s">
        <v>40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0.325</v>
      </c>
      <c r="T89" s="229">
        <f>S89*H89</f>
        <v>153.4</v>
      </c>
      <c r="AR89" s="22" t="s">
        <v>156</v>
      </c>
      <c r="AT89" s="22" t="s">
        <v>151</v>
      </c>
      <c r="AU89" s="22" t="s">
        <v>79</v>
      </c>
      <c r="AY89" s="22" t="s">
        <v>148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77</v>
      </c>
      <c r="BK89" s="230">
        <f>ROUND(I89*H89,2)</f>
        <v>0</v>
      </c>
      <c r="BL89" s="22" t="s">
        <v>156</v>
      </c>
      <c r="BM89" s="22" t="s">
        <v>550</v>
      </c>
    </row>
    <row r="90" spans="2:47" s="1" customFormat="1" ht="13.5">
      <c r="B90" s="44"/>
      <c r="C90" s="72"/>
      <c r="D90" s="231" t="s">
        <v>158</v>
      </c>
      <c r="E90" s="72"/>
      <c r="F90" s="232" t="s">
        <v>419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158</v>
      </c>
      <c r="AU90" s="22" t="s">
        <v>79</v>
      </c>
    </row>
    <row r="91" spans="2:51" s="11" customFormat="1" ht="13.5">
      <c r="B91" s="234"/>
      <c r="C91" s="235"/>
      <c r="D91" s="231" t="s">
        <v>160</v>
      </c>
      <c r="E91" s="236" t="s">
        <v>21</v>
      </c>
      <c r="F91" s="237" t="s">
        <v>549</v>
      </c>
      <c r="G91" s="235"/>
      <c r="H91" s="238">
        <v>472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160</v>
      </c>
      <c r="AU91" s="244" t="s">
        <v>79</v>
      </c>
      <c r="AV91" s="11" t="s">
        <v>79</v>
      </c>
      <c r="AW91" s="11" t="s">
        <v>33</v>
      </c>
      <c r="AX91" s="11" t="s">
        <v>69</v>
      </c>
      <c r="AY91" s="244" t="s">
        <v>148</v>
      </c>
    </row>
    <row r="92" spans="2:65" s="1" customFormat="1" ht="14.4" customHeight="1">
      <c r="B92" s="44"/>
      <c r="C92" s="219" t="s">
        <v>149</v>
      </c>
      <c r="D92" s="219" t="s">
        <v>151</v>
      </c>
      <c r="E92" s="220" t="s">
        <v>420</v>
      </c>
      <c r="F92" s="221" t="s">
        <v>421</v>
      </c>
      <c r="G92" s="222" t="s">
        <v>154</v>
      </c>
      <c r="H92" s="223">
        <v>472</v>
      </c>
      <c r="I92" s="224"/>
      <c r="J92" s="225">
        <f>ROUND(I92*H92,2)</f>
        <v>0</v>
      </c>
      <c r="K92" s="221" t="s">
        <v>155</v>
      </c>
      <c r="L92" s="70"/>
      <c r="M92" s="226" t="s">
        <v>21</v>
      </c>
      <c r="N92" s="227" t="s">
        <v>40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0.098</v>
      </c>
      <c r="T92" s="229">
        <f>S92*H92</f>
        <v>46.256</v>
      </c>
      <c r="AR92" s="22" t="s">
        <v>156</v>
      </c>
      <c r="AT92" s="22" t="s">
        <v>151</v>
      </c>
      <c r="AU92" s="22" t="s">
        <v>79</v>
      </c>
      <c r="AY92" s="22" t="s">
        <v>148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77</v>
      </c>
      <c r="BK92" s="230">
        <f>ROUND(I92*H92,2)</f>
        <v>0</v>
      </c>
      <c r="BL92" s="22" t="s">
        <v>156</v>
      </c>
      <c r="BM92" s="22" t="s">
        <v>551</v>
      </c>
    </row>
    <row r="93" spans="2:47" s="1" customFormat="1" ht="13.5">
      <c r="B93" s="44"/>
      <c r="C93" s="72"/>
      <c r="D93" s="231" t="s">
        <v>158</v>
      </c>
      <c r="E93" s="72"/>
      <c r="F93" s="232" t="s">
        <v>423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158</v>
      </c>
      <c r="AU93" s="22" t="s">
        <v>79</v>
      </c>
    </row>
    <row r="94" spans="2:65" s="1" customFormat="1" ht="22.8" customHeight="1">
      <c r="B94" s="44"/>
      <c r="C94" s="219" t="s">
        <v>156</v>
      </c>
      <c r="D94" s="219" t="s">
        <v>151</v>
      </c>
      <c r="E94" s="220" t="s">
        <v>552</v>
      </c>
      <c r="F94" s="221" t="s">
        <v>553</v>
      </c>
      <c r="G94" s="222" t="s">
        <v>182</v>
      </c>
      <c r="H94" s="223">
        <v>94.4</v>
      </c>
      <c r="I94" s="224"/>
      <c r="J94" s="225">
        <f>ROUND(I94*H94,2)</f>
        <v>0</v>
      </c>
      <c r="K94" s="221" t="s">
        <v>155</v>
      </c>
      <c r="L94" s="70"/>
      <c r="M94" s="226" t="s">
        <v>21</v>
      </c>
      <c r="N94" s="227" t="s">
        <v>40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156</v>
      </c>
      <c r="AT94" s="22" t="s">
        <v>151</v>
      </c>
      <c r="AU94" s="22" t="s">
        <v>79</v>
      </c>
      <c r="AY94" s="22" t="s">
        <v>148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77</v>
      </c>
      <c r="BK94" s="230">
        <f>ROUND(I94*H94,2)</f>
        <v>0</v>
      </c>
      <c r="BL94" s="22" t="s">
        <v>156</v>
      </c>
      <c r="BM94" s="22" t="s">
        <v>554</v>
      </c>
    </row>
    <row r="95" spans="2:47" s="1" customFormat="1" ht="13.5">
      <c r="B95" s="44"/>
      <c r="C95" s="72"/>
      <c r="D95" s="231" t="s">
        <v>158</v>
      </c>
      <c r="E95" s="72"/>
      <c r="F95" s="232" t="s">
        <v>555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158</v>
      </c>
      <c r="AU95" s="22" t="s">
        <v>79</v>
      </c>
    </row>
    <row r="96" spans="2:51" s="11" customFormat="1" ht="13.5">
      <c r="B96" s="234"/>
      <c r="C96" s="235"/>
      <c r="D96" s="231" t="s">
        <v>160</v>
      </c>
      <c r="E96" s="236" t="s">
        <v>21</v>
      </c>
      <c r="F96" s="237" t="s">
        <v>556</v>
      </c>
      <c r="G96" s="235"/>
      <c r="H96" s="238">
        <v>94.4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160</v>
      </c>
      <c r="AU96" s="244" t="s">
        <v>79</v>
      </c>
      <c r="AV96" s="11" t="s">
        <v>79</v>
      </c>
      <c r="AW96" s="11" t="s">
        <v>33</v>
      </c>
      <c r="AX96" s="11" t="s">
        <v>69</v>
      </c>
      <c r="AY96" s="244" t="s">
        <v>148</v>
      </c>
    </row>
    <row r="97" spans="2:65" s="1" customFormat="1" ht="22.8" customHeight="1">
      <c r="B97" s="44"/>
      <c r="C97" s="219" t="s">
        <v>186</v>
      </c>
      <c r="D97" s="219" t="s">
        <v>151</v>
      </c>
      <c r="E97" s="220" t="s">
        <v>557</v>
      </c>
      <c r="F97" s="221" t="s">
        <v>558</v>
      </c>
      <c r="G97" s="222" t="s">
        <v>182</v>
      </c>
      <c r="H97" s="223">
        <v>94.4</v>
      </c>
      <c r="I97" s="224"/>
      <c r="J97" s="225">
        <f>ROUND(I97*H97,2)</f>
        <v>0</v>
      </c>
      <c r="K97" s="221" t="s">
        <v>155</v>
      </c>
      <c r="L97" s="70"/>
      <c r="M97" s="226" t="s">
        <v>21</v>
      </c>
      <c r="N97" s="227" t="s">
        <v>40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2" t="s">
        <v>156</v>
      </c>
      <c r="AT97" s="22" t="s">
        <v>151</v>
      </c>
      <c r="AU97" s="22" t="s">
        <v>79</v>
      </c>
      <c r="AY97" s="22" t="s">
        <v>148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77</v>
      </c>
      <c r="BK97" s="230">
        <f>ROUND(I97*H97,2)</f>
        <v>0</v>
      </c>
      <c r="BL97" s="22" t="s">
        <v>156</v>
      </c>
      <c r="BM97" s="22" t="s">
        <v>559</v>
      </c>
    </row>
    <row r="98" spans="2:47" s="1" customFormat="1" ht="13.5">
      <c r="B98" s="44"/>
      <c r="C98" s="72"/>
      <c r="D98" s="231" t="s">
        <v>158</v>
      </c>
      <c r="E98" s="72"/>
      <c r="F98" s="232" t="s">
        <v>560</v>
      </c>
      <c r="G98" s="72"/>
      <c r="H98" s="72"/>
      <c r="I98" s="189"/>
      <c r="J98" s="72"/>
      <c r="K98" s="72"/>
      <c r="L98" s="70"/>
      <c r="M98" s="233"/>
      <c r="N98" s="45"/>
      <c r="O98" s="45"/>
      <c r="P98" s="45"/>
      <c r="Q98" s="45"/>
      <c r="R98" s="45"/>
      <c r="S98" s="45"/>
      <c r="T98" s="93"/>
      <c r="AT98" s="22" t="s">
        <v>158</v>
      </c>
      <c r="AU98" s="22" t="s">
        <v>79</v>
      </c>
    </row>
    <row r="99" spans="2:65" s="1" customFormat="1" ht="22.8" customHeight="1">
      <c r="B99" s="44"/>
      <c r="C99" s="219" t="s">
        <v>170</v>
      </c>
      <c r="D99" s="219" t="s">
        <v>151</v>
      </c>
      <c r="E99" s="220" t="s">
        <v>521</v>
      </c>
      <c r="F99" s="221" t="s">
        <v>522</v>
      </c>
      <c r="G99" s="222" t="s">
        <v>182</v>
      </c>
      <c r="H99" s="223">
        <v>94.4</v>
      </c>
      <c r="I99" s="224"/>
      <c r="J99" s="225">
        <f>ROUND(I99*H99,2)</f>
        <v>0</v>
      </c>
      <c r="K99" s="221" t="s">
        <v>155</v>
      </c>
      <c r="L99" s="70"/>
      <c r="M99" s="226" t="s">
        <v>21</v>
      </c>
      <c r="N99" s="227" t="s">
        <v>40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156</v>
      </c>
      <c r="AT99" s="22" t="s">
        <v>151</v>
      </c>
      <c r="AU99" s="22" t="s">
        <v>79</v>
      </c>
      <c r="AY99" s="22" t="s">
        <v>148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77</v>
      </c>
      <c r="BK99" s="230">
        <f>ROUND(I99*H99,2)</f>
        <v>0</v>
      </c>
      <c r="BL99" s="22" t="s">
        <v>156</v>
      </c>
      <c r="BM99" s="22" t="s">
        <v>561</v>
      </c>
    </row>
    <row r="100" spans="2:47" s="1" customFormat="1" ht="13.5">
      <c r="B100" s="44"/>
      <c r="C100" s="72"/>
      <c r="D100" s="231" t="s">
        <v>158</v>
      </c>
      <c r="E100" s="72"/>
      <c r="F100" s="232" t="s">
        <v>524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158</v>
      </c>
      <c r="AU100" s="22" t="s">
        <v>79</v>
      </c>
    </row>
    <row r="101" spans="2:51" s="11" customFormat="1" ht="13.5">
      <c r="B101" s="234"/>
      <c r="C101" s="235"/>
      <c r="D101" s="231" t="s">
        <v>160</v>
      </c>
      <c r="E101" s="236" t="s">
        <v>21</v>
      </c>
      <c r="F101" s="237" t="s">
        <v>562</v>
      </c>
      <c r="G101" s="235"/>
      <c r="H101" s="238">
        <v>94.4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160</v>
      </c>
      <c r="AU101" s="244" t="s">
        <v>79</v>
      </c>
      <c r="AV101" s="11" t="s">
        <v>79</v>
      </c>
      <c r="AW101" s="11" t="s">
        <v>33</v>
      </c>
      <c r="AX101" s="11" t="s">
        <v>69</v>
      </c>
      <c r="AY101" s="244" t="s">
        <v>148</v>
      </c>
    </row>
    <row r="102" spans="2:65" s="1" customFormat="1" ht="22.8" customHeight="1">
      <c r="B102" s="44"/>
      <c r="C102" s="219" t="s">
        <v>200</v>
      </c>
      <c r="D102" s="219" t="s">
        <v>151</v>
      </c>
      <c r="E102" s="220" t="s">
        <v>563</v>
      </c>
      <c r="F102" s="221" t="s">
        <v>564</v>
      </c>
      <c r="G102" s="222" t="s">
        <v>154</v>
      </c>
      <c r="H102" s="223">
        <v>472</v>
      </c>
      <c r="I102" s="224"/>
      <c r="J102" s="225">
        <f>ROUND(I102*H102,2)</f>
        <v>0</v>
      </c>
      <c r="K102" s="221" t="s">
        <v>155</v>
      </c>
      <c r="L102" s="70"/>
      <c r="M102" s="226" t="s">
        <v>21</v>
      </c>
      <c r="N102" s="227" t="s">
        <v>40</v>
      </c>
      <c r="O102" s="4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2" t="s">
        <v>156</v>
      </c>
      <c r="AT102" s="22" t="s">
        <v>151</v>
      </c>
      <c r="AU102" s="22" t="s">
        <v>79</v>
      </c>
      <c r="AY102" s="22" t="s">
        <v>148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77</v>
      </c>
      <c r="BK102" s="230">
        <f>ROUND(I102*H102,2)</f>
        <v>0</v>
      </c>
      <c r="BL102" s="22" t="s">
        <v>156</v>
      </c>
      <c r="BM102" s="22" t="s">
        <v>565</v>
      </c>
    </row>
    <row r="103" spans="2:47" s="1" customFormat="1" ht="13.5">
      <c r="B103" s="44"/>
      <c r="C103" s="72"/>
      <c r="D103" s="231" t="s">
        <v>158</v>
      </c>
      <c r="E103" s="72"/>
      <c r="F103" s="232" t="s">
        <v>566</v>
      </c>
      <c r="G103" s="72"/>
      <c r="H103" s="72"/>
      <c r="I103" s="189"/>
      <c r="J103" s="72"/>
      <c r="K103" s="72"/>
      <c r="L103" s="70"/>
      <c r="M103" s="233"/>
      <c r="N103" s="45"/>
      <c r="O103" s="45"/>
      <c r="P103" s="45"/>
      <c r="Q103" s="45"/>
      <c r="R103" s="45"/>
      <c r="S103" s="45"/>
      <c r="T103" s="93"/>
      <c r="AT103" s="22" t="s">
        <v>158</v>
      </c>
      <c r="AU103" s="22" t="s">
        <v>79</v>
      </c>
    </row>
    <row r="104" spans="2:51" s="11" customFormat="1" ht="13.5">
      <c r="B104" s="234"/>
      <c r="C104" s="235"/>
      <c r="D104" s="231" t="s">
        <v>160</v>
      </c>
      <c r="E104" s="236" t="s">
        <v>21</v>
      </c>
      <c r="F104" s="237" t="s">
        <v>567</v>
      </c>
      <c r="G104" s="235"/>
      <c r="H104" s="238">
        <v>472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160</v>
      </c>
      <c r="AU104" s="244" t="s">
        <v>79</v>
      </c>
      <c r="AV104" s="11" t="s">
        <v>79</v>
      </c>
      <c r="AW104" s="11" t="s">
        <v>33</v>
      </c>
      <c r="AX104" s="11" t="s">
        <v>69</v>
      </c>
      <c r="AY104" s="244" t="s">
        <v>148</v>
      </c>
    </row>
    <row r="105" spans="2:65" s="1" customFormat="1" ht="14.4" customHeight="1">
      <c r="B105" s="44"/>
      <c r="C105" s="255" t="s">
        <v>206</v>
      </c>
      <c r="D105" s="255" t="s">
        <v>295</v>
      </c>
      <c r="E105" s="256" t="s">
        <v>568</v>
      </c>
      <c r="F105" s="257" t="s">
        <v>569</v>
      </c>
      <c r="G105" s="258" t="s">
        <v>278</v>
      </c>
      <c r="H105" s="259">
        <v>7.08</v>
      </c>
      <c r="I105" s="260"/>
      <c r="J105" s="261">
        <f>ROUND(I105*H105,2)</f>
        <v>0</v>
      </c>
      <c r="K105" s="257" t="s">
        <v>155</v>
      </c>
      <c r="L105" s="262"/>
      <c r="M105" s="263" t="s">
        <v>21</v>
      </c>
      <c r="N105" s="264" t="s">
        <v>40</v>
      </c>
      <c r="O105" s="45"/>
      <c r="P105" s="228">
        <f>O105*H105</f>
        <v>0</v>
      </c>
      <c r="Q105" s="228">
        <v>0.001</v>
      </c>
      <c r="R105" s="228">
        <f>Q105*H105</f>
        <v>0.00708</v>
      </c>
      <c r="S105" s="228">
        <v>0</v>
      </c>
      <c r="T105" s="229">
        <f>S105*H105</f>
        <v>0</v>
      </c>
      <c r="AR105" s="22" t="s">
        <v>206</v>
      </c>
      <c r="AT105" s="22" t="s">
        <v>295</v>
      </c>
      <c r="AU105" s="22" t="s">
        <v>79</v>
      </c>
      <c r="AY105" s="22" t="s">
        <v>148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77</v>
      </c>
      <c r="BK105" s="230">
        <f>ROUND(I105*H105,2)</f>
        <v>0</v>
      </c>
      <c r="BL105" s="22" t="s">
        <v>156</v>
      </c>
      <c r="BM105" s="22" t="s">
        <v>570</v>
      </c>
    </row>
    <row r="106" spans="2:47" s="1" customFormat="1" ht="13.5">
      <c r="B106" s="44"/>
      <c r="C106" s="72"/>
      <c r="D106" s="231" t="s">
        <v>158</v>
      </c>
      <c r="E106" s="72"/>
      <c r="F106" s="232" t="s">
        <v>569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158</v>
      </c>
      <c r="AU106" s="22" t="s">
        <v>79</v>
      </c>
    </row>
    <row r="107" spans="2:51" s="11" customFormat="1" ht="13.5">
      <c r="B107" s="234"/>
      <c r="C107" s="235"/>
      <c r="D107" s="231" t="s">
        <v>160</v>
      </c>
      <c r="E107" s="235"/>
      <c r="F107" s="237" t="s">
        <v>571</v>
      </c>
      <c r="G107" s="235"/>
      <c r="H107" s="238">
        <v>7.08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160</v>
      </c>
      <c r="AU107" s="244" t="s">
        <v>79</v>
      </c>
      <c r="AV107" s="11" t="s">
        <v>79</v>
      </c>
      <c r="AW107" s="11" t="s">
        <v>6</v>
      </c>
      <c r="AX107" s="11" t="s">
        <v>77</v>
      </c>
      <c r="AY107" s="244" t="s">
        <v>148</v>
      </c>
    </row>
    <row r="108" spans="2:65" s="1" customFormat="1" ht="22.8" customHeight="1">
      <c r="B108" s="44"/>
      <c r="C108" s="219" t="s">
        <v>198</v>
      </c>
      <c r="D108" s="219" t="s">
        <v>151</v>
      </c>
      <c r="E108" s="220" t="s">
        <v>572</v>
      </c>
      <c r="F108" s="221" t="s">
        <v>573</v>
      </c>
      <c r="G108" s="222" t="s">
        <v>154</v>
      </c>
      <c r="H108" s="223">
        <v>472</v>
      </c>
      <c r="I108" s="224"/>
      <c r="J108" s="225">
        <f>ROUND(I108*H108,2)</f>
        <v>0</v>
      </c>
      <c r="K108" s="221" t="s">
        <v>155</v>
      </c>
      <c r="L108" s="70"/>
      <c r="M108" s="226" t="s">
        <v>21</v>
      </c>
      <c r="N108" s="227" t="s">
        <v>40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156</v>
      </c>
      <c r="AT108" s="22" t="s">
        <v>151</v>
      </c>
      <c r="AU108" s="22" t="s">
        <v>79</v>
      </c>
      <c r="AY108" s="22" t="s">
        <v>148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77</v>
      </c>
      <c r="BK108" s="230">
        <f>ROUND(I108*H108,2)</f>
        <v>0</v>
      </c>
      <c r="BL108" s="22" t="s">
        <v>156</v>
      </c>
      <c r="BM108" s="22" t="s">
        <v>574</v>
      </c>
    </row>
    <row r="109" spans="2:47" s="1" customFormat="1" ht="13.5">
      <c r="B109" s="44"/>
      <c r="C109" s="72"/>
      <c r="D109" s="231" t="s">
        <v>158</v>
      </c>
      <c r="E109" s="72"/>
      <c r="F109" s="232" t="s">
        <v>575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158</v>
      </c>
      <c r="AU109" s="22" t="s">
        <v>79</v>
      </c>
    </row>
    <row r="110" spans="2:51" s="11" customFormat="1" ht="13.5">
      <c r="B110" s="234"/>
      <c r="C110" s="235"/>
      <c r="D110" s="231" t="s">
        <v>160</v>
      </c>
      <c r="E110" s="236" t="s">
        <v>21</v>
      </c>
      <c r="F110" s="237" t="s">
        <v>549</v>
      </c>
      <c r="G110" s="235"/>
      <c r="H110" s="238">
        <v>472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160</v>
      </c>
      <c r="AU110" s="244" t="s">
        <v>79</v>
      </c>
      <c r="AV110" s="11" t="s">
        <v>79</v>
      </c>
      <c r="AW110" s="11" t="s">
        <v>33</v>
      </c>
      <c r="AX110" s="11" t="s">
        <v>69</v>
      </c>
      <c r="AY110" s="244" t="s">
        <v>148</v>
      </c>
    </row>
    <row r="111" spans="2:65" s="1" customFormat="1" ht="14.4" customHeight="1">
      <c r="B111" s="44"/>
      <c r="C111" s="255" t="s">
        <v>217</v>
      </c>
      <c r="D111" s="255" t="s">
        <v>295</v>
      </c>
      <c r="E111" s="256" t="s">
        <v>576</v>
      </c>
      <c r="F111" s="257" t="s">
        <v>577</v>
      </c>
      <c r="G111" s="258" t="s">
        <v>182</v>
      </c>
      <c r="H111" s="259">
        <v>94.4</v>
      </c>
      <c r="I111" s="260"/>
      <c r="J111" s="261">
        <f>ROUND(I111*H111,2)</f>
        <v>0</v>
      </c>
      <c r="K111" s="257" t="s">
        <v>155</v>
      </c>
      <c r="L111" s="262"/>
      <c r="M111" s="263" t="s">
        <v>21</v>
      </c>
      <c r="N111" s="264" t="s">
        <v>40</v>
      </c>
      <c r="O111" s="45"/>
      <c r="P111" s="228">
        <f>O111*H111</f>
        <v>0</v>
      </c>
      <c r="Q111" s="228">
        <v>0.21</v>
      </c>
      <c r="R111" s="228">
        <f>Q111*H111</f>
        <v>19.824</v>
      </c>
      <c r="S111" s="228">
        <v>0</v>
      </c>
      <c r="T111" s="229">
        <f>S111*H111</f>
        <v>0</v>
      </c>
      <c r="AR111" s="22" t="s">
        <v>206</v>
      </c>
      <c r="AT111" s="22" t="s">
        <v>295</v>
      </c>
      <c r="AU111" s="22" t="s">
        <v>79</v>
      </c>
      <c r="AY111" s="22" t="s">
        <v>148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77</v>
      </c>
      <c r="BK111" s="230">
        <f>ROUND(I111*H111,2)</f>
        <v>0</v>
      </c>
      <c r="BL111" s="22" t="s">
        <v>156</v>
      </c>
      <c r="BM111" s="22" t="s">
        <v>578</v>
      </c>
    </row>
    <row r="112" spans="2:47" s="1" customFormat="1" ht="13.5">
      <c r="B112" s="44"/>
      <c r="C112" s="72"/>
      <c r="D112" s="231" t="s">
        <v>158</v>
      </c>
      <c r="E112" s="72"/>
      <c r="F112" s="232" t="s">
        <v>577</v>
      </c>
      <c r="G112" s="72"/>
      <c r="H112" s="72"/>
      <c r="I112" s="189"/>
      <c r="J112" s="72"/>
      <c r="K112" s="72"/>
      <c r="L112" s="70"/>
      <c r="M112" s="233"/>
      <c r="N112" s="45"/>
      <c r="O112" s="45"/>
      <c r="P112" s="45"/>
      <c r="Q112" s="45"/>
      <c r="R112" s="45"/>
      <c r="S112" s="45"/>
      <c r="T112" s="93"/>
      <c r="AT112" s="22" t="s">
        <v>158</v>
      </c>
      <c r="AU112" s="22" t="s">
        <v>79</v>
      </c>
    </row>
    <row r="113" spans="2:51" s="11" customFormat="1" ht="13.5">
      <c r="B113" s="234"/>
      <c r="C113" s="235"/>
      <c r="D113" s="231" t="s">
        <v>160</v>
      </c>
      <c r="E113" s="236" t="s">
        <v>21</v>
      </c>
      <c r="F113" s="237" t="s">
        <v>579</v>
      </c>
      <c r="G113" s="235"/>
      <c r="H113" s="238">
        <v>94.4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160</v>
      </c>
      <c r="AU113" s="244" t="s">
        <v>79</v>
      </c>
      <c r="AV113" s="11" t="s">
        <v>79</v>
      </c>
      <c r="AW113" s="11" t="s">
        <v>33</v>
      </c>
      <c r="AX113" s="11" t="s">
        <v>69</v>
      </c>
      <c r="AY113" s="244" t="s">
        <v>148</v>
      </c>
    </row>
    <row r="114" spans="2:65" s="1" customFormat="1" ht="22.8" customHeight="1">
      <c r="B114" s="44"/>
      <c r="C114" s="219" t="s">
        <v>223</v>
      </c>
      <c r="D114" s="219" t="s">
        <v>151</v>
      </c>
      <c r="E114" s="220" t="s">
        <v>580</v>
      </c>
      <c r="F114" s="221" t="s">
        <v>581</v>
      </c>
      <c r="G114" s="222" t="s">
        <v>465</v>
      </c>
      <c r="H114" s="223">
        <v>1</v>
      </c>
      <c r="I114" s="224"/>
      <c r="J114" s="225">
        <f>ROUND(I114*H114,2)</f>
        <v>0</v>
      </c>
      <c r="K114" s="221" t="s">
        <v>21</v>
      </c>
      <c r="L114" s="70"/>
      <c r="M114" s="226" t="s">
        <v>21</v>
      </c>
      <c r="N114" s="227" t="s">
        <v>40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156</v>
      </c>
      <c r="AT114" s="22" t="s">
        <v>151</v>
      </c>
      <c r="AU114" s="22" t="s">
        <v>79</v>
      </c>
      <c r="AY114" s="22" t="s">
        <v>148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77</v>
      </c>
      <c r="BK114" s="230">
        <f>ROUND(I114*H114,2)</f>
        <v>0</v>
      </c>
      <c r="BL114" s="22" t="s">
        <v>156</v>
      </c>
      <c r="BM114" s="22" t="s">
        <v>582</v>
      </c>
    </row>
    <row r="115" spans="2:47" s="1" customFormat="1" ht="13.5">
      <c r="B115" s="44"/>
      <c r="C115" s="72"/>
      <c r="D115" s="231" t="s">
        <v>158</v>
      </c>
      <c r="E115" s="72"/>
      <c r="F115" s="232" t="s">
        <v>581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158</v>
      </c>
      <c r="AU115" s="22" t="s">
        <v>79</v>
      </c>
    </row>
    <row r="116" spans="2:63" s="10" customFormat="1" ht="29.85" customHeight="1">
      <c r="B116" s="203"/>
      <c r="C116" s="204"/>
      <c r="D116" s="205" t="s">
        <v>68</v>
      </c>
      <c r="E116" s="217" t="s">
        <v>79</v>
      </c>
      <c r="F116" s="217" t="s">
        <v>583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SUM(P117:P122)</f>
        <v>0</v>
      </c>
      <c r="Q116" s="211"/>
      <c r="R116" s="212">
        <f>SUM(R117:R122)</f>
        <v>0.0133957</v>
      </c>
      <c r="S116" s="211"/>
      <c r="T116" s="213">
        <f>SUM(T117:T122)</f>
        <v>0</v>
      </c>
      <c r="AR116" s="214" t="s">
        <v>77</v>
      </c>
      <c r="AT116" s="215" t="s">
        <v>68</v>
      </c>
      <c r="AU116" s="215" t="s">
        <v>77</v>
      </c>
      <c r="AY116" s="214" t="s">
        <v>148</v>
      </c>
      <c r="BK116" s="216">
        <f>SUM(BK117:BK122)</f>
        <v>0</v>
      </c>
    </row>
    <row r="117" spans="2:65" s="1" customFormat="1" ht="22.8" customHeight="1">
      <c r="B117" s="44"/>
      <c r="C117" s="219" t="s">
        <v>229</v>
      </c>
      <c r="D117" s="219" t="s">
        <v>151</v>
      </c>
      <c r="E117" s="220" t="s">
        <v>584</v>
      </c>
      <c r="F117" s="221" t="s">
        <v>585</v>
      </c>
      <c r="G117" s="222" t="s">
        <v>154</v>
      </c>
      <c r="H117" s="223">
        <v>30.103</v>
      </c>
      <c r="I117" s="224"/>
      <c r="J117" s="225">
        <f>ROUND(I117*H117,2)</f>
        <v>0</v>
      </c>
      <c r="K117" s="221" t="s">
        <v>155</v>
      </c>
      <c r="L117" s="70"/>
      <c r="M117" s="226" t="s">
        <v>21</v>
      </c>
      <c r="N117" s="227" t="s">
        <v>40</v>
      </c>
      <c r="O117" s="45"/>
      <c r="P117" s="228">
        <f>O117*H117</f>
        <v>0</v>
      </c>
      <c r="Q117" s="228">
        <v>0.0001</v>
      </c>
      <c r="R117" s="228">
        <f>Q117*H117</f>
        <v>0.0030103000000000005</v>
      </c>
      <c r="S117" s="228">
        <v>0</v>
      </c>
      <c r="T117" s="229">
        <f>S117*H117</f>
        <v>0</v>
      </c>
      <c r="AR117" s="22" t="s">
        <v>156</v>
      </c>
      <c r="AT117" s="22" t="s">
        <v>151</v>
      </c>
      <c r="AU117" s="22" t="s">
        <v>79</v>
      </c>
      <c r="AY117" s="22" t="s">
        <v>148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77</v>
      </c>
      <c r="BK117" s="230">
        <f>ROUND(I117*H117,2)</f>
        <v>0</v>
      </c>
      <c r="BL117" s="22" t="s">
        <v>156</v>
      </c>
      <c r="BM117" s="22" t="s">
        <v>586</v>
      </c>
    </row>
    <row r="118" spans="2:47" s="1" customFormat="1" ht="13.5">
      <c r="B118" s="44"/>
      <c r="C118" s="72"/>
      <c r="D118" s="231" t="s">
        <v>158</v>
      </c>
      <c r="E118" s="72"/>
      <c r="F118" s="232" t="s">
        <v>587</v>
      </c>
      <c r="G118" s="72"/>
      <c r="H118" s="72"/>
      <c r="I118" s="189"/>
      <c r="J118" s="72"/>
      <c r="K118" s="72"/>
      <c r="L118" s="70"/>
      <c r="M118" s="233"/>
      <c r="N118" s="45"/>
      <c r="O118" s="45"/>
      <c r="P118" s="45"/>
      <c r="Q118" s="45"/>
      <c r="R118" s="45"/>
      <c r="S118" s="45"/>
      <c r="T118" s="93"/>
      <c r="AT118" s="22" t="s">
        <v>158</v>
      </c>
      <c r="AU118" s="22" t="s">
        <v>79</v>
      </c>
    </row>
    <row r="119" spans="2:51" s="11" customFormat="1" ht="13.5">
      <c r="B119" s="234"/>
      <c r="C119" s="235"/>
      <c r="D119" s="231" t="s">
        <v>160</v>
      </c>
      <c r="E119" s="236" t="s">
        <v>21</v>
      </c>
      <c r="F119" s="237" t="s">
        <v>588</v>
      </c>
      <c r="G119" s="235"/>
      <c r="H119" s="238">
        <v>30.103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160</v>
      </c>
      <c r="AU119" s="244" t="s">
        <v>79</v>
      </c>
      <c r="AV119" s="11" t="s">
        <v>79</v>
      </c>
      <c r="AW119" s="11" t="s">
        <v>33</v>
      </c>
      <c r="AX119" s="11" t="s">
        <v>69</v>
      </c>
      <c r="AY119" s="244" t="s">
        <v>148</v>
      </c>
    </row>
    <row r="120" spans="2:65" s="1" customFormat="1" ht="14.4" customHeight="1">
      <c r="B120" s="44"/>
      <c r="C120" s="255" t="s">
        <v>236</v>
      </c>
      <c r="D120" s="255" t="s">
        <v>295</v>
      </c>
      <c r="E120" s="256" t="s">
        <v>589</v>
      </c>
      <c r="F120" s="257" t="s">
        <v>590</v>
      </c>
      <c r="G120" s="258" t="s">
        <v>154</v>
      </c>
      <c r="H120" s="259">
        <v>34.618</v>
      </c>
      <c r="I120" s="260"/>
      <c r="J120" s="261">
        <f>ROUND(I120*H120,2)</f>
        <v>0</v>
      </c>
      <c r="K120" s="257" t="s">
        <v>155</v>
      </c>
      <c r="L120" s="262"/>
      <c r="M120" s="263" t="s">
        <v>21</v>
      </c>
      <c r="N120" s="264" t="s">
        <v>40</v>
      </c>
      <c r="O120" s="45"/>
      <c r="P120" s="228">
        <f>O120*H120</f>
        <v>0</v>
      </c>
      <c r="Q120" s="228">
        <v>0.0003</v>
      </c>
      <c r="R120" s="228">
        <f>Q120*H120</f>
        <v>0.0103854</v>
      </c>
      <c r="S120" s="228">
        <v>0</v>
      </c>
      <c r="T120" s="229">
        <f>S120*H120</f>
        <v>0</v>
      </c>
      <c r="AR120" s="22" t="s">
        <v>206</v>
      </c>
      <c r="AT120" s="22" t="s">
        <v>295</v>
      </c>
      <c r="AU120" s="22" t="s">
        <v>79</v>
      </c>
      <c r="AY120" s="22" t="s">
        <v>148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77</v>
      </c>
      <c r="BK120" s="230">
        <f>ROUND(I120*H120,2)</f>
        <v>0</v>
      </c>
      <c r="BL120" s="22" t="s">
        <v>156</v>
      </c>
      <c r="BM120" s="22" t="s">
        <v>591</v>
      </c>
    </row>
    <row r="121" spans="2:47" s="1" customFormat="1" ht="13.5">
      <c r="B121" s="44"/>
      <c r="C121" s="72"/>
      <c r="D121" s="231" t="s">
        <v>158</v>
      </c>
      <c r="E121" s="72"/>
      <c r="F121" s="232" t="s">
        <v>592</v>
      </c>
      <c r="G121" s="72"/>
      <c r="H121" s="72"/>
      <c r="I121" s="189"/>
      <c r="J121" s="72"/>
      <c r="K121" s="72"/>
      <c r="L121" s="70"/>
      <c r="M121" s="233"/>
      <c r="N121" s="45"/>
      <c r="O121" s="45"/>
      <c r="P121" s="45"/>
      <c r="Q121" s="45"/>
      <c r="R121" s="45"/>
      <c r="S121" s="45"/>
      <c r="T121" s="93"/>
      <c r="AT121" s="22" t="s">
        <v>158</v>
      </c>
      <c r="AU121" s="22" t="s">
        <v>79</v>
      </c>
    </row>
    <row r="122" spans="2:51" s="11" customFormat="1" ht="13.5">
      <c r="B122" s="234"/>
      <c r="C122" s="235"/>
      <c r="D122" s="231" t="s">
        <v>160</v>
      </c>
      <c r="E122" s="235"/>
      <c r="F122" s="237" t="s">
        <v>593</v>
      </c>
      <c r="G122" s="235"/>
      <c r="H122" s="238">
        <v>34.618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160</v>
      </c>
      <c r="AU122" s="244" t="s">
        <v>79</v>
      </c>
      <c r="AV122" s="11" t="s">
        <v>79</v>
      </c>
      <c r="AW122" s="11" t="s">
        <v>6</v>
      </c>
      <c r="AX122" s="11" t="s">
        <v>77</v>
      </c>
      <c r="AY122" s="244" t="s">
        <v>148</v>
      </c>
    </row>
    <row r="123" spans="2:63" s="10" customFormat="1" ht="29.85" customHeight="1">
      <c r="B123" s="203"/>
      <c r="C123" s="204"/>
      <c r="D123" s="205" t="s">
        <v>68</v>
      </c>
      <c r="E123" s="217" t="s">
        <v>170</v>
      </c>
      <c r="F123" s="217" t="s">
        <v>171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8.2963868</v>
      </c>
      <c r="S123" s="211"/>
      <c r="T123" s="213">
        <f>SUM(T124:T126)</f>
        <v>0</v>
      </c>
      <c r="AR123" s="214" t="s">
        <v>77</v>
      </c>
      <c r="AT123" s="215" t="s">
        <v>68</v>
      </c>
      <c r="AU123" s="215" t="s">
        <v>77</v>
      </c>
      <c r="AY123" s="214" t="s">
        <v>148</v>
      </c>
      <c r="BK123" s="216">
        <f>SUM(BK124:BK126)</f>
        <v>0</v>
      </c>
    </row>
    <row r="124" spans="2:65" s="1" customFormat="1" ht="14.4" customHeight="1">
      <c r="B124" s="44"/>
      <c r="C124" s="219" t="s">
        <v>243</v>
      </c>
      <c r="D124" s="219" t="s">
        <v>151</v>
      </c>
      <c r="E124" s="220" t="s">
        <v>594</v>
      </c>
      <c r="F124" s="221" t="s">
        <v>595</v>
      </c>
      <c r="G124" s="222" t="s">
        <v>154</v>
      </c>
      <c r="H124" s="223">
        <v>30.103</v>
      </c>
      <c r="I124" s="224"/>
      <c r="J124" s="225">
        <f>ROUND(I124*H124,2)</f>
        <v>0</v>
      </c>
      <c r="K124" s="221" t="s">
        <v>155</v>
      </c>
      <c r="L124" s="70"/>
      <c r="M124" s="226" t="s">
        <v>21</v>
      </c>
      <c r="N124" s="227" t="s">
        <v>40</v>
      </c>
      <c r="O124" s="45"/>
      <c r="P124" s="228">
        <f>O124*H124</f>
        <v>0</v>
      </c>
      <c r="Q124" s="228">
        <v>0.2756</v>
      </c>
      <c r="R124" s="228">
        <f>Q124*H124</f>
        <v>8.2963868</v>
      </c>
      <c r="S124" s="228">
        <v>0</v>
      </c>
      <c r="T124" s="229">
        <f>S124*H124</f>
        <v>0</v>
      </c>
      <c r="AR124" s="22" t="s">
        <v>156</v>
      </c>
      <c r="AT124" s="22" t="s">
        <v>151</v>
      </c>
      <c r="AU124" s="22" t="s">
        <v>79</v>
      </c>
      <c r="AY124" s="22" t="s">
        <v>148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77</v>
      </c>
      <c r="BK124" s="230">
        <f>ROUND(I124*H124,2)</f>
        <v>0</v>
      </c>
      <c r="BL124" s="22" t="s">
        <v>156</v>
      </c>
      <c r="BM124" s="22" t="s">
        <v>596</v>
      </c>
    </row>
    <row r="125" spans="2:47" s="1" customFormat="1" ht="13.5">
      <c r="B125" s="44"/>
      <c r="C125" s="72"/>
      <c r="D125" s="231" t="s">
        <v>158</v>
      </c>
      <c r="E125" s="72"/>
      <c r="F125" s="232" t="s">
        <v>597</v>
      </c>
      <c r="G125" s="72"/>
      <c r="H125" s="72"/>
      <c r="I125" s="189"/>
      <c r="J125" s="72"/>
      <c r="K125" s="72"/>
      <c r="L125" s="70"/>
      <c r="M125" s="233"/>
      <c r="N125" s="45"/>
      <c r="O125" s="45"/>
      <c r="P125" s="45"/>
      <c r="Q125" s="45"/>
      <c r="R125" s="45"/>
      <c r="S125" s="45"/>
      <c r="T125" s="93"/>
      <c r="AT125" s="22" t="s">
        <v>158</v>
      </c>
      <c r="AU125" s="22" t="s">
        <v>79</v>
      </c>
    </row>
    <row r="126" spans="2:51" s="11" customFormat="1" ht="13.5">
      <c r="B126" s="234"/>
      <c r="C126" s="235"/>
      <c r="D126" s="231" t="s">
        <v>160</v>
      </c>
      <c r="E126" s="236" t="s">
        <v>21</v>
      </c>
      <c r="F126" s="237" t="s">
        <v>598</v>
      </c>
      <c r="G126" s="235"/>
      <c r="H126" s="238">
        <v>30.103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160</v>
      </c>
      <c r="AU126" s="244" t="s">
        <v>79</v>
      </c>
      <c r="AV126" s="11" t="s">
        <v>79</v>
      </c>
      <c r="AW126" s="11" t="s">
        <v>33</v>
      </c>
      <c r="AX126" s="11" t="s">
        <v>69</v>
      </c>
      <c r="AY126" s="244" t="s">
        <v>148</v>
      </c>
    </row>
    <row r="127" spans="2:63" s="10" customFormat="1" ht="29.85" customHeight="1">
      <c r="B127" s="203"/>
      <c r="C127" s="204"/>
      <c r="D127" s="205" t="s">
        <v>68</v>
      </c>
      <c r="E127" s="217" t="s">
        <v>198</v>
      </c>
      <c r="F127" s="217" t="s">
        <v>199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SUM(P128:P137)</f>
        <v>0</v>
      </c>
      <c r="Q127" s="211"/>
      <c r="R127" s="212">
        <f>SUM(R128:R137)</f>
        <v>25.03109575</v>
      </c>
      <c r="S127" s="211"/>
      <c r="T127" s="213">
        <f>SUM(T128:T137)</f>
        <v>0</v>
      </c>
      <c r="AR127" s="214" t="s">
        <v>77</v>
      </c>
      <c r="AT127" s="215" t="s">
        <v>68</v>
      </c>
      <c r="AU127" s="215" t="s">
        <v>77</v>
      </c>
      <c r="AY127" s="214" t="s">
        <v>148</v>
      </c>
      <c r="BK127" s="216">
        <f>SUM(BK128:BK137)</f>
        <v>0</v>
      </c>
    </row>
    <row r="128" spans="2:65" s="1" customFormat="1" ht="22.8" customHeight="1">
      <c r="B128" s="44"/>
      <c r="C128" s="219" t="s">
        <v>10</v>
      </c>
      <c r="D128" s="219" t="s">
        <v>151</v>
      </c>
      <c r="E128" s="220" t="s">
        <v>599</v>
      </c>
      <c r="F128" s="221" t="s">
        <v>600</v>
      </c>
      <c r="G128" s="222" t="s">
        <v>165</v>
      </c>
      <c r="H128" s="223">
        <v>221.705</v>
      </c>
      <c r="I128" s="224"/>
      <c r="J128" s="225">
        <f>ROUND(I128*H128,2)</f>
        <v>0</v>
      </c>
      <c r="K128" s="221" t="s">
        <v>155</v>
      </c>
      <c r="L128" s="70"/>
      <c r="M128" s="226" t="s">
        <v>21</v>
      </c>
      <c r="N128" s="227" t="s">
        <v>40</v>
      </c>
      <c r="O128" s="45"/>
      <c r="P128" s="228">
        <f>O128*H128</f>
        <v>0</v>
      </c>
      <c r="Q128" s="228">
        <v>0.10095</v>
      </c>
      <c r="R128" s="228">
        <f>Q128*H128</f>
        <v>22.38111975</v>
      </c>
      <c r="S128" s="228">
        <v>0</v>
      </c>
      <c r="T128" s="229">
        <f>S128*H128</f>
        <v>0</v>
      </c>
      <c r="AR128" s="22" t="s">
        <v>156</v>
      </c>
      <c r="AT128" s="22" t="s">
        <v>151</v>
      </c>
      <c r="AU128" s="22" t="s">
        <v>79</v>
      </c>
      <c r="AY128" s="22" t="s">
        <v>148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77</v>
      </c>
      <c r="BK128" s="230">
        <f>ROUND(I128*H128,2)</f>
        <v>0</v>
      </c>
      <c r="BL128" s="22" t="s">
        <v>156</v>
      </c>
      <c r="BM128" s="22" t="s">
        <v>601</v>
      </c>
    </row>
    <row r="129" spans="2:47" s="1" customFormat="1" ht="13.5">
      <c r="B129" s="44"/>
      <c r="C129" s="72"/>
      <c r="D129" s="231" t="s">
        <v>158</v>
      </c>
      <c r="E129" s="72"/>
      <c r="F129" s="232" t="s">
        <v>602</v>
      </c>
      <c r="G129" s="72"/>
      <c r="H129" s="72"/>
      <c r="I129" s="189"/>
      <c r="J129" s="72"/>
      <c r="K129" s="72"/>
      <c r="L129" s="70"/>
      <c r="M129" s="233"/>
      <c r="N129" s="45"/>
      <c r="O129" s="45"/>
      <c r="P129" s="45"/>
      <c r="Q129" s="45"/>
      <c r="R129" s="45"/>
      <c r="S129" s="45"/>
      <c r="T129" s="93"/>
      <c r="AT129" s="22" t="s">
        <v>158</v>
      </c>
      <c r="AU129" s="22" t="s">
        <v>79</v>
      </c>
    </row>
    <row r="130" spans="2:51" s="11" customFormat="1" ht="13.5">
      <c r="B130" s="234"/>
      <c r="C130" s="235"/>
      <c r="D130" s="231" t="s">
        <v>160</v>
      </c>
      <c r="E130" s="236" t="s">
        <v>21</v>
      </c>
      <c r="F130" s="237" t="s">
        <v>603</v>
      </c>
      <c r="G130" s="235"/>
      <c r="H130" s="238">
        <v>140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160</v>
      </c>
      <c r="AU130" s="244" t="s">
        <v>79</v>
      </c>
      <c r="AV130" s="11" t="s">
        <v>79</v>
      </c>
      <c r="AW130" s="11" t="s">
        <v>33</v>
      </c>
      <c r="AX130" s="11" t="s">
        <v>69</v>
      </c>
      <c r="AY130" s="244" t="s">
        <v>148</v>
      </c>
    </row>
    <row r="131" spans="2:51" s="11" customFormat="1" ht="13.5">
      <c r="B131" s="234"/>
      <c r="C131" s="235"/>
      <c r="D131" s="231" t="s">
        <v>160</v>
      </c>
      <c r="E131" s="236" t="s">
        <v>21</v>
      </c>
      <c r="F131" s="237" t="s">
        <v>604</v>
      </c>
      <c r="G131" s="235"/>
      <c r="H131" s="238">
        <v>81.705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160</v>
      </c>
      <c r="AU131" s="244" t="s">
        <v>79</v>
      </c>
      <c r="AV131" s="11" t="s">
        <v>79</v>
      </c>
      <c r="AW131" s="11" t="s">
        <v>33</v>
      </c>
      <c r="AX131" s="11" t="s">
        <v>69</v>
      </c>
      <c r="AY131" s="244" t="s">
        <v>148</v>
      </c>
    </row>
    <row r="132" spans="2:65" s="1" customFormat="1" ht="22.8" customHeight="1">
      <c r="B132" s="44"/>
      <c r="C132" s="255" t="s">
        <v>253</v>
      </c>
      <c r="D132" s="255" t="s">
        <v>295</v>
      </c>
      <c r="E132" s="256" t="s">
        <v>605</v>
      </c>
      <c r="F132" s="257" t="s">
        <v>606</v>
      </c>
      <c r="G132" s="258" t="s">
        <v>407</v>
      </c>
      <c r="H132" s="259">
        <v>94.642</v>
      </c>
      <c r="I132" s="260"/>
      <c r="J132" s="261">
        <f>ROUND(I132*H132,2)</f>
        <v>0</v>
      </c>
      <c r="K132" s="257" t="s">
        <v>155</v>
      </c>
      <c r="L132" s="262"/>
      <c r="M132" s="263" t="s">
        <v>21</v>
      </c>
      <c r="N132" s="264" t="s">
        <v>40</v>
      </c>
      <c r="O132" s="45"/>
      <c r="P132" s="228">
        <f>O132*H132</f>
        <v>0</v>
      </c>
      <c r="Q132" s="228">
        <v>0.028</v>
      </c>
      <c r="R132" s="228">
        <f>Q132*H132</f>
        <v>2.649976</v>
      </c>
      <c r="S132" s="228">
        <v>0</v>
      </c>
      <c r="T132" s="229">
        <f>S132*H132</f>
        <v>0</v>
      </c>
      <c r="AR132" s="22" t="s">
        <v>206</v>
      </c>
      <c r="AT132" s="22" t="s">
        <v>295</v>
      </c>
      <c r="AU132" s="22" t="s">
        <v>79</v>
      </c>
      <c r="AY132" s="22" t="s">
        <v>148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77</v>
      </c>
      <c r="BK132" s="230">
        <f>ROUND(I132*H132,2)</f>
        <v>0</v>
      </c>
      <c r="BL132" s="22" t="s">
        <v>156</v>
      </c>
      <c r="BM132" s="22" t="s">
        <v>607</v>
      </c>
    </row>
    <row r="133" spans="2:47" s="1" customFormat="1" ht="13.5">
      <c r="B133" s="44"/>
      <c r="C133" s="72"/>
      <c r="D133" s="231" t="s">
        <v>158</v>
      </c>
      <c r="E133" s="72"/>
      <c r="F133" s="232" t="s">
        <v>608</v>
      </c>
      <c r="G133" s="72"/>
      <c r="H133" s="72"/>
      <c r="I133" s="189"/>
      <c r="J133" s="72"/>
      <c r="K133" s="72"/>
      <c r="L133" s="70"/>
      <c r="M133" s="233"/>
      <c r="N133" s="45"/>
      <c r="O133" s="45"/>
      <c r="P133" s="45"/>
      <c r="Q133" s="45"/>
      <c r="R133" s="45"/>
      <c r="S133" s="45"/>
      <c r="T133" s="93"/>
      <c r="AT133" s="22" t="s">
        <v>158</v>
      </c>
      <c r="AU133" s="22" t="s">
        <v>79</v>
      </c>
    </row>
    <row r="134" spans="2:51" s="11" customFormat="1" ht="13.5">
      <c r="B134" s="234"/>
      <c r="C134" s="235"/>
      <c r="D134" s="231" t="s">
        <v>160</v>
      </c>
      <c r="E134" s="236" t="s">
        <v>21</v>
      </c>
      <c r="F134" s="237" t="s">
        <v>603</v>
      </c>
      <c r="G134" s="235"/>
      <c r="H134" s="238">
        <v>140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160</v>
      </c>
      <c r="AU134" s="244" t="s">
        <v>79</v>
      </c>
      <c r="AV134" s="11" t="s">
        <v>79</v>
      </c>
      <c r="AW134" s="11" t="s">
        <v>33</v>
      </c>
      <c r="AX134" s="11" t="s">
        <v>69</v>
      </c>
      <c r="AY134" s="244" t="s">
        <v>148</v>
      </c>
    </row>
    <row r="135" spans="2:51" s="11" customFormat="1" ht="13.5">
      <c r="B135" s="234"/>
      <c r="C135" s="235"/>
      <c r="D135" s="231" t="s">
        <v>160</v>
      </c>
      <c r="E135" s="236" t="s">
        <v>21</v>
      </c>
      <c r="F135" s="237" t="s">
        <v>604</v>
      </c>
      <c r="G135" s="235"/>
      <c r="H135" s="238">
        <v>81.705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160</v>
      </c>
      <c r="AU135" s="244" t="s">
        <v>79</v>
      </c>
      <c r="AV135" s="11" t="s">
        <v>79</v>
      </c>
      <c r="AW135" s="11" t="s">
        <v>33</v>
      </c>
      <c r="AX135" s="11" t="s">
        <v>69</v>
      </c>
      <c r="AY135" s="244" t="s">
        <v>148</v>
      </c>
    </row>
    <row r="136" spans="2:51" s="11" customFormat="1" ht="13.5">
      <c r="B136" s="234"/>
      <c r="C136" s="235"/>
      <c r="D136" s="231" t="s">
        <v>160</v>
      </c>
      <c r="E136" s="236" t="s">
        <v>21</v>
      </c>
      <c r="F136" s="237" t="s">
        <v>609</v>
      </c>
      <c r="G136" s="235"/>
      <c r="H136" s="238">
        <v>-128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160</v>
      </c>
      <c r="AU136" s="244" t="s">
        <v>79</v>
      </c>
      <c r="AV136" s="11" t="s">
        <v>79</v>
      </c>
      <c r="AW136" s="11" t="s">
        <v>33</v>
      </c>
      <c r="AX136" s="11" t="s">
        <v>69</v>
      </c>
      <c r="AY136" s="244" t="s">
        <v>148</v>
      </c>
    </row>
    <row r="137" spans="2:51" s="11" customFormat="1" ht="13.5">
      <c r="B137" s="234"/>
      <c r="C137" s="235"/>
      <c r="D137" s="231" t="s">
        <v>160</v>
      </c>
      <c r="E137" s="235"/>
      <c r="F137" s="237" t="s">
        <v>610</v>
      </c>
      <c r="G137" s="235"/>
      <c r="H137" s="238">
        <v>94.642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160</v>
      </c>
      <c r="AU137" s="244" t="s">
        <v>79</v>
      </c>
      <c r="AV137" s="11" t="s">
        <v>79</v>
      </c>
      <c r="AW137" s="11" t="s">
        <v>6</v>
      </c>
      <c r="AX137" s="11" t="s">
        <v>77</v>
      </c>
      <c r="AY137" s="244" t="s">
        <v>148</v>
      </c>
    </row>
    <row r="138" spans="2:63" s="10" customFormat="1" ht="29.85" customHeight="1">
      <c r="B138" s="203"/>
      <c r="C138" s="204"/>
      <c r="D138" s="205" t="s">
        <v>68</v>
      </c>
      <c r="E138" s="217" t="s">
        <v>234</v>
      </c>
      <c r="F138" s="217" t="s">
        <v>235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SUM(P139:P149)</f>
        <v>0</v>
      </c>
      <c r="Q138" s="211"/>
      <c r="R138" s="212">
        <f>SUM(R139:R149)</f>
        <v>0</v>
      </c>
      <c r="S138" s="211"/>
      <c r="T138" s="213">
        <f>SUM(T139:T149)</f>
        <v>0</v>
      </c>
      <c r="AR138" s="214" t="s">
        <v>77</v>
      </c>
      <c r="AT138" s="215" t="s">
        <v>68</v>
      </c>
      <c r="AU138" s="215" t="s">
        <v>77</v>
      </c>
      <c r="AY138" s="214" t="s">
        <v>148</v>
      </c>
      <c r="BK138" s="216">
        <f>SUM(BK139:BK149)</f>
        <v>0</v>
      </c>
    </row>
    <row r="139" spans="2:65" s="1" customFormat="1" ht="14.4" customHeight="1">
      <c r="B139" s="44"/>
      <c r="C139" s="219" t="s">
        <v>260</v>
      </c>
      <c r="D139" s="219" t="s">
        <v>151</v>
      </c>
      <c r="E139" s="220" t="s">
        <v>371</v>
      </c>
      <c r="F139" s="221" t="s">
        <v>372</v>
      </c>
      <c r="G139" s="222" t="s">
        <v>193</v>
      </c>
      <c r="H139" s="223">
        <v>407.336</v>
      </c>
      <c r="I139" s="224"/>
      <c r="J139" s="225">
        <f>ROUND(I139*H139,2)</f>
        <v>0</v>
      </c>
      <c r="K139" s="221" t="s">
        <v>155</v>
      </c>
      <c r="L139" s="70"/>
      <c r="M139" s="226" t="s">
        <v>21</v>
      </c>
      <c r="N139" s="227" t="s">
        <v>40</v>
      </c>
      <c r="O139" s="4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2" t="s">
        <v>156</v>
      </c>
      <c r="AT139" s="22" t="s">
        <v>151</v>
      </c>
      <c r="AU139" s="22" t="s">
        <v>79</v>
      </c>
      <c r="AY139" s="22" t="s">
        <v>148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77</v>
      </c>
      <c r="BK139" s="230">
        <f>ROUND(I139*H139,2)</f>
        <v>0</v>
      </c>
      <c r="BL139" s="22" t="s">
        <v>156</v>
      </c>
      <c r="BM139" s="22" t="s">
        <v>611</v>
      </c>
    </row>
    <row r="140" spans="2:47" s="1" customFormat="1" ht="13.5">
      <c r="B140" s="44"/>
      <c r="C140" s="72"/>
      <c r="D140" s="231" t="s">
        <v>158</v>
      </c>
      <c r="E140" s="72"/>
      <c r="F140" s="232" t="s">
        <v>374</v>
      </c>
      <c r="G140" s="72"/>
      <c r="H140" s="72"/>
      <c r="I140" s="189"/>
      <c r="J140" s="72"/>
      <c r="K140" s="72"/>
      <c r="L140" s="70"/>
      <c r="M140" s="233"/>
      <c r="N140" s="45"/>
      <c r="O140" s="45"/>
      <c r="P140" s="45"/>
      <c r="Q140" s="45"/>
      <c r="R140" s="45"/>
      <c r="S140" s="45"/>
      <c r="T140" s="93"/>
      <c r="AT140" s="22" t="s">
        <v>158</v>
      </c>
      <c r="AU140" s="22" t="s">
        <v>79</v>
      </c>
    </row>
    <row r="141" spans="2:65" s="1" customFormat="1" ht="22.8" customHeight="1">
      <c r="B141" s="44"/>
      <c r="C141" s="219" t="s">
        <v>269</v>
      </c>
      <c r="D141" s="219" t="s">
        <v>151</v>
      </c>
      <c r="E141" s="220" t="s">
        <v>377</v>
      </c>
      <c r="F141" s="221" t="s">
        <v>378</v>
      </c>
      <c r="G141" s="222" t="s">
        <v>193</v>
      </c>
      <c r="H141" s="223">
        <v>6924.712</v>
      </c>
      <c r="I141" s="224"/>
      <c r="J141" s="225">
        <f>ROUND(I141*H141,2)</f>
        <v>0</v>
      </c>
      <c r="K141" s="221" t="s">
        <v>155</v>
      </c>
      <c r="L141" s="70"/>
      <c r="M141" s="226" t="s">
        <v>21</v>
      </c>
      <c r="N141" s="227" t="s">
        <v>40</v>
      </c>
      <c r="O141" s="4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2" t="s">
        <v>156</v>
      </c>
      <c r="AT141" s="22" t="s">
        <v>151</v>
      </c>
      <c r="AU141" s="22" t="s">
        <v>79</v>
      </c>
      <c r="AY141" s="22" t="s">
        <v>148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22" t="s">
        <v>77</v>
      </c>
      <c r="BK141" s="230">
        <f>ROUND(I141*H141,2)</f>
        <v>0</v>
      </c>
      <c r="BL141" s="22" t="s">
        <v>156</v>
      </c>
      <c r="BM141" s="22" t="s">
        <v>612</v>
      </c>
    </row>
    <row r="142" spans="2:47" s="1" customFormat="1" ht="13.5">
      <c r="B142" s="44"/>
      <c r="C142" s="72"/>
      <c r="D142" s="231" t="s">
        <v>158</v>
      </c>
      <c r="E142" s="72"/>
      <c r="F142" s="232" t="s">
        <v>380</v>
      </c>
      <c r="G142" s="72"/>
      <c r="H142" s="72"/>
      <c r="I142" s="189"/>
      <c r="J142" s="72"/>
      <c r="K142" s="72"/>
      <c r="L142" s="70"/>
      <c r="M142" s="233"/>
      <c r="N142" s="45"/>
      <c r="O142" s="45"/>
      <c r="P142" s="45"/>
      <c r="Q142" s="45"/>
      <c r="R142" s="45"/>
      <c r="S142" s="45"/>
      <c r="T142" s="93"/>
      <c r="AT142" s="22" t="s">
        <v>158</v>
      </c>
      <c r="AU142" s="22" t="s">
        <v>79</v>
      </c>
    </row>
    <row r="143" spans="2:51" s="11" customFormat="1" ht="13.5">
      <c r="B143" s="234"/>
      <c r="C143" s="235"/>
      <c r="D143" s="231" t="s">
        <v>160</v>
      </c>
      <c r="E143" s="235"/>
      <c r="F143" s="237" t="s">
        <v>613</v>
      </c>
      <c r="G143" s="235"/>
      <c r="H143" s="238">
        <v>6924.712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160</v>
      </c>
      <c r="AU143" s="244" t="s">
        <v>79</v>
      </c>
      <c r="AV143" s="11" t="s">
        <v>79</v>
      </c>
      <c r="AW143" s="11" t="s">
        <v>6</v>
      </c>
      <c r="AX143" s="11" t="s">
        <v>77</v>
      </c>
      <c r="AY143" s="244" t="s">
        <v>148</v>
      </c>
    </row>
    <row r="144" spans="2:65" s="1" customFormat="1" ht="14.4" customHeight="1">
      <c r="B144" s="44"/>
      <c r="C144" s="219" t="s">
        <v>275</v>
      </c>
      <c r="D144" s="219" t="s">
        <v>151</v>
      </c>
      <c r="E144" s="220" t="s">
        <v>382</v>
      </c>
      <c r="F144" s="221" t="s">
        <v>383</v>
      </c>
      <c r="G144" s="222" t="s">
        <v>193</v>
      </c>
      <c r="H144" s="223">
        <v>361.08</v>
      </c>
      <c r="I144" s="224"/>
      <c r="J144" s="225">
        <f>ROUND(I144*H144,2)</f>
        <v>0</v>
      </c>
      <c r="K144" s="221" t="s">
        <v>155</v>
      </c>
      <c r="L144" s="70"/>
      <c r="M144" s="226" t="s">
        <v>21</v>
      </c>
      <c r="N144" s="227" t="s">
        <v>40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156</v>
      </c>
      <c r="AT144" s="22" t="s">
        <v>151</v>
      </c>
      <c r="AU144" s="22" t="s">
        <v>79</v>
      </c>
      <c r="AY144" s="22" t="s">
        <v>148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77</v>
      </c>
      <c r="BK144" s="230">
        <f>ROUND(I144*H144,2)</f>
        <v>0</v>
      </c>
      <c r="BL144" s="22" t="s">
        <v>156</v>
      </c>
      <c r="BM144" s="22" t="s">
        <v>614</v>
      </c>
    </row>
    <row r="145" spans="2:47" s="1" customFormat="1" ht="13.5">
      <c r="B145" s="44"/>
      <c r="C145" s="72"/>
      <c r="D145" s="231" t="s">
        <v>158</v>
      </c>
      <c r="E145" s="72"/>
      <c r="F145" s="232" t="s">
        <v>257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158</v>
      </c>
      <c r="AU145" s="22" t="s">
        <v>79</v>
      </c>
    </row>
    <row r="146" spans="2:51" s="11" customFormat="1" ht="13.5">
      <c r="B146" s="234"/>
      <c r="C146" s="235"/>
      <c r="D146" s="231" t="s">
        <v>160</v>
      </c>
      <c r="E146" s="236" t="s">
        <v>21</v>
      </c>
      <c r="F146" s="237" t="s">
        <v>615</v>
      </c>
      <c r="G146" s="235"/>
      <c r="H146" s="238">
        <v>153.4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160</v>
      </c>
      <c r="AU146" s="244" t="s">
        <v>79</v>
      </c>
      <c r="AV146" s="11" t="s">
        <v>79</v>
      </c>
      <c r="AW146" s="11" t="s">
        <v>33</v>
      </c>
      <c r="AX146" s="11" t="s">
        <v>69</v>
      </c>
      <c r="AY146" s="244" t="s">
        <v>148</v>
      </c>
    </row>
    <row r="147" spans="2:51" s="11" customFormat="1" ht="13.5">
      <c r="B147" s="234"/>
      <c r="C147" s="235"/>
      <c r="D147" s="231" t="s">
        <v>160</v>
      </c>
      <c r="E147" s="236" t="s">
        <v>21</v>
      </c>
      <c r="F147" s="237" t="s">
        <v>616</v>
      </c>
      <c r="G147" s="235"/>
      <c r="H147" s="238">
        <v>207.68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160</v>
      </c>
      <c r="AU147" s="244" t="s">
        <v>79</v>
      </c>
      <c r="AV147" s="11" t="s">
        <v>79</v>
      </c>
      <c r="AW147" s="11" t="s">
        <v>33</v>
      </c>
      <c r="AX147" s="11" t="s">
        <v>69</v>
      </c>
      <c r="AY147" s="244" t="s">
        <v>148</v>
      </c>
    </row>
    <row r="148" spans="2:65" s="1" customFormat="1" ht="14.4" customHeight="1">
      <c r="B148" s="44"/>
      <c r="C148" s="219" t="s">
        <v>282</v>
      </c>
      <c r="D148" s="219" t="s">
        <v>151</v>
      </c>
      <c r="E148" s="220" t="s">
        <v>386</v>
      </c>
      <c r="F148" s="221" t="s">
        <v>617</v>
      </c>
      <c r="G148" s="222" t="s">
        <v>193</v>
      </c>
      <c r="H148" s="223">
        <v>46.256</v>
      </c>
      <c r="I148" s="224"/>
      <c r="J148" s="225">
        <f>ROUND(I148*H148,2)</f>
        <v>0</v>
      </c>
      <c r="K148" s="221" t="s">
        <v>155</v>
      </c>
      <c r="L148" s="70"/>
      <c r="M148" s="226" t="s">
        <v>21</v>
      </c>
      <c r="N148" s="227" t="s">
        <v>40</v>
      </c>
      <c r="O148" s="4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2" t="s">
        <v>156</v>
      </c>
      <c r="AT148" s="22" t="s">
        <v>151</v>
      </c>
      <c r="AU148" s="22" t="s">
        <v>79</v>
      </c>
      <c r="AY148" s="22" t="s">
        <v>148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77</v>
      </c>
      <c r="BK148" s="230">
        <f>ROUND(I148*H148,2)</f>
        <v>0</v>
      </c>
      <c r="BL148" s="22" t="s">
        <v>156</v>
      </c>
      <c r="BM148" s="22" t="s">
        <v>618</v>
      </c>
    </row>
    <row r="149" spans="2:47" s="1" customFormat="1" ht="13.5">
      <c r="B149" s="44"/>
      <c r="C149" s="72"/>
      <c r="D149" s="231" t="s">
        <v>158</v>
      </c>
      <c r="E149" s="72"/>
      <c r="F149" s="232" t="s">
        <v>389</v>
      </c>
      <c r="G149" s="72"/>
      <c r="H149" s="72"/>
      <c r="I149" s="189"/>
      <c r="J149" s="72"/>
      <c r="K149" s="72"/>
      <c r="L149" s="70"/>
      <c r="M149" s="233"/>
      <c r="N149" s="45"/>
      <c r="O149" s="45"/>
      <c r="P149" s="45"/>
      <c r="Q149" s="45"/>
      <c r="R149" s="45"/>
      <c r="S149" s="45"/>
      <c r="T149" s="93"/>
      <c r="AT149" s="22" t="s">
        <v>158</v>
      </c>
      <c r="AU149" s="22" t="s">
        <v>79</v>
      </c>
    </row>
    <row r="150" spans="2:63" s="10" customFormat="1" ht="29.85" customHeight="1">
      <c r="B150" s="203"/>
      <c r="C150" s="204"/>
      <c r="D150" s="205" t="s">
        <v>68</v>
      </c>
      <c r="E150" s="217" t="s">
        <v>258</v>
      </c>
      <c r="F150" s="217" t="s">
        <v>259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SUM(P151:P152)</f>
        <v>0</v>
      </c>
      <c r="Q150" s="211"/>
      <c r="R150" s="212">
        <f>SUM(R151:R152)</f>
        <v>0</v>
      </c>
      <c r="S150" s="211"/>
      <c r="T150" s="213">
        <f>SUM(T151:T152)</f>
        <v>0</v>
      </c>
      <c r="AR150" s="214" t="s">
        <v>77</v>
      </c>
      <c r="AT150" s="215" t="s">
        <v>68</v>
      </c>
      <c r="AU150" s="215" t="s">
        <v>77</v>
      </c>
      <c r="AY150" s="214" t="s">
        <v>148</v>
      </c>
      <c r="BK150" s="216">
        <f>SUM(BK151:BK152)</f>
        <v>0</v>
      </c>
    </row>
    <row r="151" spans="2:65" s="1" customFormat="1" ht="22.8" customHeight="1">
      <c r="B151" s="44"/>
      <c r="C151" s="219" t="s">
        <v>9</v>
      </c>
      <c r="D151" s="219" t="s">
        <v>151</v>
      </c>
      <c r="E151" s="220" t="s">
        <v>619</v>
      </c>
      <c r="F151" s="221" t="s">
        <v>620</v>
      </c>
      <c r="G151" s="222" t="s">
        <v>193</v>
      </c>
      <c r="H151" s="223">
        <v>53.172</v>
      </c>
      <c r="I151" s="224"/>
      <c r="J151" s="225">
        <f>ROUND(I151*H151,2)</f>
        <v>0</v>
      </c>
      <c r="K151" s="221" t="s">
        <v>155</v>
      </c>
      <c r="L151" s="70"/>
      <c r="M151" s="226" t="s">
        <v>21</v>
      </c>
      <c r="N151" s="227" t="s">
        <v>40</v>
      </c>
      <c r="O151" s="45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2" t="s">
        <v>156</v>
      </c>
      <c r="AT151" s="22" t="s">
        <v>151</v>
      </c>
      <c r="AU151" s="22" t="s">
        <v>79</v>
      </c>
      <c r="AY151" s="22" t="s">
        <v>148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77</v>
      </c>
      <c r="BK151" s="230">
        <f>ROUND(I151*H151,2)</f>
        <v>0</v>
      </c>
      <c r="BL151" s="22" t="s">
        <v>156</v>
      </c>
      <c r="BM151" s="22" t="s">
        <v>621</v>
      </c>
    </row>
    <row r="152" spans="2:47" s="1" customFormat="1" ht="13.5">
      <c r="B152" s="44"/>
      <c r="C152" s="72"/>
      <c r="D152" s="231" t="s">
        <v>158</v>
      </c>
      <c r="E152" s="72"/>
      <c r="F152" s="232" t="s">
        <v>622</v>
      </c>
      <c r="G152" s="72"/>
      <c r="H152" s="72"/>
      <c r="I152" s="189"/>
      <c r="J152" s="72"/>
      <c r="K152" s="72"/>
      <c r="L152" s="70"/>
      <c r="M152" s="265"/>
      <c r="N152" s="266"/>
      <c r="O152" s="266"/>
      <c r="P152" s="266"/>
      <c r="Q152" s="266"/>
      <c r="R152" s="266"/>
      <c r="S152" s="266"/>
      <c r="T152" s="267"/>
      <c r="AT152" s="22" t="s">
        <v>158</v>
      </c>
      <c r="AU152" s="22" t="s">
        <v>79</v>
      </c>
    </row>
    <row r="153" spans="2:12" s="1" customFormat="1" ht="6.95" customHeight="1">
      <c r="B153" s="65"/>
      <c r="C153" s="66"/>
      <c r="D153" s="66"/>
      <c r="E153" s="66"/>
      <c r="F153" s="66"/>
      <c r="G153" s="66"/>
      <c r="H153" s="66"/>
      <c r="I153" s="164"/>
      <c r="J153" s="66"/>
      <c r="K153" s="66"/>
      <c r="L153" s="70"/>
    </row>
  </sheetData>
  <sheetProtection password="CC35" sheet="1" objects="1" scenarios="1" formatColumns="0" formatRows="0" autoFilter="0"/>
  <autoFilter ref="C82:K152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623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ROUND(SUM(BE78:BE83),2)</f>
        <v>0</v>
      </c>
      <c r="G30" s="45"/>
      <c r="H30" s="45"/>
      <c r="I30" s="156">
        <v>0.21</v>
      </c>
      <c r="J30" s="155">
        <f>ROUND(ROUND((SUM(BE78:BE83)),2)*I30,2)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ROUND(SUM(BF78:BF83),2)</f>
        <v>0</v>
      </c>
      <c r="G31" s="45"/>
      <c r="H31" s="45"/>
      <c r="I31" s="156">
        <v>0.15</v>
      </c>
      <c r="J31" s="155">
        <f>ROUND(ROUND((SUM(BF78:BF83)),2)*I31,2)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ROUND(SUM(BG78:BG83),2)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ROUND(SUM(BH78:BH83),2)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ROUND(SUM(BI78:BI83),2)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03.7 - Úpravy a údržba ploch před hlavní budovou školy - revitalizace zeleně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8" customFormat="1" ht="19.9" customHeight="1">
      <c r="B58" s="182"/>
      <c r="C58" s="183"/>
      <c r="D58" s="184" t="s">
        <v>336</v>
      </c>
      <c r="E58" s="185"/>
      <c r="F58" s="185"/>
      <c r="G58" s="185"/>
      <c r="H58" s="185"/>
      <c r="I58" s="186"/>
      <c r="J58" s="187">
        <f>J80</f>
        <v>0</v>
      </c>
      <c r="K58" s="188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132</v>
      </c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4.4" customHeight="1">
      <c r="B67" s="44"/>
      <c r="C67" s="74" t="s">
        <v>18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4.4" customHeight="1">
      <c r="B68" s="44"/>
      <c r="C68" s="72"/>
      <c r="D68" s="72"/>
      <c r="E68" s="190" t="str">
        <f>E7</f>
        <v>Pedagogická škola Drahovice</v>
      </c>
      <c r="F68" s="74"/>
      <c r="G68" s="74"/>
      <c r="H68" s="74"/>
      <c r="I68" s="189"/>
      <c r="J68" s="72"/>
      <c r="K68" s="72"/>
      <c r="L68" s="70"/>
    </row>
    <row r="69" spans="2:12" s="1" customFormat="1" ht="14.4" customHeight="1">
      <c r="B69" s="44"/>
      <c r="C69" s="74" t="s">
        <v>113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6.2" customHeight="1">
      <c r="B70" s="44"/>
      <c r="C70" s="72"/>
      <c r="D70" s="72"/>
      <c r="E70" s="80" t="str">
        <f>E9</f>
        <v>SO 03.7 - Úpravy a údržba ploch před hlavní budovou školy - revitalizace zeleně</v>
      </c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8" customHeight="1">
      <c r="B72" s="44"/>
      <c r="C72" s="74" t="s">
        <v>23</v>
      </c>
      <c r="D72" s="72"/>
      <c r="E72" s="72"/>
      <c r="F72" s="191" t="str">
        <f>F12</f>
        <v>Karlovy Vary</v>
      </c>
      <c r="G72" s="72"/>
      <c r="H72" s="72"/>
      <c r="I72" s="192" t="s">
        <v>25</v>
      </c>
      <c r="J72" s="83" t="str">
        <f>IF(J12="","",J12)</f>
        <v>5. 12. 2017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3.5">
      <c r="B74" s="44"/>
      <c r="C74" s="74" t="s">
        <v>27</v>
      </c>
      <c r="D74" s="72"/>
      <c r="E74" s="72"/>
      <c r="F74" s="191" t="str">
        <f>E15</f>
        <v xml:space="preserve"> </v>
      </c>
      <c r="G74" s="72"/>
      <c r="H74" s="72"/>
      <c r="I74" s="192" t="s">
        <v>32</v>
      </c>
      <c r="J74" s="191" t="str">
        <f>E21</f>
        <v xml:space="preserve"> </v>
      </c>
      <c r="K74" s="72"/>
      <c r="L74" s="70"/>
    </row>
    <row r="75" spans="2:12" s="1" customFormat="1" ht="14.4" customHeight="1">
      <c r="B75" s="44"/>
      <c r="C75" s="74" t="s">
        <v>30</v>
      </c>
      <c r="D75" s="72"/>
      <c r="E75" s="72"/>
      <c r="F75" s="191" t="str">
        <f>IF(E18="","",E18)</f>
        <v/>
      </c>
      <c r="G75" s="72"/>
      <c r="H75" s="72"/>
      <c r="I75" s="189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20" s="9" customFormat="1" ht="29.25" customHeight="1">
      <c r="B77" s="193"/>
      <c r="C77" s="194" t="s">
        <v>133</v>
      </c>
      <c r="D77" s="195" t="s">
        <v>54</v>
      </c>
      <c r="E77" s="195" t="s">
        <v>50</v>
      </c>
      <c r="F77" s="195" t="s">
        <v>134</v>
      </c>
      <c r="G77" s="195" t="s">
        <v>135</v>
      </c>
      <c r="H77" s="195" t="s">
        <v>136</v>
      </c>
      <c r="I77" s="196" t="s">
        <v>137</v>
      </c>
      <c r="J77" s="195" t="s">
        <v>118</v>
      </c>
      <c r="K77" s="197" t="s">
        <v>138</v>
      </c>
      <c r="L77" s="198"/>
      <c r="M77" s="100" t="s">
        <v>139</v>
      </c>
      <c r="N77" s="101" t="s">
        <v>39</v>
      </c>
      <c r="O77" s="101" t="s">
        <v>140</v>
      </c>
      <c r="P77" s="101" t="s">
        <v>141</v>
      </c>
      <c r="Q77" s="101" t="s">
        <v>142</v>
      </c>
      <c r="R77" s="101" t="s">
        <v>143</v>
      </c>
      <c r="S77" s="101" t="s">
        <v>144</v>
      </c>
      <c r="T77" s="102" t="s">
        <v>145</v>
      </c>
    </row>
    <row r="78" spans="2:63" s="1" customFormat="1" ht="29.25" customHeight="1">
      <c r="B78" s="44"/>
      <c r="C78" s="106" t="s">
        <v>119</v>
      </c>
      <c r="D78" s="72"/>
      <c r="E78" s="72"/>
      <c r="F78" s="72"/>
      <c r="G78" s="72"/>
      <c r="H78" s="72"/>
      <c r="I78" s="189"/>
      <c r="J78" s="199">
        <f>BK78</f>
        <v>0</v>
      </c>
      <c r="K78" s="72"/>
      <c r="L78" s="70"/>
      <c r="M78" s="103"/>
      <c r="N78" s="104"/>
      <c r="O78" s="104"/>
      <c r="P78" s="200">
        <f>P79</f>
        <v>0</v>
      </c>
      <c r="Q78" s="104"/>
      <c r="R78" s="200">
        <f>R79</f>
        <v>0</v>
      </c>
      <c r="S78" s="104"/>
      <c r="T78" s="201">
        <f>T79</f>
        <v>0</v>
      </c>
      <c r="AT78" s="22" t="s">
        <v>68</v>
      </c>
      <c r="AU78" s="22" t="s">
        <v>120</v>
      </c>
      <c r="BK78" s="202">
        <f>BK79</f>
        <v>0</v>
      </c>
    </row>
    <row r="79" spans="2:63" s="10" customFormat="1" ht="37.4" customHeight="1">
      <c r="B79" s="203"/>
      <c r="C79" s="204"/>
      <c r="D79" s="205" t="s">
        <v>68</v>
      </c>
      <c r="E79" s="206" t="s">
        <v>146</v>
      </c>
      <c r="F79" s="206" t="s">
        <v>147</v>
      </c>
      <c r="G79" s="204"/>
      <c r="H79" s="204"/>
      <c r="I79" s="207"/>
      <c r="J79" s="208">
        <f>BK79</f>
        <v>0</v>
      </c>
      <c r="K79" s="204"/>
      <c r="L79" s="209"/>
      <c r="M79" s="210"/>
      <c r="N79" s="211"/>
      <c r="O79" s="211"/>
      <c r="P79" s="212">
        <f>P80</f>
        <v>0</v>
      </c>
      <c r="Q79" s="211"/>
      <c r="R79" s="212">
        <f>R80</f>
        <v>0</v>
      </c>
      <c r="S79" s="211"/>
      <c r="T79" s="213">
        <f>T80</f>
        <v>0</v>
      </c>
      <c r="AR79" s="214" t="s">
        <v>77</v>
      </c>
      <c r="AT79" s="215" t="s">
        <v>68</v>
      </c>
      <c r="AU79" s="215" t="s">
        <v>69</v>
      </c>
      <c r="AY79" s="214" t="s">
        <v>148</v>
      </c>
      <c r="BK79" s="216">
        <f>BK80</f>
        <v>0</v>
      </c>
    </row>
    <row r="80" spans="2:63" s="10" customFormat="1" ht="19.9" customHeight="1">
      <c r="B80" s="203"/>
      <c r="C80" s="204"/>
      <c r="D80" s="205" t="s">
        <v>68</v>
      </c>
      <c r="E80" s="217" t="s">
        <v>77</v>
      </c>
      <c r="F80" s="217" t="s">
        <v>338</v>
      </c>
      <c r="G80" s="204"/>
      <c r="H80" s="204"/>
      <c r="I80" s="207"/>
      <c r="J80" s="218">
        <f>BK80</f>
        <v>0</v>
      </c>
      <c r="K80" s="204"/>
      <c r="L80" s="209"/>
      <c r="M80" s="210"/>
      <c r="N80" s="211"/>
      <c r="O80" s="211"/>
      <c r="P80" s="212">
        <f>SUM(P81:P83)</f>
        <v>0</v>
      </c>
      <c r="Q80" s="211"/>
      <c r="R80" s="212">
        <f>SUM(R81:R83)</f>
        <v>0</v>
      </c>
      <c r="S80" s="211"/>
      <c r="T80" s="213">
        <f>SUM(T81:T83)</f>
        <v>0</v>
      </c>
      <c r="AR80" s="214" t="s">
        <v>77</v>
      </c>
      <c r="AT80" s="215" t="s">
        <v>68</v>
      </c>
      <c r="AU80" s="215" t="s">
        <v>77</v>
      </c>
      <c r="AY80" s="214" t="s">
        <v>148</v>
      </c>
      <c r="BK80" s="216">
        <f>SUM(BK81:BK83)</f>
        <v>0</v>
      </c>
    </row>
    <row r="81" spans="2:65" s="1" customFormat="1" ht="34.2" customHeight="1">
      <c r="B81" s="44"/>
      <c r="C81" s="219" t="s">
        <v>77</v>
      </c>
      <c r="D81" s="219" t="s">
        <v>151</v>
      </c>
      <c r="E81" s="220" t="s">
        <v>624</v>
      </c>
      <c r="F81" s="221" t="s">
        <v>625</v>
      </c>
      <c r="G81" s="222" t="s">
        <v>465</v>
      </c>
      <c r="H81" s="223">
        <v>1</v>
      </c>
      <c r="I81" s="224"/>
      <c r="J81" s="225">
        <f>ROUND(I81*H81,2)</f>
        <v>0</v>
      </c>
      <c r="K81" s="221" t="s">
        <v>21</v>
      </c>
      <c r="L81" s="70"/>
      <c r="M81" s="226" t="s">
        <v>21</v>
      </c>
      <c r="N81" s="227" t="s">
        <v>40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</v>
      </c>
      <c r="T81" s="229">
        <f>S81*H81</f>
        <v>0</v>
      </c>
      <c r="AR81" s="22" t="s">
        <v>156</v>
      </c>
      <c r="AT81" s="22" t="s">
        <v>151</v>
      </c>
      <c r="AU81" s="22" t="s">
        <v>79</v>
      </c>
      <c r="AY81" s="22" t="s">
        <v>148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77</v>
      </c>
      <c r="BK81" s="230">
        <f>ROUND(I81*H81,2)</f>
        <v>0</v>
      </c>
      <c r="BL81" s="22" t="s">
        <v>156</v>
      </c>
      <c r="BM81" s="22" t="s">
        <v>626</v>
      </c>
    </row>
    <row r="82" spans="2:47" s="1" customFormat="1" ht="13.5">
      <c r="B82" s="44"/>
      <c r="C82" s="72"/>
      <c r="D82" s="231" t="s">
        <v>158</v>
      </c>
      <c r="E82" s="72"/>
      <c r="F82" s="232" t="s">
        <v>464</v>
      </c>
      <c r="G82" s="72"/>
      <c r="H82" s="72"/>
      <c r="I82" s="189"/>
      <c r="J82" s="72"/>
      <c r="K82" s="72"/>
      <c r="L82" s="70"/>
      <c r="M82" s="233"/>
      <c r="N82" s="45"/>
      <c r="O82" s="45"/>
      <c r="P82" s="45"/>
      <c r="Q82" s="45"/>
      <c r="R82" s="45"/>
      <c r="S82" s="45"/>
      <c r="T82" s="93"/>
      <c r="AT82" s="22" t="s">
        <v>158</v>
      </c>
      <c r="AU82" s="22" t="s">
        <v>79</v>
      </c>
    </row>
    <row r="83" spans="2:47" s="1" customFormat="1" ht="13.5">
      <c r="B83" s="44"/>
      <c r="C83" s="72"/>
      <c r="D83" s="231" t="s">
        <v>494</v>
      </c>
      <c r="E83" s="72"/>
      <c r="F83" s="268" t="s">
        <v>627</v>
      </c>
      <c r="G83" s="72"/>
      <c r="H83" s="72"/>
      <c r="I83" s="189"/>
      <c r="J83" s="72"/>
      <c r="K83" s="72"/>
      <c r="L83" s="70"/>
      <c r="M83" s="265"/>
      <c r="N83" s="266"/>
      <c r="O83" s="266"/>
      <c r="P83" s="266"/>
      <c r="Q83" s="266"/>
      <c r="R83" s="266"/>
      <c r="S83" s="266"/>
      <c r="T83" s="267"/>
      <c r="AT83" s="22" t="s">
        <v>494</v>
      </c>
      <c r="AU83" s="22" t="s">
        <v>79</v>
      </c>
    </row>
    <row r="84" spans="2:12" s="1" customFormat="1" ht="6.95" customHeight="1">
      <c r="B84" s="65"/>
      <c r="C84" s="66"/>
      <c r="D84" s="66"/>
      <c r="E84" s="66"/>
      <c r="F84" s="66"/>
      <c r="G84" s="66"/>
      <c r="H84" s="66"/>
      <c r="I84" s="164"/>
      <c r="J84" s="66"/>
      <c r="K84" s="66"/>
      <c r="L84" s="70"/>
    </row>
  </sheetData>
  <sheetProtection password="CC35" sheet="1" objects="1" scenarios="1" formatColumns="0" formatRows="0" autoFilter="0"/>
  <autoFilter ref="C77:K8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107</v>
      </c>
      <c r="G1" s="137" t="s">
        <v>108</v>
      </c>
      <c r="H1" s="137"/>
      <c r="I1" s="138"/>
      <c r="J1" s="137" t="s">
        <v>109</v>
      </c>
      <c r="K1" s="136" t="s">
        <v>110</v>
      </c>
      <c r="L1" s="137" t="s">
        <v>111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100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112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Pedagogická škola Drahovice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628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115</v>
      </c>
      <c r="G12" s="45"/>
      <c r="H12" s="45"/>
      <c r="I12" s="144" t="s">
        <v>25</v>
      </c>
      <c r="J12" s="145" t="str">
        <f>'Rekapitulace stavby'!AN8</f>
        <v>5. 12. 2017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35</v>
      </c>
      <c r="E27" s="45"/>
      <c r="F27" s="45"/>
      <c r="G27" s="45"/>
      <c r="H27" s="45"/>
      <c r="I27" s="142"/>
      <c r="J27" s="153">
        <f>ROUND(J79,2)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4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5">
        <f>ROUND(SUM(BE79:BE95),2)</f>
        <v>0</v>
      </c>
      <c r="G30" s="45"/>
      <c r="H30" s="45"/>
      <c r="I30" s="156">
        <v>0.21</v>
      </c>
      <c r="J30" s="155">
        <f>ROUND(ROUND((SUM(BE79:BE95)),2)*I30,2)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5">
        <f>ROUND(SUM(BF79:BF95),2)</f>
        <v>0</v>
      </c>
      <c r="G31" s="45"/>
      <c r="H31" s="45"/>
      <c r="I31" s="156">
        <v>0.15</v>
      </c>
      <c r="J31" s="155">
        <f>ROUND(ROUND((SUM(BF79:BF95)),2)*I31,2)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5">
        <f>ROUND(SUM(BG79:BG95),2)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5">
        <f>ROUND(SUM(BH79:BH95),2)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5">
        <f>ROUND(SUM(BI79:BI95),2)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45</v>
      </c>
      <c r="E36" s="96"/>
      <c r="F36" s="96"/>
      <c r="G36" s="159" t="s">
        <v>46</v>
      </c>
      <c r="H36" s="160" t="s">
        <v>47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Pedagogická škola Drahovice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03.8 - Úpravy a údržba ploch před hlavní budovou školy - oprava OZ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Karlovy Vary</v>
      </c>
      <c r="G49" s="45"/>
      <c r="H49" s="45"/>
      <c r="I49" s="144" t="s">
        <v>25</v>
      </c>
      <c r="J49" s="145" t="str">
        <f>IF(J12="","",J12)</f>
        <v>5. 12. 2017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117</v>
      </c>
      <c r="D54" s="157"/>
      <c r="E54" s="157"/>
      <c r="F54" s="157"/>
      <c r="G54" s="157"/>
      <c r="H54" s="157"/>
      <c r="I54" s="171"/>
      <c r="J54" s="172" t="s">
        <v>118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119</v>
      </c>
      <c r="D56" s="45"/>
      <c r="E56" s="45"/>
      <c r="F56" s="45"/>
      <c r="G56" s="45"/>
      <c r="H56" s="45"/>
      <c r="I56" s="142"/>
      <c r="J56" s="153">
        <f>J79</f>
        <v>0</v>
      </c>
      <c r="K56" s="49"/>
      <c r="AU56" s="22" t="s">
        <v>120</v>
      </c>
    </row>
    <row r="57" spans="2:11" s="7" customFormat="1" ht="24.95" customHeight="1">
      <c r="B57" s="175"/>
      <c r="C57" s="176"/>
      <c r="D57" s="177" t="s">
        <v>121</v>
      </c>
      <c r="E57" s="178"/>
      <c r="F57" s="178"/>
      <c r="G57" s="178"/>
      <c r="H57" s="178"/>
      <c r="I57" s="179"/>
      <c r="J57" s="180">
        <f>J80</f>
        <v>0</v>
      </c>
      <c r="K57" s="181"/>
    </row>
    <row r="58" spans="2:11" s="8" customFormat="1" ht="19.9" customHeight="1">
      <c r="B58" s="182"/>
      <c r="C58" s="183"/>
      <c r="D58" s="184" t="s">
        <v>125</v>
      </c>
      <c r="E58" s="185"/>
      <c r="F58" s="185"/>
      <c r="G58" s="185"/>
      <c r="H58" s="185"/>
      <c r="I58" s="186"/>
      <c r="J58" s="187">
        <f>J81</f>
        <v>0</v>
      </c>
      <c r="K58" s="188"/>
    </row>
    <row r="59" spans="2:11" s="8" customFormat="1" ht="19.9" customHeight="1">
      <c r="B59" s="182"/>
      <c r="C59" s="183"/>
      <c r="D59" s="184" t="s">
        <v>127</v>
      </c>
      <c r="E59" s="185"/>
      <c r="F59" s="185"/>
      <c r="G59" s="185"/>
      <c r="H59" s="185"/>
      <c r="I59" s="186"/>
      <c r="J59" s="187">
        <f>J93</f>
        <v>0</v>
      </c>
      <c r="K59" s="188"/>
    </row>
    <row r="60" spans="2:11" s="1" customFormat="1" ht="21.8" customHeight="1">
      <c r="B60" s="44"/>
      <c r="C60" s="45"/>
      <c r="D60" s="45"/>
      <c r="E60" s="45"/>
      <c r="F60" s="45"/>
      <c r="G60" s="45"/>
      <c r="H60" s="45"/>
      <c r="I60" s="142"/>
      <c r="J60" s="45"/>
      <c r="K60" s="49"/>
    </row>
    <row r="61" spans="2:11" s="1" customFormat="1" ht="6.95" customHeight="1">
      <c r="B61" s="65"/>
      <c r="C61" s="66"/>
      <c r="D61" s="66"/>
      <c r="E61" s="66"/>
      <c r="F61" s="66"/>
      <c r="G61" s="66"/>
      <c r="H61" s="66"/>
      <c r="I61" s="164"/>
      <c r="J61" s="66"/>
      <c r="K61" s="67"/>
    </row>
    <row r="65" spans="2:12" s="1" customFormat="1" ht="6.95" customHeight="1">
      <c r="B65" s="68"/>
      <c r="C65" s="69"/>
      <c r="D65" s="69"/>
      <c r="E65" s="69"/>
      <c r="F65" s="69"/>
      <c r="G65" s="69"/>
      <c r="H65" s="69"/>
      <c r="I65" s="167"/>
      <c r="J65" s="69"/>
      <c r="K65" s="69"/>
      <c r="L65" s="70"/>
    </row>
    <row r="66" spans="2:12" s="1" customFormat="1" ht="36.95" customHeight="1">
      <c r="B66" s="44"/>
      <c r="C66" s="71" t="s">
        <v>132</v>
      </c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4.4" customHeight="1">
      <c r="B68" s="44"/>
      <c r="C68" s="74" t="s">
        <v>18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4.4" customHeight="1">
      <c r="B69" s="44"/>
      <c r="C69" s="72"/>
      <c r="D69" s="72"/>
      <c r="E69" s="190" t="str">
        <f>E7</f>
        <v>Pedagogická škola Drahovice</v>
      </c>
      <c r="F69" s="74"/>
      <c r="G69" s="74"/>
      <c r="H69" s="74"/>
      <c r="I69" s="189"/>
      <c r="J69" s="72"/>
      <c r="K69" s="72"/>
      <c r="L69" s="70"/>
    </row>
    <row r="70" spans="2:12" s="1" customFormat="1" ht="14.4" customHeight="1">
      <c r="B70" s="44"/>
      <c r="C70" s="74" t="s">
        <v>113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6.2" customHeight="1">
      <c r="B71" s="44"/>
      <c r="C71" s="72"/>
      <c r="D71" s="72"/>
      <c r="E71" s="80" t="str">
        <f>E9</f>
        <v>SO 03.8 - Úpravy a údržba ploch před hlavní budovou školy - oprava OZ</v>
      </c>
      <c r="F71" s="72"/>
      <c r="G71" s="72"/>
      <c r="H71" s="72"/>
      <c r="I71" s="189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8" customHeight="1">
      <c r="B73" s="44"/>
      <c r="C73" s="74" t="s">
        <v>23</v>
      </c>
      <c r="D73" s="72"/>
      <c r="E73" s="72"/>
      <c r="F73" s="191" t="str">
        <f>F12</f>
        <v>Karlovy Vary</v>
      </c>
      <c r="G73" s="72"/>
      <c r="H73" s="72"/>
      <c r="I73" s="192" t="s">
        <v>25</v>
      </c>
      <c r="J73" s="83" t="str">
        <f>IF(J12="","",J12)</f>
        <v>5. 12. 2017</v>
      </c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3.5">
      <c r="B75" s="44"/>
      <c r="C75" s="74" t="s">
        <v>27</v>
      </c>
      <c r="D75" s="72"/>
      <c r="E75" s="72"/>
      <c r="F75" s="191" t="str">
        <f>E15</f>
        <v xml:space="preserve"> </v>
      </c>
      <c r="G75" s="72"/>
      <c r="H75" s="72"/>
      <c r="I75" s="192" t="s">
        <v>32</v>
      </c>
      <c r="J75" s="191" t="str">
        <f>E21</f>
        <v xml:space="preserve"> </v>
      </c>
      <c r="K75" s="72"/>
      <c r="L75" s="70"/>
    </row>
    <row r="76" spans="2:12" s="1" customFormat="1" ht="14.4" customHeight="1">
      <c r="B76" s="44"/>
      <c r="C76" s="74" t="s">
        <v>30</v>
      </c>
      <c r="D76" s="72"/>
      <c r="E76" s="72"/>
      <c r="F76" s="191" t="str">
        <f>IF(E18="","",E18)</f>
        <v/>
      </c>
      <c r="G76" s="72"/>
      <c r="H76" s="72"/>
      <c r="I76" s="189"/>
      <c r="J76" s="72"/>
      <c r="K76" s="72"/>
      <c r="L76" s="70"/>
    </row>
    <row r="77" spans="2:12" s="1" customFormat="1" ht="10.3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20" s="9" customFormat="1" ht="29.25" customHeight="1">
      <c r="B78" s="193"/>
      <c r="C78" s="194" t="s">
        <v>133</v>
      </c>
      <c r="D78" s="195" t="s">
        <v>54</v>
      </c>
      <c r="E78" s="195" t="s">
        <v>50</v>
      </c>
      <c r="F78" s="195" t="s">
        <v>134</v>
      </c>
      <c r="G78" s="195" t="s">
        <v>135</v>
      </c>
      <c r="H78" s="195" t="s">
        <v>136</v>
      </c>
      <c r="I78" s="196" t="s">
        <v>137</v>
      </c>
      <c r="J78" s="195" t="s">
        <v>118</v>
      </c>
      <c r="K78" s="197" t="s">
        <v>138</v>
      </c>
      <c r="L78" s="198"/>
      <c r="M78" s="100" t="s">
        <v>139</v>
      </c>
      <c r="N78" s="101" t="s">
        <v>39</v>
      </c>
      <c r="O78" s="101" t="s">
        <v>140</v>
      </c>
      <c r="P78" s="101" t="s">
        <v>141</v>
      </c>
      <c r="Q78" s="101" t="s">
        <v>142</v>
      </c>
      <c r="R78" s="101" t="s">
        <v>143</v>
      </c>
      <c r="S78" s="101" t="s">
        <v>144</v>
      </c>
      <c r="T78" s="102" t="s">
        <v>145</v>
      </c>
    </row>
    <row r="79" spans="2:63" s="1" customFormat="1" ht="29.25" customHeight="1">
      <c r="B79" s="44"/>
      <c r="C79" s="106" t="s">
        <v>119</v>
      </c>
      <c r="D79" s="72"/>
      <c r="E79" s="72"/>
      <c r="F79" s="72"/>
      <c r="G79" s="72"/>
      <c r="H79" s="72"/>
      <c r="I79" s="189"/>
      <c r="J79" s="199">
        <f>BK79</f>
        <v>0</v>
      </c>
      <c r="K79" s="72"/>
      <c r="L79" s="70"/>
      <c r="M79" s="103"/>
      <c r="N79" s="104"/>
      <c r="O79" s="104"/>
      <c r="P79" s="200">
        <f>P80</f>
        <v>0</v>
      </c>
      <c r="Q79" s="104"/>
      <c r="R79" s="200">
        <f>R80</f>
        <v>0.7666344</v>
      </c>
      <c r="S79" s="104"/>
      <c r="T79" s="201">
        <f>T80</f>
        <v>0</v>
      </c>
      <c r="AT79" s="22" t="s">
        <v>68</v>
      </c>
      <c r="AU79" s="22" t="s">
        <v>120</v>
      </c>
      <c r="BK79" s="202">
        <f>BK80</f>
        <v>0</v>
      </c>
    </row>
    <row r="80" spans="2:63" s="10" customFormat="1" ht="37.4" customHeight="1">
      <c r="B80" s="203"/>
      <c r="C80" s="204"/>
      <c r="D80" s="205" t="s">
        <v>68</v>
      </c>
      <c r="E80" s="206" t="s">
        <v>146</v>
      </c>
      <c r="F80" s="206" t="s">
        <v>147</v>
      </c>
      <c r="G80" s="204"/>
      <c r="H80" s="204"/>
      <c r="I80" s="207"/>
      <c r="J80" s="208">
        <f>BK80</f>
        <v>0</v>
      </c>
      <c r="K80" s="204"/>
      <c r="L80" s="209"/>
      <c r="M80" s="210"/>
      <c r="N80" s="211"/>
      <c r="O80" s="211"/>
      <c r="P80" s="212">
        <f>P81+P93</f>
        <v>0</v>
      </c>
      <c r="Q80" s="211"/>
      <c r="R80" s="212">
        <f>R81+R93</f>
        <v>0.7666344</v>
      </c>
      <c r="S80" s="211"/>
      <c r="T80" s="213">
        <f>T81+T93</f>
        <v>0</v>
      </c>
      <c r="AR80" s="214" t="s">
        <v>77</v>
      </c>
      <c r="AT80" s="215" t="s">
        <v>68</v>
      </c>
      <c r="AU80" s="215" t="s">
        <v>69</v>
      </c>
      <c r="AY80" s="214" t="s">
        <v>148</v>
      </c>
      <c r="BK80" s="216">
        <f>BK81+BK93</f>
        <v>0</v>
      </c>
    </row>
    <row r="81" spans="2:63" s="10" customFormat="1" ht="19.9" customHeight="1">
      <c r="B81" s="203"/>
      <c r="C81" s="204"/>
      <c r="D81" s="205" t="s">
        <v>68</v>
      </c>
      <c r="E81" s="217" t="s">
        <v>198</v>
      </c>
      <c r="F81" s="217" t="s">
        <v>199</v>
      </c>
      <c r="G81" s="204"/>
      <c r="H81" s="204"/>
      <c r="I81" s="207"/>
      <c r="J81" s="218">
        <f>BK81</f>
        <v>0</v>
      </c>
      <c r="K81" s="204"/>
      <c r="L81" s="209"/>
      <c r="M81" s="210"/>
      <c r="N81" s="211"/>
      <c r="O81" s="211"/>
      <c r="P81" s="212">
        <f>SUM(P82:P92)</f>
        <v>0</v>
      </c>
      <c r="Q81" s="211"/>
      <c r="R81" s="212">
        <f>SUM(R82:R92)</f>
        <v>0.7666344</v>
      </c>
      <c r="S81" s="211"/>
      <c r="T81" s="213">
        <f>SUM(T82:T92)</f>
        <v>0</v>
      </c>
      <c r="AR81" s="214" t="s">
        <v>77</v>
      </c>
      <c r="AT81" s="215" t="s">
        <v>68</v>
      </c>
      <c r="AU81" s="215" t="s">
        <v>77</v>
      </c>
      <c r="AY81" s="214" t="s">
        <v>148</v>
      </c>
      <c r="BK81" s="216">
        <f>SUM(BK82:BK92)</f>
        <v>0</v>
      </c>
    </row>
    <row r="82" spans="2:65" s="1" customFormat="1" ht="22.8" customHeight="1">
      <c r="B82" s="44"/>
      <c r="C82" s="219" t="s">
        <v>77</v>
      </c>
      <c r="D82" s="219" t="s">
        <v>151</v>
      </c>
      <c r="E82" s="220" t="s">
        <v>629</v>
      </c>
      <c r="F82" s="221" t="s">
        <v>630</v>
      </c>
      <c r="G82" s="222" t="s">
        <v>154</v>
      </c>
      <c r="H82" s="223">
        <v>103.32</v>
      </c>
      <c r="I82" s="224"/>
      <c r="J82" s="225">
        <f>ROUND(I82*H82,2)</f>
        <v>0</v>
      </c>
      <c r="K82" s="221" t="s">
        <v>155</v>
      </c>
      <c r="L82" s="70"/>
      <c r="M82" s="226" t="s">
        <v>21</v>
      </c>
      <c r="N82" s="227" t="s">
        <v>40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156</v>
      </c>
      <c r="AT82" s="22" t="s">
        <v>151</v>
      </c>
      <c r="AU82" s="22" t="s">
        <v>79</v>
      </c>
      <c r="AY82" s="22" t="s">
        <v>148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77</v>
      </c>
      <c r="BK82" s="230">
        <f>ROUND(I82*H82,2)</f>
        <v>0</v>
      </c>
      <c r="BL82" s="22" t="s">
        <v>156</v>
      </c>
      <c r="BM82" s="22" t="s">
        <v>631</v>
      </c>
    </row>
    <row r="83" spans="2:47" s="1" customFormat="1" ht="13.5">
      <c r="B83" s="44"/>
      <c r="C83" s="72"/>
      <c r="D83" s="231" t="s">
        <v>158</v>
      </c>
      <c r="E83" s="72"/>
      <c r="F83" s="232" t="s">
        <v>632</v>
      </c>
      <c r="G83" s="72"/>
      <c r="H83" s="72"/>
      <c r="I83" s="189"/>
      <c r="J83" s="72"/>
      <c r="K83" s="72"/>
      <c r="L83" s="70"/>
      <c r="M83" s="233"/>
      <c r="N83" s="45"/>
      <c r="O83" s="45"/>
      <c r="P83" s="45"/>
      <c r="Q83" s="45"/>
      <c r="R83" s="45"/>
      <c r="S83" s="45"/>
      <c r="T83" s="93"/>
      <c r="AT83" s="22" t="s">
        <v>158</v>
      </c>
      <c r="AU83" s="22" t="s">
        <v>79</v>
      </c>
    </row>
    <row r="84" spans="2:51" s="11" customFormat="1" ht="13.5">
      <c r="B84" s="234"/>
      <c r="C84" s="235"/>
      <c r="D84" s="231" t="s">
        <v>160</v>
      </c>
      <c r="E84" s="236" t="s">
        <v>21</v>
      </c>
      <c r="F84" s="237" t="s">
        <v>633</v>
      </c>
      <c r="G84" s="235"/>
      <c r="H84" s="238">
        <v>103.32</v>
      </c>
      <c r="I84" s="239"/>
      <c r="J84" s="235"/>
      <c r="K84" s="235"/>
      <c r="L84" s="240"/>
      <c r="M84" s="241"/>
      <c r="N84" s="242"/>
      <c r="O84" s="242"/>
      <c r="P84" s="242"/>
      <c r="Q84" s="242"/>
      <c r="R84" s="242"/>
      <c r="S84" s="242"/>
      <c r="T84" s="243"/>
      <c r="AT84" s="244" t="s">
        <v>160</v>
      </c>
      <c r="AU84" s="244" t="s">
        <v>79</v>
      </c>
      <c r="AV84" s="11" t="s">
        <v>79</v>
      </c>
      <c r="AW84" s="11" t="s">
        <v>33</v>
      </c>
      <c r="AX84" s="11" t="s">
        <v>69</v>
      </c>
      <c r="AY84" s="244" t="s">
        <v>148</v>
      </c>
    </row>
    <row r="85" spans="2:65" s="1" customFormat="1" ht="22.8" customHeight="1">
      <c r="B85" s="44"/>
      <c r="C85" s="219" t="s">
        <v>79</v>
      </c>
      <c r="D85" s="219" t="s">
        <v>151</v>
      </c>
      <c r="E85" s="220" t="s">
        <v>634</v>
      </c>
      <c r="F85" s="221" t="s">
        <v>635</v>
      </c>
      <c r="G85" s="222" t="s">
        <v>154</v>
      </c>
      <c r="H85" s="223">
        <v>103.32</v>
      </c>
      <c r="I85" s="224"/>
      <c r="J85" s="225">
        <f>ROUND(I85*H85,2)</f>
        <v>0</v>
      </c>
      <c r="K85" s="221" t="s">
        <v>155</v>
      </c>
      <c r="L85" s="70"/>
      <c r="M85" s="226" t="s">
        <v>21</v>
      </c>
      <c r="N85" s="227" t="s">
        <v>40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156</v>
      </c>
      <c r="AT85" s="22" t="s">
        <v>151</v>
      </c>
      <c r="AU85" s="22" t="s">
        <v>79</v>
      </c>
      <c r="AY85" s="22" t="s">
        <v>148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77</v>
      </c>
      <c r="BK85" s="230">
        <f>ROUND(I85*H85,2)</f>
        <v>0</v>
      </c>
      <c r="BL85" s="22" t="s">
        <v>156</v>
      </c>
      <c r="BM85" s="22" t="s">
        <v>636</v>
      </c>
    </row>
    <row r="86" spans="2:47" s="1" customFormat="1" ht="13.5">
      <c r="B86" s="44"/>
      <c r="C86" s="72"/>
      <c r="D86" s="231" t="s">
        <v>158</v>
      </c>
      <c r="E86" s="72"/>
      <c r="F86" s="232" t="s">
        <v>637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158</v>
      </c>
      <c r="AU86" s="22" t="s">
        <v>79</v>
      </c>
    </row>
    <row r="87" spans="2:65" s="1" customFormat="1" ht="14.4" customHeight="1">
      <c r="B87" s="44"/>
      <c r="C87" s="219" t="s">
        <v>149</v>
      </c>
      <c r="D87" s="219" t="s">
        <v>151</v>
      </c>
      <c r="E87" s="220" t="s">
        <v>638</v>
      </c>
      <c r="F87" s="221" t="s">
        <v>639</v>
      </c>
      <c r="G87" s="222" t="s">
        <v>154</v>
      </c>
      <c r="H87" s="223">
        <v>103.32</v>
      </c>
      <c r="I87" s="224"/>
      <c r="J87" s="225">
        <f>ROUND(I87*H87,2)</f>
        <v>0</v>
      </c>
      <c r="K87" s="221" t="s">
        <v>155</v>
      </c>
      <c r="L87" s="70"/>
      <c r="M87" s="226" t="s">
        <v>21</v>
      </c>
      <c r="N87" s="227" t="s">
        <v>40</v>
      </c>
      <c r="O87" s="45"/>
      <c r="P87" s="228">
        <f>O87*H87</f>
        <v>0</v>
      </c>
      <c r="Q87" s="228">
        <v>0.00534</v>
      </c>
      <c r="R87" s="228">
        <f>Q87*H87</f>
        <v>0.5517288</v>
      </c>
      <c r="S87" s="228">
        <v>0</v>
      </c>
      <c r="T87" s="229">
        <f>S87*H87</f>
        <v>0</v>
      </c>
      <c r="AR87" s="22" t="s">
        <v>156</v>
      </c>
      <c r="AT87" s="22" t="s">
        <v>151</v>
      </c>
      <c r="AU87" s="22" t="s">
        <v>79</v>
      </c>
      <c r="AY87" s="22" t="s">
        <v>148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77</v>
      </c>
      <c r="BK87" s="230">
        <f>ROUND(I87*H87,2)</f>
        <v>0</v>
      </c>
      <c r="BL87" s="22" t="s">
        <v>156</v>
      </c>
      <c r="BM87" s="22" t="s">
        <v>640</v>
      </c>
    </row>
    <row r="88" spans="2:47" s="1" customFormat="1" ht="13.5">
      <c r="B88" s="44"/>
      <c r="C88" s="72"/>
      <c r="D88" s="231" t="s">
        <v>158</v>
      </c>
      <c r="E88" s="72"/>
      <c r="F88" s="232" t="s">
        <v>641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158</v>
      </c>
      <c r="AU88" s="22" t="s">
        <v>79</v>
      </c>
    </row>
    <row r="89" spans="2:65" s="1" customFormat="1" ht="22.8" customHeight="1">
      <c r="B89" s="44"/>
      <c r="C89" s="219" t="s">
        <v>156</v>
      </c>
      <c r="D89" s="219" t="s">
        <v>151</v>
      </c>
      <c r="E89" s="220" t="s">
        <v>642</v>
      </c>
      <c r="F89" s="221" t="s">
        <v>643</v>
      </c>
      <c r="G89" s="222" t="s">
        <v>154</v>
      </c>
      <c r="H89" s="223">
        <v>103.32</v>
      </c>
      <c r="I89" s="224"/>
      <c r="J89" s="225">
        <f>ROUND(I89*H89,2)</f>
        <v>0</v>
      </c>
      <c r="K89" s="221" t="s">
        <v>155</v>
      </c>
      <c r="L89" s="70"/>
      <c r="M89" s="226" t="s">
        <v>21</v>
      </c>
      <c r="N89" s="227" t="s">
        <v>40</v>
      </c>
      <c r="O89" s="45"/>
      <c r="P89" s="228">
        <f>O89*H89</f>
        <v>0</v>
      </c>
      <c r="Q89" s="228">
        <v>0.00158</v>
      </c>
      <c r="R89" s="228">
        <f>Q89*H89</f>
        <v>0.1632456</v>
      </c>
      <c r="S89" s="228">
        <v>0</v>
      </c>
      <c r="T89" s="229">
        <f>S89*H89</f>
        <v>0</v>
      </c>
      <c r="AR89" s="22" t="s">
        <v>156</v>
      </c>
      <c r="AT89" s="22" t="s">
        <v>151</v>
      </c>
      <c r="AU89" s="22" t="s">
        <v>79</v>
      </c>
      <c r="AY89" s="22" t="s">
        <v>148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77</v>
      </c>
      <c r="BK89" s="230">
        <f>ROUND(I89*H89,2)</f>
        <v>0</v>
      </c>
      <c r="BL89" s="22" t="s">
        <v>156</v>
      </c>
      <c r="BM89" s="22" t="s">
        <v>644</v>
      </c>
    </row>
    <row r="90" spans="2:47" s="1" customFormat="1" ht="13.5">
      <c r="B90" s="44"/>
      <c r="C90" s="72"/>
      <c r="D90" s="231" t="s">
        <v>158</v>
      </c>
      <c r="E90" s="72"/>
      <c r="F90" s="232" t="s">
        <v>645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158</v>
      </c>
      <c r="AU90" s="22" t="s">
        <v>79</v>
      </c>
    </row>
    <row r="91" spans="2:65" s="1" customFormat="1" ht="14.4" customHeight="1">
      <c r="B91" s="44"/>
      <c r="C91" s="219" t="s">
        <v>186</v>
      </c>
      <c r="D91" s="219" t="s">
        <v>151</v>
      </c>
      <c r="E91" s="220" t="s">
        <v>646</v>
      </c>
      <c r="F91" s="221" t="s">
        <v>647</v>
      </c>
      <c r="G91" s="222" t="s">
        <v>154</v>
      </c>
      <c r="H91" s="223">
        <v>103.32</v>
      </c>
      <c r="I91" s="224"/>
      <c r="J91" s="225">
        <f>ROUND(I91*H91,2)</f>
        <v>0</v>
      </c>
      <c r="K91" s="221" t="s">
        <v>155</v>
      </c>
      <c r="L91" s="70"/>
      <c r="M91" s="226" t="s">
        <v>21</v>
      </c>
      <c r="N91" s="227" t="s">
        <v>40</v>
      </c>
      <c r="O91" s="45"/>
      <c r="P91" s="228">
        <f>O91*H91</f>
        <v>0</v>
      </c>
      <c r="Q91" s="228">
        <v>0.0005</v>
      </c>
      <c r="R91" s="228">
        <f>Q91*H91</f>
        <v>0.05166</v>
      </c>
      <c r="S91" s="228">
        <v>0</v>
      </c>
      <c r="T91" s="229">
        <f>S91*H91</f>
        <v>0</v>
      </c>
      <c r="AR91" s="22" t="s">
        <v>156</v>
      </c>
      <c r="AT91" s="22" t="s">
        <v>151</v>
      </c>
      <c r="AU91" s="22" t="s">
        <v>79</v>
      </c>
      <c r="AY91" s="22" t="s">
        <v>148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77</v>
      </c>
      <c r="BK91" s="230">
        <f>ROUND(I91*H91,2)</f>
        <v>0</v>
      </c>
      <c r="BL91" s="22" t="s">
        <v>156</v>
      </c>
      <c r="BM91" s="22" t="s">
        <v>648</v>
      </c>
    </row>
    <row r="92" spans="2:47" s="1" customFormat="1" ht="13.5">
      <c r="B92" s="44"/>
      <c r="C92" s="72"/>
      <c r="D92" s="231" t="s">
        <v>158</v>
      </c>
      <c r="E92" s="72"/>
      <c r="F92" s="232" t="s">
        <v>649</v>
      </c>
      <c r="G92" s="72"/>
      <c r="H92" s="72"/>
      <c r="I92" s="189"/>
      <c r="J92" s="72"/>
      <c r="K92" s="72"/>
      <c r="L92" s="70"/>
      <c r="M92" s="233"/>
      <c r="N92" s="45"/>
      <c r="O92" s="45"/>
      <c r="P92" s="45"/>
      <c r="Q92" s="45"/>
      <c r="R92" s="45"/>
      <c r="S92" s="45"/>
      <c r="T92" s="93"/>
      <c r="AT92" s="22" t="s">
        <v>158</v>
      </c>
      <c r="AU92" s="22" t="s">
        <v>79</v>
      </c>
    </row>
    <row r="93" spans="2:63" s="10" customFormat="1" ht="29.85" customHeight="1">
      <c r="B93" s="203"/>
      <c r="C93" s="204"/>
      <c r="D93" s="205" t="s">
        <v>68</v>
      </c>
      <c r="E93" s="217" t="s">
        <v>258</v>
      </c>
      <c r="F93" s="217" t="s">
        <v>259</v>
      </c>
      <c r="G93" s="204"/>
      <c r="H93" s="204"/>
      <c r="I93" s="207"/>
      <c r="J93" s="218">
        <f>BK93</f>
        <v>0</v>
      </c>
      <c r="K93" s="204"/>
      <c r="L93" s="209"/>
      <c r="M93" s="210"/>
      <c r="N93" s="211"/>
      <c r="O93" s="211"/>
      <c r="P93" s="212">
        <f>SUM(P94:P95)</f>
        <v>0</v>
      </c>
      <c r="Q93" s="211"/>
      <c r="R93" s="212">
        <f>SUM(R94:R95)</f>
        <v>0</v>
      </c>
      <c r="S93" s="211"/>
      <c r="T93" s="213">
        <f>SUM(T94:T95)</f>
        <v>0</v>
      </c>
      <c r="AR93" s="214" t="s">
        <v>77</v>
      </c>
      <c r="AT93" s="215" t="s">
        <v>68</v>
      </c>
      <c r="AU93" s="215" t="s">
        <v>77</v>
      </c>
      <c r="AY93" s="214" t="s">
        <v>148</v>
      </c>
      <c r="BK93" s="216">
        <f>SUM(BK94:BK95)</f>
        <v>0</v>
      </c>
    </row>
    <row r="94" spans="2:65" s="1" customFormat="1" ht="22.8" customHeight="1">
      <c r="B94" s="44"/>
      <c r="C94" s="219" t="s">
        <v>170</v>
      </c>
      <c r="D94" s="219" t="s">
        <v>151</v>
      </c>
      <c r="E94" s="220" t="s">
        <v>650</v>
      </c>
      <c r="F94" s="221" t="s">
        <v>651</v>
      </c>
      <c r="G94" s="222" t="s">
        <v>193</v>
      </c>
      <c r="H94" s="223">
        <v>0.767</v>
      </c>
      <c r="I94" s="224"/>
      <c r="J94" s="225">
        <f>ROUND(I94*H94,2)</f>
        <v>0</v>
      </c>
      <c r="K94" s="221" t="s">
        <v>155</v>
      </c>
      <c r="L94" s="70"/>
      <c r="M94" s="226" t="s">
        <v>21</v>
      </c>
      <c r="N94" s="227" t="s">
        <v>40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156</v>
      </c>
      <c r="AT94" s="22" t="s">
        <v>151</v>
      </c>
      <c r="AU94" s="22" t="s">
        <v>79</v>
      </c>
      <c r="AY94" s="22" t="s">
        <v>148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77</v>
      </c>
      <c r="BK94" s="230">
        <f>ROUND(I94*H94,2)</f>
        <v>0</v>
      </c>
      <c r="BL94" s="22" t="s">
        <v>156</v>
      </c>
      <c r="BM94" s="22" t="s">
        <v>652</v>
      </c>
    </row>
    <row r="95" spans="2:47" s="1" customFormat="1" ht="13.5">
      <c r="B95" s="44"/>
      <c r="C95" s="72"/>
      <c r="D95" s="231" t="s">
        <v>158</v>
      </c>
      <c r="E95" s="72"/>
      <c r="F95" s="232" t="s">
        <v>653</v>
      </c>
      <c r="G95" s="72"/>
      <c r="H95" s="72"/>
      <c r="I95" s="189"/>
      <c r="J95" s="72"/>
      <c r="K95" s="72"/>
      <c r="L95" s="70"/>
      <c r="M95" s="265"/>
      <c r="N95" s="266"/>
      <c r="O95" s="266"/>
      <c r="P95" s="266"/>
      <c r="Q95" s="266"/>
      <c r="R95" s="266"/>
      <c r="S95" s="266"/>
      <c r="T95" s="267"/>
      <c r="AT95" s="22" t="s">
        <v>158</v>
      </c>
      <c r="AU95" s="22" t="s">
        <v>79</v>
      </c>
    </row>
    <row r="96" spans="2:12" s="1" customFormat="1" ht="6.95" customHeight="1">
      <c r="B96" s="65"/>
      <c r="C96" s="66"/>
      <c r="D96" s="66"/>
      <c r="E96" s="66"/>
      <c r="F96" s="66"/>
      <c r="G96" s="66"/>
      <c r="H96" s="66"/>
      <c r="I96" s="164"/>
      <c r="J96" s="66"/>
      <c r="K96" s="66"/>
      <c r="L96" s="70"/>
    </row>
  </sheetData>
  <sheetProtection password="CC35" sheet="1" objects="1" scenarios="1" formatColumns="0" formatRows="0" autoFilter="0"/>
  <autoFilter ref="C78:K9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2018-02-08T13:16:13Z</dcterms:created>
  <dcterms:modified xsi:type="dcterms:W3CDTF">2018-02-08T13:16:28Z</dcterms:modified>
  <cp:category/>
  <cp:version/>
  <cp:contentType/>
  <cp:contentStatus/>
</cp:coreProperties>
</file>