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101 - Úprava dvora" sheetId="2" r:id="rId2"/>
    <sheet name="Pokyny pro vyplnění" sheetId="3" r:id="rId3"/>
  </sheets>
  <definedNames>
    <definedName name="_xlnm.Print_Area" localSheetId="0">'Rekapitulace stavby'!$D$4:$AO$33,'Rekapitulace stavby'!$C$39:$AQ$53</definedName>
    <definedName name="_xlnm._FilterDatabase" localSheetId="1" hidden="1">'SO 101 - Úprava dvora'!$C$89:$K$337</definedName>
    <definedName name="_xlnm.Print_Area" localSheetId="1">'SO 101 - Úprava dvora'!$C$4:$J$36,'SO 101 - Úprava dvora'!$C$42:$J$71,'SO 101 - Úprava dvora'!$C$77:$K$337</definedName>
    <definedName name="_xlnm.Print_Area" localSheetId="2">'Pokyny pro vyplnění'!$B$2:$K$69,'Pokyny pro vyplnění'!$B$72:$K$116,'Pokyny pro vyplnění'!$B$119:$K$188,'Pokyny pro vyplnění'!$B$196:$K$216</definedName>
    <definedName name="_xlnm.Print_Titles" localSheetId="0">'Rekapitulace stavby'!$49:$49</definedName>
    <definedName name="_xlnm.Print_Titles" localSheetId="1">'SO 101 - Úprava dvora'!$89:$89</definedName>
  </definedNames>
  <calcPr fullCalcOnLoad="1"/>
</workbook>
</file>

<file path=xl/sharedStrings.xml><?xml version="1.0" encoding="utf-8"?>
<sst xmlns="http://schemas.openxmlformats.org/spreadsheetml/2006/main" count="2802" uniqueCount="686">
  <si>
    <t>Export VZ</t>
  </si>
  <si>
    <t>List obsahuje:</t>
  </si>
  <si>
    <t>1) Rekapitulace stavby</t>
  </si>
  <si>
    <t>2) Rekapitulace objektů stavby a soupisů prací</t>
  </si>
  <si>
    <t>3.0</t>
  </si>
  <si>
    <t/>
  </si>
  <si>
    <t>False</t>
  </si>
  <si>
    <t>{47638bb6-297e-4ecb-a7f6-44cfe6aec013}</t>
  </si>
  <si>
    <t>&gt;&gt;  skryté sloupce  &lt;&lt;</t>
  </si>
  <si>
    <t>0,01</t>
  </si>
  <si>
    <t>21</t>
  </si>
  <si>
    <t>15</t>
  </si>
  <si>
    <t>REKAPITULACE STAVBY</t>
  </si>
  <si>
    <t>v ---  níže se nacházejí doplnkové a pomocné údaje k sestavám  --- v</t>
  </si>
  <si>
    <t>Návod na vyplnění</t>
  </si>
  <si>
    <t>0,001</t>
  </si>
  <si>
    <t>Kód:</t>
  </si>
  <si>
    <t>Z001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</si>
  <si>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</si>
  <si>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</si>
  <si>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Domov Pramen Mnichov</t>
  </si>
  <si>
    <t>KSO:</t>
  </si>
  <si>
    <t>CC-CZ:</t>
  </si>
  <si>
    <t>Místo:</t>
  </si>
  <si>
    <t>Mnichov č.p. 142</t>
  </si>
  <si>
    <t>Datum:</t>
  </si>
  <si>
    <t>14. 5. 2018</t>
  </si>
  <si>
    <t>Zadavatel:</t>
  </si>
  <si>
    <t>IČ:</t>
  </si>
  <si>
    <t xml:space="preserve"> </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</si>
  <si>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</si>
  <si>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</si>
  <si>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</si>
  <si>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</si>
  <si>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</si>
  <si>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</si>
  <si>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</si>
  <si>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</si>
  <si>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</si>
  <si>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</si>
  <si>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</si>
  <si>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</si>
  <si>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</si>
  <si>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</si>
  <si>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</si>
  <si>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</si>
  <si>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</si>
  <si>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</si>
  <si>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</si>
  <si>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</si>
  <si>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</si>
  <si>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</si>
  <si>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</si>
  <si>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</si>
  <si>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</si>
  <si>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</si>
  <si>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</si>
  <si>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</si>
  <si>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</si>
  <si>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</si>
  <si>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</si>
  <si>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</si>
  <si>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</si>
  <si>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</si>
  <si>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</si>
  <si>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</si>
  <si>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</si>
  <si>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</si>
  <si>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</si>
  <si>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</si>
  <si>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</si>
  <si>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</si>
  <si>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</si>
  <si>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</si>
  <si>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</si>
  <si>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t>
  </si>
  <si>
    <t>Úprava dvora</t>
  </si>
  <si>
    <t>STA</t>
  </si>
  <si>
    <t>1</t>
  </si>
  <si>
    <t>{2416cd01-6fca-47e0-8751-beaaa824cc47}</t>
  </si>
  <si>
    <t>2</t>
  </si>
  <si>
    <t>1) Krycí list soupisu</t>
  </si>
  <si>
    <t>2) Rekapitulace</t>
  </si>
  <si>
    <t>3) Soupis prací</t>
  </si>
  <si>
    <t>Zpět na list:</t>
  </si>
  <si>
    <t>Rekapitulace stavby</t>
  </si>
  <si>
    <t>KRYCÍ LIST SOUPISU</t>
  </si>
  <si>
    <t>Objekt:</t>
  </si>
  <si>
    <t>SO 101 - Úprava dvora</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</si>
  <si>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</si>
  <si>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</si>
  <si>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</si>
  <si>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</si>
  <si>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</si>
  <si>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</si>
  <si>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</si>
  <si>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</si>
  <si>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</si>
  <si>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</si>
  <si>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</si>
  <si>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</si>
  <si>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</si>
  <si>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</si>
  <si>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</si>
  <si>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783 - Dokončovací práce - nátěry</t>
  </si>
  <si>
    <t>VRN - Vedlejší rozpočtové náklady</t>
  </si>
  <si>
    <t xml:space="preserve">    VRN1 - Průzkumné, geodetické a projektové práce</t>
  </si>
  <si>
    <t xml:space="preserve">    VRN4 - Inženýrská činnost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</si>
  <si>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</si>
  <si>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</si>
  <si>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</si>
  <si>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</si>
  <si>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</si>
  <si>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</si>
  <si>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</si>
  <si>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</si>
  <si>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</si>
  <si>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</si>
  <si>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</si>
  <si>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</si>
  <si>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</si>
  <si>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</si>
  <si>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</si>
  <si>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</si>
  <si>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</si>
  <si>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</si>
  <si>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</si>
  <si>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113107223</t>
  </si>
  <si>
    <t>Odstranění podkladu z kameniva drceného tl 300 mm strojně pl přes 200 m2</t>
  </si>
  <si>
    <t>m2</t>
  </si>
  <si>
    <t>CS ÚRS 2018 01</t>
  </si>
  <si>
    <t>4</t>
  </si>
  <si>
    <t>1162253637</t>
  </si>
  <si>
    <t>PP</t>
  </si>
  <si>
    <t>Odstranění podkladů nebo krytů strojně plochy jednotlivě přes 200 m2 s přemístěním hmot na skládku na vzdálenost do 20 m nebo s naložením na dopravní prostředek z kameniva hrubého drceného, o tl. vrstvy přes 200 do 300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</si>
  <si>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</si>
  <si>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</si>
  <si>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113107232</t>
  </si>
  <si>
    <t>Odstranění podkladu z betonu prostého tl 300 mm strojně pl přes 200 m2</t>
  </si>
  <si>
    <t>1553792185</t>
  </si>
  <si>
    <t>Odstranění podkladů nebo krytů strojně plochy jednotlivě přes 200 m2 s přemístěním hmot na skládku na vzdálenost do 20 m nebo s naložením na dopravní prostředek z betonu prostého, o tl. vrstvy přes 150 do 300 mm</t>
  </si>
  <si>
    <t>3</t>
  </si>
  <si>
    <t>113107242</t>
  </si>
  <si>
    <t>Odstranění podkladu živičného tl 100 mm strojně pl přes 200 m2</t>
  </si>
  <si>
    <t>-1276825750</t>
  </si>
  <si>
    <t>Odstranění podkladů nebo krytů strojně plochy jednotlivě přes 200 m2 s přemístěním hmot na skládku na vzdálenost do 20 m nebo s naložením na dopravní prostředek živičných, o tl. vrstvy přes 50 do 100 mm</t>
  </si>
  <si>
    <t>113107312</t>
  </si>
  <si>
    <t>Odstranění podkladu z kameniva těženého tl 200 mm strojně pl do 50 m2</t>
  </si>
  <si>
    <t>1579050885</t>
  </si>
  <si>
    <t>Odstranění podkladů nebo krytů strojně plochy jednotlivě do 50 m2 s přemístěním hmot na skládku na vzdálenost do 3 m nebo s naložením na dopravní prostředek z kameniva těženého, o tl. vrstvy přes 100 do 200 mm</t>
  </si>
  <si>
    <t>5</t>
  </si>
  <si>
    <t>113201111</t>
  </si>
  <si>
    <t>Vytrhání obrub chodníkových ležatých</t>
  </si>
  <si>
    <t>m</t>
  </si>
  <si>
    <t>-1677924179</t>
  </si>
  <si>
    <t>Vytrhání obrub  s vybouráním lože, s přemístěním hmot na skládku na vzdálenost do 3 m nebo s naložením na dopravní prostředek chodníkových ležatých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</si>
  <si>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</si>
  <si>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6</t>
  </si>
  <si>
    <t>181301103</t>
  </si>
  <si>
    <t>Rozprostření ornice tl vrstvy do 200 mm pl do 500 m2 v rovině nebo ve svahu do 1:5</t>
  </si>
  <si>
    <t>-1777226946</t>
  </si>
  <si>
    <t>Rozprostření a urovnání ornice v rovině nebo ve svahu sklonu do 1:5 při souvislé ploše do 500 m2, tl. vrstvy přes 150 do 200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</si>
  <si>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</si>
  <si>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VV</t>
  </si>
  <si>
    <t>12+19</t>
  </si>
  <si>
    <t>7</t>
  </si>
  <si>
    <t>M</t>
  </si>
  <si>
    <t>10364101</t>
  </si>
  <si>
    <t>zemina pro terénní úpravy - ornice</t>
  </si>
  <si>
    <t>t</t>
  </si>
  <si>
    <t>8</t>
  </si>
  <si>
    <t>-499945317</t>
  </si>
  <si>
    <t>(12+19)*0,2</t>
  </si>
  <si>
    <t>6,2*2 'Přepočtené koeficientem množství</t>
  </si>
  <si>
    <t>181411131</t>
  </si>
  <si>
    <t>Založení parkového trávníku výsevem plochy do 1000 m2 v rovině a ve svahu do 1:5</t>
  </si>
  <si>
    <t>827810011</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</si>
  <si>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</si>
  <si>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</si>
  <si>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9</t>
  </si>
  <si>
    <t>00572410</t>
  </si>
  <si>
    <t>osivo směs travní parková</t>
  </si>
  <si>
    <t>kg</t>
  </si>
  <si>
    <t>820320847</t>
  </si>
  <si>
    <t>(12+19)*0,04</t>
  </si>
  <si>
    <t>1,24*1,015 'Přepočtené koeficientem množství</t>
  </si>
  <si>
    <t>10</t>
  </si>
  <si>
    <t>181951102</t>
  </si>
  <si>
    <t>Úprava pláně v hornině tř. 1 až 4 se zhutněním</t>
  </si>
  <si>
    <t>-1228862771</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</si>
  <si>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</si>
  <si>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</si>
  <si>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"zámková dlažba chodník"</t>
  </si>
  <si>
    <t>"betonová dlažba parkování"</t>
  </si>
  <si>
    <t>85+46</t>
  </si>
  <si>
    <t>"komunikace"</t>
  </si>
  <si>
    <t>548</t>
  </si>
  <si>
    <t>Svislé a kompletní konstrukce</t>
  </si>
  <si>
    <t>11</t>
  </si>
  <si>
    <t>316121001</t>
  </si>
  <si>
    <t>Montáž krycí prefabrikované desky</t>
  </si>
  <si>
    <t>kus</t>
  </si>
  <si>
    <t>CS ÚRS 2017 02</t>
  </si>
  <si>
    <t>-1023310119</t>
  </si>
  <si>
    <t>Montáž krycí desky prefabrikované</t>
  </si>
  <si>
    <t xml:space="preserve">Poznámka k souboru cen:
1. V cenách nejsou započteny náklady na dodávku krycí desky, tato se ocení ve specifikaci. </t>
  </si>
  <si>
    <t>12</t>
  </si>
  <si>
    <t>592350260</t>
  </si>
  <si>
    <t>stříška průběžná šedá, 800 x 400 x 80/50 mm</t>
  </si>
  <si>
    <t>426376518</t>
  </si>
  <si>
    <t>Komunikace pozemní</t>
  </si>
  <si>
    <t>13</t>
  </si>
  <si>
    <t>564841111</t>
  </si>
  <si>
    <t>Podklad ze štěrkodrtě ŠD tl 120 mm</t>
  </si>
  <si>
    <t>99005061</t>
  </si>
  <si>
    <t>Podklad ze štěrkodrti ŠD  s rozprostřením a zhutněním, po zhutnění tl. 120 mm</t>
  </si>
  <si>
    <t>14</t>
  </si>
  <si>
    <t>564851111</t>
  </si>
  <si>
    <t>Podklad ze štěrkodrtě ŠD tl 150 mm</t>
  </si>
  <si>
    <t>1745588231</t>
  </si>
  <si>
    <t>Podklad ze štěrkodrti ŠD  s rozprostřením a zhutněním, po zhutnění tl. 150 mm</t>
  </si>
  <si>
    <t>565135111</t>
  </si>
  <si>
    <t>Asfaltový beton vrstva podkladní ACP+ 16 (obalované kamenivo OKS) tl 50 mm š do 3 m</t>
  </si>
  <si>
    <t>-1164010456</t>
  </si>
  <si>
    <t>Asfaltový beton vrstva podkladní ACP+ 16 (obalované kamenivo střednězrnné - OKS)  s rozprostřením a zhutněním v pruhu šířky do 3 m, po zhutnění tl. 50 mm</t>
  </si>
  <si>
    <t xml:space="preserve">Poznámka k souboru cen:
1. ČSN EN 13108-1 připouští pro ACP 16 pouze tl. 50 až 80 mm. </t>
  </si>
  <si>
    <t>16</t>
  </si>
  <si>
    <t>573111113</t>
  </si>
  <si>
    <t>Postřik živičný infiltrační s posypem z asfaltu množství 1,5 kg/m2</t>
  </si>
  <si>
    <t>613641095</t>
  </si>
  <si>
    <t>Postřik infiltrační PI z asfaltu silničního s posypem kamenivem, v množství 1,50 kg/m2</t>
  </si>
  <si>
    <t>17</t>
  </si>
  <si>
    <t>573211107</t>
  </si>
  <si>
    <t>Postřik živičný spojovací z asfaltu v množství 0,30 kg/m2</t>
  </si>
  <si>
    <t>694259586</t>
  </si>
  <si>
    <t>Postřik spojovací PS bez posypu kamenivem z asfaltu silničního, v množství 0,30 kg/m2</t>
  </si>
  <si>
    <t>18</t>
  </si>
  <si>
    <t>577134131</t>
  </si>
  <si>
    <t>Asfaltový beton vrstva obrusná ACO 11 (ABS) tř. I tl 40 mm š do 3 m z modifikovaného asfaltu</t>
  </si>
  <si>
    <t>67048754</t>
  </si>
  <si>
    <t>Asfaltový beton vrstva obrusná ACO 11 (ABS)  s rozprostřením a se zhutněním z modifikovaného asfaltu v pruhu šířky do 3 m, po zhutnění tl. 40 mm</t>
  </si>
  <si>
    <t xml:space="preserve">Poznámka k souboru cen:
1. ČSN EN 13108-1 připouští pro ACO 11 pouze tl. 35 až 50 mm. </t>
  </si>
  <si>
    <t>19</t>
  </si>
  <si>
    <t>596211110</t>
  </si>
  <si>
    <t>Kladení zámkové dlažby komunikací pro pěší tl 60 mm skupiny A pl do 50 m2</t>
  </si>
  <si>
    <t>-414564090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</si>
  <si>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</si>
  <si>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</si>
  <si>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20</t>
  </si>
  <si>
    <t>59245015</t>
  </si>
  <si>
    <t>dlažba zámková profilová základní 20x16,5x6 cm přírodní</t>
  </si>
  <si>
    <t>34305803</t>
  </si>
  <si>
    <t>6*1,03 'Přepočtené koeficientem množství</t>
  </si>
  <si>
    <t>596212212</t>
  </si>
  <si>
    <t>Kladení zámkové dlažby pozemních komunikací tl 80 mm skupiny A pl do 300 m2</t>
  </si>
  <si>
    <t>-1382098573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</si>
  <si>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</si>
  <si>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</si>
  <si>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22</t>
  </si>
  <si>
    <t>59245020</t>
  </si>
  <si>
    <t>dlažba skladebná betonová 20x10x8 cm přírodní</t>
  </si>
  <si>
    <t>2035501738</t>
  </si>
  <si>
    <t>131*1,02 'Přepočtené koeficientem množství</t>
  </si>
  <si>
    <t>23</t>
  </si>
  <si>
    <t>596212214</t>
  </si>
  <si>
    <t>Příplatek za kombinaci dvou barev u betonových dlažeb pozemních komunikací tl 80 mm skupiny A</t>
  </si>
  <si>
    <t>-956717496</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</si>
  <si>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Příplatek k cenám za dlažbu z prvků dvou barev</t>
  </si>
  <si>
    <t>45*0,1</t>
  </si>
  <si>
    <t>24</t>
  </si>
  <si>
    <t>59245005</t>
  </si>
  <si>
    <t>dlažba skladebná betonová 20x10x8 cm barevná</t>
  </si>
  <si>
    <t>23958219</t>
  </si>
  <si>
    <t>4,5*1,03 'Přepočtené koeficientem množství</t>
  </si>
  <si>
    <t>Úpravy povrchů, podlahy a osazování výplní</t>
  </si>
  <si>
    <t>25</t>
  </si>
  <si>
    <t>622111111</t>
  </si>
  <si>
    <t>Vyspravení celoplošné cementovou maltou vnějších stěn betonových nebo železobetonových</t>
  </si>
  <si>
    <t>-1935562546</t>
  </si>
  <si>
    <t>Vyspravení povrchu neomítaných vnějších ploch  betonových nebo železobetonových konstrukcí s rozetřením vysprávky do ztracena maltou cementovou celoplošně stěn</t>
  </si>
  <si>
    <t xml:space="preserve">Poznámka k souboru cen:
1. Ceny -1121 jsou určeny pro lokální vyspravení povrchu do 30% z celkové plochy povrchu (např. zahlazení spár po odbednění), plocha větší než 30% se oceňuje cenami pro celoplošné vyspravení povrchu -1111. 2. Ceny jsou určeny pod úpravu povrchu vyžadující rovinný podklad. 3. Ceny nelze použít, je-li předepsána omítka. 4. Měrná jednotka se určuje v m2 celkové plochy betonového povrchu vnějších ploch. </t>
  </si>
  <si>
    <t>15*0,6</t>
  </si>
  <si>
    <t>26</t>
  </si>
  <si>
    <t>622325207</t>
  </si>
  <si>
    <t>Oprava vnější vápenocementové štukové omítky složitosti 1 stěn v rozsahu do 65%</t>
  </si>
  <si>
    <t>1223034288</t>
  </si>
  <si>
    <t>Oprava vápenocementové omítky vnějších ploch stupně členitosti 1 štukové stěn, v rozsahu opravované plochy přes 50 do 65%</t>
  </si>
  <si>
    <t>27</t>
  </si>
  <si>
    <t>628195001</t>
  </si>
  <si>
    <t>Očištění zdiva nebo betonu zdí a valů před započetím oprav ručně</t>
  </si>
  <si>
    <t>-116481465</t>
  </si>
  <si>
    <t xml:space="preserve">Poznámka k souboru cen:
1. V ceně jsou započteny náklady na odstranění mechu, příp. i jiných rostlin a jejich odklizení na vzdálenost do 20 m. 2. Množství měrných jednotek se stanoví v m2 očištěné plochy. </t>
  </si>
  <si>
    <t>12*1,125*2+7*2</t>
  </si>
  <si>
    <t>28</t>
  </si>
  <si>
    <t>629995101</t>
  </si>
  <si>
    <t>Očištění vnějších ploch tlakovou vodou</t>
  </si>
  <si>
    <t>-10456671</t>
  </si>
  <si>
    <t>Očištění vnějších ploch tlakovou vodou omytím</t>
  </si>
  <si>
    <t>Trubní vedení</t>
  </si>
  <si>
    <t>29</t>
  </si>
  <si>
    <t>89910111R</t>
  </si>
  <si>
    <t>Osazení mříží litinových nebo ocelových bez rámů do 50 kg</t>
  </si>
  <si>
    <t>-1296735190</t>
  </si>
  <si>
    <t>Osazení mříží litinových a ocelových bez rámů hmotnosti jednotlivě do 50 kg</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</si>
  <si>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</si>
  <si>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30</t>
  </si>
  <si>
    <t>56241025</t>
  </si>
  <si>
    <t xml:space="preserve">rošt D400 litina dl 0,5m </t>
  </si>
  <si>
    <t>1715430086</t>
  </si>
  <si>
    <t>31</t>
  </si>
  <si>
    <t>899201211</t>
  </si>
  <si>
    <t>Demontáž mříží litinových včetně rámů hmotnosti do 50 kg</t>
  </si>
  <si>
    <t>823090729</t>
  </si>
  <si>
    <t>Demontáž mříží litinových  včetně rámů, hmotnosti jednotlivě do 50 kg</t>
  </si>
  <si>
    <t>Ostatní konstrukce a práce, bourání</t>
  </si>
  <si>
    <t>32</t>
  </si>
  <si>
    <t>915111111</t>
  </si>
  <si>
    <t>Vodorovné dopravní značení dělící čáry souvislé š 125 mm základní bílá barva</t>
  </si>
  <si>
    <t>113082766</t>
  </si>
  <si>
    <t>Vodorovné dopravní značení stříkané barvou  dělící čára šířky 125 mm souvislá bílá základní</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</si>
  <si>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</si>
  <si>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33</t>
  </si>
  <si>
    <t>915131111</t>
  </si>
  <si>
    <t>Vodorovné dopravní značení přechody pro chodce, šipky, symboly základní bílá barva</t>
  </si>
  <si>
    <t>-564131110</t>
  </si>
  <si>
    <t>Vodorovné dopravní značení stříkané barvou  přechody pro chodce, šipky, symboly bílé základní</t>
  </si>
  <si>
    <t>34</t>
  </si>
  <si>
    <t>915211112</t>
  </si>
  <si>
    <t>Vodorovné dopravní značení dělící čáry souvislé š 125 mm retroreflexní bílý plast</t>
  </si>
  <si>
    <t>-1218018258</t>
  </si>
  <si>
    <t>Vodorovné dopravní značení stříkaným plastem  dělící čára šířky 125 mm souvislá bílá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</si>
  <si>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</si>
  <si>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35</t>
  </si>
  <si>
    <t>915231112</t>
  </si>
  <si>
    <t>Vodorovné dopravní značení přechody pro chodce, šipky, symboly retroreflexní bílý plast</t>
  </si>
  <si>
    <t>376996454</t>
  </si>
  <si>
    <t>Vodorovné dopravní značení stříkaným plastem  přechody pro chodce, šipky, symboly nápisy bílé retroreflexní</t>
  </si>
  <si>
    <t>36</t>
  </si>
  <si>
    <t>915611111</t>
  </si>
  <si>
    <t>Předznačení vodorovného liniového značení</t>
  </si>
  <si>
    <t>415940502</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</si>
  <si>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</si>
  <si>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</si>
  <si>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37</t>
  </si>
  <si>
    <t>915621111</t>
  </si>
  <si>
    <t>Předznačení vodorovného plošného značení</t>
  </si>
  <si>
    <t>-1953188200</t>
  </si>
  <si>
    <t>Předznačení pro vodorovné značení  stříkané barvou nebo prováděné z nátěrových hmot plošné šipky, symboly, nápisy</t>
  </si>
  <si>
    <t>38</t>
  </si>
  <si>
    <t>916111123</t>
  </si>
  <si>
    <t>Osazení obruby z drobných kostek s boční opěrou do lože z betonu prostého</t>
  </si>
  <si>
    <t>-947385295</t>
  </si>
  <si>
    <t>Osazení silniční obruby z dlažebních kostek v jedné řadě  s ložem tl. přes 50 do 100 mm, s vyplněním a zatřením spár cementovou maltou z drobných kostek s boční opěrou z betonu prostého tř. C 12/15, do lože z betonu prostého téže značky</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</si>
  <si>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</si>
  <si>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39</t>
  </si>
  <si>
    <t>-1127501633</t>
  </si>
  <si>
    <t>40*0,1</t>
  </si>
  <si>
    <t>4*1,03 'Přepočtené koeficientem množství</t>
  </si>
  <si>
    <t>40</t>
  </si>
  <si>
    <t>916131213</t>
  </si>
  <si>
    <t>Osazení silničního obrubníku betonového stojatého s boční opěrou do lože z betonu prostého</t>
  </si>
  <si>
    <t>-1223476899</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</si>
  <si>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</si>
  <si>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</si>
  <si>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58+20+23,5</t>
  </si>
  <si>
    <t>41</t>
  </si>
  <si>
    <t>59217031</t>
  </si>
  <si>
    <t>obrubník betonový silniční 100 x 15 x 25 cm</t>
  </si>
  <si>
    <t>-854746019</t>
  </si>
  <si>
    <t>42</t>
  </si>
  <si>
    <t>916231213</t>
  </si>
  <si>
    <t>Osazení chodníkového obrubníku betonového stojatého s boční opěrou do lože z betonu prostého</t>
  </si>
  <si>
    <t>2017565273</t>
  </si>
  <si>
    <t>Osazení chodníkového obrubníku betonového se zřízením lože, s vyplněním a zatřením spár cementovou maltou stojatého s boční opěrou z betonu prostého, do lože z betonu prostého</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</si>
  <si>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</si>
  <si>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43</t>
  </si>
  <si>
    <t>59217016</t>
  </si>
  <si>
    <t>obrubník betonový chodníkový 100x8x25 cm</t>
  </si>
  <si>
    <t>-1813835303</t>
  </si>
  <si>
    <t>44</t>
  </si>
  <si>
    <t>919732211</t>
  </si>
  <si>
    <t>Styčná spára napojení nového živičného povrchu na stávající za tepla š 15 mm hl 25 mm s prořezáním</t>
  </si>
  <si>
    <t>-461004841</t>
  </si>
  <si>
    <t>Styčná pracovní spára při napojení nového živičného povrchu na stávající se zalitím za tepla modifikovanou asfaltovou hmotou s posypem vápenným hydrátem šířky do 15 mm, hloubky do 25 mm včetně prořezání spáry</t>
  </si>
  <si>
    <t xml:space="preserve">Poznámka k souboru cen:
1. V cenách jsou započteny i náklady na vyčištění spár, na impregnaci a zalití spár včetně dodání hmot. </t>
  </si>
  <si>
    <t>45</t>
  </si>
  <si>
    <t>919735112</t>
  </si>
  <si>
    <t>Řezání stávajícího živičného krytu hl do 100 mm</t>
  </si>
  <si>
    <t>-618207875</t>
  </si>
  <si>
    <t>Řezání stávajícího živičného krytu nebo podkladu  hloubky přes 50 do 100 mm</t>
  </si>
  <si>
    <t xml:space="preserve">Poznámka k souboru cen:
1. V cenách jsou započteny i náklady na spotřebu vody. </t>
  </si>
  <si>
    <t>46</t>
  </si>
  <si>
    <t>935112211</t>
  </si>
  <si>
    <t>Osazení příkopového žlabu do betonu tl 100 mm z betonových tvárnic š 800 mm</t>
  </si>
  <si>
    <t>575519034</t>
  </si>
  <si>
    <t>Osazení betonového příkopového žlabu s vyplněním a zatřením spár cementovou maltou s ložem tl. 100 mm z betonu prostého z betonových příkopových tvárnic šířky přes 500 do 800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</si>
  <si>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</si>
  <si>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47</t>
  </si>
  <si>
    <t>935112911</t>
  </si>
  <si>
    <t>Příplatek ZKD tl 10 mm lože přes 100 mm u příkopového žlabu osazeného do betonu</t>
  </si>
  <si>
    <t>1383388346</t>
  </si>
  <si>
    <t>Osazení betonového příkopového žlabu s vyplněním a zatřením spár cementovou maltou Příplatek k cenám za každých dalších i započatých 10 mm tloušťky lože přes 100 mm</t>
  </si>
  <si>
    <t>21*0,8</t>
  </si>
  <si>
    <t>16,8*5 'Přepočtené koeficientem množství</t>
  </si>
  <si>
    <t>48</t>
  </si>
  <si>
    <t>59227016</t>
  </si>
  <si>
    <t>žlabovka betonová s lomenými stěnami příkopová 300x650x245mm</t>
  </si>
  <si>
    <t>-1903850808</t>
  </si>
  <si>
    <t>49</t>
  </si>
  <si>
    <t>938909411</t>
  </si>
  <si>
    <t>Čištění vozovek odkopem ručně ulehlého nánosu tl do 5 cm</t>
  </si>
  <si>
    <t>1212927577</t>
  </si>
  <si>
    <t>Čištění vozovek odkopem ručně ulehlého nánosu z povrchu podkladu nebo krytu s odklizením na hromady na vzdálenost do 20 m nebo naložením na dopravní prostředek tloušťky vrstvy do 5 cm</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</si>
  <si>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</si>
  <si>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50</t>
  </si>
  <si>
    <t>966049831</t>
  </si>
  <si>
    <t>Rozebrání prefabrikovaných plotových desek betonových</t>
  </si>
  <si>
    <t>1846830711</t>
  </si>
  <si>
    <t>Rozebrání prefabrikovaných plotových desek  betonových</t>
  </si>
  <si>
    <t>997</t>
  </si>
  <si>
    <t>Přesun sutě</t>
  </si>
  <si>
    <t>51</t>
  </si>
  <si>
    <t>997221551</t>
  </si>
  <si>
    <t>Vodorovná doprava suti ze sypkých materiálů do 1 km</t>
  </si>
  <si>
    <t>1972646089</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</si>
  <si>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</si>
  <si>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</si>
  <si>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"komunikace živice"</t>
  </si>
  <si>
    <t>701*0,22</t>
  </si>
  <si>
    <t>"komunikace podkladní vrstvy"</t>
  </si>
  <si>
    <t>701*0,44</t>
  </si>
  <si>
    <t>"betonový povrch"</t>
  </si>
  <si>
    <t>19*0,625</t>
  </si>
  <si>
    <t>"kačírek"</t>
  </si>
  <si>
    <t>12*0,3</t>
  </si>
  <si>
    <t>"obruby"</t>
  </si>
  <si>
    <t>18,5*0,23</t>
  </si>
  <si>
    <t>52</t>
  </si>
  <si>
    <t>997221559</t>
  </si>
  <si>
    <t>Příplatek ZKD 1 km u vodorovné dopravy suti ze sypkých materiálů</t>
  </si>
  <si>
    <t>1113165680</t>
  </si>
  <si>
    <t>Vodorovná doprava suti  bez naložení, ale se složením a s hrubým urovnáním Příplatek k ceně za každý další i započatý 1 km přes 1 km</t>
  </si>
  <si>
    <t>482,39*14 'Přepočtené koeficientem množství</t>
  </si>
  <si>
    <t>53</t>
  </si>
  <si>
    <t>997221815</t>
  </si>
  <si>
    <t>Poplatek za uložení na skládce (skládkovné) stavebního odpadu betonového kód odpadu 170 101</t>
  </si>
  <si>
    <t>-1883562707</t>
  </si>
  <si>
    <t>Poplatek za uložení stavebního odpadu na skládce (skládkovné) z prostého betonu zatříděného do Katalogu odpadů pod kódem 170 101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</si>
  <si>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</si>
  <si>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54</t>
  </si>
  <si>
    <t>997221845</t>
  </si>
  <si>
    <t>Poplatek za uložení na skládce (skládkovné) odpadu asfaltového bez dehtu kód odpadu 170 302</t>
  </si>
  <si>
    <t>1530319911</t>
  </si>
  <si>
    <t>Poplatek za uložení stavebního odpadu na skládce (skládkovné) asfaltového bez obsahu dehtu zatříděného do Katalogu odpadů pod kódem 170 302</t>
  </si>
  <si>
    <t>55</t>
  </si>
  <si>
    <t>997221855</t>
  </si>
  <si>
    <t>Poplatek za uložení na skládce (skládkovné) zeminy a kameniva kód odpadu 170 504</t>
  </si>
  <si>
    <t>1710463295</t>
  </si>
  <si>
    <t>Poplatek za uložení stavebního odpadu na skládce (skládkovné) zeminy a kameniva zatříděného do Katalogu odpadů pod kódem 170 504</t>
  </si>
  <si>
    <t>998</t>
  </si>
  <si>
    <t>Přesun hmot</t>
  </si>
  <si>
    <t>56</t>
  </si>
  <si>
    <t>998225111</t>
  </si>
  <si>
    <t>Přesun hmot pro pozemní komunikace s krytem z kamene, monolitickým betonovým nebo živičným</t>
  </si>
  <si>
    <t>-415666484</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</si>
  <si>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</si>
  <si>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</si>
  <si>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PSV</t>
  </si>
  <si>
    <t>Práce a dodávky PSV</t>
  </si>
  <si>
    <t>783</t>
  </si>
  <si>
    <t>Dokončovací práce - nátěry</t>
  </si>
  <si>
    <t>57</t>
  </si>
  <si>
    <t>783301303</t>
  </si>
  <si>
    <t>Bezoplachové odrezivění zámečnických konstrukcí</t>
  </si>
  <si>
    <t>-1252084376</t>
  </si>
  <si>
    <t>Příprava podkladu zámečnických konstrukcí před provedením nátěru odrezivění odrezovačem bezoplachovým</t>
  </si>
  <si>
    <t>58</t>
  </si>
  <si>
    <t>783314203</t>
  </si>
  <si>
    <t>Základní antikorozní jednonásobný syntetický samozákladující nátěr zámečnických konstrukcí</t>
  </si>
  <si>
    <t>1596897269</t>
  </si>
  <si>
    <t>Základní antikorozní nátěr zámečnických konstrukcí jednonásobný syntetický samozákladující</t>
  </si>
  <si>
    <t>59</t>
  </si>
  <si>
    <t>783317101</t>
  </si>
  <si>
    <t>Krycí jednonásobný syntetický standardní nátěr zámečnických konstrukcí</t>
  </si>
  <si>
    <t>839236875</t>
  </si>
  <si>
    <t>Krycí nátěr (email) zámečnických konstrukcí jednonásobný syntetický standardní</t>
  </si>
  <si>
    <t>VRN</t>
  </si>
  <si>
    <t>Vedlejší rozpočtové náklady</t>
  </si>
  <si>
    <t>VRN1</t>
  </si>
  <si>
    <t>Průzkumné, geodetické a projektové práce</t>
  </si>
  <si>
    <t>60</t>
  </si>
  <si>
    <t>012303000</t>
  </si>
  <si>
    <t>Geodetické práce po výstavbě</t>
  </si>
  <si>
    <t>kpl</t>
  </si>
  <si>
    <t>1024</t>
  </si>
  <si>
    <t>-1314971575</t>
  </si>
  <si>
    <t>VRN4</t>
  </si>
  <si>
    <t>Inženýrská činnost</t>
  </si>
  <si>
    <t>61</t>
  </si>
  <si>
    <t>045002000</t>
  </si>
  <si>
    <t>Kompletační a koordinační činnost</t>
  </si>
  <si>
    <t>-1360254364</t>
  </si>
  <si>
    <t>Hlavní tituly průvodních činností a nákladů inženýrská činnost kompletační a koordinační činnost</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</si>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</sst>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2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8"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15" fillId="3"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6" fillId="0" borderId="0" xfId="0" applyFont="1" applyBorder="1" applyAlignment="1">
      <alignment horizontal="left" vertical="center"/>
    </xf>
    <xf numFmtId="0" fontId="0" fillId="0" borderId="5" xfId="0" applyBorder="1"/>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lignment horizontal="left" vertical="top"/>
    </xf>
    <xf numFmtId="0" fontId="3" fillId="0" borderId="0" xfId="0" applyFont="1" applyBorder="1" applyAlignment="1">
      <alignment horizontal="left" vertical="center"/>
    </xf>
    <xf numFmtId="0" fontId="19" fillId="0" borderId="0" xfId="0" applyFont="1" applyAlignment="1">
      <alignment horizontal="left" vertical="top" wrapText="1"/>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19" fillId="0" borderId="0" xfId="0" applyFont="1" applyAlignment="1">
      <alignment horizontal="left" vertical="center"/>
    </xf>
    <xf numFmtId="0" fontId="18" fillId="0" borderId="0" xfId="0" applyFont="1" applyBorder="1" applyAlignment="1">
      <alignment horizontal="left" vertical="center"/>
    </xf>
    <xf numFmtId="0" fontId="3" fillId="4" borderId="0" xfId="0" applyFont="1" applyFill="1" applyBorder="1" applyAlignment="1" applyProtection="1">
      <alignment horizontal="left" vertical="center"/>
      <protection locked="0"/>
    </xf>
    <xf numFmtId="49" fontId="3" fillId="4"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0" fillId="0" borderId="7" xfId="0" applyFont="1" applyBorder="1" applyAlignment="1">
      <alignment horizontal="left" vertical="center"/>
    </xf>
    <xf numFmtId="0" fontId="0" fillId="0" borderId="7" xfId="0" applyFont="1" applyBorder="1" applyAlignment="1">
      <alignment vertical="center"/>
    </xf>
    <xf numFmtId="4" fontId="20" fillId="0" borderId="7" xfId="0" applyNumberFormat="1"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164" fontId="2" fillId="0" borderId="0" xfId="0" applyNumberFormat="1" applyFont="1" applyBorder="1" applyAlignment="1">
      <alignment horizontal="center" vertical="center"/>
    </xf>
    <xf numFmtId="4" fontId="19" fillId="0" borderId="0" xfId="0" applyNumberFormat="1" applyFont="1" applyBorder="1" applyAlignment="1">
      <alignment vertical="center"/>
    </xf>
    <xf numFmtId="0" fontId="2" fillId="0" borderId="5" xfId="0" applyFont="1" applyBorder="1" applyAlignment="1">
      <alignment vertical="center"/>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0" fillId="5" borderId="9" xfId="0" applyFont="1" applyFill="1" applyBorder="1" applyAlignment="1">
      <alignment vertical="center"/>
    </xf>
    <xf numFmtId="0" fontId="4" fillId="5" borderId="9" xfId="0" applyFont="1" applyFill="1" applyBorder="1" applyAlignment="1">
      <alignment horizontal="center" vertical="center"/>
    </xf>
    <xf numFmtId="0" fontId="4" fillId="5" borderId="9" xfId="0" applyFont="1" applyFill="1" applyBorder="1" applyAlignment="1">
      <alignment horizontal="left" vertical="center"/>
    </xf>
    <xf numFmtId="4" fontId="4" fillId="5" borderId="9" xfId="0" applyNumberFormat="1" applyFont="1" applyFill="1" applyBorder="1" applyAlignment="1">
      <alignment vertical="center"/>
    </xf>
    <xf numFmtId="0" fontId="0" fillId="5" borderId="10" xfId="0" applyFont="1" applyFill="1" applyBorder="1" applyAlignment="1">
      <alignment vertical="center"/>
    </xf>
    <xf numFmtId="0" fontId="0" fillId="5" borderId="5" xfId="0"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6" fillId="0" borderId="0" xfId="0" applyFont="1" applyAlignment="1">
      <alignment horizontal="left" vertical="center"/>
    </xf>
    <xf numFmtId="0" fontId="3" fillId="0" borderId="4" xfId="0" applyFont="1" applyBorder="1" applyAlignment="1">
      <alignment vertical="center"/>
    </xf>
    <xf numFmtId="0" fontId="18"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1" fillId="0" borderId="0" xfId="0" applyFont="1" applyAlignment="1">
      <alignment vertical="center"/>
    </xf>
    <xf numFmtId="165" fontId="3" fillId="0" borderId="0" xfId="0" applyNumberFormat="1" applyFont="1" applyAlignment="1">
      <alignment horizontal="left" vertical="center"/>
    </xf>
    <xf numFmtId="0" fontId="22" fillId="0" borderId="14" xfId="0" applyFont="1" applyBorder="1" applyAlignment="1">
      <alignment horizontal="center" vertical="center"/>
    </xf>
    <xf numFmtId="0" fontId="22"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0" fillId="0" borderId="18" xfId="0" applyFont="1" applyBorder="1" applyAlignment="1">
      <alignment vertical="center"/>
    </xf>
    <xf numFmtId="0" fontId="3" fillId="6" borderId="8" xfId="0" applyFont="1" applyFill="1" applyBorder="1" applyAlignment="1">
      <alignment horizontal="center" vertical="center"/>
    </xf>
    <xf numFmtId="0" fontId="3" fillId="6" borderId="9" xfId="0" applyFont="1" applyFill="1" applyBorder="1" applyAlignment="1">
      <alignment horizontal="left" vertical="center"/>
    </xf>
    <xf numFmtId="0" fontId="0" fillId="6" borderId="9" xfId="0" applyFont="1" applyFill="1" applyBorder="1" applyAlignment="1">
      <alignment vertical="center"/>
    </xf>
    <xf numFmtId="0" fontId="3" fillId="6" borderId="9" xfId="0" applyFont="1" applyFill="1" applyBorder="1" applyAlignment="1">
      <alignment horizontal="center" vertical="center"/>
    </xf>
    <xf numFmtId="0" fontId="3" fillId="6" borderId="9" xfId="0" applyFont="1" applyFill="1" applyBorder="1" applyAlignment="1">
      <alignment horizontal="right" vertical="center"/>
    </xf>
    <xf numFmtId="0" fontId="3" fillId="6" borderId="10" xfId="0" applyFont="1" applyFill="1" applyBorder="1" applyAlignment="1">
      <alignment horizontal="center" vertical="center"/>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0" fillId="0" borderId="14"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horizontal="right" vertical="center"/>
    </xf>
    <xf numFmtId="4" fontId="23" fillId="0" borderId="0" xfId="0" applyNumberFormat="1" applyFont="1" applyAlignment="1">
      <alignment vertical="center"/>
    </xf>
    <xf numFmtId="0" fontId="4"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8" xfId="0" applyNumberFormat="1" applyFont="1" applyBorder="1" applyAlignment="1">
      <alignmen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lignment vertical="center"/>
    </xf>
    <xf numFmtId="0" fontId="26" fillId="0" borderId="0" xfId="0" applyFont="1" applyAlignment="1">
      <alignment vertical="center"/>
    </xf>
    <xf numFmtId="0" fontId="26" fillId="0" borderId="0" xfId="0" applyFont="1" applyAlignment="1">
      <alignment horizontal="left" vertical="center" wrapText="1"/>
    </xf>
    <xf numFmtId="0" fontId="27" fillId="0" borderId="0" xfId="0" applyFont="1" applyAlignment="1">
      <alignment vertical="center"/>
    </xf>
    <xf numFmtId="4" fontId="27" fillId="0" borderId="0" xfId="0" applyNumberFormat="1" applyFont="1" applyAlignment="1">
      <alignment vertical="center"/>
    </xf>
    <xf numFmtId="0" fontId="28" fillId="0" borderId="0" xfId="0" applyFont="1" applyAlignment="1">
      <alignment horizontal="center" vertical="center"/>
    </xf>
    <xf numFmtId="4" fontId="29" fillId="0" borderId="22" xfId="0" applyNumberFormat="1" applyFont="1" applyBorder="1" applyAlignment="1">
      <alignment vertical="center"/>
    </xf>
    <xf numFmtId="4" fontId="29" fillId="0" borderId="23" xfId="0" applyNumberFormat="1" applyFont="1" applyBorder="1" applyAlignment="1">
      <alignment vertical="center"/>
    </xf>
    <xf numFmtId="166" fontId="29" fillId="0" borderId="23" xfId="0" applyNumberFormat="1" applyFont="1" applyBorder="1" applyAlignment="1">
      <alignment vertical="center"/>
    </xf>
    <xf numFmtId="4" fontId="29" fillId="0" borderId="24" xfId="0" applyNumberFormat="1" applyFont="1" applyBorder="1" applyAlignment="1">
      <alignment vertical="center"/>
    </xf>
    <xf numFmtId="0" fontId="5" fillId="0" borderId="0" xfId="0" applyFont="1" applyAlignment="1">
      <alignment horizontal="left" vertical="center"/>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8" fillId="0" borderId="0" xfId="0" applyFont="1" applyBorder="1" applyAlignment="1">
      <alignment horizontal="left" vertical="center" wrapText="1"/>
    </xf>
    <xf numFmtId="0" fontId="0" fillId="0" borderId="0" xfId="0" applyFont="1" applyBorder="1" applyAlignment="1" applyProtection="1">
      <alignment vertical="center"/>
      <protection locked="0"/>
    </xf>
    <xf numFmtId="0" fontId="4" fillId="0" borderId="0" xfId="0" applyFont="1" applyBorder="1" applyAlignment="1">
      <alignment horizontal="left" vertical="center" wrapText="1"/>
    </xf>
    <xf numFmtId="0" fontId="18"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5" xfId="0" applyFont="1" applyBorder="1" applyAlignment="1" applyProtection="1">
      <alignment vertical="center"/>
      <protection locked="0"/>
    </xf>
    <xf numFmtId="0" fontId="0" fillId="0" borderId="25" xfId="0" applyFont="1" applyBorder="1" applyAlignment="1">
      <alignment vertical="center"/>
    </xf>
    <xf numFmtId="0" fontId="20" fillId="0" borderId="0" xfId="0" applyFont="1" applyBorder="1" applyAlignment="1">
      <alignment horizontal="left" vertical="center"/>
    </xf>
    <xf numFmtId="4" fontId="23"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6" borderId="0" xfId="0" applyFont="1" applyFill="1" applyBorder="1" applyAlignment="1">
      <alignment vertical="center"/>
    </xf>
    <xf numFmtId="0" fontId="4" fillId="6" borderId="8" xfId="0" applyFont="1" applyFill="1" applyBorder="1" applyAlignment="1">
      <alignment horizontal="left" vertical="center"/>
    </xf>
    <xf numFmtId="0" fontId="4" fillId="6" borderId="9" xfId="0" applyFont="1" applyFill="1" applyBorder="1" applyAlignment="1">
      <alignment horizontal="right" vertical="center"/>
    </xf>
    <xf numFmtId="0" fontId="4" fillId="6" borderId="9" xfId="0" applyFont="1" applyFill="1" applyBorder="1" applyAlignment="1">
      <alignment horizontal="center" vertical="center"/>
    </xf>
    <xf numFmtId="0" fontId="0" fillId="6" borderId="9" xfId="0" applyFont="1" applyFill="1" applyBorder="1" applyAlignment="1" applyProtection="1">
      <alignment vertical="center"/>
      <protection locked="0"/>
    </xf>
    <xf numFmtId="4" fontId="4" fillId="6" borderId="9" xfId="0" applyNumberFormat="1" applyFont="1" applyFill="1" applyBorder="1" applyAlignment="1">
      <alignment vertical="center"/>
    </xf>
    <xf numFmtId="0" fontId="0" fillId="6" borderId="26" xfId="0" applyFont="1" applyFill="1" applyBorder="1" applyAlignment="1">
      <alignment vertical="center"/>
    </xf>
    <xf numFmtId="0" fontId="0" fillId="0" borderId="12"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lignment horizontal="left" vertical="center"/>
    </xf>
    <xf numFmtId="0" fontId="3" fillId="6" borderId="0" xfId="0" applyFont="1" applyFill="1" applyBorder="1" applyAlignment="1">
      <alignment horizontal="left" vertical="center"/>
    </xf>
    <xf numFmtId="0" fontId="0" fillId="6" borderId="0" xfId="0" applyFont="1" applyFill="1" applyBorder="1" applyAlignment="1" applyProtection="1">
      <alignment vertical="center"/>
      <protection locked="0"/>
    </xf>
    <xf numFmtId="0" fontId="3" fillId="6" borderId="0" xfId="0" applyFont="1" applyFill="1" applyBorder="1" applyAlignment="1">
      <alignment horizontal="right" vertical="center"/>
    </xf>
    <xf numFmtId="0" fontId="0" fillId="6" borderId="5" xfId="0" applyFont="1" applyFill="1" applyBorder="1" applyAlignment="1">
      <alignment vertical="center"/>
    </xf>
    <xf numFmtId="0" fontId="31"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18" fillId="0" borderId="0" xfId="0" applyFont="1" applyAlignment="1">
      <alignment horizontal="left" vertical="center" wrapText="1"/>
    </xf>
    <xf numFmtId="0" fontId="3" fillId="0" borderId="0" xfId="0" applyFont="1" applyAlignment="1">
      <alignment horizontal="left" vertical="center"/>
    </xf>
    <xf numFmtId="0" fontId="18"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0" xfId="0" applyFont="1" applyFill="1" applyBorder="1" applyAlignment="1" applyProtection="1">
      <alignment horizontal="center" vertical="center" wrapText="1"/>
      <protection locked="0"/>
    </xf>
    <xf numFmtId="0" fontId="3" fillId="6" borderId="21" xfId="0" applyFont="1" applyFill="1" applyBorder="1" applyAlignment="1">
      <alignment horizontal="center" vertical="center" wrapText="1"/>
    </xf>
    <xf numFmtId="4" fontId="23" fillId="0" borderId="0" xfId="0" applyNumberFormat="1" applyFont="1" applyAlignment="1">
      <alignment/>
    </xf>
    <xf numFmtId="166" fontId="32" fillId="0" borderId="15" xfId="0" applyNumberFormat="1" applyFont="1" applyBorder="1" applyAlignment="1">
      <alignment/>
    </xf>
    <xf numFmtId="166" fontId="32" fillId="0" borderId="16" xfId="0" applyNumberFormat="1" applyFont="1" applyBorder="1" applyAlignment="1">
      <alignment/>
    </xf>
    <xf numFmtId="4" fontId="33"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17"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8"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4"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4"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8" xfId="0" applyNumberFormat="1" applyFont="1" applyBorder="1" applyAlignment="1">
      <alignmen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0" applyFont="1" applyAlignment="1">
      <alignment horizontal="lef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36" fillId="0" borderId="0" xfId="0" applyFont="1" applyAlignment="1">
      <alignment vertical="center" wrapText="1"/>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7"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37" fillId="0" borderId="27" xfId="0" applyFont="1" applyBorder="1" applyAlignment="1" applyProtection="1">
      <alignment horizontal="center" vertical="center"/>
      <protection locked="0"/>
    </xf>
    <xf numFmtId="49" fontId="37" fillId="0" borderId="27" xfId="0" applyNumberFormat="1" applyFont="1" applyBorder="1" applyAlignment="1" applyProtection="1">
      <alignment horizontal="left" vertical="center" wrapText="1"/>
      <protection locked="0"/>
    </xf>
    <xf numFmtId="0" fontId="37" fillId="0" borderId="27" xfId="0" applyFont="1" applyBorder="1" applyAlignment="1" applyProtection="1">
      <alignment horizontal="left" vertical="center" wrapText="1"/>
      <protection locked="0"/>
    </xf>
    <xf numFmtId="0" fontId="37" fillId="0" borderId="27" xfId="0" applyFont="1" applyBorder="1" applyAlignment="1" applyProtection="1">
      <alignment horizontal="center" vertical="center" wrapText="1"/>
      <protection locked="0"/>
    </xf>
    <xf numFmtId="167" fontId="37" fillId="0" borderId="27" xfId="0" applyNumberFormat="1" applyFont="1" applyBorder="1" applyAlignment="1" applyProtection="1">
      <alignment vertical="center"/>
      <protection locked="0"/>
    </xf>
    <xf numFmtId="4" fontId="37" fillId="4"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locked="0"/>
    </xf>
    <xf numFmtId="0" fontId="37" fillId="0" borderId="4" xfId="0" applyFont="1" applyBorder="1" applyAlignment="1">
      <alignment vertical="center"/>
    </xf>
    <xf numFmtId="0" fontId="37" fillId="4" borderId="27" xfId="0" applyFont="1" applyFill="1" applyBorder="1" applyAlignment="1" applyProtection="1">
      <alignment horizontal="left" vertical="center"/>
      <protection locked="0"/>
    </xf>
    <xf numFmtId="0" fontId="37" fillId="0" borderId="0" xfId="0" applyFont="1" applyBorder="1" applyAlignment="1">
      <alignment horizontal="center"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8"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8"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2"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8"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4"/>
  <sheetViews>
    <sheetView showGridLines="0" tabSelected="1"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35"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AR2" s="22" t="s">
        <v>8</v>
      </c>
      <c r="BS2" s="23" t="s">
        <v>9</v>
      </c>
      <c r="BT2" s="23" t="s">
        <v>10</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9</v>
      </c>
      <c r="BT3" s="23" t="s">
        <v>11</v>
      </c>
    </row>
    <row r="4" spans="2:71" ht="36.95" customHeight="1">
      <c r="B4" s="27"/>
      <c r="C4" s="28"/>
      <c r="D4" s="29" t="s">
        <v>12</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13</v>
      </c>
      <c r="BE4" s="32" t="s">
        <v>14</v>
      </c>
      <c r="BS4" s="23" t="s">
        <v>15</v>
      </c>
    </row>
    <row r="5" spans="2:71" ht="14.4" customHeight="1">
      <c r="B5" s="27"/>
      <c r="C5" s="28"/>
      <c r="D5" s="33" t="s">
        <v>16</v>
      </c>
      <c r="E5" s="28"/>
      <c r="F5" s="28"/>
      <c r="G5" s="28"/>
      <c r="H5" s="28"/>
      <c r="I5" s="28"/>
      <c r="J5" s="28"/>
      <c r="K5" s="34" t="s">
        <v>17</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18</v>
      </c>
      <c r="BS5" s="23" t="s">
        <v>9</v>
      </c>
    </row>
    <row r="6" spans="2:71" ht="36.95" customHeight="1">
      <c r="B6" s="27"/>
      <c r="C6" s="28"/>
      <c r="D6" s="36" t="s">
        <v>19</v>
      </c>
      <c r="E6" s="28"/>
      <c r="F6" s="28"/>
      <c r="G6" s="28"/>
      <c r="H6" s="28"/>
      <c r="I6" s="28"/>
      <c r="J6" s="28"/>
      <c r="K6" s="37" t="s">
        <v>20</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9</v>
      </c>
    </row>
    <row r="7" spans="2:71" ht="14.4" customHeight="1">
      <c r="B7" s="27"/>
      <c r="C7" s="28"/>
      <c r="D7" s="39" t="s">
        <v>21</v>
      </c>
      <c r="E7" s="28"/>
      <c r="F7" s="28"/>
      <c r="G7" s="28"/>
      <c r="H7" s="28"/>
      <c r="I7" s="28"/>
      <c r="J7" s="28"/>
      <c r="K7" s="34" t="s">
        <v>5</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5</v>
      </c>
      <c r="AO7" s="28"/>
      <c r="AP7" s="28"/>
      <c r="AQ7" s="30"/>
      <c r="BE7" s="38"/>
      <c r="BS7" s="23" t="s">
        <v>9</v>
      </c>
    </row>
    <row r="8" spans="2:71"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9</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9</v>
      </c>
    </row>
    <row r="10" spans="2:71"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5</v>
      </c>
      <c r="AO10" s="28"/>
      <c r="AP10" s="28"/>
      <c r="AQ10" s="30"/>
      <c r="BE10" s="38"/>
      <c r="BS10" s="23" t="s">
        <v>9</v>
      </c>
    </row>
    <row r="11" spans="2:71" ht="18.45"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30</v>
      </c>
      <c r="AL11" s="28"/>
      <c r="AM11" s="28"/>
      <c r="AN11" s="34" t="s">
        <v>5</v>
      </c>
      <c r="AO11" s="28"/>
      <c r="AP11" s="28"/>
      <c r="AQ11" s="30"/>
      <c r="BE11" s="38"/>
      <c r="BS11" s="23" t="s">
        <v>9</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9</v>
      </c>
    </row>
    <row r="13" spans="2:71" ht="14.4" customHeight="1">
      <c r="B13" s="27"/>
      <c r="C13" s="28"/>
      <c r="D13" s="39"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32</v>
      </c>
      <c r="AO13" s="28"/>
      <c r="AP13" s="28"/>
      <c r="AQ13" s="30"/>
      <c r="BE13" s="38"/>
      <c r="BS13" s="23" t="s">
        <v>9</v>
      </c>
    </row>
    <row r="14" spans="2:71" ht="13.5">
      <c r="B14" s="27"/>
      <c r="C14" s="28"/>
      <c r="D14" s="28"/>
      <c r="E14" s="41" t="s">
        <v>32</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30</v>
      </c>
      <c r="AL14" s="28"/>
      <c r="AM14" s="28"/>
      <c r="AN14" s="41" t="s">
        <v>32</v>
      </c>
      <c r="AO14" s="28"/>
      <c r="AP14" s="28"/>
      <c r="AQ14" s="30"/>
      <c r="BE14" s="38"/>
      <c r="BS14" s="23" t="s">
        <v>9</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5</v>
      </c>
      <c r="AO16" s="28"/>
      <c r="AP16" s="28"/>
      <c r="AQ16" s="30"/>
      <c r="BE16" s="38"/>
      <c r="BS16" s="23" t="s">
        <v>6</v>
      </c>
    </row>
    <row r="17" spans="2:71" ht="18.45" customHeight="1">
      <c r="B17" s="27"/>
      <c r="C17" s="28"/>
      <c r="D17" s="28"/>
      <c r="E17" s="34" t="s">
        <v>29</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30</v>
      </c>
      <c r="AL17" s="28"/>
      <c r="AM17" s="28"/>
      <c r="AN17" s="34" t="s">
        <v>5</v>
      </c>
      <c r="AO17" s="28"/>
      <c r="AP17" s="28"/>
      <c r="AQ17" s="30"/>
      <c r="BE17" s="38"/>
      <c r="BS17" s="23" t="s">
        <v>34</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9</v>
      </c>
    </row>
    <row r="19" spans="2:71" ht="14.4" customHeight="1">
      <c r="B19" s="27"/>
      <c r="C19" s="28"/>
      <c r="D19" s="39" t="s">
        <v>35</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9</v>
      </c>
    </row>
    <row r="20" spans="2:71" ht="14.4" customHeight="1">
      <c r="B20" s="27"/>
      <c r="C20" s="28"/>
      <c r="D20" s="28"/>
      <c r="E20" s="43" t="s">
        <v>5</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36</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37</v>
      </c>
      <c r="M25" s="51"/>
      <c r="N25" s="51"/>
      <c r="O25" s="51"/>
      <c r="P25" s="46"/>
      <c r="Q25" s="46"/>
      <c r="R25" s="46"/>
      <c r="S25" s="46"/>
      <c r="T25" s="46"/>
      <c r="U25" s="46"/>
      <c r="V25" s="46"/>
      <c r="W25" s="51" t="s">
        <v>38</v>
      </c>
      <c r="X25" s="51"/>
      <c r="Y25" s="51"/>
      <c r="Z25" s="51"/>
      <c r="AA25" s="51"/>
      <c r="AB25" s="51"/>
      <c r="AC25" s="51"/>
      <c r="AD25" s="51"/>
      <c r="AE25" s="51"/>
      <c r="AF25" s="46"/>
      <c r="AG25" s="46"/>
      <c r="AH25" s="46"/>
      <c r="AI25" s="46"/>
      <c r="AJ25" s="46"/>
      <c r="AK25" s="51" t="s">
        <v>39</v>
      </c>
      <c r="AL25" s="51"/>
      <c r="AM25" s="51"/>
      <c r="AN25" s="51"/>
      <c r="AO25" s="51"/>
      <c r="AP25" s="46"/>
      <c r="AQ25" s="50"/>
      <c r="BE25" s="38"/>
    </row>
    <row r="26" spans="2:57" s="2" customFormat="1" ht="14.4" customHeight="1">
      <c r="B26" s="52"/>
      <c r="C26" s="53"/>
      <c r="D26" s="54" t="s">
        <v>40</v>
      </c>
      <c r="E26" s="53"/>
      <c r="F26" s="54" t="s">
        <v>41</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42</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43</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44</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45</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46</v>
      </c>
      <c r="E32" s="60"/>
      <c r="F32" s="60"/>
      <c r="G32" s="60"/>
      <c r="H32" s="60"/>
      <c r="I32" s="60"/>
      <c r="J32" s="60"/>
      <c r="K32" s="60"/>
      <c r="L32" s="60"/>
      <c r="M32" s="60"/>
      <c r="N32" s="60"/>
      <c r="O32" s="60"/>
      <c r="P32" s="60"/>
      <c r="Q32" s="60"/>
      <c r="R32" s="60"/>
      <c r="S32" s="60"/>
      <c r="T32" s="61" t="s">
        <v>47</v>
      </c>
      <c r="U32" s="60"/>
      <c r="V32" s="60"/>
      <c r="W32" s="60"/>
      <c r="X32" s="62" t="s">
        <v>48</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45"/>
    </row>
    <row r="39" spans="2:44" s="1" customFormat="1" ht="36.95" customHeight="1">
      <c r="B39" s="45"/>
      <c r="C39" s="71" t="s">
        <v>49</v>
      </c>
      <c r="AR39" s="45"/>
    </row>
    <row r="40" spans="2:44" s="1" customFormat="1" ht="6.95" customHeight="1">
      <c r="B40" s="45"/>
      <c r="AR40" s="45"/>
    </row>
    <row r="41" spans="2:44" s="3" customFormat="1" ht="14.4" customHeight="1">
      <c r="B41" s="72"/>
      <c r="C41" s="73" t="s">
        <v>16</v>
      </c>
      <c r="L41" s="3" t="str">
        <f>K5</f>
        <v>Z001</v>
      </c>
      <c r="AR41" s="72"/>
    </row>
    <row r="42" spans="2:44" s="4" customFormat="1" ht="36.95" customHeight="1">
      <c r="B42" s="74"/>
      <c r="C42" s="75" t="s">
        <v>19</v>
      </c>
      <c r="L42" s="76" t="str">
        <f>K6</f>
        <v>Domov Pramen Mnichov</v>
      </c>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R42" s="74"/>
    </row>
    <row r="43" spans="2:44" s="1" customFormat="1" ht="6.95" customHeight="1">
      <c r="B43" s="45"/>
      <c r="AR43" s="45"/>
    </row>
    <row r="44" spans="2:44" s="1" customFormat="1" ht="13.5">
      <c r="B44" s="45"/>
      <c r="C44" s="73" t="s">
        <v>23</v>
      </c>
      <c r="L44" s="77" t="str">
        <f>IF(K8="","",K8)</f>
        <v>Mnichov č.p. 142</v>
      </c>
      <c r="AI44" s="73" t="s">
        <v>25</v>
      </c>
      <c r="AM44" s="78" t="str">
        <f>IF(AN8="","",AN8)</f>
        <v>14. 5. 2018</v>
      </c>
      <c r="AN44" s="78"/>
      <c r="AR44" s="45"/>
    </row>
    <row r="45" spans="2:44" s="1" customFormat="1" ht="6.95" customHeight="1">
      <c r="B45" s="45"/>
      <c r="AR45" s="45"/>
    </row>
    <row r="46" spans="2:56" s="1" customFormat="1" ht="13.5">
      <c r="B46" s="45"/>
      <c r="C46" s="73" t="s">
        <v>27</v>
      </c>
      <c r="L46" s="3" t="str">
        <f>IF(E11="","",E11)</f>
        <v xml:space="preserve"> </v>
      </c>
      <c r="AI46" s="73" t="s">
        <v>33</v>
      </c>
      <c r="AM46" s="3" t="str">
        <f>IF(E17="","",E17)</f>
        <v xml:space="preserve"> </v>
      </c>
      <c r="AN46" s="3"/>
      <c r="AO46" s="3"/>
      <c r="AP46" s="3"/>
      <c r="AR46" s="45"/>
      <c r="AS46" s="79" t="s">
        <v>50</v>
      </c>
      <c r="AT46" s="80"/>
      <c r="AU46" s="81"/>
      <c r="AV46" s="81"/>
      <c r="AW46" s="81"/>
      <c r="AX46" s="81"/>
      <c r="AY46" s="81"/>
      <c r="AZ46" s="81"/>
      <c r="BA46" s="81"/>
      <c r="BB46" s="81"/>
      <c r="BC46" s="81"/>
      <c r="BD46" s="82"/>
    </row>
    <row r="47" spans="2:56" s="1" customFormat="1" ht="13.5">
      <c r="B47" s="45"/>
      <c r="C47" s="73" t="s">
        <v>31</v>
      </c>
      <c r="L47" s="3" t="str">
        <f>IF(E14="Vyplň údaj","",E14)</f>
        <v/>
      </c>
      <c r="AR47" s="45"/>
      <c r="AS47" s="83"/>
      <c r="AT47" s="54"/>
      <c r="AU47" s="46"/>
      <c r="AV47" s="46"/>
      <c r="AW47" s="46"/>
      <c r="AX47" s="46"/>
      <c r="AY47" s="46"/>
      <c r="AZ47" s="46"/>
      <c r="BA47" s="46"/>
      <c r="BB47" s="46"/>
      <c r="BC47" s="46"/>
      <c r="BD47" s="84"/>
    </row>
    <row r="48" spans="2:56" s="1" customFormat="1" ht="10.8" customHeight="1">
      <c r="B48" s="45"/>
      <c r="AR48" s="45"/>
      <c r="AS48" s="83"/>
      <c r="AT48" s="54"/>
      <c r="AU48" s="46"/>
      <c r="AV48" s="46"/>
      <c r="AW48" s="46"/>
      <c r="AX48" s="46"/>
      <c r="AY48" s="46"/>
      <c r="AZ48" s="46"/>
      <c r="BA48" s="46"/>
      <c r="BB48" s="46"/>
      <c r="BC48" s="46"/>
      <c r="BD48" s="84"/>
    </row>
    <row r="49" spans="2:56" s="1" customFormat="1" ht="29.25" customHeight="1">
      <c r="B49" s="45"/>
      <c r="C49" s="85" t="s">
        <v>51</v>
      </c>
      <c r="D49" s="86"/>
      <c r="E49" s="86"/>
      <c r="F49" s="86"/>
      <c r="G49" s="86"/>
      <c r="H49" s="87"/>
      <c r="I49" s="88" t="s">
        <v>52</v>
      </c>
      <c r="J49" s="86"/>
      <c r="K49" s="86"/>
      <c r="L49" s="86"/>
      <c r="M49" s="86"/>
      <c r="N49" s="86"/>
      <c r="O49" s="86"/>
      <c r="P49" s="86"/>
      <c r="Q49" s="86"/>
      <c r="R49" s="86"/>
      <c r="S49" s="86"/>
      <c r="T49" s="86"/>
      <c r="U49" s="86"/>
      <c r="V49" s="86"/>
      <c r="W49" s="86"/>
      <c r="X49" s="86"/>
      <c r="Y49" s="86"/>
      <c r="Z49" s="86"/>
      <c r="AA49" s="86"/>
      <c r="AB49" s="86"/>
      <c r="AC49" s="86"/>
      <c r="AD49" s="86"/>
      <c r="AE49" s="86"/>
      <c r="AF49" s="86"/>
      <c r="AG49" s="89" t="s">
        <v>53</v>
      </c>
      <c r="AH49" s="86"/>
      <c r="AI49" s="86"/>
      <c r="AJ49" s="86"/>
      <c r="AK49" s="86"/>
      <c r="AL49" s="86"/>
      <c r="AM49" s="86"/>
      <c r="AN49" s="88" t="s">
        <v>54</v>
      </c>
      <c r="AO49" s="86"/>
      <c r="AP49" s="86"/>
      <c r="AQ49" s="90" t="s">
        <v>55</v>
      </c>
      <c r="AR49" s="45"/>
      <c r="AS49" s="91" t="s">
        <v>56</v>
      </c>
      <c r="AT49" s="92" t="s">
        <v>57</v>
      </c>
      <c r="AU49" s="92" t="s">
        <v>58</v>
      </c>
      <c r="AV49" s="92" t="s">
        <v>59</v>
      </c>
      <c r="AW49" s="92" t="s">
        <v>60</v>
      </c>
      <c r="AX49" s="92" t="s">
        <v>61</v>
      </c>
      <c r="AY49" s="92" t="s">
        <v>62</v>
      </c>
      <c r="AZ49" s="92" t="s">
        <v>63</v>
      </c>
      <c r="BA49" s="92" t="s">
        <v>64</v>
      </c>
      <c r="BB49" s="92" t="s">
        <v>65</v>
      </c>
      <c r="BC49" s="92" t="s">
        <v>66</v>
      </c>
      <c r="BD49" s="93" t="s">
        <v>67</v>
      </c>
    </row>
    <row r="50" spans="2:56" s="1" customFormat="1" ht="10.8" customHeight="1">
      <c r="B50" s="45"/>
      <c r="AR50" s="45"/>
      <c r="AS50" s="94"/>
      <c r="AT50" s="81"/>
      <c r="AU50" s="81"/>
      <c r="AV50" s="81"/>
      <c r="AW50" s="81"/>
      <c r="AX50" s="81"/>
      <c r="AY50" s="81"/>
      <c r="AZ50" s="81"/>
      <c r="BA50" s="81"/>
      <c r="BB50" s="81"/>
      <c r="BC50" s="81"/>
      <c r="BD50" s="82"/>
    </row>
    <row r="51" spans="2:90" s="4" customFormat="1" ht="32.4" customHeight="1">
      <c r="B51" s="74"/>
      <c r="C51" s="95" t="s">
        <v>68</v>
      </c>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7">
        <f>ROUND(AG52,2)</f>
        <v>0</v>
      </c>
      <c r="AH51" s="97"/>
      <c r="AI51" s="97"/>
      <c r="AJ51" s="97"/>
      <c r="AK51" s="97"/>
      <c r="AL51" s="97"/>
      <c r="AM51" s="97"/>
      <c r="AN51" s="98">
        <f>SUM(AG51,AT51)</f>
        <v>0</v>
      </c>
      <c r="AO51" s="98"/>
      <c r="AP51" s="98"/>
      <c r="AQ51" s="99" t="s">
        <v>5</v>
      </c>
      <c r="AR51" s="74"/>
      <c r="AS51" s="100">
        <f>ROUND(AS52,2)</f>
        <v>0</v>
      </c>
      <c r="AT51" s="101">
        <f>ROUND(SUM(AV51:AW51),2)</f>
        <v>0</v>
      </c>
      <c r="AU51" s="102">
        <f>ROUND(AU52,5)</f>
        <v>0</v>
      </c>
      <c r="AV51" s="101">
        <f>ROUND(AZ51*L26,2)</f>
        <v>0</v>
      </c>
      <c r="AW51" s="101">
        <f>ROUND(BA51*L27,2)</f>
        <v>0</v>
      </c>
      <c r="AX51" s="101">
        <f>ROUND(BB51*L26,2)</f>
        <v>0</v>
      </c>
      <c r="AY51" s="101">
        <f>ROUND(BC51*L27,2)</f>
        <v>0</v>
      </c>
      <c r="AZ51" s="101">
        <f>ROUND(AZ52,2)</f>
        <v>0</v>
      </c>
      <c r="BA51" s="101">
        <f>ROUND(BA52,2)</f>
        <v>0</v>
      </c>
      <c r="BB51" s="101">
        <f>ROUND(BB52,2)</f>
        <v>0</v>
      </c>
      <c r="BC51" s="101">
        <f>ROUND(BC52,2)</f>
        <v>0</v>
      </c>
      <c r="BD51" s="103">
        <f>ROUND(BD52,2)</f>
        <v>0</v>
      </c>
      <c r="BS51" s="75" t="s">
        <v>69</v>
      </c>
      <c r="BT51" s="75" t="s">
        <v>70</v>
      </c>
      <c r="BU51" s="104" t="s">
        <v>71</v>
      </c>
      <c r="BV51" s="75" t="s">
        <v>72</v>
      </c>
      <c r="BW51" s="75" t="s">
        <v>7</v>
      </c>
      <c r="BX51" s="75" t="s">
        <v>73</v>
      </c>
      <c r="CL51" s="75" t="s">
        <v>5</v>
      </c>
    </row>
    <row r="52" spans="1:91" s="5" customFormat="1" ht="28.8" customHeight="1">
      <c r="A52" s="105" t="s">
        <v>74</v>
      </c>
      <c r="B52" s="106"/>
      <c r="C52" s="107"/>
      <c r="D52" s="108" t="s">
        <v>75</v>
      </c>
      <c r="E52" s="108"/>
      <c r="F52" s="108"/>
      <c r="G52" s="108"/>
      <c r="H52" s="108"/>
      <c r="I52" s="109"/>
      <c r="J52" s="108" t="s">
        <v>76</v>
      </c>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10">
        <f>'SO 101 - Úprava dvora'!J27</f>
        <v>0</v>
      </c>
      <c r="AH52" s="109"/>
      <c r="AI52" s="109"/>
      <c r="AJ52" s="109"/>
      <c r="AK52" s="109"/>
      <c r="AL52" s="109"/>
      <c r="AM52" s="109"/>
      <c r="AN52" s="110">
        <f>SUM(AG52,AT52)</f>
        <v>0</v>
      </c>
      <c r="AO52" s="109"/>
      <c r="AP52" s="109"/>
      <c r="AQ52" s="111" t="s">
        <v>77</v>
      </c>
      <c r="AR52" s="106"/>
      <c r="AS52" s="112">
        <v>0</v>
      </c>
      <c r="AT52" s="113">
        <f>ROUND(SUM(AV52:AW52),2)</f>
        <v>0</v>
      </c>
      <c r="AU52" s="114">
        <f>'SO 101 - Úprava dvora'!P90</f>
        <v>0</v>
      </c>
      <c r="AV52" s="113">
        <f>'SO 101 - Úprava dvora'!J30</f>
        <v>0</v>
      </c>
      <c r="AW52" s="113">
        <f>'SO 101 - Úprava dvora'!J31</f>
        <v>0</v>
      </c>
      <c r="AX52" s="113">
        <f>'SO 101 - Úprava dvora'!J32</f>
        <v>0</v>
      </c>
      <c r="AY52" s="113">
        <f>'SO 101 - Úprava dvora'!J33</f>
        <v>0</v>
      </c>
      <c r="AZ52" s="113">
        <f>'SO 101 - Úprava dvora'!F30</f>
        <v>0</v>
      </c>
      <c r="BA52" s="113">
        <f>'SO 101 - Úprava dvora'!F31</f>
        <v>0</v>
      </c>
      <c r="BB52" s="113">
        <f>'SO 101 - Úprava dvora'!F32</f>
        <v>0</v>
      </c>
      <c r="BC52" s="113">
        <f>'SO 101 - Úprava dvora'!F33</f>
        <v>0</v>
      </c>
      <c r="BD52" s="115">
        <f>'SO 101 - Úprava dvora'!F34</f>
        <v>0</v>
      </c>
      <c r="BT52" s="116" t="s">
        <v>78</v>
      </c>
      <c r="BV52" s="116" t="s">
        <v>72</v>
      </c>
      <c r="BW52" s="116" t="s">
        <v>79</v>
      </c>
      <c r="BX52" s="116" t="s">
        <v>7</v>
      </c>
      <c r="CL52" s="116" t="s">
        <v>5</v>
      </c>
      <c r="CM52" s="116" t="s">
        <v>80</v>
      </c>
    </row>
    <row r="53" spans="2:44" s="1" customFormat="1" ht="30" customHeight="1">
      <c r="B53" s="45"/>
      <c r="AR53" s="45"/>
    </row>
    <row r="54" spans="2:44" s="1" customFormat="1" ht="6.95" customHeight="1">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45"/>
    </row>
  </sheetData>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R2:BE2"/>
  </mergeCells>
  <hyperlinks>
    <hyperlink ref="K1:S1" location="C2" display="1) Rekapitulace stavby"/>
    <hyperlink ref="W1:AI1" location="C51" display="2) Rekapitulace objektů stavby a soupisů prací"/>
    <hyperlink ref="A52" location="'SO 101 - Úprava dvora'!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338"/>
  <sheetViews>
    <sheetView showGridLines="0" workbookViewId="0" topLeftCell="A1">
      <pane ySplit="1" topLeftCell="A2" activePane="bottomLeft" state="frozen"/>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7"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8" customHeight="1">
      <c r="A1" s="19"/>
      <c r="B1" s="118"/>
      <c r="C1" s="118"/>
      <c r="D1" s="119" t="s">
        <v>1</v>
      </c>
      <c r="E1" s="118"/>
      <c r="F1" s="120" t="s">
        <v>81</v>
      </c>
      <c r="G1" s="120" t="s">
        <v>82</v>
      </c>
      <c r="H1" s="120"/>
      <c r="I1" s="121"/>
      <c r="J1" s="120" t="s">
        <v>83</v>
      </c>
      <c r="K1" s="119" t="s">
        <v>84</v>
      </c>
      <c r="L1" s="120" t="s">
        <v>85</v>
      </c>
      <c r="M1" s="120"/>
      <c r="N1" s="120"/>
      <c r="O1" s="120"/>
      <c r="P1" s="120"/>
      <c r="Q1" s="120"/>
      <c r="R1" s="120"/>
      <c r="S1" s="120"/>
      <c r="T1" s="120"/>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22" t="s">
        <v>8</v>
      </c>
      <c r="AT2" s="23" t="s">
        <v>79</v>
      </c>
    </row>
    <row r="3" spans="2:46" ht="6.95" customHeight="1">
      <c r="B3" s="24"/>
      <c r="C3" s="25"/>
      <c r="D3" s="25"/>
      <c r="E3" s="25"/>
      <c r="F3" s="25"/>
      <c r="G3" s="25"/>
      <c r="H3" s="25"/>
      <c r="I3" s="122"/>
      <c r="J3" s="25"/>
      <c r="K3" s="26"/>
      <c r="AT3" s="23" t="s">
        <v>80</v>
      </c>
    </row>
    <row r="4" spans="2:46" ht="36.95" customHeight="1">
      <c r="B4" s="27"/>
      <c r="C4" s="28"/>
      <c r="D4" s="29" t="s">
        <v>86</v>
      </c>
      <c r="E4" s="28"/>
      <c r="F4" s="28"/>
      <c r="G4" s="28"/>
      <c r="H4" s="28"/>
      <c r="I4" s="123"/>
      <c r="J4" s="28"/>
      <c r="K4" s="30"/>
      <c r="M4" s="31" t="s">
        <v>13</v>
      </c>
      <c r="AT4" s="23" t="s">
        <v>6</v>
      </c>
    </row>
    <row r="5" spans="2:11" ht="6.95" customHeight="1">
      <c r="B5" s="27"/>
      <c r="C5" s="28"/>
      <c r="D5" s="28"/>
      <c r="E5" s="28"/>
      <c r="F5" s="28"/>
      <c r="G5" s="28"/>
      <c r="H5" s="28"/>
      <c r="I5" s="123"/>
      <c r="J5" s="28"/>
      <c r="K5" s="30"/>
    </row>
    <row r="6" spans="2:11" ht="13.5">
      <c r="B6" s="27"/>
      <c r="C6" s="28"/>
      <c r="D6" s="39" t="s">
        <v>19</v>
      </c>
      <c r="E6" s="28"/>
      <c r="F6" s="28"/>
      <c r="G6" s="28"/>
      <c r="H6" s="28"/>
      <c r="I6" s="123"/>
      <c r="J6" s="28"/>
      <c r="K6" s="30"/>
    </row>
    <row r="7" spans="2:11" ht="14.4" customHeight="1">
      <c r="B7" s="27"/>
      <c r="C7" s="28"/>
      <c r="D7" s="28"/>
      <c r="E7" s="124" t="str">
        <f>'Rekapitulace stavby'!K6</f>
        <v>Domov Pramen Mnichov</v>
      </c>
      <c r="F7" s="39"/>
      <c r="G7" s="39"/>
      <c r="H7" s="39"/>
      <c r="I7" s="123"/>
      <c r="J7" s="28"/>
      <c r="K7" s="30"/>
    </row>
    <row r="8" spans="2:11" s="1" customFormat="1" ht="13.5">
      <c r="B8" s="45"/>
      <c r="C8" s="46"/>
      <c r="D8" s="39" t="s">
        <v>87</v>
      </c>
      <c r="E8" s="46"/>
      <c r="F8" s="46"/>
      <c r="G8" s="46"/>
      <c r="H8" s="46"/>
      <c r="I8" s="125"/>
      <c r="J8" s="46"/>
      <c r="K8" s="50"/>
    </row>
    <row r="9" spans="2:11" s="1" customFormat="1" ht="36.95" customHeight="1">
      <c r="B9" s="45"/>
      <c r="C9" s="46"/>
      <c r="D9" s="46"/>
      <c r="E9" s="126" t="s">
        <v>88</v>
      </c>
      <c r="F9" s="46"/>
      <c r="G9" s="46"/>
      <c r="H9" s="46"/>
      <c r="I9" s="125"/>
      <c r="J9" s="46"/>
      <c r="K9" s="50"/>
    </row>
    <row r="10" spans="2:11" s="1" customFormat="1" ht="13.5">
      <c r="B10" s="45"/>
      <c r="C10" s="46"/>
      <c r="D10" s="46"/>
      <c r="E10" s="46"/>
      <c r="F10" s="46"/>
      <c r="G10" s="46"/>
      <c r="H10" s="46"/>
      <c r="I10" s="125"/>
      <c r="J10" s="46"/>
      <c r="K10" s="50"/>
    </row>
    <row r="11" spans="2:11" s="1" customFormat="1" ht="14.4" customHeight="1">
      <c r="B11" s="45"/>
      <c r="C11" s="46"/>
      <c r="D11" s="39" t="s">
        <v>21</v>
      </c>
      <c r="E11" s="46"/>
      <c r="F11" s="34" t="s">
        <v>5</v>
      </c>
      <c r="G11" s="46"/>
      <c r="H11" s="46"/>
      <c r="I11" s="127" t="s">
        <v>22</v>
      </c>
      <c r="J11" s="34" t="s">
        <v>5</v>
      </c>
      <c r="K11" s="50"/>
    </row>
    <row r="12" spans="2:11" s="1" customFormat="1" ht="14.4" customHeight="1">
      <c r="B12" s="45"/>
      <c r="C12" s="46"/>
      <c r="D12" s="39" t="s">
        <v>23</v>
      </c>
      <c r="E12" s="46"/>
      <c r="F12" s="34" t="s">
        <v>24</v>
      </c>
      <c r="G12" s="46"/>
      <c r="H12" s="46"/>
      <c r="I12" s="127" t="s">
        <v>25</v>
      </c>
      <c r="J12" s="128" t="str">
        <f>'Rekapitulace stavby'!AN8</f>
        <v>14. 5. 2018</v>
      </c>
      <c r="K12" s="50"/>
    </row>
    <row r="13" spans="2:11" s="1" customFormat="1" ht="10.8" customHeight="1">
      <c r="B13" s="45"/>
      <c r="C13" s="46"/>
      <c r="D13" s="46"/>
      <c r="E13" s="46"/>
      <c r="F13" s="46"/>
      <c r="G13" s="46"/>
      <c r="H13" s="46"/>
      <c r="I13" s="125"/>
      <c r="J13" s="46"/>
      <c r="K13" s="50"/>
    </row>
    <row r="14" spans="2:11" s="1" customFormat="1" ht="14.4" customHeight="1">
      <c r="B14" s="45"/>
      <c r="C14" s="46"/>
      <c r="D14" s="39" t="s">
        <v>27</v>
      </c>
      <c r="E14" s="46"/>
      <c r="F14" s="46"/>
      <c r="G14" s="46"/>
      <c r="H14" s="46"/>
      <c r="I14" s="127" t="s">
        <v>28</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27" t="s">
        <v>30</v>
      </c>
      <c r="J15" s="34" t="str">
        <f>IF('Rekapitulace stavby'!AN11="","",'Rekapitulace stavby'!AN11)</f>
        <v/>
      </c>
      <c r="K15" s="50"/>
    </row>
    <row r="16" spans="2:11" s="1" customFormat="1" ht="6.95" customHeight="1">
      <c r="B16" s="45"/>
      <c r="C16" s="46"/>
      <c r="D16" s="46"/>
      <c r="E16" s="46"/>
      <c r="F16" s="46"/>
      <c r="G16" s="46"/>
      <c r="H16" s="46"/>
      <c r="I16" s="125"/>
      <c r="J16" s="46"/>
      <c r="K16" s="50"/>
    </row>
    <row r="17" spans="2:11" s="1" customFormat="1" ht="14.4" customHeight="1">
      <c r="B17" s="45"/>
      <c r="C17" s="46"/>
      <c r="D17" s="39" t="s">
        <v>31</v>
      </c>
      <c r="E17" s="46"/>
      <c r="F17" s="46"/>
      <c r="G17" s="46"/>
      <c r="H17" s="46"/>
      <c r="I17" s="127"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27" t="s">
        <v>30</v>
      </c>
      <c r="J18" s="34" t="str">
        <f>IF('Rekapitulace stavby'!AN14="Vyplň údaj","",IF('Rekapitulace stavby'!AN14="","",'Rekapitulace stavby'!AN14))</f>
        <v/>
      </c>
      <c r="K18" s="50"/>
    </row>
    <row r="19" spans="2:11" s="1" customFormat="1" ht="6.95" customHeight="1">
      <c r="B19" s="45"/>
      <c r="C19" s="46"/>
      <c r="D19" s="46"/>
      <c r="E19" s="46"/>
      <c r="F19" s="46"/>
      <c r="G19" s="46"/>
      <c r="H19" s="46"/>
      <c r="I19" s="125"/>
      <c r="J19" s="46"/>
      <c r="K19" s="50"/>
    </row>
    <row r="20" spans="2:11" s="1" customFormat="1" ht="14.4" customHeight="1">
      <c r="B20" s="45"/>
      <c r="C20" s="46"/>
      <c r="D20" s="39" t="s">
        <v>33</v>
      </c>
      <c r="E20" s="46"/>
      <c r="F20" s="46"/>
      <c r="G20" s="46"/>
      <c r="H20" s="46"/>
      <c r="I20" s="127" t="s">
        <v>28</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27" t="s">
        <v>30</v>
      </c>
      <c r="J21" s="34" t="str">
        <f>IF('Rekapitulace stavby'!AN17="","",'Rekapitulace stavby'!AN17)</f>
        <v/>
      </c>
      <c r="K21" s="50"/>
    </row>
    <row r="22" spans="2:11" s="1" customFormat="1" ht="6.95" customHeight="1">
      <c r="B22" s="45"/>
      <c r="C22" s="46"/>
      <c r="D22" s="46"/>
      <c r="E22" s="46"/>
      <c r="F22" s="46"/>
      <c r="G22" s="46"/>
      <c r="H22" s="46"/>
      <c r="I22" s="125"/>
      <c r="J22" s="46"/>
      <c r="K22" s="50"/>
    </row>
    <row r="23" spans="2:11" s="1" customFormat="1" ht="14.4" customHeight="1">
      <c r="B23" s="45"/>
      <c r="C23" s="46"/>
      <c r="D23" s="39" t="s">
        <v>35</v>
      </c>
      <c r="E23" s="46"/>
      <c r="F23" s="46"/>
      <c r="G23" s="46"/>
      <c r="H23" s="46"/>
      <c r="I23" s="125"/>
      <c r="J23" s="46"/>
      <c r="K23" s="50"/>
    </row>
    <row r="24" spans="2:11" s="6" customFormat="1" ht="14.4" customHeight="1">
      <c r="B24" s="129"/>
      <c r="C24" s="130"/>
      <c r="D24" s="130"/>
      <c r="E24" s="43" t="s">
        <v>5</v>
      </c>
      <c r="F24" s="43"/>
      <c r="G24" s="43"/>
      <c r="H24" s="43"/>
      <c r="I24" s="131"/>
      <c r="J24" s="130"/>
      <c r="K24" s="132"/>
    </row>
    <row r="25" spans="2:11" s="1" customFormat="1" ht="6.95" customHeight="1">
      <c r="B25" s="45"/>
      <c r="C25" s="46"/>
      <c r="D25" s="46"/>
      <c r="E25" s="46"/>
      <c r="F25" s="46"/>
      <c r="G25" s="46"/>
      <c r="H25" s="46"/>
      <c r="I25" s="125"/>
      <c r="J25" s="46"/>
      <c r="K25" s="50"/>
    </row>
    <row r="26" spans="2:11" s="1" customFormat="1" ht="6.95" customHeight="1">
      <c r="B26" s="45"/>
      <c r="C26" s="46"/>
      <c r="D26" s="81"/>
      <c r="E26" s="81"/>
      <c r="F26" s="81"/>
      <c r="G26" s="81"/>
      <c r="H26" s="81"/>
      <c r="I26" s="133"/>
      <c r="J26" s="81"/>
      <c r="K26" s="134"/>
    </row>
    <row r="27" spans="2:11" s="1" customFormat="1" ht="25.4" customHeight="1">
      <c r="B27" s="45"/>
      <c r="C27" s="46"/>
      <c r="D27" s="135" t="s">
        <v>36</v>
      </c>
      <c r="E27" s="46"/>
      <c r="F27" s="46"/>
      <c r="G27" s="46"/>
      <c r="H27" s="46"/>
      <c r="I27" s="125"/>
      <c r="J27" s="136">
        <f>ROUND(J90,2)</f>
        <v>0</v>
      </c>
      <c r="K27" s="50"/>
    </row>
    <row r="28" spans="2:11" s="1" customFormat="1" ht="6.95" customHeight="1">
      <c r="B28" s="45"/>
      <c r="C28" s="46"/>
      <c r="D28" s="81"/>
      <c r="E28" s="81"/>
      <c r="F28" s="81"/>
      <c r="G28" s="81"/>
      <c r="H28" s="81"/>
      <c r="I28" s="133"/>
      <c r="J28" s="81"/>
      <c r="K28" s="134"/>
    </row>
    <row r="29" spans="2:11" s="1" customFormat="1" ht="14.4" customHeight="1">
      <c r="B29" s="45"/>
      <c r="C29" s="46"/>
      <c r="D29" s="46"/>
      <c r="E29" s="46"/>
      <c r="F29" s="51" t="s">
        <v>38</v>
      </c>
      <c r="G29" s="46"/>
      <c r="H29" s="46"/>
      <c r="I29" s="137" t="s">
        <v>37</v>
      </c>
      <c r="J29" s="51" t="s">
        <v>39</v>
      </c>
      <c r="K29" s="50"/>
    </row>
    <row r="30" spans="2:11" s="1" customFormat="1" ht="14.4" customHeight="1">
      <c r="B30" s="45"/>
      <c r="C30" s="46"/>
      <c r="D30" s="54" t="s">
        <v>40</v>
      </c>
      <c r="E30" s="54" t="s">
        <v>41</v>
      </c>
      <c r="F30" s="138">
        <f>ROUND(SUM(BE90:BE337),2)</f>
        <v>0</v>
      </c>
      <c r="G30" s="46"/>
      <c r="H30" s="46"/>
      <c r="I30" s="139">
        <v>0.21</v>
      </c>
      <c r="J30" s="138">
        <f>ROUND(ROUND((SUM(BE90:BE337)),2)*I30,2)</f>
        <v>0</v>
      </c>
      <c r="K30" s="50"/>
    </row>
    <row r="31" spans="2:11" s="1" customFormat="1" ht="14.4" customHeight="1">
      <c r="B31" s="45"/>
      <c r="C31" s="46"/>
      <c r="D31" s="46"/>
      <c r="E31" s="54" t="s">
        <v>42</v>
      </c>
      <c r="F31" s="138">
        <f>ROUND(SUM(BF90:BF337),2)</f>
        <v>0</v>
      </c>
      <c r="G31" s="46"/>
      <c r="H31" s="46"/>
      <c r="I31" s="139">
        <v>0.15</v>
      </c>
      <c r="J31" s="138">
        <f>ROUND(ROUND((SUM(BF90:BF337)),2)*I31,2)</f>
        <v>0</v>
      </c>
      <c r="K31" s="50"/>
    </row>
    <row r="32" spans="2:11" s="1" customFormat="1" ht="14.4" customHeight="1" hidden="1">
      <c r="B32" s="45"/>
      <c r="C32" s="46"/>
      <c r="D32" s="46"/>
      <c r="E32" s="54" t="s">
        <v>43</v>
      </c>
      <c r="F32" s="138">
        <f>ROUND(SUM(BG90:BG337),2)</f>
        <v>0</v>
      </c>
      <c r="G32" s="46"/>
      <c r="H32" s="46"/>
      <c r="I32" s="139">
        <v>0.21</v>
      </c>
      <c r="J32" s="138">
        <v>0</v>
      </c>
      <c r="K32" s="50"/>
    </row>
    <row r="33" spans="2:11" s="1" customFormat="1" ht="14.4" customHeight="1" hidden="1">
      <c r="B33" s="45"/>
      <c r="C33" s="46"/>
      <c r="D33" s="46"/>
      <c r="E33" s="54" t="s">
        <v>44</v>
      </c>
      <c r="F33" s="138">
        <f>ROUND(SUM(BH90:BH337),2)</f>
        <v>0</v>
      </c>
      <c r="G33" s="46"/>
      <c r="H33" s="46"/>
      <c r="I33" s="139">
        <v>0.15</v>
      </c>
      <c r="J33" s="138">
        <v>0</v>
      </c>
      <c r="K33" s="50"/>
    </row>
    <row r="34" spans="2:11" s="1" customFormat="1" ht="14.4" customHeight="1" hidden="1">
      <c r="B34" s="45"/>
      <c r="C34" s="46"/>
      <c r="D34" s="46"/>
      <c r="E34" s="54" t="s">
        <v>45</v>
      </c>
      <c r="F34" s="138">
        <f>ROUND(SUM(BI90:BI337),2)</f>
        <v>0</v>
      </c>
      <c r="G34" s="46"/>
      <c r="H34" s="46"/>
      <c r="I34" s="139">
        <v>0</v>
      </c>
      <c r="J34" s="138">
        <v>0</v>
      </c>
      <c r="K34" s="50"/>
    </row>
    <row r="35" spans="2:11" s="1" customFormat="1" ht="6.95" customHeight="1">
      <c r="B35" s="45"/>
      <c r="C35" s="46"/>
      <c r="D35" s="46"/>
      <c r="E35" s="46"/>
      <c r="F35" s="46"/>
      <c r="G35" s="46"/>
      <c r="H35" s="46"/>
      <c r="I35" s="125"/>
      <c r="J35" s="46"/>
      <c r="K35" s="50"/>
    </row>
    <row r="36" spans="2:11" s="1" customFormat="1" ht="25.4" customHeight="1">
      <c r="B36" s="45"/>
      <c r="C36" s="140"/>
      <c r="D36" s="141" t="s">
        <v>46</v>
      </c>
      <c r="E36" s="87"/>
      <c r="F36" s="87"/>
      <c r="G36" s="142" t="s">
        <v>47</v>
      </c>
      <c r="H36" s="143" t="s">
        <v>48</v>
      </c>
      <c r="I36" s="144"/>
      <c r="J36" s="145">
        <f>SUM(J27:J34)</f>
        <v>0</v>
      </c>
      <c r="K36" s="146"/>
    </row>
    <row r="37" spans="2:11" s="1" customFormat="1" ht="14.4" customHeight="1">
      <c r="B37" s="66"/>
      <c r="C37" s="67"/>
      <c r="D37" s="67"/>
      <c r="E37" s="67"/>
      <c r="F37" s="67"/>
      <c r="G37" s="67"/>
      <c r="H37" s="67"/>
      <c r="I37" s="147"/>
      <c r="J37" s="67"/>
      <c r="K37" s="68"/>
    </row>
    <row r="41" spans="2:11" s="1" customFormat="1" ht="6.95" customHeight="1">
      <c r="B41" s="69"/>
      <c r="C41" s="70"/>
      <c r="D41" s="70"/>
      <c r="E41" s="70"/>
      <c r="F41" s="70"/>
      <c r="G41" s="70"/>
      <c r="H41" s="70"/>
      <c r="I41" s="148"/>
      <c r="J41" s="70"/>
      <c r="K41" s="149"/>
    </row>
    <row r="42" spans="2:11" s="1" customFormat="1" ht="36.95" customHeight="1">
      <c r="B42" s="45"/>
      <c r="C42" s="29" t="s">
        <v>89</v>
      </c>
      <c r="D42" s="46"/>
      <c r="E42" s="46"/>
      <c r="F42" s="46"/>
      <c r="G42" s="46"/>
      <c r="H42" s="46"/>
      <c r="I42" s="125"/>
      <c r="J42" s="46"/>
      <c r="K42" s="50"/>
    </row>
    <row r="43" spans="2:11" s="1" customFormat="1" ht="6.95" customHeight="1">
      <c r="B43" s="45"/>
      <c r="C43" s="46"/>
      <c r="D43" s="46"/>
      <c r="E43" s="46"/>
      <c r="F43" s="46"/>
      <c r="G43" s="46"/>
      <c r="H43" s="46"/>
      <c r="I43" s="125"/>
      <c r="J43" s="46"/>
      <c r="K43" s="50"/>
    </row>
    <row r="44" spans="2:11" s="1" customFormat="1" ht="14.4" customHeight="1">
      <c r="B44" s="45"/>
      <c r="C44" s="39" t="s">
        <v>19</v>
      </c>
      <c r="D44" s="46"/>
      <c r="E44" s="46"/>
      <c r="F44" s="46"/>
      <c r="G44" s="46"/>
      <c r="H44" s="46"/>
      <c r="I44" s="125"/>
      <c r="J44" s="46"/>
      <c r="K44" s="50"/>
    </row>
    <row r="45" spans="2:11" s="1" customFormat="1" ht="14.4" customHeight="1">
      <c r="B45" s="45"/>
      <c r="C45" s="46"/>
      <c r="D45" s="46"/>
      <c r="E45" s="124" t="str">
        <f>E7</f>
        <v>Domov Pramen Mnichov</v>
      </c>
      <c r="F45" s="39"/>
      <c r="G45" s="39"/>
      <c r="H45" s="39"/>
      <c r="I45" s="125"/>
      <c r="J45" s="46"/>
      <c r="K45" s="50"/>
    </row>
    <row r="46" spans="2:11" s="1" customFormat="1" ht="14.4" customHeight="1">
      <c r="B46" s="45"/>
      <c r="C46" s="39" t="s">
        <v>87</v>
      </c>
      <c r="D46" s="46"/>
      <c r="E46" s="46"/>
      <c r="F46" s="46"/>
      <c r="G46" s="46"/>
      <c r="H46" s="46"/>
      <c r="I46" s="125"/>
      <c r="J46" s="46"/>
      <c r="K46" s="50"/>
    </row>
    <row r="47" spans="2:11" s="1" customFormat="1" ht="16.2" customHeight="1">
      <c r="B47" s="45"/>
      <c r="C47" s="46"/>
      <c r="D47" s="46"/>
      <c r="E47" s="126" t="str">
        <f>E9</f>
        <v>SO 101 - Úprava dvora</v>
      </c>
      <c r="F47" s="46"/>
      <c r="G47" s="46"/>
      <c r="H47" s="46"/>
      <c r="I47" s="125"/>
      <c r="J47" s="46"/>
      <c r="K47" s="50"/>
    </row>
    <row r="48" spans="2:11" s="1" customFormat="1" ht="6.95" customHeight="1">
      <c r="B48" s="45"/>
      <c r="C48" s="46"/>
      <c r="D48" s="46"/>
      <c r="E48" s="46"/>
      <c r="F48" s="46"/>
      <c r="G48" s="46"/>
      <c r="H48" s="46"/>
      <c r="I48" s="125"/>
      <c r="J48" s="46"/>
      <c r="K48" s="50"/>
    </row>
    <row r="49" spans="2:11" s="1" customFormat="1" ht="18" customHeight="1">
      <c r="B49" s="45"/>
      <c r="C49" s="39" t="s">
        <v>23</v>
      </c>
      <c r="D49" s="46"/>
      <c r="E49" s="46"/>
      <c r="F49" s="34" t="str">
        <f>F12</f>
        <v>Mnichov č.p. 142</v>
      </c>
      <c r="G49" s="46"/>
      <c r="H49" s="46"/>
      <c r="I49" s="127" t="s">
        <v>25</v>
      </c>
      <c r="J49" s="128" t="str">
        <f>IF(J12="","",J12)</f>
        <v>14. 5. 2018</v>
      </c>
      <c r="K49" s="50"/>
    </row>
    <row r="50" spans="2:11" s="1" customFormat="1" ht="6.95" customHeight="1">
      <c r="B50" s="45"/>
      <c r="C50" s="46"/>
      <c r="D50" s="46"/>
      <c r="E50" s="46"/>
      <c r="F50" s="46"/>
      <c r="G50" s="46"/>
      <c r="H50" s="46"/>
      <c r="I50" s="125"/>
      <c r="J50" s="46"/>
      <c r="K50" s="50"/>
    </row>
    <row r="51" spans="2:11" s="1" customFormat="1" ht="13.5">
      <c r="B51" s="45"/>
      <c r="C51" s="39" t="s">
        <v>27</v>
      </c>
      <c r="D51" s="46"/>
      <c r="E51" s="46"/>
      <c r="F51" s="34" t="str">
        <f>E15</f>
        <v xml:space="preserve"> </v>
      </c>
      <c r="G51" s="46"/>
      <c r="H51" s="46"/>
      <c r="I51" s="127" t="s">
        <v>33</v>
      </c>
      <c r="J51" s="43" t="str">
        <f>E21</f>
        <v xml:space="preserve"> </v>
      </c>
      <c r="K51" s="50"/>
    </row>
    <row r="52" spans="2:11" s="1" customFormat="1" ht="14.4" customHeight="1">
      <c r="B52" s="45"/>
      <c r="C52" s="39" t="s">
        <v>31</v>
      </c>
      <c r="D52" s="46"/>
      <c r="E52" s="46"/>
      <c r="F52" s="34" t="str">
        <f>IF(E18="","",E18)</f>
        <v/>
      </c>
      <c r="G52" s="46"/>
      <c r="H52" s="46"/>
      <c r="I52" s="125"/>
      <c r="J52" s="150"/>
      <c r="K52" s="50"/>
    </row>
    <row r="53" spans="2:11" s="1" customFormat="1" ht="10.3" customHeight="1">
      <c r="B53" s="45"/>
      <c r="C53" s="46"/>
      <c r="D53" s="46"/>
      <c r="E53" s="46"/>
      <c r="F53" s="46"/>
      <c r="G53" s="46"/>
      <c r="H53" s="46"/>
      <c r="I53" s="125"/>
      <c r="J53" s="46"/>
      <c r="K53" s="50"/>
    </row>
    <row r="54" spans="2:11" s="1" customFormat="1" ht="29.25" customHeight="1">
      <c r="B54" s="45"/>
      <c r="C54" s="151" t="s">
        <v>90</v>
      </c>
      <c r="D54" s="140"/>
      <c r="E54" s="140"/>
      <c r="F54" s="140"/>
      <c r="G54" s="140"/>
      <c r="H54" s="140"/>
      <c r="I54" s="152"/>
      <c r="J54" s="153" t="s">
        <v>91</v>
      </c>
      <c r="K54" s="154"/>
    </row>
    <row r="55" spans="2:11" s="1" customFormat="1" ht="10.3" customHeight="1">
      <c r="B55" s="45"/>
      <c r="C55" s="46"/>
      <c r="D55" s="46"/>
      <c r="E55" s="46"/>
      <c r="F55" s="46"/>
      <c r="G55" s="46"/>
      <c r="H55" s="46"/>
      <c r="I55" s="125"/>
      <c r="J55" s="46"/>
      <c r="K55" s="50"/>
    </row>
    <row r="56" spans="2:47" s="1" customFormat="1" ht="29.25" customHeight="1">
      <c r="B56" s="45"/>
      <c r="C56" s="155" t="s">
        <v>92</v>
      </c>
      <c r="D56" s="46"/>
      <c r="E56" s="46"/>
      <c r="F56" s="46"/>
      <c r="G56" s="46"/>
      <c r="H56" s="46"/>
      <c r="I56" s="125"/>
      <c r="J56" s="136">
        <f>J90</f>
        <v>0</v>
      </c>
      <c r="K56" s="50"/>
      <c r="AU56" s="23" t="s">
        <v>93</v>
      </c>
    </row>
    <row r="57" spans="2:11" s="7" customFormat="1" ht="24.95" customHeight="1">
      <c r="B57" s="156"/>
      <c r="C57" s="157"/>
      <c r="D57" s="158" t="s">
        <v>94</v>
      </c>
      <c r="E57" s="159"/>
      <c r="F57" s="159"/>
      <c r="G57" s="159"/>
      <c r="H57" s="159"/>
      <c r="I57" s="160"/>
      <c r="J57" s="161">
        <f>J91</f>
        <v>0</v>
      </c>
      <c r="K57" s="162"/>
    </row>
    <row r="58" spans="2:11" s="8" customFormat="1" ht="19.9" customHeight="1">
      <c r="B58" s="163"/>
      <c r="C58" s="164"/>
      <c r="D58" s="165" t="s">
        <v>95</v>
      </c>
      <c r="E58" s="166"/>
      <c r="F58" s="166"/>
      <c r="G58" s="166"/>
      <c r="H58" s="166"/>
      <c r="I58" s="167"/>
      <c r="J58" s="168">
        <f>J92</f>
        <v>0</v>
      </c>
      <c r="K58" s="169"/>
    </row>
    <row r="59" spans="2:11" s="8" customFormat="1" ht="19.9" customHeight="1">
      <c r="B59" s="163"/>
      <c r="C59" s="164"/>
      <c r="D59" s="165" t="s">
        <v>96</v>
      </c>
      <c r="E59" s="166"/>
      <c r="F59" s="166"/>
      <c r="G59" s="166"/>
      <c r="H59" s="166"/>
      <c r="I59" s="167"/>
      <c r="J59" s="168">
        <f>J133</f>
        <v>0</v>
      </c>
      <c r="K59" s="169"/>
    </row>
    <row r="60" spans="2:11" s="8" customFormat="1" ht="19.9" customHeight="1">
      <c r="B60" s="163"/>
      <c r="C60" s="164"/>
      <c r="D60" s="165" t="s">
        <v>97</v>
      </c>
      <c r="E60" s="166"/>
      <c r="F60" s="166"/>
      <c r="G60" s="166"/>
      <c r="H60" s="166"/>
      <c r="I60" s="167"/>
      <c r="J60" s="168">
        <f>J139</f>
        <v>0</v>
      </c>
      <c r="K60" s="169"/>
    </row>
    <row r="61" spans="2:11" s="8" customFormat="1" ht="19.9" customHeight="1">
      <c r="B61" s="163"/>
      <c r="C61" s="164"/>
      <c r="D61" s="165" t="s">
        <v>98</v>
      </c>
      <c r="E61" s="166"/>
      <c r="F61" s="166"/>
      <c r="G61" s="166"/>
      <c r="H61" s="166"/>
      <c r="I61" s="167"/>
      <c r="J61" s="168">
        <f>J192</f>
        <v>0</v>
      </c>
      <c r="K61" s="169"/>
    </row>
    <row r="62" spans="2:11" s="8" customFormat="1" ht="19.9" customHeight="1">
      <c r="B62" s="163"/>
      <c r="C62" s="164"/>
      <c r="D62" s="165" t="s">
        <v>99</v>
      </c>
      <c r="E62" s="166"/>
      <c r="F62" s="166"/>
      <c r="G62" s="166"/>
      <c r="H62" s="166"/>
      <c r="I62" s="167"/>
      <c r="J62" s="168">
        <f>J206</f>
        <v>0</v>
      </c>
      <c r="K62" s="169"/>
    </row>
    <row r="63" spans="2:11" s="8" customFormat="1" ht="19.9" customHeight="1">
      <c r="B63" s="163"/>
      <c r="C63" s="164"/>
      <c r="D63" s="165" t="s">
        <v>100</v>
      </c>
      <c r="E63" s="166"/>
      <c r="F63" s="166"/>
      <c r="G63" s="166"/>
      <c r="H63" s="166"/>
      <c r="I63" s="167"/>
      <c r="J63" s="168">
        <f>J214</f>
        <v>0</v>
      </c>
      <c r="K63" s="169"/>
    </row>
    <row r="64" spans="2:11" s="8" customFormat="1" ht="19.9" customHeight="1">
      <c r="B64" s="163"/>
      <c r="C64" s="164"/>
      <c r="D64" s="165" t="s">
        <v>101</v>
      </c>
      <c r="E64" s="166"/>
      <c r="F64" s="166"/>
      <c r="G64" s="166"/>
      <c r="H64" s="166"/>
      <c r="I64" s="167"/>
      <c r="J64" s="168">
        <f>J272</f>
        <v>0</v>
      </c>
      <c r="K64" s="169"/>
    </row>
    <row r="65" spans="2:11" s="8" customFormat="1" ht="19.9" customHeight="1">
      <c r="B65" s="163"/>
      <c r="C65" s="164"/>
      <c r="D65" s="165" t="s">
        <v>102</v>
      </c>
      <c r="E65" s="166"/>
      <c r="F65" s="166"/>
      <c r="G65" s="166"/>
      <c r="H65" s="166"/>
      <c r="I65" s="167"/>
      <c r="J65" s="168">
        <f>J319</f>
        <v>0</v>
      </c>
      <c r="K65" s="169"/>
    </row>
    <row r="66" spans="2:11" s="7" customFormat="1" ht="24.95" customHeight="1">
      <c r="B66" s="156"/>
      <c r="C66" s="157"/>
      <c r="D66" s="158" t="s">
        <v>103</v>
      </c>
      <c r="E66" s="159"/>
      <c r="F66" s="159"/>
      <c r="G66" s="159"/>
      <c r="H66" s="159"/>
      <c r="I66" s="160"/>
      <c r="J66" s="161">
        <f>J323</f>
        <v>0</v>
      </c>
      <c r="K66" s="162"/>
    </row>
    <row r="67" spans="2:11" s="8" customFormat="1" ht="19.9" customHeight="1">
      <c r="B67" s="163"/>
      <c r="C67" s="164"/>
      <c r="D67" s="165" t="s">
        <v>104</v>
      </c>
      <c r="E67" s="166"/>
      <c r="F67" s="166"/>
      <c r="G67" s="166"/>
      <c r="H67" s="166"/>
      <c r="I67" s="167"/>
      <c r="J67" s="168">
        <f>J324</f>
        <v>0</v>
      </c>
      <c r="K67" s="169"/>
    </row>
    <row r="68" spans="2:11" s="7" customFormat="1" ht="24.95" customHeight="1">
      <c r="B68" s="156"/>
      <c r="C68" s="157"/>
      <c r="D68" s="158" t="s">
        <v>105</v>
      </c>
      <c r="E68" s="159"/>
      <c r="F68" s="159"/>
      <c r="G68" s="159"/>
      <c r="H68" s="159"/>
      <c r="I68" s="160"/>
      <c r="J68" s="161">
        <f>J331</f>
        <v>0</v>
      </c>
      <c r="K68" s="162"/>
    </row>
    <row r="69" spans="2:11" s="8" customFormat="1" ht="19.9" customHeight="1">
      <c r="B69" s="163"/>
      <c r="C69" s="164"/>
      <c r="D69" s="165" t="s">
        <v>106</v>
      </c>
      <c r="E69" s="166"/>
      <c r="F69" s="166"/>
      <c r="G69" s="166"/>
      <c r="H69" s="166"/>
      <c r="I69" s="167"/>
      <c r="J69" s="168">
        <f>J332</f>
        <v>0</v>
      </c>
      <c r="K69" s="169"/>
    </row>
    <row r="70" spans="2:11" s="8" customFormat="1" ht="19.9" customHeight="1">
      <c r="B70" s="163"/>
      <c r="C70" s="164"/>
      <c r="D70" s="165" t="s">
        <v>107</v>
      </c>
      <c r="E70" s="166"/>
      <c r="F70" s="166"/>
      <c r="G70" s="166"/>
      <c r="H70" s="166"/>
      <c r="I70" s="167"/>
      <c r="J70" s="168">
        <f>J335</f>
        <v>0</v>
      </c>
      <c r="K70" s="169"/>
    </row>
    <row r="71" spans="2:11" s="1" customFormat="1" ht="21.8" customHeight="1">
      <c r="B71" s="45"/>
      <c r="C71" s="46"/>
      <c r="D71" s="46"/>
      <c r="E71" s="46"/>
      <c r="F71" s="46"/>
      <c r="G71" s="46"/>
      <c r="H71" s="46"/>
      <c r="I71" s="125"/>
      <c r="J71" s="46"/>
      <c r="K71" s="50"/>
    </row>
    <row r="72" spans="2:11" s="1" customFormat="1" ht="6.95" customHeight="1">
      <c r="B72" s="66"/>
      <c r="C72" s="67"/>
      <c r="D72" s="67"/>
      <c r="E72" s="67"/>
      <c r="F72" s="67"/>
      <c r="G72" s="67"/>
      <c r="H72" s="67"/>
      <c r="I72" s="147"/>
      <c r="J72" s="67"/>
      <c r="K72" s="68"/>
    </row>
    <row r="76" spans="2:12" s="1" customFormat="1" ht="6.95" customHeight="1">
      <c r="B76" s="69"/>
      <c r="C76" s="70"/>
      <c r="D76" s="70"/>
      <c r="E76" s="70"/>
      <c r="F76" s="70"/>
      <c r="G76" s="70"/>
      <c r="H76" s="70"/>
      <c r="I76" s="148"/>
      <c r="J76" s="70"/>
      <c r="K76" s="70"/>
      <c r="L76" s="45"/>
    </row>
    <row r="77" spans="2:12" s="1" customFormat="1" ht="36.95" customHeight="1">
      <c r="B77" s="45"/>
      <c r="C77" s="71" t="s">
        <v>108</v>
      </c>
      <c r="L77" s="45"/>
    </row>
    <row r="78" spans="2:12" s="1" customFormat="1" ht="6.95" customHeight="1">
      <c r="B78" s="45"/>
      <c r="L78" s="45"/>
    </row>
    <row r="79" spans="2:12" s="1" customFormat="1" ht="14.4" customHeight="1">
      <c r="B79" s="45"/>
      <c r="C79" s="73" t="s">
        <v>19</v>
      </c>
      <c r="L79" s="45"/>
    </row>
    <row r="80" spans="2:12" s="1" customFormat="1" ht="14.4" customHeight="1">
      <c r="B80" s="45"/>
      <c r="E80" s="170" t="str">
        <f>E7</f>
        <v>Domov Pramen Mnichov</v>
      </c>
      <c r="F80" s="73"/>
      <c r="G80" s="73"/>
      <c r="H80" s="73"/>
      <c r="L80" s="45"/>
    </row>
    <row r="81" spans="2:12" s="1" customFormat="1" ht="14.4" customHeight="1">
      <c r="B81" s="45"/>
      <c r="C81" s="73" t="s">
        <v>87</v>
      </c>
      <c r="L81" s="45"/>
    </row>
    <row r="82" spans="2:12" s="1" customFormat="1" ht="16.2" customHeight="1">
      <c r="B82" s="45"/>
      <c r="E82" s="76" t="str">
        <f>E9</f>
        <v>SO 101 - Úprava dvora</v>
      </c>
      <c r="F82" s="1"/>
      <c r="G82" s="1"/>
      <c r="H82" s="1"/>
      <c r="L82" s="45"/>
    </row>
    <row r="83" spans="2:12" s="1" customFormat="1" ht="6.95" customHeight="1">
      <c r="B83" s="45"/>
      <c r="L83" s="45"/>
    </row>
    <row r="84" spans="2:12" s="1" customFormat="1" ht="18" customHeight="1">
      <c r="B84" s="45"/>
      <c r="C84" s="73" t="s">
        <v>23</v>
      </c>
      <c r="F84" s="171" t="str">
        <f>F12</f>
        <v>Mnichov č.p. 142</v>
      </c>
      <c r="I84" s="172" t="s">
        <v>25</v>
      </c>
      <c r="J84" s="78" t="str">
        <f>IF(J12="","",J12)</f>
        <v>14. 5. 2018</v>
      </c>
      <c r="L84" s="45"/>
    </row>
    <row r="85" spans="2:12" s="1" customFormat="1" ht="6.95" customHeight="1">
      <c r="B85" s="45"/>
      <c r="L85" s="45"/>
    </row>
    <row r="86" spans="2:12" s="1" customFormat="1" ht="13.5">
      <c r="B86" s="45"/>
      <c r="C86" s="73" t="s">
        <v>27</v>
      </c>
      <c r="F86" s="171" t="str">
        <f>E15</f>
        <v xml:space="preserve"> </v>
      </c>
      <c r="I86" s="172" t="s">
        <v>33</v>
      </c>
      <c r="J86" s="171" t="str">
        <f>E21</f>
        <v xml:space="preserve"> </v>
      </c>
      <c r="L86" s="45"/>
    </row>
    <row r="87" spans="2:12" s="1" customFormat="1" ht="14.4" customHeight="1">
      <c r="B87" s="45"/>
      <c r="C87" s="73" t="s">
        <v>31</v>
      </c>
      <c r="F87" s="171" t="str">
        <f>IF(E18="","",E18)</f>
        <v/>
      </c>
      <c r="L87" s="45"/>
    </row>
    <row r="88" spans="2:12" s="1" customFormat="1" ht="10.3" customHeight="1">
      <c r="B88" s="45"/>
      <c r="L88" s="45"/>
    </row>
    <row r="89" spans="2:20" s="9" customFormat="1" ht="29.25" customHeight="1">
      <c r="B89" s="173"/>
      <c r="C89" s="174" t="s">
        <v>109</v>
      </c>
      <c r="D89" s="175" t="s">
        <v>55</v>
      </c>
      <c r="E89" s="175" t="s">
        <v>51</v>
      </c>
      <c r="F89" s="175" t="s">
        <v>110</v>
      </c>
      <c r="G89" s="175" t="s">
        <v>111</v>
      </c>
      <c r="H89" s="175" t="s">
        <v>112</v>
      </c>
      <c r="I89" s="176" t="s">
        <v>113</v>
      </c>
      <c r="J89" s="175" t="s">
        <v>91</v>
      </c>
      <c r="K89" s="177" t="s">
        <v>114</v>
      </c>
      <c r="L89" s="173"/>
      <c r="M89" s="91" t="s">
        <v>115</v>
      </c>
      <c r="N89" s="92" t="s">
        <v>40</v>
      </c>
      <c r="O89" s="92" t="s">
        <v>116</v>
      </c>
      <c r="P89" s="92" t="s">
        <v>117</v>
      </c>
      <c r="Q89" s="92" t="s">
        <v>118</v>
      </c>
      <c r="R89" s="92" t="s">
        <v>119</v>
      </c>
      <c r="S89" s="92" t="s">
        <v>120</v>
      </c>
      <c r="T89" s="93" t="s">
        <v>121</v>
      </c>
    </row>
    <row r="90" spans="2:63" s="1" customFormat="1" ht="29.25" customHeight="1">
      <c r="B90" s="45"/>
      <c r="C90" s="95" t="s">
        <v>92</v>
      </c>
      <c r="J90" s="178">
        <f>BK90</f>
        <v>0</v>
      </c>
      <c r="L90" s="45"/>
      <c r="M90" s="94"/>
      <c r="N90" s="81"/>
      <c r="O90" s="81"/>
      <c r="P90" s="179">
        <f>P91+P323+P331</f>
        <v>0</v>
      </c>
      <c r="Q90" s="81"/>
      <c r="R90" s="179">
        <f>R91+R323+R331</f>
        <v>97.445277</v>
      </c>
      <c r="S90" s="81"/>
      <c r="T90" s="180">
        <f>T91+T323+T331</f>
        <v>485.09</v>
      </c>
      <c r="AT90" s="23" t="s">
        <v>69</v>
      </c>
      <c r="AU90" s="23" t="s">
        <v>93</v>
      </c>
      <c r="BK90" s="181">
        <f>BK91+BK323+BK331</f>
        <v>0</v>
      </c>
    </row>
    <row r="91" spans="2:63" s="10" customFormat="1" ht="37.4" customHeight="1">
      <c r="B91" s="182"/>
      <c r="D91" s="183" t="s">
        <v>69</v>
      </c>
      <c r="E91" s="184" t="s">
        <v>122</v>
      </c>
      <c r="F91" s="184" t="s">
        <v>123</v>
      </c>
      <c r="I91" s="185"/>
      <c r="J91" s="186">
        <f>BK91</f>
        <v>0</v>
      </c>
      <c r="L91" s="182"/>
      <c r="M91" s="187"/>
      <c r="N91" s="188"/>
      <c r="O91" s="188"/>
      <c r="P91" s="189">
        <f>P92+P133+P139+P192+P206+P214+P272+P319</f>
        <v>0</v>
      </c>
      <c r="Q91" s="188"/>
      <c r="R91" s="189">
        <f>R92+R133+R139+R192+R206+R214+R272+R319</f>
        <v>97.44346200000001</v>
      </c>
      <c r="S91" s="188"/>
      <c r="T91" s="190">
        <f>T92+T133+T139+T192+T206+T214+T272+T319</f>
        <v>485.09</v>
      </c>
      <c r="AR91" s="183" t="s">
        <v>78</v>
      </c>
      <c r="AT91" s="191" t="s">
        <v>69</v>
      </c>
      <c r="AU91" s="191" t="s">
        <v>70</v>
      </c>
      <c r="AY91" s="183" t="s">
        <v>124</v>
      </c>
      <c r="BK91" s="192">
        <f>BK92+BK133+BK139+BK192+BK206+BK214+BK272+BK319</f>
        <v>0</v>
      </c>
    </row>
    <row r="92" spans="2:63" s="10" customFormat="1" ht="19.9" customHeight="1">
      <c r="B92" s="182"/>
      <c r="D92" s="183" t="s">
        <v>69</v>
      </c>
      <c r="E92" s="193" t="s">
        <v>78</v>
      </c>
      <c r="F92" s="193" t="s">
        <v>125</v>
      </c>
      <c r="I92" s="185"/>
      <c r="J92" s="194">
        <f>BK92</f>
        <v>0</v>
      </c>
      <c r="L92" s="182"/>
      <c r="M92" s="187"/>
      <c r="N92" s="188"/>
      <c r="O92" s="188"/>
      <c r="P92" s="189">
        <f>SUM(P93:P132)</f>
        <v>0</v>
      </c>
      <c r="Q92" s="188"/>
      <c r="R92" s="189">
        <f>SUM(R93:R132)</f>
        <v>12.401259</v>
      </c>
      <c r="S92" s="188"/>
      <c r="T92" s="190">
        <f>SUM(T93:T132)</f>
        <v>482.39</v>
      </c>
      <c r="AR92" s="183" t="s">
        <v>78</v>
      </c>
      <c r="AT92" s="191" t="s">
        <v>69</v>
      </c>
      <c r="AU92" s="191" t="s">
        <v>78</v>
      </c>
      <c r="AY92" s="183" t="s">
        <v>124</v>
      </c>
      <c r="BK92" s="192">
        <f>SUM(BK93:BK132)</f>
        <v>0</v>
      </c>
    </row>
    <row r="93" spans="2:65" s="1" customFormat="1" ht="22.8" customHeight="1">
      <c r="B93" s="195"/>
      <c r="C93" s="196" t="s">
        <v>78</v>
      </c>
      <c r="D93" s="196" t="s">
        <v>126</v>
      </c>
      <c r="E93" s="197" t="s">
        <v>127</v>
      </c>
      <c r="F93" s="198" t="s">
        <v>128</v>
      </c>
      <c r="G93" s="199" t="s">
        <v>129</v>
      </c>
      <c r="H93" s="200">
        <v>701</v>
      </c>
      <c r="I93" s="201"/>
      <c r="J93" s="202">
        <f>ROUND(I93*H93,2)</f>
        <v>0</v>
      </c>
      <c r="K93" s="198" t="s">
        <v>130</v>
      </c>
      <c r="L93" s="45"/>
      <c r="M93" s="203" t="s">
        <v>5</v>
      </c>
      <c r="N93" s="204" t="s">
        <v>41</v>
      </c>
      <c r="O93" s="46"/>
      <c r="P93" s="205">
        <f>O93*H93</f>
        <v>0</v>
      </c>
      <c r="Q93" s="205">
        <v>0</v>
      </c>
      <c r="R93" s="205">
        <f>Q93*H93</f>
        <v>0</v>
      </c>
      <c r="S93" s="205">
        <v>0.44</v>
      </c>
      <c r="T93" s="206">
        <f>S93*H93</f>
        <v>308.44</v>
      </c>
      <c r="AR93" s="23" t="s">
        <v>131</v>
      </c>
      <c r="AT93" s="23" t="s">
        <v>126</v>
      </c>
      <c r="AU93" s="23" t="s">
        <v>80</v>
      </c>
      <c r="AY93" s="23" t="s">
        <v>124</v>
      </c>
      <c r="BE93" s="207">
        <f>IF(N93="základní",J93,0)</f>
        <v>0</v>
      </c>
      <c r="BF93" s="207">
        <f>IF(N93="snížená",J93,0)</f>
        <v>0</v>
      </c>
      <c r="BG93" s="207">
        <f>IF(N93="zákl. přenesená",J93,0)</f>
        <v>0</v>
      </c>
      <c r="BH93" s="207">
        <f>IF(N93="sníž. přenesená",J93,0)</f>
        <v>0</v>
      </c>
      <c r="BI93" s="207">
        <f>IF(N93="nulová",J93,0)</f>
        <v>0</v>
      </c>
      <c r="BJ93" s="23" t="s">
        <v>78</v>
      </c>
      <c r="BK93" s="207">
        <f>ROUND(I93*H93,2)</f>
        <v>0</v>
      </c>
      <c r="BL93" s="23" t="s">
        <v>131</v>
      </c>
      <c r="BM93" s="23" t="s">
        <v>132</v>
      </c>
    </row>
    <row r="94" spans="2:47" s="1" customFormat="1" ht="13.5">
      <c r="B94" s="45"/>
      <c r="D94" s="208" t="s">
        <v>133</v>
      </c>
      <c r="F94" s="209" t="s">
        <v>134</v>
      </c>
      <c r="I94" s="210"/>
      <c r="L94" s="45"/>
      <c r="M94" s="211"/>
      <c r="N94" s="46"/>
      <c r="O94" s="46"/>
      <c r="P94" s="46"/>
      <c r="Q94" s="46"/>
      <c r="R94" s="46"/>
      <c r="S94" s="46"/>
      <c r="T94" s="84"/>
      <c r="AT94" s="23" t="s">
        <v>133</v>
      </c>
      <c r="AU94" s="23" t="s">
        <v>80</v>
      </c>
    </row>
    <row r="95" spans="2:47" s="1" customFormat="1" ht="13.5">
      <c r="B95" s="45"/>
      <c r="D95" s="208" t="s">
        <v>135</v>
      </c>
      <c r="F95" s="212" t="s">
        <v>136</v>
      </c>
      <c r="I95" s="210"/>
      <c r="L95" s="45"/>
      <c r="M95" s="211"/>
      <c r="N95" s="46"/>
      <c r="O95" s="46"/>
      <c r="P95" s="46"/>
      <c r="Q95" s="46"/>
      <c r="R95" s="46"/>
      <c r="S95" s="46"/>
      <c r="T95" s="84"/>
      <c r="AT95" s="23" t="s">
        <v>135</v>
      </c>
      <c r="AU95" s="23" t="s">
        <v>80</v>
      </c>
    </row>
    <row r="96" spans="2:65" s="1" customFormat="1" ht="22.8" customHeight="1">
      <c r="B96" s="195"/>
      <c r="C96" s="196" t="s">
        <v>80</v>
      </c>
      <c r="D96" s="196" t="s">
        <v>126</v>
      </c>
      <c r="E96" s="197" t="s">
        <v>137</v>
      </c>
      <c r="F96" s="198" t="s">
        <v>138</v>
      </c>
      <c r="G96" s="199" t="s">
        <v>129</v>
      </c>
      <c r="H96" s="200">
        <v>19</v>
      </c>
      <c r="I96" s="201"/>
      <c r="J96" s="202">
        <f>ROUND(I96*H96,2)</f>
        <v>0</v>
      </c>
      <c r="K96" s="198" t="s">
        <v>130</v>
      </c>
      <c r="L96" s="45"/>
      <c r="M96" s="203" t="s">
        <v>5</v>
      </c>
      <c r="N96" s="204" t="s">
        <v>41</v>
      </c>
      <c r="O96" s="46"/>
      <c r="P96" s="205">
        <f>O96*H96</f>
        <v>0</v>
      </c>
      <c r="Q96" s="205">
        <v>0</v>
      </c>
      <c r="R96" s="205">
        <f>Q96*H96</f>
        <v>0</v>
      </c>
      <c r="S96" s="205">
        <v>0.625</v>
      </c>
      <c r="T96" s="206">
        <f>S96*H96</f>
        <v>11.875</v>
      </c>
      <c r="AR96" s="23" t="s">
        <v>131</v>
      </c>
      <c r="AT96" s="23" t="s">
        <v>126</v>
      </c>
      <c r="AU96" s="23" t="s">
        <v>80</v>
      </c>
      <c r="AY96" s="23" t="s">
        <v>124</v>
      </c>
      <c r="BE96" s="207">
        <f>IF(N96="základní",J96,0)</f>
        <v>0</v>
      </c>
      <c r="BF96" s="207">
        <f>IF(N96="snížená",J96,0)</f>
        <v>0</v>
      </c>
      <c r="BG96" s="207">
        <f>IF(N96="zákl. přenesená",J96,0)</f>
        <v>0</v>
      </c>
      <c r="BH96" s="207">
        <f>IF(N96="sníž. přenesená",J96,0)</f>
        <v>0</v>
      </c>
      <c r="BI96" s="207">
        <f>IF(N96="nulová",J96,0)</f>
        <v>0</v>
      </c>
      <c r="BJ96" s="23" t="s">
        <v>78</v>
      </c>
      <c r="BK96" s="207">
        <f>ROUND(I96*H96,2)</f>
        <v>0</v>
      </c>
      <c r="BL96" s="23" t="s">
        <v>131</v>
      </c>
      <c r="BM96" s="23" t="s">
        <v>139</v>
      </c>
    </row>
    <row r="97" spans="2:47" s="1" customFormat="1" ht="13.5">
      <c r="B97" s="45"/>
      <c r="D97" s="208" t="s">
        <v>133</v>
      </c>
      <c r="F97" s="209" t="s">
        <v>140</v>
      </c>
      <c r="I97" s="210"/>
      <c r="L97" s="45"/>
      <c r="M97" s="211"/>
      <c r="N97" s="46"/>
      <c r="O97" s="46"/>
      <c r="P97" s="46"/>
      <c r="Q97" s="46"/>
      <c r="R97" s="46"/>
      <c r="S97" s="46"/>
      <c r="T97" s="84"/>
      <c r="AT97" s="23" t="s">
        <v>133</v>
      </c>
      <c r="AU97" s="23" t="s">
        <v>80</v>
      </c>
    </row>
    <row r="98" spans="2:47" s="1" customFormat="1" ht="13.5">
      <c r="B98" s="45"/>
      <c r="D98" s="208" t="s">
        <v>135</v>
      </c>
      <c r="F98" s="212" t="s">
        <v>136</v>
      </c>
      <c r="I98" s="210"/>
      <c r="L98" s="45"/>
      <c r="M98" s="211"/>
      <c r="N98" s="46"/>
      <c r="O98" s="46"/>
      <c r="P98" s="46"/>
      <c r="Q98" s="46"/>
      <c r="R98" s="46"/>
      <c r="S98" s="46"/>
      <c r="T98" s="84"/>
      <c r="AT98" s="23" t="s">
        <v>135</v>
      </c>
      <c r="AU98" s="23" t="s">
        <v>80</v>
      </c>
    </row>
    <row r="99" spans="2:65" s="1" customFormat="1" ht="22.8" customHeight="1">
      <c r="B99" s="195"/>
      <c r="C99" s="196" t="s">
        <v>141</v>
      </c>
      <c r="D99" s="196" t="s">
        <v>126</v>
      </c>
      <c r="E99" s="197" t="s">
        <v>142</v>
      </c>
      <c r="F99" s="198" t="s">
        <v>143</v>
      </c>
      <c r="G99" s="199" t="s">
        <v>129</v>
      </c>
      <c r="H99" s="200">
        <v>701</v>
      </c>
      <c r="I99" s="201"/>
      <c r="J99" s="202">
        <f>ROUND(I99*H99,2)</f>
        <v>0</v>
      </c>
      <c r="K99" s="198" t="s">
        <v>130</v>
      </c>
      <c r="L99" s="45"/>
      <c r="M99" s="203" t="s">
        <v>5</v>
      </c>
      <c r="N99" s="204" t="s">
        <v>41</v>
      </c>
      <c r="O99" s="46"/>
      <c r="P99" s="205">
        <f>O99*H99</f>
        <v>0</v>
      </c>
      <c r="Q99" s="205">
        <v>0</v>
      </c>
      <c r="R99" s="205">
        <f>Q99*H99</f>
        <v>0</v>
      </c>
      <c r="S99" s="205">
        <v>0.22</v>
      </c>
      <c r="T99" s="206">
        <f>S99*H99</f>
        <v>154.22</v>
      </c>
      <c r="AR99" s="23" t="s">
        <v>131</v>
      </c>
      <c r="AT99" s="23" t="s">
        <v>126</v>
      </c>
      <c r="AU99" s="23" t="s">
        <v>80</v>
      </c>
      <c r="AY99" s="23" t="s">
        <v>124</v>
      </c>
      <c r="BE99" s="207">
        <f>IF(N99="základní",J99,0)</f>
        <v>0</v>
      </c>
      <c r="BF99" s="207">
        <f>IF(N99="snížená",J99,0)</f>
        <v>0</v>
      </c>
      <c r="BG99" s="207">
        <f>IF(N99="zákl. přenesená",J99,0)</f>
        <v>0</v>
      </c>
      <c r="BH99" s="207">
        <f>IF(N99="sníž. přenesená",J99,0)</f>
        <v>0</v>
      </c>
      <c r="BI99" s="207">
        <f>IF(N99="nulová",J99,0)</f>
        <v>0</v>
      </c>
      <c r="BJ99" s="23" t="s">
        <v>78</v>
      </c>
      <c r="BK99" s="207">
        <f>ROUND(I99*H99,2)</f>
        <v>0</v>
      </c>
      <c r="BL99" s="23" t="s">
        <v>131</v>
      </c>
      <c r="BM99" s="23" t="s">
        <v>144</v>
      </c>
    </row>
    <row r="100" spans="2:47" s="1" customFormat="1" ht="13.5">
      <c r="B100" s="45"/>
      <c r="D100" s="208" t="s">
        <v>133</v>
      </c>
      <c r="F100" s="209" t="s">
        <v>145</v>
      </c>
      <c r="I100" s="210"/>
      <c r="L100" s="45"/>
      <c r="M100" s="211"/>
      <c r="N100" s="46"/>
      <c r="O100" s="46"/>
      <c r="P100" s="46"/>
      <c r="Q100" s="46"/>
      <c r="R100" s="46"/>
      <c r="S100" s="46"/>
      <c r="T100" s="84"/>
      <c r="AT100" s="23" t="s">
        <v>133</v>
      </c>
      <c r="AU100" s="23" t="s">
        <v>80</v>
      </c>
    </row>
    <row r="101" spans="2:47" s="1" customFormat="1" ht="13.5">
      <c r="B101" s="45"/>
      <c r="D101" s="208" t="s">
        <v>135</v>
      </c>
      <c r="F101" s="212" t="s">
        <v>136</v>
      </c>
      <c r="I101" s="210"/>
      <c r="L101" s="45"/>
      <c r="M101" s="211"/>
      <c r="N101" s="46"/>
      <c r="O101" s="46"/>
      <c r="P101" s="46"/>
      <c r="Q101" s="46"/>
      <c r="R101" s="46"/>
      <c r="S101" s="46"/>
      <c r="T101" s="84"/>
      <c r="AT101" s="23" t="s">
        <v>135</v>
      </c>
      <c r="AU101" s="23" t="s">
        <v>80</v>
      </c>
    </row>
    <row r="102" spans="2:65" s="1" customFormat="1" ht="22.8" customHeight="1">
      <c r="B102" s="195"/>
      <c r="C102" s="196" t="s">
        <v>131</v>
      </c>
      <c r="D102" s="196" t="s">
        <v>126</v>
      </c>
      <c r="E102" s="197" t="s">
        <v>146</v>
      </c>
      <c r="F102" s="198" t="s">
        <v>147</v>
      </c>
      <c r="G102" s="199" t="s">
        <v>129</v>
      </c>
      <c r="H102" s="200">
        <v>12</v>
      </c>
      <c r="I102" s="201"/>
      <c r="J102" s="202">
        <f>ROUND(I102*H102,2)</f>
        <v>0</v>
      </c>
      <c r="K102" s="198" t="s">
        <v>130</v>
      </c>
      <c r="L102" s="45"/>
      <c r="M102" s="203" t="s">
        <v>5</v>
      </c>
      <c r="N102" s="204" t="s">
        <v>41</v>
      </c>
      <c r="O102" s="46"/>
      <c r="P102" s="205">
        <f>O102*H102</f>
        <v>0</v>
      </c>
      <c r="Q102" s="205">
        <v>0</v>
      </c>
      <c r="R102" s="205">
        <f>Q102*H102</f>
        <v>0</v>
      </c>
      <c r="S102" s="205">
        <v>0.3</v>
      </c>
      <c r="T102" s="206">
        <f>S102*H102</f>
        <v>3.5999999999999996</v>
      </c>
      <c r="AR102" s="23" t="s">
        <v>131</v>
      </c>
      <c r="AT102" s="23" t="s">
        <v>126</v>
      </c>
      <c r="AU102" s="23" t="s">
        <v>80</v>
      </c>
      <c r="AY102" s="23" t="s">
        <v>124</v>
      </c>
      <c r="BE102" s="207">
        <f>IF(N102="základní",J102,0)</f>
        <v>0</v>
      </c>
      <c r="BF102" s="207">
        <f>IF(N102="snížená",J102,0)</f>
        <v>0</v>
      </c>
      <c r="BG102" s="207">
        <f>IF(N102="zákl. přenesená",J102,0)</f>
        <v>0</v>
      </c>
      <c r="BH102" s="207">
        <f>IF(N102="sníž. přenesená",J102,0)</f>
        <v>0</v>
      </c>
      <c r="BI102" s="207">
        <f>IF(N102="nulová",J102,0)</f>
        <v>0</v>
      </c>
      <c r="BJ102" s="23" t="s">
        <v>78</v>
      </c>
      <c r="BK102" s="207">
        <f>ROUND(I102*H102,2)</f>
        <v>0</v>
      </c>
      <c r="BL102" s="23" t="s">
        <v>131</v>
      </c>
      <c r="BM102" s="23" t="s">
        <v>148</v>
      </c>
    </row>
    <row r="103" spans="2:47" s="1" customFormat="1" ht="13.5">
      <c r="B103" s="45"/>
      <c r="D103" s="208" t="s">
        <v>133</v>
      </c>
      <c r="F103" s="209" t="s">
        <v>149</v>
      </c>
      <c r="I103" s="210"/>
      <c r="L103" s="45"/>
      <c r="M103" s="211"/>
      <c r="N103" s="46"/>
      <c r="O103" s="46"/>
      <c r="P103" s="46"/>
      <c r="Q103" s="46"/>
      <c r="R103" s="46"/>
      <c r="S103" s="46"/>
      <c r="T103" s="84"/>
      <c r="AT103" s="23" t="s">
        <v>133</v>
      </c>
      <c r="AU103" s="23" t="s">
        <v>80</v>
      </c>
    </row>
    <row r="104" spans="2:47" s="1" customFormat="1" ht="13.5">
      <c r="B104" s="45"/>
      <c r="D104" s="208" t="s">
        <v>135</v>
      </c>
      <c r="F104" s="212" t="s">
        <v>136</v>
      </c>
      <c r="I104" s="210"/>
      <c r="L104" s="45"/>
      <c r="M104" s="211"/>
      <c r="N104" s="46"/>
      <c r="O104" s="46"/>
      <c r="P104" s="46"/>
      <c r="Q104" s="46"/>
      <c r="R104" s="46"/>
      <c r="S104" s="46"/>
      <c r="T104" s="84"/>
      <c r="AT104" s="23" t="s">
        <v>135</v>
      </c>
      <c r="AU104" s="23" t="s">
        <v>80</v>
      </c>
    </row>
    <row r="105" spans="2:65" s="1" customFormat="1" ht="14.4" customHeight="1">
      <c r="B105" s="195"/>
      <c r="C105" s="196" t="s">
        <v>150</v>
      </c>
      <c r="D105" s="196" t="s">
        <v>126</v>
      </c>
      <c r="E105" s="197" t="s">
        <v>151</v>
      </c>
      <c r="F105" s="198" t="s">
        <v>152</v>
      </c>
      <c r="G105" s="199" t="s">
        <v>153</v>
      </c>
      <c r="H105" s="200">
        <v>18.5</v>
      </c>
      <c r="I105" s="201"/>
      <c r="J105" s="202">
        <f>ROUND(I105*H105,2)</f>
        <v>0</v>
      </c>
      <c r="K105" s="198" t="s">
        <v>130</v>
      </c>
      <c r="L105" s="45"/>
      <c r="M105" s="203" t="s">
        <v>5</v>
      </c>
      <c r="N105" s="204" t="s">
        <v>41</v>
      </c>
      <c r="O105" s="46"/>
      <c r="P105" s="205">
        <f>O105*H105</f>
        <v>0</v>
      </c>
      <c r="Q105" s="205">
        <v>0</v>
      </c>
      <c r="R105" s="205">
        <f>Q105*H105</f>
        <v>0</v>
      </c>
      <c r="S105" s="205">
        <v>0.23</v>
      </c>
      <c r="T105" s="206">
        <f>S105*H105</f>
        <v>4.255</v>
      </c>
      <c r="AR105" s="23" t="s">
        <v>131</v>
      </c>
      <c r="AT105" s="23" t="s">
        <v>126</v>
      </c>
      <c r="AU105" s="23" t="s">
        <v>80</v>
      </c>
      <c r="AY105" s="23" t="s">
        <v>124</v>
      </c>
      <c r="BE105" s="207">
        <f>IF(N105="základní",J105,0)</f>
        <v>0</v>
      </c>
      <c r="BF105" s="207">
        <f>IF(N105="snížená",J105,0)</f>
        <v>0</v>
      </c>
      <c r="BG105" s="207">
        <f>IF(N105="zákl. přenesená",J105,0)</f>
        <v>0</v>
      </c>
      <c r="BH105" s="207">
        <f>IF(N105="sníž. přenesená",J105,0)</f>
        <v>0</v>
      </c>
      <c r="BI105" s="207">
        <f>IF(N105="nulová",J105,0)</f>
        <v>0</v>
      </c>
      <c r="BJ105" s="23" t="s">
        <v>78</v>
      </c>
      <c r="BK105" s="207">
        <f>ROUND(I105*H105,2)</f>
        <v>0</v>
      </c>
      <c r="BL105" s="23" t="s">
        <v>131</v>
      </c>
      <c r="BM105" s="23" t="s">
        <v>154</v>
      </c>
    </row>
    <row r="106" spans="2:47" s="1" customFormat="1" ht="13.5">
      <c r="B106" s="45"/>
      <c r="D106" s="208" t="s">
        <v>133</v>
      </c>
      <c r="F106" s="209" t="s">
        <v>155</v>
      </c>
      <c r="I106" s="210"/>
      <c r="L106" s="45"/>
      <c r="M106" s="211"/>
      <c r="N106" s="46"/>
      <c r="O106" s="46"/>
      <c r="P106" s="46"/>
      <c r="Q106" s="46"/>
      <c r="R106" s="46"/>
      <c r="S106" s="46"/>
      <c r="T106" s="84"/>
      <c r="AT106" s="23" t="s">
        <v>133</v>
      </c>
      <c r="AU106" s="23" t="s">
        <v>80</v>
      </c>
    </row>
    <row r="107" spans="2:47" s="1" customFormat="1" ht="13.5">
      <c r="B107" s="45"/>
      <c r="D107" s="208" t="s">
        <v>135</v>
      </c>
      <c r="F107" s="212" t="s">
        <v>156</v>
      </c>
      <c r="I107" s="210"/>
      <c r="L107" s="45"/>
      <c r="M107" s="211"/>
      <c r="N107" s="46"/>
      <c r="O107" s="46"/>
      <c r="P107" s="46"/>
      <c r="Q107" s="46"/>
      <c r="R107" s="46"/>
      <c r="S107" s="46"/>
      <c r="T107" s="84"/>
      <c r="AT107" s="23" t="s">
        <v>135</v>
      </c>
      <c r="AU107" s="23" t="s">
        <v>80</v>
      </c>
    </row>
    <row r="108" spans="2:65" s="1" customFormat="1" ht="22.8" customHeight="1">
      <c r="B108" s="195"/>
      <c r="C108" s="196" t="s">
        <v>157</v>
      </c>
      <c r="D108" s="196" t="s">
        <v>126</v>
      </c>
      <c r="E108" s="197" t="s">
        <v>158</v>
      </c>
      <c r="F108" s="198" t="s">
        <v>159</v>
      </c>
      <c r="G108" s="199" t="s">
        <v>129</v>
      </c>
      <c r="H108" s="200">
        <v>31</v>
      </c>
      <c r="I108" s="201"/>
      <c r="J108" s="202">
        <f>ROUND(I108*H108,2)</f>
        <v>0</v>
      </c>
      <c r="K108" s="198" t="s">
        <v>130</v>
      </c>
      <c r="L108" s="45"/>
      <c r="M108" s="203" t="s">
        <v>5</v>
      </c>
      <c r="N108" s="204" t="s">
        <v>41</v>
      </c>
      <c r="O108" s="46"/>
      <c r="P108" s="205">
        <f>O108*H108</f>
        <v>0</v>
      </c>
      <c r="Q108" s="205">
        <v>0</v>
      </c>
      <c r="R108" s="205">
        <f>Q108*H108</f>
        <v>0</v>
      </c>
      <c r="S108" s="205">
        <v>0</v>
      </c>
      <c r="T108" s="206">
        <f>S108*H108</f>
        <v>0</v>
      </c>
      <c r="AR108" s="23" t="s">
        <v>131</v>
      </c>
      <c r="AT108" s="23" t="s">
        <v>126</v>
      </c>
      <c r="AU108" s="23" t="s">
        <v>80</v>
      </c>
      <c r="AY108" s="23" t="s">
        <v>124</v>
      </c>
      <c r="BE108" s="207">
        <f>IF(N108="základní",J108,0)</f>
        <v>0</v>
      </c>
      <c r="BF108" s="207">
        <f>IF(N108="snížená",J108,0)</f>
        <v>0</v>
      </c>
      <c r="BG108" s="207">
        <f>IF(N108="zákl. přenesená",J108,0)</f>
        <v>0</v>
      </c>
      <c r="BH108" s="207">
        <f>IF(N108="sníž. přenesená",J108,0)</f>
        <v>0</v>
      </c>
      <c r="BI108" s="207">
        <f>IF(N108="nulová",J108,0)</f>
        <v>0</v>
      </c>
      <c r="BJ108" s="23" t="s">
        <v>78</v>
      </c>
      <c r="BK108" s="207">
        <f>ROUND(I108*H108,2)</f>
        <v>0</v>
      </c>
      <c r="BL108" s="23" t="s">
        <v>131</v>
      </c>
      <c r="BM108" s="23" t="s">
        <v>160</v>
      </c>
    </row>
    <row r="109" spans="2:47" s="1" customFormat="1" ht="13.5">
      <c r="B109" s="45"/>
      <c r="D109" s="208" t="s">
        <v>133</v>
      </c>
      <c r="F109" s="209" t="s">
        <v>161</v>
      </c>
      <c r="I109" s="210"/>
      <c r="L109" s="45"/>
      <c r="M109" s="211"/>
      <c r="N109" s="46"/>
      <c r="O109" s="46"/>
      <c r="P109" s="46"/>
      <c r="Q109" s="46"/>
      <c r="R109" s="46"/>
      <c r="S109" s="46"/>
      <c r="T109" s="84"/>
      <c r="AT109" s="23" t="s">
        <v>133</v>
      </c>
      <c r="AU109" s="23" t="s">
        <v>80</v>
      </c>
    </row>
    <row r="110" spans="2:47" s="1" customFormat="1" ht="13.5">
      <c r="B110" s="45"/>
      <c r="D110" s="208" t="s">
        <v>135</v>
      </c>
      <c r="F110" s="212" t="s">
        <v>162</v>
      </c>
      <c r="I110" s="210"/>
      <c r="L110" s="45"/>
      <c r="M110" s="211"/>
      <c r="N110" s="46"/>
      <c r="O110" s="46"/>
      <c r="P110" s="46"/>
      <c r="Q110" s="46"/>
      <c r="R110" s="46"/>
      <c r="S110" s="46"/>
      <c r="T110" s="84"/>
      <c r="AT110" s="23" t="s">
        <v>135</v>
      </c>
      <c r="AU110" s="23" t="s">
        <v>80</v>
      </c>
    </row>
    <row r="111" spans="2:51" s="11" customFormat="1" ht="13.5">
      <c r="B111" s="213"/>
      <c r="D111" s="208" t="s">
        <v>163</v>
      </c>
      <c r="E111" s="214" t="s">
        <v>5</v>
      </c>
      <c r="F111" s="215" t="s">
        <v>164</v>
      </c>
      <c r="H111" s="216">
        <v>31</v>
      </c>
      <c r="I111" s="217"/>
      <c r="L111" s="213"/>
      <c r="M111" s="218"/>
      <c r="N111" s="219"/>
      <c r="O111" s="219"/>
      <c r="P111" s="219"/>
      <c r="Q111" s="219"/>
      <c r="R111" s="219"/>
      <c r="S111" s="219"/>
      <c r="T111" s="220"/>
      <c r="AT111" s="214" t="s">
        <v>163</v>
      </c>
      <c r="AU111" s="214" t="s">
        <v>80</v>
      </c>
      <c r="AV111" s="11" t="s">
        <v>80</v>
      </c>
      <c r="AW111" s="11" t="s">
        <v>34</v>
      </c>
      <c r="AX111" s="11" t="s">
        <v>78</v>
      </c>
      <c r="AY111" s="214" t="s">
        <v>124</v>
      </c>
    </row>
    <row r="112" spans="2:65" s="1" customFormat="1" ht="14.4" customHeight="1">
      <c r="B112" s="195"/>
      <c r="C112" s="221" t="s">
        <v>165</v>
      </c>
      <c r="D112" s="221" t="s">
        <v>166</v>
      </c>
      <c r="E112" s="222" t="s">
        <v>167</v>
      </c>
      <c r="F112" s="223" t="s">
        <v>168</v>
      </c>
      <c r="G112" s="224" t="s">
        <v>169</v>
      </c>
      <c r="H112" s="225">
        <v>12.4</v>
      </c>
      <c r="I112" s="226"/>
      <c r="J112" s="227">
        <f>ROUND(I112*H112,2)</f>
        <v>0</v>
      </c>
      <c r="K112" s="223" t="s">
        <v>130</v>
      </c>
      <c r="L112" s="228"/>
      <c r="M112" s="229" t="s">
        <v>5</v>
      </c>
      <c r="N112" s="230" t="s">
        <v>41</v>
      </c>
      <c r="O112" s="46"/>
      <c r="P112" s="205">
        <f>O112*H112</f>
        <v>0</v>
      </c>
      <c r="Q112" s="205">
        <v>1</v>
      </c>
      <c r="R112" s="205">
        <f>Q112*H112</f>
        <v>12.4</v>
      </c>
      <c r="S112" s="205">
        <v>0</v>
      </c>
      <c r="T112" s="206">
        <f>S112*H112</f>
        <v>0</v>
      </c>
      <c r="AR112" s="23" t="s">
        <v>170</v>
      </c>
      <c r="AT112" s="23" t="s">
        <v>166</v>
      </c>
      <c r="AU112" s="23" t="s">
        <v>80</v>
      </c>
      <c r="AY112" s="23" t="s">
        <v>124</v>
      </c>
      <c r="BE112" s="207">
        <f>IF(N112="základní",J112,0)</f>
        <v>0</v>
      </c>
      <c r="BF112" s="207">
        <f>IF(N112="snížená",J112,0)</f>
        <v>0</v>
      </c>
      <c r="BG112" s="207">
        <f>IF(N112="zákl. přenesená",J112,0)</f>
        <v>0</v>
      </c>
      <c r="BH112" s="207">
        <f>IF(N112="sníž. přenesená",J112,0)</f>
        <v>0</v>
      </c>
      <c r="BI112" s="207">
        <f>IF(N112="nulová",J112,0)</f>
        <v>0</v>
      </c>
      <c r="BJ112" s="23" t="s">
        <v>78</v>
      </c>
      <c r="BK112" s="207">
        <f>ROUND(I112*H112,2)</f>
        <v>0</v>
      </c>
      <c r="BL112" s="23" t="s">
        <v>131</v>
      </c>
      <c r="BM112" s="23" t="s">
        <v>171</v>
      </c>
    </row>
    <row r="113" spans="2:47" s="1" customFormat="1" ht="13.5">
      <c r="B113" s="45"/>
      <c r="D113" s="208" t="s">
        <v>133</v>
      </c>
      <c r="F113" s="209" t="s">
        <v>168</v>
      </c>
      <c r="I113" s="210"/>
      <c r="L113" s="45"/>
      <c r="M113" s="211"/>
      <c r="N113" s="46"/>
      <c r="O113" s="46"/>
      <c r="P113" s="46"/>
      <c r="Q113" s="46"/>
      <c r="R113" s="46"/>
      <c r="S113" s="46"/>
      <c r="T113" s="84"/>
      <c r="AT113" s="23" t="s">
        <v>133</v>
      </c>
      <c r="AU113" s="23" t="s">
        <v>80</v>
      </c>
    </row>
    <row r="114" spans="2:51" s="11" customFormat="1" ht="13.5">
      <c r="B114" s="213"/>
      <c r="D114" s="208" t="s">
        <v>163</v>
      </c>
      <c r="E114" s="214" t="s">
        <v>5</v>
      </c>
      <c r="F114" s="215" t="s">
        <v>172</v>
      </c>
      <c r="H114" s="216">
        <v>6.2</v>
      </c>
      <c r="I114" s="217"/>
      <c r="L114" s="213"/>
      <c r="M114" s="218"/>
      <c r="N114" s="219"/>
      <c r="O114" s="219"/>
      <c r="P114" s="219"/>
      <c r="Q114" s="219"/>
      <c r="R114" s="219"/>
      <c r="S114" s="219"/>
      <c r="T114" s="220"/>
      <c r="AT114" s="214" t="s">
        <v>163</v>
      </c>
      <c r="AU114" s="214" t="s">
        <v>80</v>
      </c>
      <c r="AV114" s="11" t="s">
        <v>80</v>
      </c>
      <c r="AW114" s="11" t="s">
        <v>34</v>
      </c>
      <c r="AX114" s="11" t="s">
        <v>78</v>
      </c>
      <c r="AY114" s="214" t="s">
        <v>124</v>
      </c>
    </row>
    <row r="115" spans="2:51" s="11" customFormat="1" ht="13.5">
      <c r="B115" s="213"/>
      <c r="D115" s="208" t="s">
        <v>163</v>
      </c>
      <c r="F115" s="215" t="s">
        <v>173</v>
      </c>
      <c r="H115" s="216">
        <v>12.4</v>
      </c>
      <c r="I115" s="217"/>
      <c r="L115" s="213"/>
      <c r="M115" s="218"/>
      <c r="N115" s="219"/>
      <c r="O115" s="219"/>
      <c r="P115" s="219"/>
      <c r="Q115" s="219"/>
      <c r="R115" s="219"/>
      <c r="S115" s="219"/>
      <c r="T115" s="220"/>
      <c r="AT115" s="214" t="s">
        <v>163</v>
      </c>
      <c r="AU115" s="214" t="s">
        <v>80</v>
      </c>
      <c r="AV115" s="11" t="s">
        <v>80</v>
      </c>
      <c r="AW115" s="11" t="s">
        <v>6</v>
      </c>
      <c r="AX115" s="11" t="s">
        <v>78</v>
      </c>
      <c r="AY115" s="214" t="s">
        <v>124</v>
      </c>
    </row>
    <row r="116" spans="2:65" s="1" customFormat="1" ht="22.8" customHeight="1">
      <c r="B116" s="195"/>
      <c r="C116" s="196" t="s">
        <v>170</v>
      </c>
      <c r="D116" s="196" t="s">
        <v>126</v>
      </c>
      <c r="E116" s="197" t="s">
        <v>174</v>
      </c>
      <c r="F116" s="198" t="s">
        <v>175</v>
      </c>
      <c r="G116" s="199" t="s">
        <v>129</v>
      </c>
      <c r="H116" s="200">
        <v>31</v>
      </c>
      <c r="I116" s="201"/>
      <c r="J116" s="202">
        <f>ROUND(I116*H116,2)</f>
        <v>0</v>
      </c>
      <c r="K116" s="198" t="s">
        <v>130</v>
      </c>
      <c r="L116" s="45"/>
      <c r="M116" s="203" t="s">
        <v>5</v>
      </c>
      <c r="N116" s="204" t="s">
        <v>41</v>
      </c>
      <c r="O116" s="46"/>
      <c r="P116" s="205">
        <f>O116*H116</f>
        <v>0</v>
      </c>
      <c r="Q116" s="205">
        <v>0</v>
      </c>
      <c r="R116" s="205">
        <f>Q116*H116</f>
        <v>0</v>
      </c>
      <c r="S116" s="205">
        <v>0</v>
      </c>
      <c r="T116" s="206">
        <f>S116*H116</f>
        <v>0</v>
      </c>
      <c r="AR116" s="23" t="s">
        <v>131</v>
      </c>
      <c r="AT116" s="23" t="s">
        <v>126</v>
      </c>
      <c r="AU116" s="23" t="s">
        <v>80</v>
      </c>
      <c r="AY116" s="23" t="s">
        <v>124</v>
      </c>
      <c r="BE116" s="207">
        <f>IF(N116="základní",J116,0)</f>
        <v>0</v>
      </c>
      <c r="BF116" s="207">
        <f>IF(N116="snížená",J116,0)</f>
        <v>0</v>
      </c>
      <c r="BG116" s="207">
        <f>IF(N116="zákl. přenesená",J116,0)</f>
        <v>0</v>
      </c>
      <c r="BH116" s="207">
        <f>IF(N116="sníž. přenesená",J116,0)</f>
        <v>0</v>
      </c>
      <c r="BI116" s="207">
        <f>IF(N116="nulová",J116,0)</f>
        <v>0</v>
      </c>
      <c r="BJ116" s="23" t="s">
        <v>78</v>
      </c>
      <c r="BK116" s="207">
        <f>ROUND(I116*H116,2)</f>
        <v>0</v>
      </c>
      <c r="BL116" s="23" t="s">
        <v>131</v>
      </c>
      <c r="BM116" s="23" t="s">
        <v>176</v>
      </c>
    </row>
    <row r="117" spans="2:47" s="1" customFormat="1" ht="13.5">
      <c r="B117" s="45"/>
      <c r="D117" s="208" t="s">
        <v>133</v>
      </c>
      <c r="F117" s="209" t="s">
        <v>177</v>
      </c>
      <c r="I117" s="210"/>
      <c r="L117" s="45"/>
      <c r="M117" s="211"/>
      <c r="N117" s="46"/>
      <c r="O117" s="46"/>
      <c r="P117" s="46"/>
      <c r="Q117" s="46"/>
      <c r="R117" s="46"/>
      <c r="S117" s="46"/>
      <c r="T117" s="84"/>
      <c r="AT117" s="23" t="s">
        <v>133</v>
      </c>
      <c r="AU117" s="23" t="s">
        <v>80</v>
      </c>
    </row>
    <row r="118" spans="2:47" s="1" customFormat="1" ht="13.5">
      <c r="B118" s="45"/>
      <c r="D118" s="208" t="s">
        <v>135</v>
      </c>
      <c r="F118" s="212" t="s">
        <v>178</v>
      </c>
      <c r="I118" s="210"/>
      <c r="L118" s="45"/>
      <c r="M118" s="211"/>
      <c r="N118" s="46"/>
      <c r="O118" s="46"/>
      <c r="P118" s="46"/>
      <c r="Q118" s="46"/>
      <c r="R118" s="46"/>
      <c r="S118" s="46"/>
      <c r="T118" s="84"/>
      <c r="AT118" s="23" t="s">
        <v>135</v>
      </c>
      <c r="AU118" s="23" t="s">
        <v>80</v>
      </c>
    </row>
    <row r="119" spans="2:51" s="11" customFormat="1" ht="13.5">
      <c r="B119" s="213"/>
      <c r="D119" s="208" t="s">
        <v>163</v>
      </c>
      <c r="E119" s="214" t="s">
        <v>5</v>
      </c>
      <c r="F119" s="215" t="s">
        <v>164</v>
      </c>
      <c r="H119" s="216">
        <v>31</v>
      </c>
      <c r="I119" s="217"/>
      <c r="L119" s="213"/>
      <c r="M119" s="218"/>
      <c r="N119" s="219"/>
      <c r="O119" s="219"/>
      <c r="P119" s="219"/>
      <c r="Q119" s="219"/>
      <c r="R119" s="219"/>
      <c r="S119" s="219"/>
      <c r="T119" s="220"/>
      <c r="AT119" s="214" t="s">
        <v>163</v>
      </c>
      <c r="AU119" s="214" t="s">
        <v>80</v>
      </c>
      <c r="AV119" s="11" t="s">
        <v>80</v>
      </c>
      <c r="AW119" s="11" t="s">
        <v>34</v>
      </c>
      <c r="AX119" s="11" t="s">
        <v>78</v>
      </c>
      <c r="AY119" s="214" t="s">
        <v>124</v>
      </c>
    </row>
    <row r="120" spans="2:65" s="1" customFormat="1" ht="14.4" customHeight="1">
      <c r="B120" s="195"/>
      <c r="C120" s="221" t="s">
        <v>179</v>
      </c>
      <c r="D120" s="221" t="s">
        <v>166</v>
      </c>
      <c r="E120" s="222" t="s">
        <v>180</v>
      </c>
      <c r="F120" s="223" t="s">
        <v>181</v>
      </c>
      <c r="G120" s="224" t="s">
        <v>182</v>
      </c>
      <c r="H120" s="225">
        <v>1.259</v>
      </c>
      <c r="I120" s="226"/>
      <c r="J120" s="227">
        <f>ROUND(I120*H120,2)</f>
        <v>0</v>
      </c>
      <c r="K120" s="223" t="s">
        <v>130</v>
      </c>
      <c r="L120" s="228"/>
      <c r="M120" s="229" t="s">
        <v>5</v>
      </c>
      <c r="N120" s="230" t="s">
        <v>41</v>
      </c>
      <c r="O120" s="46"/>
      <c r="P120" s="205">
        <f>O120*H120</f>
        <v>0</v>
      </c>
      <c r="Q120" s="205">
        <v>0.001</v>
      </c>
      <c r="R120" s="205">
        <f>Q120*H120</f>
        <v>0.001259</v>
      </c>
      <c r="S120" s="205">
        <v>0</v>
      </c>
      <c r="T120" s="206">
        <f>S120*H120</f>
        <v>0</v>
      </c>
      <c r="AR120" s="23" t="s">
        <v>170</v>
      </c>
      <c r="AT120" s="23" t="s">
        <v>166</v>
      </c>
      <c r="AU120" s="23" t="s">
        <v>80</v>
      </c>
      <c r="AY120" s="23" t="s">
        <v>124</v>
      </c>
      <c r="BE120" s="207">
        <f>IF(N120="základní",J120,0)</f>
        <v>0</v>
      </c>
      <c r="BF120" s="207">
        <f>IF(N120="snížená",J120,0)</f>
        <v>0</v>
      </c>
      <c r="BG120" s="207">
        <f>IF(N120="zákl. přenesená",J120,0)</f>
        <v>0</v>
      </c>
      <c r="BH120" s="207">
        <f>IF(N120="sníž. přenesená",J120,0)</f>
        <v>0</v>
      </c>
      <c r="BI120" s="207">
        <f>IF(N120="nulová",J120,0)</f>
        <v>0</v>
      </c>
      <c r="BJ120" s="23" t="s">
        <v>78</v>
      </c>
      <c r="BK120" s="207">
        <f>ROUND(I120*H120,2)</f>
        <v>0</v>
      </c>
      <c r="BL120" s="23" t="s">
        <v>131</v>
      </c>
      <c r="BM120" s="23" t="s">
        <v>183</v>
      </c>
    </row>
    <row r="121" spans="2:47" s="1" customFormat="1" ht="13.5">
      <c r="B121" s="45"/>
      <c r="D121" s="208" t="s">
        <v>133</v>
      </c>
      <c r="F121" s="209" t="s">
        <v>181</v>
      </c>
      <c r="I121" s="210"/>
      <c r="L121" s="45"/>
      <c r="M121" s="211"/>
      <c r="N121" s="46"/>
      <c r="O121" s="46"/>
      <c r="P121" s="46"/>
      <c r="Q121" s="46"/>
      <c r="R121" s="46"/>
      <c r="S121" s="46"/>
      <c r="T121" s="84"/>
      <c r="AT121" s="23" t="s">
        <v>133</v>
      </c>
      <c r="AU121" s="23" t="s">
        <v>80</v>
      </c>
    </row>
    <row r="122" spans="2:51" s="11" customFormat="1" ht="13.5">
      <c r="B122" s="213"/>
      <c r="D122" s="208" t="s">
        <v>163</v>
      </c>
      <c r="E122" s="214" t="s">
        <v>5</v>
      </c>
      <c r="F122" s="215" t="s">
        <v>184</v>
      </c>
      <c r="H122" s="216">
        <v>1.24</v>
      </c>
      <c r="I122" s="217"/>
      <c r="L122" s="213"/>
      <c r="M122" s="218"/>
      <c r="N122" s="219"/>
      <c r="O122" s="219"/>
      <c r="P122" s="219"/>
      <c r="Q122" s="219"/>
      <c r="R122" s="219"/>
      <c r="S122" s="219"/>
      <c r="T122" s="220"/>
      <c r="AT122" s="214" t="s">
        <v>163</v>
      </c>
      <c r="AU122" s="214" t="s">
        <v>80</v>
      </c>
      <c r="AV122" s="11" t="s">
        <v>80</v>
      </c>
      <c r="AW122" s="11" t="s">
        <v>34</v>
      </c>
      <c r="AX122" s="11" t="s">
        <v>78</v>
      </c>
      <c r="AY122" s="214" t="s">
        <v>124</v>
      </c>
    </row>
    <row r="123" spans="2:51" s="11" customFormat="1" ht="13.5">
      <c r="B123" s="213"/>
      <c r="D123" s="208" t="s">
        <v>163</v>
      </c>
      <c r="F123" s="215" t="s">
        <v>185</v>
      </c>
      <c r="H123" s="216">
        <v>1.259</v>
      </c>
      <c r="I123" s="217"/>
      <c r="L123" s="213"/>
      <c r="M123" s="218"/>
      <c r="N123" s="219"/>
      <c r="O123" s="219"/>
      <c r="P123" s="219"/>
      <c r="Q123" s="219"/>
      <c r="R123" s="219"/>
      <c r="S123" s="219"/>
      <c r="T123" s="220"/>
      <c r="AT123" s="214" t="s">
        <v>163</v>
      </c>
      <c r="AU123" s="214" t="s">
        <v>80</v>
      </c>
      <c r="AV123" s="11" t="s">
        <v>80</v>
      </c>
      <c r="AW123" s="11" t="s">
        <v>6</v>
      </c>
      <c r="AX123" s="11" t="s">
        <v>78</v>
      </c>
      <c r="AY123" s="214" t="s">
        <v>124</v>
      </c>
    </row>
    <row r="124" spans="2:65" s="1" customFormat="1" ht="14.4" customHeight="1">
      <c r="B124" s="195"/>
      <c r="C124" s="196" t="s">
        <v>186</v>
      </c>
      <c r="D124" s="196" t="s">
        <v>126</v>
      </c>
      <c r="E124" s="197" t="s">
        <v>187</v>
      </c>
      <c r="F124" s="198" t="s">
        <v>188</v>
      </c>
      <c r="G124" s="199" t="s">
        <v>129</v>
      </c>
      <c r="H124" s="200">
        <v>685</v>
      </c>
      <c r="I124" s="201"/>
      <c r="J124" s="202">
        <f>ROUND(I124*H124,2)</f>
        <v>0</v>
      </c>
      <c r="K124" s="198" t="s">
        <v>130</v>
      </c>
      <c r="L124" s="45"/>
      <c r="M124" s="203" t="s">
        <v>5</v>
      </c>
      <c r="N124" s="204" t="s">
        <v>41</v>
      </c>
      <c r="O124" s="46"/>
      <c r="P124" s="205">
        <f>O124*H124</f>
        <v>0</v>
      </c>
      <c r="Q124" s="205">
        <v>0</v>
      </c>
      <c r="R124" s="205">
        <f>Q124*H124</f>
        <v>0</v>
      </c>
      <c r="S124" s="205">
        <v>0</v>
      </c>
      <c r="T124" s="206">
        <f>S124*H124</f>
        <v>0</v>
      </c>
      <c r="AR124" s="23" t="s">
        <v>131</v>
      </c>
      <c r="AT124" s="23" t="s">
        <v>126</v>
      </c>
      <c r="AU124" s="23" t="s">
        <v>80</v>
      </c>
      <c r="AY124" s="23" t="s">
        <v>124</v>
      </c>
      <c r="BE124" s="207">
        <f>IF(N124="základní",J124,0)</f>
        <v>0</v>
      </c>
      <c r="BF124" s="207">
        <f>IF(N124="snížená",J124,0)</f>
        <v>0</v>
      </c>
      <c r="BG124" s="207">
        <f>IF(N124="zákl. přenesená",J124,0)</f>
        <v>0</v>
      </c>
      <c r="BH124" s="207">
        <f>IF(N124="sníž. přenesená",J124,0)</f>
        <v>0</v>
      </c>
      <c r="BI124" s="207">
        <f>IF(N124="nulová",J124,0)</f>
        <v>0</v>
      </c>
      <c r="BJ124" s="23" t="s">
        <v>78</v>
      </c>
      <c r="BK124" s="207">
        <f>ROUND(I124*H124,2)</f>
        <v>0</v>
      </c>
      <c r="BL124" s="23" t="s">
        <v>131</v>
      </c>
      <c r="BM124" s="23" t="s">
        <v>189</v>
      </c>
    </row>
    <row r="125" spans="2:47" s="1" customFormat="1" ht="13.5">
      <c r="B125" s="45"/>
      <c r="D125" s="208" t="s">
        <v>133</v>
      </c>
      <c r="F125" s="209" t="s">
        <v>190</v>
      </c>
      <c r="I125" s="210"/>
      <c r="L125" s="45"/>
      <c r="M125" s="211"/>
      <c r="N125" s="46"/>
      <c r="O125" s="46"/>
      <c r="P125" s="46"/>
      <c r="Q125" s="46"/>
      <c r="R125" s="46"/>
      <c r="S125" s="46"/>
      <c r="T125" s="84"/>
      <c r="AT125" s="23" t="s">
        <v>133</v>
      </c>
      <c r="AU125" s="23" t="s">
        <v>80</v>
      </c>
    </row>
    <row r="126" spans="2:47" s="1" customFormat="1" ht="13.5">
      <c r="B126" s="45"/>
      <c r="D126" s="208" t="s">
        <v>135</v>
      </c>
      <c r="F126" s="212" t="s">
        <v>191</v>
      </c>
      <c r="I126" s="210"/>
      <c r="L126" s="45"/>
      <c r="M126" s="211"/>
      <c r="N126" s="46"/>
      <c r="O126" s="46"/>
      <c r="P126" s="46"/>
      <c r="Q126" s="46"/>
      <c r="R126" s="46"/>
      <c r="S126" s="46"/>
      <c r="T126" s="84"/>
      <c r="AT126" s="23" t="s">
        <v>135</v>
      </c>
      <c r="AU126" s="23" t="s">
        <v>80</v>
      </c>
    </row>
    <row r="127" spans="2:51" s="12" customFormat="1" ht="13.5">
      <c r="B127" s="231"/>
      <c r="D127" s="208" t="s">
        <v>163</v>
      </c>
      <c r="E127" s="232" t="s">
        <v>5</v>
      </c>
      <c r="F127" s="233" t="s">
        <v>192</v>
      </c>
      <c r="H127" s="232" t="s">
        <v>5</v>
      </c>
      <c r="I127" s="234"/>
      <c r="L127" s="231"/>
      <c r="M127" s="235"/>
      <c r="N127" s="236"/>
      <c r="O127" s="236"/>
      <c r="P127" s="236"/>
      <c r="Q127" s="236"/>
      <c r="R127" s="236"/>
      <c r="S127" s="236"/>
      <c r="T127" s="237"/>
      <c r="AT127" s="232" t="s">
        <v>163</v>
      </c>
      <c r="AU127" s="232" t="s">
        <v>80</v>
      </c>
      <c r="AV127" s="12" t="s">
        <v>78</v>
      </c>
      <c r="AW127" s="12" t="s">
        <v>34</v>
      </c>
      <c r="AX127" s="12" t="s">
        <v>70</v>
      </c>
      <c r="AY127" s="232" t="s">
        <v>124</v>
      </c>
    </row>
    <row r="128" spans="2:51" s="11" customFormat="1" ht="13.5">
      <c r="B128" s="213"/>
      <c r="D128" s="208" t="s">
        <v>163</v>
      </c>
      <c r="E128" s="214" t="s">
        <v>5</v>
      </c>
      <c r="F128" s="215" t="s">
        <v>157</v>
      </c>
      <c r="H128" s="216">
        <v>6</v>
      </c>
      <c r="I128" s="217"/>
      <c r="L128" s="213"/>
      <c r="M128" s="218"/>
      <c r="N128" s="219"/>
      <c r="O128" s="219"/>
      <c r="P128" s="219"/>
      <c r="Q128" s="219"/>
      <c r="R128" s="219"/>
      <c r="S128" s="219"/>
      <c r="T128" s="220"/>
      <c r="AT128" s="214" t="s">
        <v>163</v>
      </c>
      <c r="AU128" s="214" t="s">
        <v>80</v>
      </c>
      <c r="AV128" s="11" t="s">
        <v>80</v>
      </c>
      <c r="AW128" s="11" t="s">
        <v>34</v>
      </c>
      <c r="AX128" s="11" t="s">
        <v>70</v>
      </c>
      <c r="AY128" s="214" t="s">
        <v>124</v>
      </c>
    </row>
    <row r="129" spans="2:51" s="12" customFormat="1" ht="13.5">
      <c r="B129" s="231"/>
      <c r="D129" s="208" t="s">
        <v>163</v>
      </c>
      <c r="E129" s="232" t="s">
        <v>5</v>
      </c>
      <c r="F129" s="233" t="s">
        <v>193</v>
      </c>
      <c r="H129" s="232" t="s">
        <v>5</v>
      </c>
      <c r="I129" s="234"/>
      <c r="L129" s="231"/>
      <c r="M129" s="235"/>
      <c r="N129" s="236"/>
      <c r="O129" s="236"/>
      <c r="P129" s="236"/>
      <c r="Q129" s="236"/>
      <c r="R129" s="236"/>
      <c r="S129" s="236"/>
      <c r="T129" s="237"/>
      <c r="AT129" s="232" t="s">
        <v>163</v>
      </c>
      <c r="AU129" s="232" t="s">
        <v>80</v>
      </c>
      <c r="AV129" s="12" t="s">
        <v>78</v>
      </c>
      <c r="AW129" s="12" t="s">
        <v>34</v>
      </c>
      <c r="AX129" s="12" t="s">
        <v>70</v>
      </c>
      <c r="AY129" s="232" t="s">
        <v>124</v>
      </c>
    </row>
    <row r="130" spans="2:51" s="11" customFormat="1" ht="13.5">
      <c r="B130" s="213"/>
      <c r="D130" s="208" t="s">
        <v>163</v>
      </c>
      <c r="E130" s="214" t="s">
        <v>5</v>
      </c>
      <c r="F130" s="215" t="s">
        <v>194</v>
      </c>
      <c r="H130" s="216">
        <v>131</v>
      </c>
      <c r="I130" s="217"/>
      <c r="L130" s="213"/>
      <c r="M130" s="218"/>
      <c r="N130" s="219"/>
      <c r="O130" s="219"/>
      <c r="P130" s="219"/>
      <c r="Q130" s="219"/>
      <c r="R130" s="219"/>
      <c r="S130" s="219"/>
      <c r="T130" s="220"/>
      <c r="AT130" s="214" t="s">
        <v>163</v>
      </c>
      <c r="AU130" s="214" t="s">
        <v>80</v>
      </c>
      <c r="AV130" s="11" t="s">
        <v>80</v>
      </c>
      <c r="AW130" s="11" t="s">
        <v>34</v>
      </c>
      <c r="AX130" s="11" t="s">
        <v>70</v>
      </c>
      <c r="AY130" s="214" t="s">
        <v>124</v>
      </c>
    </row>
    <row r="131" spans="2:51" s="12" customFormat="1" ht="13.5">
      <c r="B131" s="231"/>
      <c r="D131" s="208" t="s">
        <v>163</v>
      </c>
      <c r="E131" s="232" t="s">
        <v>5</v>
      </c>
      <c r="F131" s="233" t="s">
        <v>195</v>
      </c>
      <c r="H131" s="232" t="s">
        <v>5</v>
      </c>
      <c r="I131" s="234"/>
      <c r="L131" s="231"/>
      <c r="M131" s="235"/>
      <c r="N131" s="236"/>
      <c r="O131" s="236"/>
      <c r="P131" s="236"/>
      <c r="Q131" s="236"/>
      <c r="R131" s="236"/>
      <c r="S131" s="236"/>
      <c r="T131" s="237"/>
      <c r="AT131" s="232" t="s">
        <v>163</v>
      </c>
      <c r="AU131" s="232" t="s">
        <v>80</v>
      </c>
      <c r="AV131" s="12" t="s">
        <v>78</v>
      </c>
      <c r="AW131" s="12" t="s">
        <v>34</v>
      </c>
      <c r="AX131" s="12" t="s">
        <v>70</v>
      </c>
      <c r="AY131" s="232" t="s">
        <v>124</v>
      </c>
    </row>
    <row r="132" spans="2:51" s="11" customFormat="1" ht="13.5">
      <c r="B132" s="213"/>
      <c r="D132" s="208" t="s">
        <v>163</v>
      </c>
      <c r="E132" s="214" t="s">
        <v>5</v>
      </c>
      <c r="F132" s="215" t="s">
        <v>196</v>
      </c>
      <c r="H132" s="216">
        <v>548</v>
      </c>
      <c r="I132" s="217"/>
      <c r="L132" s="213"/>
      <c r="M132" s="218"/>
      <c r="N132" s="219"/>
      <c r="O132" s="219"/>
      <c r="P132" s="219"/>
      <c r="Q132" s="219"/>
      <c r="R132" s="219"/>
      <c r="S132" s="219"/>
      <c r="T132" s="220"/>
      <c r="AT132" s="214" t="s">
        <v>163</v>
      </c>
      <c r="AU132" s="214" t="s">
        <v>80</v>
      </c>
      <c r="AV132" s="11" t="s">
        <v>80</v>
      </c>
      <c r="AW132" s="11" t="s">
        <v>34</v>
      </c>
      <c r="AX132" s="11" t="s">
        <v>70</v>
      </c>
      <c r="AY132" s="214" t="s">
        <v>124</v>
      </c>
    </row>
    <row r="133" spans="2:63" s="10" customFormat="1" ht="29.85" customHeight="1">
      <c r="B133" s="182"/>
      <c r="D133" s="183" t="s">
        <v>69</v>
      </c>
      <c r="E133" s="193" t="s">
        <v>141</v>
      </c>
      <c r="F133" s="193" t="s">
        <v>197</v>
      </c>
      <c r="I133" s="185"/>
      <c r="J133" s="194">
        <f>BK133</f>
        <v>0</v>
      </c>
      <c r="L133" s="182"/>
      <c r="M133" s="187"/>
      <c r="N133" s="188"/>
      <c r="O133" s="188"/>
      <c r="P133" s="189">
        <f>SUM(P134:P138)</f>
        <v>0</v>
      </c>
      <c r="Q133" s="188"/>
      <c r="R133" s="189">
        <f>SUM(R134:R138)</f>
        <v>0.36960000000000004</v>
      </c>
      <c r="S133" s="188"/>
      <c r="T133" s="190">
        <f>SUM(T134:T138)</f>
        <v>0</v>
      </c>
      <c r="AR133" s="183" t="s">
        <v>78</v>
      </c>
      <c r="AT133" s="191" t="s">
        <v>69</v>
      </c>
      <c r="AU133" s="191" t="s">
        <v>78</v>
      </c>
      <c r="AY133" s="183" t="s">
        <v>124</v>
      </c>
      <c r="BK133" s="192">
        <f>SUM(BK134:BK138)</f>
        <v>0</v>
      </c>
    </row>
    <row r="134" spans="2:65" s="1" customFormat="1" ht="14.4" customHeight="1">
      <c r="B134" s="195"/>
      <c r="C134" s="196" t="s">
        <v>198</v>
      </c>
      <c r="D134" s="196" t="s">
        <v>126</v>
      </c>
      <c r="E134" s="197" t="s">
        <v>199</v>
      </c>
      <c r="F134" s="198" t="s">
        <v>200</v>
      </c>
      <c r="G134" s="199" t="s">
        <v>201</v>
      </c>
      <c r="H134" s="200">
        <v>10</v>
      </c>
      <c r="I134" s="201"/>
      <c r="J134" s="202">
        <f>ROUND(I134*H134,2)</f>
        <v>0</v>
      </c>
      <c r="K134" s="198" t="s">
        <v>202</v>
      </c>
      <c r="L134" s="45"/>
      <c r="M134" s="203" t="s">
        <v>5</v>
      </c>
      <c r="N134" s="204" t="s">
        <v>41</v>
      </c>
      <c r="O134" s="46"/>
      <c r="P134" s="205">
        <f>O134*H134</f>
        <v>0</v>
      </c>
      <c r="Q134" s="205">
        <v>0.01606</v>
      </c>
      <c r="R134" s="205">
        <f>Q134*H134</f>
        <v>0.16060000000000002</v>
      </c>
      <c r="S134" s="205">
        <v>0</v>
      </c>
      <c r="T134" s="206">
        <f>S134*H134</f>
        <v>0</v>
      </c>
      <c r="AR134" s="23" t="s">
        <v>131</v>
      </c>
      <c r="AT134" s="23" t="s">
        <v>126</v>
      </c>
      <c r="AU134" s="23" t="s">
        <v>80</v>
      </c>
      <c r="AY134" s="23" t="s">
        <v>124</v>
      </c>
      <c r="BE134" s="207">
        <f>IF(N134="základní",J134,0)</f>
        <v>0</v>
      </c>
      <c r="BF134" s="207">
        <f>IF(N134="snížená",J134,0)</f>
        <v>0</v>
      </c>
      <c r="BG134" s="207">
        <f>IF(N134="zákl. přenesená",J134,0)</f>
        <v>0</v>
      </c>
      <c r="BH134" s="207">
        <f>IF(N134="sníž. přenesená",J134,0)</f>
        <v>0</v>
      </c>
      <c r="BI134" s="207">
        <f>IF(N134="nulová",J134,0)</f>
        <v>0</v>
      </c>
      <c r="BJ134" s="23" t="s">
        <v>78</v>
      </c>
      <c r="BK134" s="207">
        <f>ROUND(I134*H134,2)</f>
        <v>0</v>
      </c>
      <c r="BL134" s="23" t="s">
        <v>131</v>
      </c>
      <c r="BM134" s="23" t="s">
        <v>203</v>
      </c>
    </row>
    <row r="135" spans="2:47" s="1" customFormat="1" ht="13.5">
      <c r="B135" s="45"/>
      <c r="D135" s="208" t="s">
        <v>133</v>
      </c>
      <c r="F135" s="209" t="s">
        <v>204</v>
      </c>
      <c r="I135" s="210"/>
      <c r="L135" s="45"/>
      <c r="M135" s="211"/>
      <c r="N135" s="46"/>
      <c r="O135" s="46"/>
      <c r="P135" s="46"/>
      <c r="Q135" s="46"/>
      <c r="R135" s="46"/>
      <c r="S135" s="46"/>
      <c r="T135" s="84"/>
      <c r="AT135" s="23" t="s">
        <v>133</v>
      </c>
      <c r="AU135" s="23" t="s">
        <v>80</v>
      </c>
    </row>
    <row r="136" spans="2:47" s="1" customFormat="1" ht="13.5">
      <c r="B136" s="45"/>
      <c r="D136" s="208" t="s">
        <v>135</v>
      </c>
      <c r="F136" s="212" t="s">
        <v>205</v>
      </c>
      <c r="I136" s="210"/>
      <c r="L136" s="45"/>
      <c r="M136" s="211"/>
      <c r="N136" s="46"/>
      <c r="O136" s="46"/>
      <c r="P136" s="46"/>
      <c r="Q136" s="46"/>
      <c r="R136" s="46"/>
      <c r="S136" s="46"/>
      <c r="T136" s="84"/>
      <c r="AT136" s="23" t="s">
        <v>135</v>
      </c>
      <c r="AU136" s="23" t="s">
        <v>80</v>
      </c>
    </row>
    <row r="137" spans="2:65" s="1" customFormat="1" ht="14.4" customHeight="1">
      <c r="B137" s="195"/>
      <c r="C137" s="221" t="s">
        <v>206</v>
      </c>
      <c r="D137" s="221" t="s">
        <v>166</v>
      </c>
      <c r="E137" s="222" t="s">
        <v>207</v>
      </c>
      <c r="F137" s="223" t="s">
        <v>208</v>
      </c>
      <c r="G137" s="224" t="s">
        <v>201</v>
      </c>
      <c r="H137" s="225">
        <v>10</v>
      </c>
      <c r="I137" s="226"/>
      <c r="J137" s="227">
        <f>ROUND(I137*H137,2)</f>
        <v>0</v>
      </c>
      <c r="K137" s="223" t="s">
        <v>202</v>
      </c>
      <c r="L137" s="228"/>
      <c r="M137" s="229" t="s">
        <v>5</v>
      </c>
      <c r="N137" s="230" t="s">
        <v>41</v>
      </c>
      <c r="O137" s="46"/>
      <c r="P137" s="205">
        <f>O137*H137</f>
        <v>0</v>
      </c>
      <c r="Q137" s="205">
        <v>0.0209</v>
      </c>
      <c r="R137" s="205">
        <f>Q137*H137</f>
        <v>0.209</v>
      </c>
      <c r="S137" s="205">
        <v>0</v>
      </c>
      <c r="T137" s="206">
        <f>S137*H137</f>
        <v>0</v>
      </c>
      <c r="AR137" s="23" t="s">
        <v>170</v>
      </c>
      <c r="AT137" s="23" t="s">
        <v>166</v>
      </c>
      <c r="AU137" s="23" t="s">
        <v>80</v>
      </c>
      <c r="AY137" s="23" t="s">
        <v>124</v>
      </c>
      <c r="BE137" s="207">
        <f>IF(N137="základní",J137,0)</f>
        <v>0</v>
      </c>
      <c r="BF137" s="207">
        <f>IF(N137="snížená",J137,0)</f>
        <v>0</v>
      </c>
      <c r="BG137" s="207">
        <f>IF(N137="zákl. přenesená",J137,0)</f>
        <v>0</v>
      </c>
      <c r="BH137" s="207">
        <f>IF(N137="sníž. přenesená",J137,0)</f>
        <v>0</v>
      </c>
      <c r="BI137" s="207">
        <f>IF(N137="nulová",J137,0)</f>
        <v>0</v>
      </c>
      <c r="BJ137" s="23" t="s">
        <v>78</v>
      </c>
      <c r="BK137" s="207">
        <f>ROUND(I137*H137,2)</f>
        <v>0</v>
      </c>
      <c r="BL137" s="23" t="s">
        <v>131</v>
      </c>
      <c r="BM137" s="23" t="s">
        <v>209</v>
      </c>
    </row>
    <row r="138" spans="2:47" s="1" customFormat="1" ht="13.5">
      <c r="B138" s="45"/>
      <c r="D138" s="208" t="s">
        <v>133</v>
      </c>
      <c r="F138" s="209" t="s">
        <v>208</v>
      </c>
      <c r="I138" s="210"/>
      <c r="L138" s="45"/>
      <c r="M138" s="211"/>
      <c r="N138" s="46"/>
      <c r="O138" s="46"/>
      <c r="P138" s="46"/>
      <c r="Q138" s="46"/>
      <c r="R138" s="46"/>
      <c r="S138" s="46"/>
      <c r="T138" s="84"/>
      <c r="AT138" s="23" t="s">
        <v>133</v>
      </c>
      <c r="AU138" s="23" t="s">
        <v>80</v>
      </c>
    </row>
    <row r="139" spans="2:63" s="10" customFormat="1" ht="29.85" customHeight="1">
      <c r="B139" s="182"/>
      <c r="D139" s="183" t="s">
        <v>69</v>
      </c>
      <c r="E139" s="193" t="s">
        <v>150</v>
      </c>
      <c r="F139" s="193" t="s">
        <v>210</v>
      </c>
      <c r="I139" s="185"/>
      <c r="J139" s="194">
        <f>BK139</f>
        <v>0</v>
      </c>
      <c r="L139" s="182"/>
      <c r="M139" s="187"/>
      <c r="N139" s="188"/>
      <c r="O139" s="188"/>
      <c r="P139" s="189">
        <f>SUM(P140:P191)</f>
        <v>0</v>
      </c>
      <c r="Q139" s="188"/>
      <c r="R139" s="189">
        <f>SUM(R140:R191)</f>
        <v>39.11094</v>
      </c>
      <c r="S139" s="188"/>
      <c r="T139" s="190">
        <f>SUM(T140:T191)</f>
        <v>0</v>
      </c>
      <c r="AR139" s="183" t="s">
        <v>78</v>
      </c>
      <c r="AT139" s="191" t="s">
        <v>69</v>
      </c>
      <c r="AU139" s="191" t="s">
        <v>78</v>
      </c>
      <c r="AY139" s="183" t="s">
        <v>124</v>
      </c>
      <c r="BK139" s="192">
        <f>SUM(BK140:BK191)</f>
        <v>0</v>
      </c>
    </row>
    <row r="140" spans="2:65" s="1" customFormat="1" ht="14.4" customHeight="1">
      <c r="B140" s="195"/>
      <c r="C140" s="196" t="s">
        <v>211</v>
      </c>
      <c r="D140" s="196" t="s">
        <v>126</v>
      </c>
      <c r="E140" s="197" t="s">
        <v>212</v>
      </c>
      <c r="F140" s="198" t="s">
        <v>213</v>
      </c>
      <c r="G140" s="199" t="s">
        <v>129</v>
      </c>
      <c r="H140" s="200">
        <v>685</v>
      </c>
      <c r="I140" s="201"/>
      <c r="J140" s="202">
        <f>ROUND(I140*H140,2)</f>
        <v>0</v>
      </c>
      <c r="K140" s="198" t="s">
        <v>130</v>
      </c>
      <c r="L140" s="45"/>
      <c r="M140" s="203" t="s">
        <v>5</v>
      </c>
      <c r="N140" s="204" t="s">
        <v>41</v>
      </c>
      <c r="O140" s="46"/>
      <c r="P140" s="205">
        <f>O140*H140</f>
        <v>0</v>
      </c>
      <c r="Q140" s="205">
        <v>0</v>
      </c>
      <c r="R140" s="205">
        <f>Q140*H140</f>
        <v>0</v>
      </c>
      <c r="S140" s="205">
        <v>0</v>
      </c>
      <c r="T140" s="206">
        <f>S140*H140</f>
        <v>0</v>
      </c>
      <c r="AR140" s="23" t="s">
        <v>131</v>
      </c>
      <c r="AT140" s="23" t="s">
        <v>126</v>
      </c>
      <c r="AU140" s="23" t="s">
        <v>80</v>
      </c>
      <c r="AY140" s="23" t="s">
        <v>124</v>
      </c>
      <c r="BE140" s="207">
        <f>IF(N140="základní",J140,0)</f>
        <v>0</v>
      </c>
      <c r="BF140" s="207">
        <f>IF(N140="snížená",J140,0)</f>
        <v>0</v>
      </c>
      <c r="BG140" s="207">
        <f>IF(N140="zákl. přenesená",J140,0)</f>
        <v>0</v>
      </c>
      <c r="BH140" s="207">
        <f>IF(N140="sníž. přenesená",J140,0)</f>
        <v>0</v>
      </c>
      <c r="BI140" s="207">
        <f>IF(N140="nulová",J140,0)</f>
        <v>0</v>
      </c>
      <c r="BJ140" s="23" t="s">
        <v>78</v>
      </c>
      <c r="BK140" s="207">
        <f>ROUND(I140*H140,2)</f>
        <v>0</v>
      </c>
      <c r="BL140" s="23" t="s">
        <v>131</v>
      </c>
      <c r="BM140" s="23" t="s">
        <v>214</v>
      </c>
    </row>
    <row r="141" spans="2:47" s="1" customFormat="1" ht="13.5">
      <c r="B141" s="45"/>
      <c r="D141" s="208" t="s">
        <v>133</v>
      </c>
      <c r="F141" s="209" t="s">
        <v>215</v>
      </c>
      <c r="I141" s="210"/>
      <c r="L141" s="45"/>
      <c r="M141" s="211"/>
      <c r="N141" s="46"/>
      <c r="O141" s="46"/>
      <c r="P141" s="46"/>
      <c r="Q141" s="46"/>
      <c r="R141" s="46"/>
      <c r="S141" s="46"/>
      <c r="T141" s="84"/>
      <c r="AT141" s="23" t="s">
        <v>133</v>
      </c>
      <c r="AU141" s="23" t="s">
        <v>80</v>
      </c>
    </row>
    <row r="142" spans="2:51" s="12" customFormat="1" ht="13.5">
      <c r="B142" s="231"/>
      <c r="D142" s="208" t="s">
        <v>163</v>
      </c>
      <c r="E142" s="232" t="s">
        <v>5</v>
      </c>
      <c r="F142" s="233" t="s">
        <v>192</v>
      </c>
      <c r="H142" s="232" t="s">
        <v>5</v>
      </c>
      <c r="I142" s="234"/>
      <c r="L142" s="231"/>
      <c r="M142" s="235"/>
      <c r="N142" s="236"/>
      <c r="O142" s="236"/>
      <c r="P142" s="236"/>
      <c r="Q142" s="236"/>
      <c r="R142" s="236"/>
      <c r="S142" s="236"/>
      <c r="T142" s="237"/>
      <c r="AT142" s="232" t="s">
        <v>163</v>
      </c>
      <c r="AU142" s="232" t="s">
        <v>80</v>
      </c>
      <c r="AV142" s="12" t="s">
        <v>78</v>
      </c>
      <c r="AW142" s="12" t="s">
        <v>34</v>
      </c>
      <c r="AX142" s="12" t="s">
        <v>70</v>
      </c>
      <c r="AY142" s="232" t="s">
        <v>124</v>
      </c>
    </row>
    <row r="143" spans="2:51" s="11" customFormat="1" ht="13.5">
      <c r="B143" s="213"/>
      <c r="D143" s="208" t="s">
        <v>163</v>
      </c>
      <c r="E143" s="214" t="s">
        <v>5</v>
      </c>
      <c r="F143" s="215" t="s">
        <v>157</v>
      </c>
      <c r="H143" s="216">
        <v>6</v>
      </c>
      <c r="I143" s="217"/>
      <c r="L143" s="213"/>
      <c r="M143" s="218"/>
      <c r="N143" s="219"/>
      <c r="O143" s="219"/>
      <c r="P143" s="219"/>
      <c r="Q143" s="219"/>
      <c r="R143" s="219"/>
      <c r="S143" s="219"/>
      <c r="T143" s="220"/>
      <c r="AT143" s="214" t="s">
        <v>163</v>
      </c>
      <c r="AU143" s="214" t="s">
        <v>80</v>
      </c>
      <c r="AV143" s="11" t="s">
        <v>80</v>
      </c>
      <c r="AW143" s="11" t="s">
        <v>34</v>
      </c>
      <c r="AX143" s="11" t="s">
        <v>70</v>
      </c>
      <c r="AY143" s="214" t="s">
        <v>124</v>
      </c>
    </row>
    <row r="144" spans="2:51" s="12" customFormat="1" ht="13.5">
      <c r="B144" s="231"/>
      <c r="D144" s="208" t="s">
        <v>163</v>
      </c>
      <c r="E144" s="232" t="s">
        <v>5</v>
      </c>
      <c r="F144" s="233" t="s">
        <v>193</v>
      </c>
      <c r="H144" s="232" t="s">
        <v>5</v>
      </c>
      <c r="I144" s="234"/>
      <c r="L144" s="231"/>
      <c r="M144" s="235"/>
      <c r="N144" s="236"/>
      <c r="O144" s="236"/>
      <c r="P144" s="236"/>
      <c r="Q144" s="236"/>
      <c r="R144" s="236"/>
      <c r="S144" s="236"/>
      <c r="T144" s="237"/>
      <c r="AT144" s="232" t="s">
        <v>163</v>
      </c>
      <c r="AU144" s="232" t="s">
        <v>80</v>
      </c>
      <c r="AV144" s="12" t="s">
        <v>78</v>
      </c>
      <c r="AW144" s="12" t="s">
        <v>34</v>
      </c>
      <c r="AX144" s="12" t="s">
        <v>70</v>
      </c>
      <c r="AY144" s="232" t="s">
        <v>124</v>
      </c>
    </row>
    <row r="145" spans="2:51" s="11" customFormat="1" ht="13.5">
      <c r="B145" s="213"/>
      <c r="D145" s="208" t="s">
        <v>163</v>
      </c>
      <c r="E145" s="214" t="s">
        <v>5</v>
      </c>
      <c r="F145" s="215" t="s">
        <v>194</v>
      </c>
      <c r="H145" s="216">
        <v>131</v>
      </c>
      <c r="I145" s="217"/>
      <c r="L145" s="213"/>
      <c r="M145" s="218"/>
      <c r="N145" s="219"/>
      <c r="O145" s="219"/>
      <c r="P145" s="219"/>
      <c r="Q145" s="219"/>
      <c r="R145" s="219"/>
      <c r="S145" s="219"/>
      <c r="T145" s="220"/>
      <c r="AT145" s="214" t="s">
        <v>163</v>
      </c>
      <c r="AU145" s="214" t="s">
        <v>80</v>
      </c>
      <c r="AV145" s="11" t="s">
        <v>80</v>
      </c>
      <c r="AW145" s="11" t="s">
        <v>34</v>
      </c>
      <c r="AX145" s="11" t="s">
        <v>70</v>
      </c>
      <c r="AY145" s="214" t="s">
        <v>124</v>
      </c>
    </row>
    <row r="146" spans="2:51" s="12" customFormat="1" ht="13.5">
      <c r="B146" s="231"/>
      <c r="D146" s="208" t="s">
        <v>163</v>
      </c>
      <c r="E146" s="232" t="s">
        <v>5</v>
      </c>
      <c r="F146" s="233" t="s">
        <v>195</v>
      </c>
      <c r="H146" s="232" t="s">
        <v>5</v>
      </c>
      <c r="I146" s="234"/>
      <c r="L146" s="231"/>
      <c r="M146" s="235"/>
      <c r="N146" s="236"/>
      <c r="O146" s="236"/>
      <c r="P146" s="236"/>
      <c r="Q146" s="236"/>
      <c r="R146" s="236"/>
      <c r="S146" s="236"/>
      <c r="T146" s="237"/>
      <c r="AT146" s="232" t="s">
        <v>163</v>
      </c>
      <c r="AU146" s="232" t="s">
        <v>80</v>
      </c>
      <c r="AV146" s="12" t="s">
        <v>78</v>
      </c>
      <c r="AW146" s="12" t="s">
        <v>34</v>
      </c>
      <c r="AX146" s="12" t="s">
        <v>70</v>
      </c>
      <c r="AY146" s="232" t="s">
        <v>124</v>
      </c>
    </row>
    <row r="147" spans="2:51" s="11" customFormat="1" ht="13.5">
      <c r="B147" s="213"/>
      <c r="D147" s="208" t="s">
        <v>163</v>
      </c>
      <c r="E147" s="214" t="s">
        <v>5</v>
      </c>
      <c r="F147" s="215" t="s">
        <v>196</v>
      </c>
      <c r="H147" s="216">
        <v>548</v>
      </c>
      <c r="I147" s="217"/>
      <c r="L147" s="213"/>
      <c r="M147" s="218"/>
      <c r="N147" s="219"/>
      <c r="O147" s="219"/>
      <c r="P147" s="219"/>
      <c r="Q147" s="219"/>
      <c r="R147" s="219"/>
      <c r="S147" s="219"/>
      <c r="T147" s="220"/>
      <c r="AT147" s="214" t="s">
        <v>163</v>
      </c>
      <c r="AU147" s="214" t="s">
        <v>80</v>
      </c>
      <c r="AV147" s="11" t="s">
        <v>80</v>
      </c>
      <c r="AW147" s="11" t="s">
        <v>34</v>
      </c>
      <c r="AX147" s="11" t="s">
        <v>70</v>
      </c>
      <c r="AY147" s="214" t="s">
        <v>124</v>
      </c>
    </row>
    <row r="148" spans="2:65" s="1" customFormat="1" ht="14.4" customHeight="1">
      <c r="B148" s="195"/>
      <c r="C148" s="196" t="s">
        <v>216</v>
      </c>
      <c r="D148" s="196" t="s">
        <v>126</v>
      </c>
      <c r="E148" s="197" t="s">
        <v>217</v>
      </c>
      <c r="F148" s="198" t="s">
        <v>218</v>
      </c>
      <c r="G148" s="199" t="s">
        <v>129</v>
      </c>
      <c r="H148" s="200">
        <v>679</v>
      </c>
      <c r="I148" s="201"/>
      <c r="J148" s="202">
        <f>ROUND(I148*H148,2)</f>
        <v>0</v>
      </c>
      <c r="K148" s="198" t="s">
        <v>130</v>
      </c>
      <c r="L148" s="45"/>
      <c r="M148" s="203" t="s">
        <v>5</v>
      </c>
      <c r="N148" s="204" t="s">
        <v>41</v>
      </c>
      <c r="O148" s="46"/>
      <c r="P148" s="205">
        <f>O148*H148</f>
        <v>0</v>
      </c>
      <c r="Q148" s="205">
        <v>0</v>
      </c>
      <c r="R148" s="205">
        <f>Q148*H148</f>
        <v>0</v>
      </c>
      <c r="S148" s="205">
        <v>0</v>
      </c>
      <c r="T148" s="206">
        <f>S148*H148</f>
        <v>0</v>
      </c>
      <c r="AR148" s="23" t="s">
        <v>131</v>
      </c>
      <c r="AT148" s="23" t="s">
        <v>126</v>
      </c>
      <c r="AU148" s="23" t="s">
        <v>80</v>
      </c>
      <c r="AY148" s="23" t="s">
        <v>124</v>
      </c>
      <c r="BE148" s="207">
        <f>IF(N148="základní",J148,0)</f>
        <v>0</v>
      </c>
      <c r="BF148" s="207">
        <f>IF(N148="snížená",J148,0)</f>
        <v>0</v>
      </c>
      <c r="BG148" s="207">
        <f>IF(N148="zákl. přenesená",J148,0)</f>
        <v>0</v>
      </c>
      <c r="BH148" s="207">
        <f>IF(N148="sníž. přenesená",J148,0)</f>
        <v>0</v>
      </c>
      <c r="BI148" s="207">
        <f>IF(N148="nulová",J148,0)</f>
        <v>0</v>
      </c>
      <c r="BJ148" s="23" t="s">
        <v>78</v>
      </c>
      <c r="BK148" s="207">
        <f>ROUND(I148*H148,2)</f>
        <v>0</v>
      </c>
      <c r="BL148" s="23" t="s">
        <v>131</v>
      </c>
      <c r="BM148" s="23" t="s">
        <v>219</v>
      </c>
    </row>
    <row r="149" spans="2:47" s="1" customFormat="1" ht="13.5">
      <c r="B149" s="45"/>
      <c r="D149" s="208" t="s">
        <v>133</v>
      </c>
      <c r="F149" s="209" t="s">
        <v>220</v>
      </c>
      <c r="I149" s="210"/>
      <c r="L149" s="45"/>
      <c r="M149" s="211"/>
      <c r="N149" s="46"/>
      <c r="O149" s="46"/>
      <c r="P149" s="46"/>
      <c r="Q149" s="46"/>
      <c r="R149" s="46"/>
      <c r="S149" s="46"/>
      <c r="T149" s="84"/>
      <c r="AT149" s="23" t="s">
        <v>133</v>
      </c>
      <c r="AU149" s="23" t="s">
        <v>80</v>
      </c>
    </row>
    <row r="150" spans="2:51" s="12" customFormat="1" ht="13.5">
      <c r="B150" s="231"/>
      <c r="D150" s="208" t="s">
        <v>163</v>
      </c>
      <c r="E150" s="232" t="s">
        <v>5</v>
      </c>
      <c r="F150" s="233" t="s">
        <v>193</v>
      </c>
      <c r="H150" s="232" t="s">
        <v>5</v>
      </c>
      <c r="I150" s="234"/>
      <c r="L150" s="231"/>
      <c r="M150" s="235"/>
      <c r="N150" s="236"/>
      <c r="O150" s="236"/>
      <c r="P150" s="236"/>
      <c r="Q150" s="236"/>
      <c r="R150" s="236"/>
      <c r="S150" s="236"/>
      <c r="T150" s="237"/>
      <c r="AT150" s="232" t="s">
        <v>163</v>
      </c>
      <c r="AU150" s="232" t="s">
        <v>80</v>
      </c>
      <c r="AV150" s="12" t="s">
        <v>78</v>
      </c>
      <c r="AW150" s="12" t="s">
        <v>34</v>
      </c>
      <c r="AX150" s="12" t="s">
        <v>70</v>
      </c>
      <c r="AY150" s="232" t="s">
        <v>124</v>
      </c>
    </row>
    <row r="151" spans="2:51" s="11" customFormat="1" ht="13.5">
      <c r="B151" s="213"/>
      <c r="D151" s="208" t="s">
        <v>163</v>
      </c>
      <c r="E151" s="214" t="s">
        <v>5</v>
      </c>
      <c r="F151" s="215" t="s">
        <v>194</v>
      </c>
      <c r="H151" s="216">
        <v>131</v>
      </c>
      <c r="I151" s="217"/>
      <c r="L151" s="213"/>
      <c r="M151" s="218"/>
      <c r="N151" s="219"/>
      <c r="O151" s="219"/>
      <c r="P151" s="219"/>
      <c r="Q151" s="219"/>
      <c r="R151" s="219"/>
      <c r="S151" s="219"/>
      <c r="T151" s="220"/>
      <c r="AT151" s="214" t="s">
        <v>163</v>
      </c>
      <c r="AU151" s="214" t="s">
        <v>80</v>
      </c>
      <c r="AV151" s="11" t="s">
        <v>80</v>
      </c>
      <c r="AW151" s="11" t="s">
        <v>34</v>
      </c>
      <c r="AX151" s="11" t="s">
        <v>70</v>
      </c>
      <c r="AY151" s="214" t="s">
        <v>124</v>
      </c>
    </row>
    <row r="152" spans="2:51" s="12" customFormat="1" ht="13.5">
      <c r="B152" s="231"/>
      <c r="D152" s="208" t="s">
        <v>163</v>
      </c>
      <c r="E152" s="232" t="s">
        <v>5</v>
      </c>
      <c r="F152" s="233" t="s">
        <v>195</v>
      </c>
      <c r="H152" s="232" t="s">
        <v>5</v>
      </c>
      <c r="I152" s="234"/>
      <c r="L152" s="231"/>
      <c r="M152" s="235"/>
      <c r="N152" s="236"/>
      <c r="O152" s="236"/>
      <c r="P152" s="236"/>
      <c r="Q152" s="236"/>
      <c r="R152" s="236"/>
      <c r="S152" s="236"/>
      <c r="T152" s="237"/>
      <c r="AT152" s="232" t="s">
        <v>163</v>
      </c>
      <c r="AU152" s="232" t="s">
        <v>80</v>
      </c>
      <c r="AV152" s="12" t="s">
        <v>78</v>
      </c>
      <c r="AW152" s="12" t="s">
        <v>34</v>
      </c>
      <c r="AX152" s="12" t="s">
        <v>70</v>
      </c>
      <c r="AY152" s="232" t="s">
        <v>124</v>
      </c>
    </row>
    <row r="153" spans="2:51" s="11" customFormat="1" ht="13.5">
      <c r="B153" s="213"/>
      <c r="D153" s="208" t="s">
        <v>163</v>
      </c>
      <c r="E153" s="214" t="s">
        <v>5</v>
      </c>
      <c r="F153" s="215" t="s">
        <v>196</v>
      </c>
      <c r="H153" s="216">
        <v>548</v>
      </c>
      <c r="I153" s="217"/>
      <c r="L153" s="213"/>
      <c r="M153" s="218"/>
      <c r="N153" s="219"/>
      <c r="O153" s="219"/>
      <c r="P153" s="219"/>
      <c r="Q153" s="219"/>
      <c r="R153" s="219"/>
      <c r="S153" s="219"/>
      <c r="T153" s="220"/>
      <c r="AT153" s="214" t="s">
        <v>163</v>
      </c>
      <c r="AU153" s="214" t="s">
        <v>80</v>
      </c>
      <c r="AV153" s="11" t="s">
        <v>80</v>
      </c>
      <c r="AW153" s="11" t="s">
        <v>34</v>
      </c>
      <c r="AX153" s="11" t="s">
        <v>70</v>
      </c>
      <c r="AY153" s="214" t="s">
        <v>124</v>
      </c>
    </row>
    <row r="154" spans="2:65" s="1" customFormat="1" ht="22.8" customHeight="1">
      <c r="B154" s="195"/>
      <c r="C154" s="196" t="s">
        <v>11</v>
      </c>
      <c r="D154" s="196" t="s">
        <v>126</v>
      </c>
      <c r="E154" s="197" t="s">
        <v>221</v>
      </c>
      <c r="F154" s="198" t="s">
        <v>222</v>
      </c>
      <c r="G154" s="199" t="s">
        <v>129</v>
      </c>
      <c r="H154" s="200">
        <v>548</v>
      </c>
      <c r="I154" s="201"/>
      <c r="J154" s="202">
        <f>ROUND(I154*H154,2)</f>
        <v>0</v>
      </c>
      <c r="K154" s="198" t="s">
        <v>130</v>
      </c>
      <c r="L154" s="45"/>
      <c r="M154" s="203" t="s">
        <v>5</v>
      </c>
      <c r="N154" s="204" t="s">
        <v>41</v>
      </c>
      <c r="O154" s="46"/>
      <c r="P154" s="205">
        <f>O154*H154</f>
        <v>0</v>
      </c>
      <c r="Q154" s="205">
        <v>0</v>
      </c>
      <c r="R154" s="205">
        <f>Q154*H154</f>
        <v>0</v>
      </c>
      <c r="S154" s="205">
        <v>0</v>
      </c>
      <c r="T154" s="206">
        <f>S154*H154</f>
        <v>0</v>
      </c>
      <c r="AR154" s="23" t="s">
        <v>131</v>
      </c>
      <c r="AT154" s="23" t="s">
        <v>126</v>
      </c>
      <c r="AU154" s="23" t="s">
        <v>80</v>
      </c>
      <c r="AY154" s="23" t="s">
        <v>124</v>
      </c>
      <c r="BE154" s="207">
        <f>IF(N154="základní",J154,0)</f>
        <v>0</v>
      </c>
      <c r="BF154" s="207">
        <f>IF(N154="snížená",J154,0)</f>
        <v>0</v>
      </c>
      <c r="BG154" s="207">
        <f>IF(N154="zákl. přenesená",J154,0)</f>
        <v>0</v>
      </c>
      <c r="BH154" s="207">
        <f>IF(N154="sníž. přenesená",J154,0)</f>
        <v>0</v>
      </c>
      <c r="BI154" s="207">
        <f>IF(N154="nulová",J154,0)</f>
        <v>0</v>
      </c>
      <c r="BJ154" s="23" t="s">
        <v>78</v>
      </c>
      <c r="BK154" s="207">
        <f>ROUND(I154*H154,2)</f>
        <v>0</v>
      </c>
      <c r="BL154" s="23" t="s">
        <v>131</v>
      </c>
      <c r="BM154" s="23" t="s">
        <v>223</v>
      </c>
    </row>
    <row r="155" spans="2:47" s="1" customFormat="1" ht="13.5">
      <c r="B155" s="45"/>
      <c r="D155" s="208" t="s">
        <v>133</v>
      </c>
      <c r="F155" s="209" t="s">
        <v>224</v>
      </c>
      <c r="I155" s="210"/>
      <c r="L155" s="45"/>
      <c r="M155" s="211"/>
      <c r="N155" s="46"/>
      <c r="O155" s="46"/>
      <c r="P155" s="46"/>
      <c r="Q155" s="46"/>
      <c r="R155" s="46"/>
      <c r="S155" s="46"/>
      <c r="T155" s="84"/>
      <c r="AT155" s="23" t="s">
        <v>133</v>
      </c>
      <c r="AU155" s="23" t="s">
        <v>80</v>
      </c>
    </row>
    <row r="156" spans="2:47" s="1" customFormat="1" ht="13.5">
      <c r="B156" s="45"/>
      <c r="D156" s="208" t="s">
        <v>135</v>
      </c>
      <c r="F156" s="212" t="s">
        <v>225</v>
      </c>
      <c r="I156" s="210"/>
      <c r="L156" s="45"/>
      <c r="M156" s="211"/>
      <c r="N156" s="46"/>
      <c r="O156" s="46"/>
      <c r="P156" s="46"/>
      <c r="Q156" s="46"/>
      <c r="R156" s="46"/>
      <c r="S156" s="46"/>
      <c r="T156" s="84"/>
      <c r="AT156" s="23" t="s">
        <v>135</v>
      </c>
      <c r="AU156" s="23" t="s">
        <v>80</v>
      </c>
    </row>
    <row r="157" spans="2:51" s="12" customFormat="1" ht="13.5">
      <c r="B157" s="231"/>
      <c r="D157" s="208" t="s">
        <v>163</v>
      </c>
      <c r="E157" s="232" t="s">
        <v>5</v>
      </c>
      <c r="F157" s="233" t="s">
        <v>195</v>
      </c>
      <c r="H157" s="232" t="s">
        <v>5</v>
      </c>
      <c r="I157" s="234"/>
      <c r="L157" s="231"/>
      <c r="M157" s="235"/>
      <c r="N157" s="236"/>
      <c r="O157" s="236"/>
      <c r="P157" s="236"/>
      <c r="Q157" s="236"/>
      <c r="R157" s="236"/>
      <c r="S157" s="236"/>
      <c r="T157" s="237"/>
      <c r="AT157" s="232" t="s">
        <v>163</v>
      </c>
      <c r="AU157" s="232" t="s">
        <v>80</v>
      </c>
      <c r="AV157" s="12" t="s">
        <v>78</v>
      </c>
      <c r="AW157" s="12" t="s">
        <v>34</v>
      </c>
      <c r="AX157" s="12" t="s">
        <v>70</v>
      </c>
      <c r="AY157" s="232" t="s">
        <v>124</v>
      </c>
    </row>
    <row r="158" spans="2:51" s="11" customFormat="1" ht="13.5">
      <c r="B158" s="213"/>
      <c r="D158" s="208" t="s">
        <v>163</v>
      </c>
      <c r="E158" s="214" t="s">
        <v>5</v>
      </c>
      <c r="F158" s="215" t="s">
        <v>196</v>
      </c>
      <c r="H158" s="216">
        <v>548</v>
      </c>
      <c r="I158" s="217"/>
      <c r="L158" s="213"/>
      <c r="M158" s="218"/>
      <c r="N158" s="219"/>
      <c r="O158" s="219"/>
      <c r="P158" s="219"/>
      <c r="Q158" s="219"/>
      <c r="R158" s="219"/>
      <c r="S158" s="219"/>
      <c r="T158" s="220"/>
      <c r="AT158" s="214" t="s">
        <v>163</v>
      </c>
      <c r="AU158" s="214" t="s">
        <v>80</v>
      </c>
      <c r="AV158" s="11" t="s">
        <v>80</v>
      </c>
      <c r="AW158" s="11" t="s">
        <v>34</v>
      </c>
      <c r="AX158" s="11" t="s">
        <v>70</v>
      </c>
      <c r="AY158" s="214" t="s">
        <v>124</v>
      </c>
    </row>
    <row r="159" spans="2:65" s="1" customFormat="1" ht="22.8" customHeight="1">
      <c r="B159" s="195"/>
      <c r="C159" s="196" t="s">
        <v>226</v>
      </c>
      <c r="D159" s="196" t="s">
        <v>126</v>
      </c>
      <c r="E159" s="197" t="s">
        <v>227</v>
      </c>
      <c r="F159" s="198" t="s">
        <v>228</v>
      </c>
      <c r="G159" s="199" t="s">
        <v>129</v>
      </c>
      <c r="H159" s="200">
        <v>548</v>
      </c>
      <c r="I159" s="201"/>
      <c r="J159" s="202">
        <f>ROUND(I159*H159,2)</f>
        <v>0</v>
      </c>
      <c r="K159" s="198" t="s">
        <v>130</v>
      </c>
      <c r="L159" s="45"/>
      <c r="M159" s="203" t="s">
        <v>5</v>
      </c>
      <c r="N159" s="204" t="s">
        <v>41</v>
      </c>
      <c r="O159" s="46"/>
      <c r="P159" s="205">
        <f>O159*H159</f>
        <v>0</v>
      </c>
      <c r="Q159" s="205">
        <v>0</v>
      </c>
      <c r="R159" s="205">
        <f>Q159*H159</f>
        <v>0</v>
      </c>
      <c r="S159" s="205">
        <v>0</v>
      </c>
      <c r="T159" s="206">
        <f>S159*H159</f>
        <v>0</v>
      </c>
      <c r="AR159" s="23" t="s">
        <v>131</v>
      </c>
      <c r="AT159" s="23" t="s">
        <v>126</v>
      </c>
      <c r="AU159" s="23" t="s">
        <v>80</v>
      </c>
      <c r="AY159" s="23" t="s">
        <v>124</v>
      </c>
      <c r="BE159" s="207">
        <f>IF(N159="základní",J159,0)</f>
        <v>0</v>
      </c>
      <c r="BF159" s="207">
        <f>IF(N159="snížená",J159,0)</f>
        <v>0</v>
      </c>
      <c r="BG159" s="207">
        <f>IF(N159="zákl. přenesená",J159,0)</f>
        <v>0</v>
      </c>
      <c r="BH159" s="207">
        <f>IF(N159="sníž. přenesená",J159,0)</f>
        <v>0</v>
      </c>
      <c r="BI159" s="207">
        <f>IF(N159="nulová",J159,0)</f>
        <v>0</v>
      </c>
      <c r="BJ159" s="23" t="s">
        <v>78</v>
      </c>
      <c r="BK159" s="207">
        <f>ROUND(I159*H159,2)</f>
        <v>0</v>
      </c>
      <c r="BL159" s="23" t="s">
        <v>131</v>
      </c>
      <c r="BM159" s="23" t="s">
        <v>229</v>
      </c>
    </row>
    <row r="160" spans="2:47" s="1" customFormat="1" ht="13.5">
      <c r="B160" s="45"/>
      <c r="D160" s="208" t="s">
        <v>133</v>
      </c>
      <c r="F160" s="209" t="s">
        <v>230</v>
      </c>
      <c r="I160" s="210"/>
      <c r="L160" s="45"/>
      <c r="M160" s="211"/>
      <c r="N160" s="46"/>
      <c r="O160" s="46"/>
      <c r="P160" s="46"/>
      <c r="Q160" s="46"/>
      <c r="R160" s="46"/>
      <c r="S160" s="46"/>
      <c r="T160" s="84"/>
      <c r="AT160" s="23" t="s">
        <v>133</v>
      </c>
      <c r="AU160" s="23" t="s">
        <v>80</v>
      </c>
    </row>
    <row r="161" spans="2:51" s="12" customFormat="1" ht="13.5">
      <c r="B161" s="231"/>
      <c r="D161" s="208" t="s">
        <v>163</v>
      </c>
      <c r="E161" s="232" t="s">
        <v>5</v>
      </c>
      <c r="F161" s="233" t="s">
        <v>195</v>
      </c>
      <c r="H161" s="232" t="s">
        <v>5</v>
      </c>
      <c r="I161" s="234"/>
      <c r="L161" s="231"/>
      <c r="M161" s="235"/>
      <c r="N161" s="236"/>
      <c r="O161" s="236"/>
      <c r="P161" s="236"/>
      <c r="Q161" s="236"/>
      <c r="R161" s="236"/>
      <c r="S161" s="236"/>
      <c r="T161" s="237"/>
      <c r="AT161" s="232" t="s">
        <v>163</v>
      </c>
      <c r="AU161" s="232" t="s">
        <v>80</v>
      </c>
      <c r="AV161" s="12" t="s">
        <v>78</v>
      </c>
      <c r="AW161" s="12" t="s">
        <v>34</v>
      </c>
      <c r="AX161" s="12" t="s">
        <v>70</v>
      </c>
      <c r="AY161" s="232" t="s">
        <v>124</v>
      </c>
    </row>
    <row r="162" spans="2:51" s="11" customFormat="1" ht="13.5">
      <c r="B162" s="213"/>
      <c r="D162" s="208" t="s">
        <v>163</v>
      </c>
      <c r="E162" s="214" t="s">
        <v>5</v>
      </c>
      <c r="F162" s="215" t="s">
        <v>196</v>
      </c>
      <c r="H162" s="216">
        <v>548</v>
      </c>
      <c r="I162" s="217"/>
      <c r="L162" s="213"/>
      <c r="M162" s="218"/>
      <c r="N162" s="219"/>
      <c r="O162" s="219"/>
      <c r="P162" s="219"/>
      <c r="Q162" s="219"/>
      <c r="R162" s="219"/>
      <c r="S162" s="219"/>
      <c r="T162" s="220"/>
      <c r="AT162" s="214" t="s">
        <v>163</v>
      </c>
      <c r="AU162" s="214" t="s">
        <v>80</v>
      </c>
      <c r="AV162" s="11" t="s">
        <v>80</v>
      </c>
      <c r="AW162" s="11" t="s">
        <v>34</v>
      </c>
      <c r="AX162" s="11" t="s">
        <v>70</v>
      </c>
      <c r="AY162" s="214" t="s">
        <v>124</v>
      </c>
    </row>
    <row r="163" spans="2:65" s="1" customFormat="1" ht="14.4" customHeight="1">
      <c r="B163" s="195"/>
      <c r="C163" s="196" t="s">
        <v>231</v>
      </c>
      <c r="D163" s="196" t="s">
        <v>126</v>
      </c>
      <c r="E163" s="197" t="s">
        <v>232</v>
      </c>
      <c r="F163" s="198" t="s">
        <v>233</v>
      </c>
      <c r="G163" s="199" t="s">
        <v>129</v>
      </c>
      <c r="H163" s="200">
        <v>548</v>
      </c>
      <c r="I163" s="201"/>
      <c r="J163" s="202">
        <f>ROUND(I163*H163,2)</f>
        <v>0</v>
      </c>
      <c r="K163" s="198" t="s">
        <v>130</v>
      </c>
      <c r="L163" s="45"/>
      <c r="M163" s="203" t="s">
        <v>5</v>
      </c>
      <c r="N163" s="204" t="s">
        <v>41</v>
      </c>
      <c r="O163" s="46"/>
      <c r="P163" s="205">
        <f>O163*H163</f>
        <v>0</v>
      </c>
      <c r="Q163" s="205">
        <v>0</v>
      </c>
      <c r="R163" s="205">
        <f>Q163*H163</f>
        <v>0</v>
      </c>
      <c r="S163" s="205">
        <v>0</v>
      </c>
      <c r="T163" s="206">
        <f>S163*H163</f>
        <v>0</v>
      </c>
      <c r="AR163" s="23" t="s">
        <v>131</v>
      </c>
      <c r="AT163" s="23" t="s">
        <v>126</v>
      </c>
      <c r="AU163" s="23" t="s">
        <v>80</v>
      </c>
      <c r="AY163" s="23" t="s">
        <v>124</v>
      </c>
      <c r="BE163" s="207">
        <f>IF(N163="základní",J163,0)</f>
        <v>0</v>
      </c>
      <c r="BF163" s="207">
        <f>IF(N163="snížená",J163,0)</f>
        <v>0</v>
      </c>
      <c r="BG163" s="207">
        <f>IF(N163="zákl. přenesená",J163,0)</f>
        <v>0</v>
      </c>
      <c r="BH163" s="207">
        <f>IF(N163="sníž. přenesená",J163,0)</f>
        <v>0</v>
      </c>
      <c r="BI163" s="207">
        <f>IF(N163="nulová",J163,0)</f>
        <v>0</v>
      </c>
      <c r="BJ163" s="23" t="s">
        <v>78</v>
      </c>
      <c r="BK163" s="207">
        <f>ROUND(I163*H163,2)</f>
        <v>0</v>
      </c>
      <c r="BL163" s="23" t="s">
        <v>131</v>
      </c>
      <c r="BM163" s="23" t="s">
        <v>234</v>
      </c>
    </row>
    <row r="164" spans="2:47" s="1" customFormat="1" ht="13.5">
      <c r="B164" s="45"/>
      <c r="D164" s="208" t="s">
        <v>133</v>
      </c>
      <c r="F164" s="209" t="s">
        <v>235</v>
      </c>
      <c r="I164" s="210"/>
      <c r="L164" s="45"/>
      <c r="M164" s="211"/>
      <c r="N164" s="46"/>
      <c r="O164" s="46"/>
      <c r="P164" s="46"/>
      <c r="Q164" s="46"/>
      <c r="R164" s="46"/>
      <c r="S164" s="46"/>
      <c r="T164" s="84"/>
      <c r="AT164" s="23" t="s">
        <v>133</v>
      </c>
      <c r="AU164" s="23" t="s">
        <v>80</v>
      </c>
    </row>
    <row r="165" spans="2:51" s="12" customFormat="1" ht="13.5">
      <c r="B165" s="231"/>
      <c r="D165" s="208" t="s">
        <v>163</v>
      </c>
      <c r="E165" s="232" t="s">
        <v>5</v>
      </c>
      <c r="F165" s="233" t="s">
        <v>195</v>
      </c>
      <c r="H165" s="232" t="s">
        <v>5</v>
      </c>
      <c r="I165" s="234"/>
      <c r="L165" s="231"/>
      <c r="M165" s="235"/>
      <c r="N165" s="236"/>
      <c r="O165" s="236"/>
      <c r="P165" s="236"/>
      <c r="Q165" s="236"/>
      <c r="R165" s="236"/>
      <c r="S165" s="236"/>
      <c r="T165" s="237"/>
      <c r="AT165" s="232" t="s">
        <v>163</v>
      </c>
      <c r="AU165" s="232" t="s">
        <v>80</v>
      </c>
      <c r="AV165" s="12" t="s">
        <v>78</v>
      </c>
      <c r="AW165" s="12" t="s">
        <v>34</v>
      </c>
      <c r="AX165" s="12" t="s">
        <v>70</v>
      </c>
      <c r="AY165" s="232" t="s">
        <v>124</v>
      </c>
    </row>
    <row r="166" spans="2:51" s="11" customFormat="1" ht="13.5">
      <c r="B166" s="213"/>
      <c r="D166" s="208" t="s">
        <v>163</v>
      </c>
      <c r="E166" s="214" t="s">
        <v>5</v>
      </c>
      <c r="F166" s="215" t="s">
        <v>196</v>
      </c>
      <c r="H166" s="216">
        <v>548</v>
      </c>
      <c r="I166" s="217"/>
      <c r="L166" s="213"/>
      <c r="M166" s="218"/>
      <c r="N166" s="219"/>
      <c r="O166" s="219"/>
      <c r="P166" s="219"/>
      <c r="Q166" s="219"/>
      <c r="R166" s="219"/>
      <c r="S166" s="219"/>
      <c r="T166" s="220"/>
      <c r="AT166" s="214" t="s">
        <v>163</v>
      </c>
      <c r="AU166" s="214" t="s">
        <v>80</v>
      </c>
      <c r="AV166" s="11" t="s">
        <v>80</v>
      </c>
      <c r="AW166" s="11" t="s">
        <v>34</v>
      </c>
      <c r="AX166" s="11" t="s">
        <v>70</v>
      </c>
      <c r="AY166" s="214" t="s">
        <v>124</v>
      </c>
    </row>
    <row r="167" spans="2:65" s="1" customFormat="1" ht="22.8" customHeight="1">
      <c r="B167" s="195"/>
      <c r="C167" s="196" t="s">
        <v>236</v>
      </c>
      <c r="D167" s="196" t="s">
        <v>126</v>
      </c>
      <c r="E167" s="197" t="s">
        <v>237</v>
      </c>
      <c r="F167" s="198" t="s">
        <v>238</v>
      </c>
      <c r="G167" s="199" t="s">
        <v>129</v>
      </c>
      <c r="H167" s="200">
        <v>548</v>
      </c>
      <c r="I167" s="201"/>
      <c r="J167" s="202">
        <f>ROUND(I167*H167,2)</f>
        <v>0</v>
      </c>
      <c r="K167" s="198" t="s">
        <v>130</v>
      </c>
      <c r="L167" s="45"/>
      <c r="M167" s="203" t="s">
        <v>5</v>
      </c>
      <c r="N167" s="204" t="s">
        <v>41</v>
      </c>
      <c r="O167" s="46"/>
      <c r="P167" s="205">
        <f>O167*H167</f>
        <v>0</v>
      </c>
      <c r="Q167" s="205">
        <v>0</v>
      </c>
      <c r="R167" s="205">
        <f>Q167*H167</f>
        <v>0</v>
      </c>
      <c r="S167" s="205">
        <v>0</v>
      </c>
      <c r="T167" s="206">
        <f>S167*H167</f>
        <v>0</v>
      </c>
      <c r="AR167" s="23" t="s">
        <v>131</v>
      </c>
      <c r="AT167" s="23" t="s">
        <v>126</v>
      </c>
      <c r="AU167" s="23" t="s">
        <v>80</v>
      </c>
      <c r="AY167" s="23" t="s">
        <v>124</v>
      </c>
      <c r="BE167" s="207">
        <f>IF(N167="základní",J167,0)</f>
        <v>0</v>
      </c>
      <c r="BF167" s="207">
        <f>IF(N167="snížená",J167,0)</f>
        <v>0</v>
      </c>
      <c r="BG167" s="207">
        <f>IF(N167="zákl. přenesená",J167,0)</f>
        <v>0</v>
      </c>
      <c r="BH167" s="207">
        <f>IF(N167="sníž. přenesená",J167,0)</f>
        <v>0</v>
      </c>
      <c r="BI167" s="207">
        <f>IF(N167="nulová",J167,0)</f>
        <v>0</v>
      </c>
      <c r="BJ167" s="23" t="s">
        <v>78</v>
      </c>
      <c r="BK167" s="207">
        <f>ROUND(I167*H167,2)</f>
        <v>0</v>
      </c>
      <c r="BL167" s="23" t="s">
        <v>131</v>
      </c>
      <c r="BM167" s="23" t="s">
        <v>239</v>
      </c>
    </row>
    <row r="168" spans="2:47" s="1" customFormat="1" ht="13.5">
      <c r="B168" s="45"/>
      <c r="D168" s="208" t="s">
        <v>133</v>
      </c>
      <c r="F168" s="209" t="s">
        <v>240</v>
      </c>
      <c r="I168" s="210"/>
      <c r="L168" s="45"/>
      <c r="M168" s="211"/>
      <c r="N168" s="46"/>
      <c r="O168" s="46"/>
      <c r="P168" s="46"/>
      <c r="Q168" s="46"/>
      <c r="R168" s="46"/>
      <c r="S168" s="46"/>
      <c r="T168" s="84"/>
      <c r="AT168" s="23" t="s">
        <v>133</v>
      </c>
      <c r="AU168" s="23" t="s">
        <v>80</v>
      </c>
    </row>
    <row r="169" spans="2:47" s="1" customFormat="1" ht="13.5">
      <c r="B169" s="45"/>
      <c r="D169" s="208" t="s">
        <v>135</v>
      </c>
      <c r="F169" s="212" t="s">
        <v>241</v>
      </c>
      <c r="I169" s="210"/>
      <c r="L169" s="45"/>
      <c r="M169" s="211"/>
      <c r="N169" s="46"/>
      <c r="O169" s="46"/>
      <c r="P169" s="46"/>
      <c r="Q169" s="46"/>
      <c r="R169" s="46"/>
      <c r="S169" s="46"/>
      <c r="T169" s="84"/>
      <c r="AT169" s="23" t="s">
        <v>135</v>
      </c>
      <c r="AU169" s="23" t="s">
        <v>80</v>
      </c>
    </row>
    <row r="170" spans="2:51" s="12" customFormat="1" ht="13.5">
      <c r="B170" s="231"/>
      <c r="D170" s="208" t="s">
        <v>163</v>
      </c>
      <c r="E170" s="232" t="s">
        <v>5</v>
      </c>
      <c r="F170" s="233" t="s">
        <v>195</v>
      </c>
      <c r="H170" s="232" t="s">
        <v>5</v>
      </c>
      <c r="I170" s="234"/>
      <c r="L170" s="231"/>
      <c r="M170" s="235"/>
      <c r="N170" s="236"/>
      <c r="O170" s="236"/>
      <c r="P170" s="236"/>
      <c r="Q170" s="236"/>
      <c r="R170" s="236"/>
      <c r="S170" s="236"/>
      <c r="T170" s="237"/>
      <c r="AT170" s="232" t="s">
        <v>163</v>
      </c>
      <c r="AU170" s="232" t="s">
        <v>80</v>
      </c>
      <c r="AV170" s="12" t="s">
        <v>78</v>
      </c>
      <c r="AW170" s="12" t="s">
        <v>34</v>
      </c>
      <c r="AX170" s="12" t="s">
        <v>70</v>
      </c>
      <c r="AY170" s="232" t="s">
        <v>124</v>
      </c>
    </row>
    <row r="171" spans="2:51" s="11" customFormat="1" ht="13.5">
      <c r="B171" s="213"/>
      <c r="D171" s="208" t="s">
        <v>163</v>
      </c>
      <c r="E171" s="214" t="s">
        <v>5</v>
      </c>
      <c r="F171" s="215" t="s">
        <v>196</v>
      </c>
      <c r="H171" s="216">
        <v>548</v>
      </c>
      <c r="I171" s="217"/>
      <c r="L171" s="213"/>
      <c r="M171" s="218"/>
      <c r="N171" s="219"/>
      <c r="O171" s="219"/>
      <c r="P171" s="219"/>
      <c r="Q171" s="219"/>
      <c r="R171" s="219"/>
      <c r="S171" s="219"/>
      <c r="T171" s="220"/>
      <c r="AT171" s="214" t="s">
        <v>163</v>
      </c>
      <c r="AU171" s="214" t="s">
        <v>80</v>
      </c>
      <c r="AV171" s="11" t="s">
        <v>80</v>
      </c>
      <c r="AW171" s="11" t="s">
        <v>34</v>
      </c>
      <c r="AX171" s="11" t="s">
        <v>70</v>
      </c>
      <c r="AY171" s="214" t="s">
        <v>124</v>
      </c>
    </row>
    <row r="172" spans="2:65" s="1" customFormat="1" ht="22.8" customHeight="1">
      <c r="B172" s="195"/>
      <c r="C172" s="196" t="s">
        <v>242</v>
      </c>
      <c r="D172" s="196" t="s">
        <v>126</v>
      </c>
      <c r="E172" s="197" t="s">
        <v>243</v>
      </c>
      <c r="F172" s="198" t="s">
        <v>244</v>
      </c>
      <c r="G172" s="199" t="s">
        <v>129</v>
      </c>
      <c r="H172" s="200">
        <v>6</v>
      </c>
      <c r="I172" s="201"/>
      <c r="J172" s="202">
        <f>ROUND(I172*H172,2)</f>
        <v>0</v>
      </c>
      <c r="K172" s="198" t="s">
        <v>130</v>
      </c>
      <c r="L172" s="45"/>
      <c r="M172" s="203" t="s">
        <v>5</v>
      </c>
      <c r="N172" s="204" t="s">
        <v>41</v>
      </c>
      <c r="O172" s="46"/>
      <c r="P172" s="205">
        <f>O172*H172</f>
        <v>0</v>
      </c>
      <c r="Q172" s="205">
        <v>0.08425</v>
      </c>
      <c r="R172" s="205">
        <f>Q172*H172</f>
        <v>0.5055000000000001</v>
      </c>
      <c r="S172" s="205">
        <v>0</v>
      </c>
      <c r="T172" s="206">
        <f>S172*H172</f>
        <v>0</v>
      </c>
      <c r="AR172" s="23" t="s">
        <v>131</v>
      </c>
      <c r="AT172" s="23" t="s">
        <v>126</v>
      </c>
      <c r="AU172" s="23" t="s">
        <v>80</v>
      </c>
      <c r="AY172" s="23" t="s">
        <v>124</v>
      </c>
      <c r="BE172" s="207">
        <f>IF(N172="základní",J172,0)</f>
        <v>0</v>
      </c>
      <c r="BF172" s="207">
        <f>IF(N172="snížená",J172,0)</f>
        <v>0</v>
      </c>
      <c r="BG172" s="207">
        <f>IF(N172="zákl. přenesená",J172,0)</f>
        <v>0</v>
      </c>
      <c r="BH172" s="207">
        <f>IF(N172="sníž. přenesená",J172,0)</f>
        <v>0</v>
      </c>
      <c r="BI172" s="207">
        <f>IF(N172="nulová",J172,0)</f>
        <v>0</v>
      </c>
      <c r="BJ172" s="23" t="s">
        <v>78</v>
      </c>
      <c r="BK172" s="207">
        <f>ROUND(I172*H172,2)</f>
        <v>0</v>
      </c>
      <c r="BL172" s="23" t="s">
        <v>131</v>
      </c>
      <c r="BM172" s="23" t="s">
        <v>245</v>
      </c>
    </row>
    <row r="173" spans="2:47" s="1" customFormat="1" ht="13.5">
      <c r="B173" s="45"/>
      <c r="D173" s="208" t="s">
        <v>133</v>
      </c>
      <c r="F173" s="209" t="s">
        <v>246</v>
      </c>
      <c r="I173" s="210"/>
      <c r="L173" s="45"/>
      <c r="M173" s="211"/>
      <c r="N173" s="46"/>
      <c r="O173" s="46"/>
      <c r="P173" s="46"/>
      <c r="Q173" s="46"/>
      <c r="R173" s="46"/>
      <c r="S173" s="46"/>
      <c r="T173" s="84"/>
      <c r="AT173" s="23" t="s">
        <v>133</v>
      </c>
      <c r="AU173" s="23" t="s">
        <v>80</v>
      </c>
    </row>
    <row r="174" spans="2:47" s="1" customFormat="1" ht="13.5">
      <c r="B174" s="45"/>
      <c r="D174" s="208" t="s">
        <v>135</v>
      </c>
      <c r="F174" s="212" t="s">
        <v>247</v>
      </c>
      <c r="I174" s="210"/>
      <c r="L174" s="45"/>
      <c r="M174" s="211"/>
      <c r="N174" s="46"/>
      <c r="O174" s="46"/>
      <c r="P174" s="46"/>
      <c r="Q174" s="46"/>
      <c r="R174" s="46"/>
      <c r="S174" s="46"/>
      <c r="T174" s="84"/>
      <c r="AT174" s="23" t="s">
        <v>135</v>
      </c>
      <c r="AU174" s="23" t="s">
        <v>80</v>
      </c>
    </row>
    <row r="175" spans="2:65" s="1" customFormat="1" ht="14.4" customHeight="1">
      <c r="B175" s="195"/>
      <c r="C175" s="221" t="s">
        <v>248</v>
      </c>
      <c r="D175" s="221" t="s">
        <v>166</v>
      </c>
      <c r="E175" s="222" t="s">
        <v>249</v>
      </c>
      <c r="F175" s="223" t="s">
        <v>250</v>
      </c>
      <c r="G175" s="224" t="s">
        <v>129</v>
      </c>
      <c r="H175" s="225">
        <v>6.18</v>
      </c>
      <c r="I175" s="226"/>
      <c r="J175" s="227">
        <f>ROUND(I175*H175,2)</f>
        <v>0</v>
      </c>
      <c r="K175" s="223" t="s">
        <v>130</v>
      </c>
      <c r="L175" s="228"/>
      <c r="M175" s="229" t="s">
        <v>5</v>
      </c>
      <c r="N175" s="230" t="s">
        <v>41</v>
      </c>
      <c r="O175" s="46"/>
      <c r="P175" s="205">
        <f>O175*H175</f>
        <v>0</v>
      </c>
      <c r="Q175" s="205">
        <v>0.113</v>
      </c>
      <c r="R175" s="205">
        <f>Q175*H175</f>
        <v>0.69834</v>
      </c>
      <c r="S175" s="205">
        <v>0</v>
      </c>
      <c r="T175" s="206">
        <f>S175*H175</f>
        <v>0</v>
      </c>
      <c r="AR175" s="23" t="s">
        <v>170</v>
      </c>
      <c r="AT175" s="23" t="s">
        <v>166</v>
      </c>
      <c r="AU175" s="23" t="s">
        <v>80</v>
      </c>
      <c r="AY175" s="23" t="s">
        <v>124</v>
      </c>
      <c r="BE175" s="207">
        <f>IF(N175="základní",J175,0)</f>
        <v>0</v>
      </c>
      <c r="BF175" s="207">
        <f>IF(N175="snížená",J175,0)</f>
        <v>0</v>
      </c>
      <c r="BG175" s="207">
        <f>IF(N175="zákl. přenesená",J175,0)</f>
        <v>0</v>
      </c>
      <c r="BH175" s="207">
        <f>IF(N175="sníž. přenesená",J175,0)</f>
        <v>0</v>
      </c>
      <c r="BI175" s="207">
        <f>IF(N175="nulová",J175,0)</f>
        <v>0</v>
      </c>
      <c r="BJ175" s="23" t="s">
        <v>78</v>
      </c>
      <c r="BK175" s="207">
        <f>ROUND(I175*H175,2)</f>
        <v>0</v>
      </c>
      <c r="BL175" s="23" t="s">
        <v>131</v>
      </c>
      <c r="BM175" s="23" t="s">
        <v>251</v>
      </c>
    </row>
    <row r="176" spans="2:47" s="1" customFormat="1" ht="13.5">
      <c r="B176" s="45"/>
      <c r="D176" s="208" t="s">
        <v>133</v>
      </c>
      <c r="F176" s="209" t="s">
        <v>250</v>
      </c>
      <c r="I176" s="210"/>
      <c r="L176" s="45"/>
      <c r="M176" s="211"/>
      <c r="N176" s="46"/>
      <c r="O176" s="46"/>
      <c r="P176" s="46"/>
      <c r="Q176" s="46"/>
      <c r="R176" s="46"/>
      <c r="S176" s="46"/>
      <c r="T176" s="84"/>
      <c r="AT176" s="23" t="s">
        <v>133</v>
      </c>
      <c r="AU176" s="23" t="s">
        <v>80</v>
      </c>
    </row>
    <row r="177" spans="2:51" s="11" customFormat="1" ht="13.5">
      <c r="B177" s="213"/>
      <c r="D177" s="208" t="s">
        <v>163</v>
      </c>
      <c r="F177" s="215" t="s">
        <v>252</v>
      </c>
      <c r="H177" s="216">
        <v>6.18</v>
      </c>
      <c r="I177" s="217"/>
      <c r="L177" s="213"/>
      <c r="M177" s="218"/>
      <c r="N177" s="219"/>
      <c r="O177" s="219"/>
      <c r="P177" s="219"/>
      <c r="Q177" s="219"/>
      <c r="R177" s="219"/>
      <c r="S177" s="219"/>
      <c r="T177" s="220"/>
      <c r="AT177" s="214" t="s">
        <v>163</v>
      </c>
      <c r="AU177" s="214" t="s">
        <v>80</v>
      </c>
      <c r="AV177" s="11" t="s">
        <v>80</v>
      </c>
      <c r="AW177" s="11" t="s">
        <v>6</v>
      </c>
      <c r="AX177" s="11" t="s">
        <v>78</v>
      </c>
      <c r="AY177" s="214" t="s">
        <v>124</v>
      </c>
    </row>
    <row r="178" spans="2:65" s="1" customFormat="1" ht="22.8" customHeight="1">
      <c r="B178" s="195"/>
      <c r="C178" s="196" t="s">
        <v>10</v>
      </c>
      <c r="D178" s="196" t="s">
        <v>126</v>
      </c>
      <c r="E178" s="197" t="s">
        <v>253</v>
      </c>
      <c r="F178" s="198" t="s">
        <v>254</v>
      </c>
      <c r="G178" s="199" t="s">
        <v>129</v>
      </c>
      <c r="H178" s="200">
        <v>131</v>
      </c>
      <c r="I178" s="201"/>
      <c r="J178" s="202">
        <f>ROUND(I178*H178,2)</f>
        <v>0</v>
      </c>
      <c r="K178" s="198" t="s">
        <v>130</v>
      </c>
      <c r="L178" s="45"/>
      <c r="M178" s="203" t="s">
        <v>5</v>
      </c>
      <c r="N178" s="204" t="s">
        <v>41</v>
      </c>
      <c r="O178" s="46"/>
      <c r="P178" s="205">
        <f>O178*H178</f>
        <v>0</v>
      </c>
      <c r="Q178" s="205">
        <v>0.10362</v>
      </c>
      <c r="R178" s="205">
        <f>Q178*H178</f>
        <v>13.57422</v>
      </c>
      <c r="S178" s="205">
        <v>0</v>
      </c>
      <c r="T178" s="206">
        <f>S178*H178</f>
        <v>0</v>
      </c>
      <c r="AR178" s="23" t="s">
        <v>131</v>
      </c>
      <c r="AT178" s="23" t="s">
        <v>126</v>
      </c>
      <c r="AU178" s="23" t="s">
        <v>80</v>
      </c>
      <c r="AY178" s="23" t="s">
        <v>124</v>
      </c>
      <c r="BE178" s="207">
        <f>IF(N178="základní",J178,0)</f>
        <v>0</v>
      </c>
      <c r="BF178" s="207">
        <f>IF(N178="snížená",J178,0)</f>
        <v>0</v>
      </c>
      <c r="BG178" s="207">
        <f>IF(N178="zákl. přenesená",J178,0)</f>
        <v>0</v>
      </c>
      <c r="BH178" s="207">
        <f>IF(N178="sníž. přenesená",J178,0)</f>
        <v>0</v>
      </c>
      <c r="BI178" s="207">
        <f>IF(N178="nulová",J178,0)</f>
        <v>0</v>
      </c>
      <c r="BJ178" s="23" t="s">
        <v>78</v>
      </c>
      <c r="BK178" s="207">
        <f>ROUND(I178*H178,2)</f>
        <v>0</v>
      </c>
      <c r="BL178" s="23" t="s">
        <v>131</v>
      </c>
      <c r="BM178" s="23" t="s">
        <v>255</v>
      </c>
    </row>
    <row r="179" spans="2:47" s="1" customFormat="1" ht="13.5">
      <c r="B179" s="45"/>
      <c r="D179" s="208" t="s">
        <v>133</v>
      </c>
      <c r="F179" s="209" t="s">
        <v>256</v>
      </c>
      <c r="I179" s="210"/>
      <c r="L179" s="45"/>
      <c r="M179" s="211"/>
      <c r="N179" s="46"/>
      <c r="O179" s="46"/>
      <c r="P179" s="46"/>
      <c r="Q179" s="46"/>
      <c r="R179" s="46"/>
      <c r="S179" s="46"/>
      <c r="T179" s="84"/>
      <c r="AT179" s="23" t="s">
        <v>133</v>
      </c>
      <c r="AU179" s="23" t="s">
        <v>80</v>
      </c>
    </row>
    <row r="180" spans="2:47" s="1" customFormat="1" ht="13.5">
      <c r="B180" s="45"/>
      <c r="D180" s="208" t="s">
        <v>135</v>
      </c>
      <c r="F180" s="212" t="s">
        <v>257</v>
      </c>
      <c r="I180" s="210"/>
      <c r="L180" s="45"/>
      <c r="M180" s="211"/>
      <c r="N180" s="46"/>
      <c r="O180" s="46"/>
      <c r="P180" s="46"/>
      <c r="Q180" s="46"/>
      <c r="R180" s="46"/>
      <c r="S180" s="46"/>
      <c r="T180" s="84"/>
      <c r="AT180" s="23" t="s">
        <v>135</v>
      </c>
      <c r="AU180" s="23" t="s">
        <v>80</v>
      </c>
    </row>
    <row r="181" spans="2:51" s="11" customFormat="1" ht="13.5">
      <c r="B181" s="213"/>
      <c r="D181" s="208" t="s">
        <v>163</v>
      </c>
      <c r="E181" s="214" t="s">
        <v>5</v>
      </c>
      <c r="F181" s="215" t="s">
        <v>194</v>
      </c>
      <c r="H181" s="216">
        <v>131</v>
      </c>
      <c r="I181" s="217"/>
      <c r="L181" s="213"/>
      <c r="M181" s="218"/>
      <c r="N181" s="219"/>
      <c r="O181" s="219"/>
      <c r="P181" s="219"/>
      <c r="Q181" s="219"/>
      <c r="R181" s="219"/>
      <c r="S181" s="219"/>
      <c r="T181" s="220"/>
      <c r="AT181" s="214" t="s">
        <v>163</v>
      </c>
      <c r="AU181" s="214" t="s">
        <v>80</v>
      </c>
      <c r="AV181" s="11" t="s">
        <v>80</v>
      </c>
      <c r="AW181" s="11" t="s">
        <v>34</v>
      </c>
      <c r="AX181" s="11" t="s">
        <v>78</v>
      </c>
      <c r="AY181" s="214" t="s">
        <v>124</v>
      </c>
    </row>
    <row r="182" spans="2:65" s="1" customFormat="1" ht="14.4" customHeight="1">
      <c r="B182" s="195"/>
      <c r="C182" s="221" t="s">
        <v>258</v>
      </c>
      <c r="D182" s="221" t="s">
        <v>166</v>
      </c>
      <c r="E182" s="222" t="s">
        <v>259</v>
      </c>
      <c r="F182" s="223" t="s">
        <v>260</v>
      </c>
      <c r="G182" s="224" t="s">
        <v>129</v>
      </c>
      <c r="H182" s="225">
        <v>133.62</v>
      </c>
      <c r="I182" s="226"/>
      <c r="J182" s="227">
        <f>ROUND(I182*H182,2)</f>
        <v>0</v>
      </c>
      <c r="K182" s="223" t="s">
        <v>130</v>
      </c>
      <c r="L182" s="228"/>
      <c r="M182" s="229" t="s">
        <v>5</v>
      </c>
      <c r="N182" s="230" t="s">
        <v>41</v>
      </c>
      <c r="O182" s="46"/>
      <c r="P182" s="205">
        <f>O182*H182</f>
        <v>0</v>
      </c>
      <c r="Q182" s="205">
        <v>0.176</v>
      </c>
      <c r="R182" s="205">
        <f>Q182*H182</f>
        <v>23.51712</v>
      </c>
      <c r="S182" s="205">
        <v>0</v>
      </c>
      <c r="T182" s="206">
        <f>S182*H182</f>
        <v>0</v>
      </c>
      <c r="AR182" s="23" t="s">
        <v>170</v>
      </c>
      <c r="AT182" s="23" t="s">
        <v>166</v>
      </c>
      <c r="AU182" s="23" t="s">
        <v>80</v>
      </c>
      <c r="AY182" s="23" t="s">
        <v>124</v>
      </c>
      <c r="BE182" s="207">
        <f>IF(N182="základní",J182,0)</f>
        <v>0</v>
      </c>
      <c r="BF182" s="207">
        <f>IF(N182="snížená",J182,0)</f>
        <v>0</v>
      </c>
      <c r="BG182" s="207">
        <f>IF(N182="zákl. přenesená",J182,0)</f>
        <v>0</v>
      </c>
      <c r="BH182" s="207">
        <f>IF(N182="sníž. přenesená",J182,0)</f>
        <v>0</v>
      </c>
      <c r="BI182" s="207">
        <f>IF(N182="nulová",J182,0)</f>
        <v>0</v>
      </c>
      <c r="BJ182" s="23" t="s">
        <v>78</v>
      </c>
      <c r="BK182" s="207">
        <f>ROUND(I182*H182,2)</f>
        <v>0</v>
      </c>
      <c r="BL182" s="23" t="s">
        <v>131</v>
      </c>
      <c r="BM182" s="23" t="s">
        <v>261</v>
      </c>
    </row>
    <row r="183" spans="2:47" s="1" customFormat="1" ht="13.5">
      <c r="B183" s="45"/>
      <c r="D183" s="208" t="s">
        <v>133</v>
      </c>
      <c r="F183" s="209" t="s">
        <v>260</v>
      </c>
      <c r="I183" s="210"/>
      <c r="L183" s="45"/>
      <c r="M183" s="211"/>
      <c r="N183" s="46"/>
      <c r="O183" s="46"/>
      <c r="P183" s="46"/>
      <c r="Q183" s="46"/>
      <c r="R183" s="46"/>
      <c r="S183" s="46"/>
      <c r="T183" s="84"/>
      <c r="AT183" s="23" t="s">
        <v>133</v>
      </c>
      <c r="AU183" s="23" t="s">
        <v>80</v>
      </c>
    </row>
    <row r="184" spans="2:51" s="11" customFormat="1" ht="13.5">
      <c r="B184" s="213"/>
      <c r="D184" s="208" t="s">
        <v>163</v>
      </c>
      <c r="F184" s="215" t="s">
        <v>262</v>
      </c>
      <c r="H184" s="216">
        <v>133.62</v>
      </c>
      <c r="I184" s="217"/>
      <c r="L184" s="213"/>
      <c r="M184" s="218"/>
      <c r="N184" s="219"/>
      <c r="O184" s="219"/>
      <c r="P184" s="219"/>
      <c r="Q184" s="219"/>
      <c r="R184" s="219"/>
      <c r="S184" s="219"/>
      <c r="T184" s="220"/>
      <c r="AT184" s="214" t="s">
        <v>163</v>
      </c>
      <c r="AU184" s="214" t="s">
        <v>80</v>
      </c>
      <c r="AV184" s="11" t="s">
        <v>80</v>
      </c>
      <c r="AW184" s="11" t="s">
        <v>6</v>
      </c>
      <c r="AX184" s="11" t="s">
        <v>78</v>
      </c>
      <c r="AY184" s="214" t="s">
        <v>124</v>
      </c>
    </row>
    <row r="185" spans="2:65" s="1" customFormat="1" ht="22.8" customHeight="1">
      <c r="B185" s="195"/>
      <c r="C185" s="196" t="s">
        <v>263</v>
      </c>
      <c r="D185" s="196" t="s">
        <v>126</v>
      </c>
      <c r="E185" s="197" t="s">
        <v>264</v>
      </c>
      <c r="F185" s="198" t="s">
        <v>265</v>
      </c>
      <c r="G185" s="199" t="s">
        <v>129</v>
      </c>
      <c r="H185" s="200">
        <v>4.5</v>
      </c>
      <c r="I185" s="201"/>
      <c r="J185" s="202">
        <f>ROUND(I185*H185,2)</f>
        <v>0</v>
      </c>
      <c r="K185" s="198" t="s">
        <v>130</v>
      </c>
      <c r="L185" s="45"/>
      <c r="M185" s="203" t="s">
        <v>5</v>
      </c>
      <c r="N185" s="204" t="s">
        <v>41</v>
      </c>
      <c r="O185" s="46"/>
      <c r="P185" s="205">
        <f>O185*H185</f>
        <v>0</v>
      </c>
      <c r="Q185" s="205">
        <v>0</v>
      </c>
      <c r="R185" s="205">
        <f>Q185*H185</f>
        <v>0</v>
      </c>
      <c r="S185" s="205">
        <v>0</v>
      </c>
      <c r="T185" s="206">
        <f>S185*H185</f>
        <v>0</v>
      </c>
      <c r="AR185" s="23" t="s">
        <v>131</v>
      </c>
      <c r="AT185" s="23" t="s">
        <v>126</v>
      </c>
      <c r="AU185" s="23" t="s">
        <v>80</v>
      </c>
      <c r="AY185" s="23" t="s">
        <v>124</v>
      </c>
      <c r="BE185" s="207">
        <f>IF(N185="základní",J185,0)</f>
        <v>0</v>
      </c>
      <c r="BF185" s="207">
        <f>IF(N185="snížená",J185,0)</f>
        <v>0</v>
      </c>
      <c r="BG185" s="207">
        <f>IF(N185="zákl. přenesená",J185,0)</f>
        <v>0</v>
      </c>
      <c r="BH185" s="207">
        <f>IF(N185="sníž. přenesená",J185,0)</f>
        <v>0</v>
      </c>
      <c r="BI185" s="207">
        <f>IF(N185="nulová",J185,0)</f>
        <v>0</v>
      </c>
      <c r="BJ185" s="23" t="s">
        <v>78</v>
      </c>
      <c r="BK185" s="207">
        <f>ROUND(I185*H185,2)</f>
        <v>0</v>
      </c>
      <c r="BL185" s="23" t="s">
        <v>131</v>
      </c>
      <c r="BM185" s="23" t="s">
        <v>266</v>
      </c>
    </row>
    <row r="186" spans="2:47" s="1" customFormat="1" ht="13.5">
      <c r="B186" s="45"/>
      <c r="D186" s="208" t="s">
        <v>133</v>
      </c>
      <c r="F186" s="209" t="s">
        <v>267</v>
      </c>
      <c r="I186" s="210"/>
      <c r="L186" s="45"/>
      <c r="M186" s="211"/>
      <c r="N186" s="46"/>
      <c r="O186" s="46"/>
      <c r="P186" s="46"/>
      <c r="Q186" s="46"/>
      <c r="R186" s="46"/>
      <c r="S186" s="46"/>
      <c r="T186" s="84"/>
      <c r="AT186" s="23" t="s">
        <v>133</v>
      </c>
      <c r="AU186" s="23" t="s">
        <v>80</v>
      </c>
    </row>
    <row r="187" spans="2:47" s="1" customFormat="1" ht="13.5">
      <c r="B187" s="45"/>
      <c r="D187" s="208" t="s">
        <v>135</v>
      </c>
      <c r="F187" s="212" t="s">
        <v>257</v>
      </c>
      <c r="I187" s="210"/>
      <c r="L187" s="45"/>
      <c r="M187" s="211"/>
      <c r="N187" s="46"/>
      <c r="O187" s="46"/>
      <c r="P187" s="46"/>
      <c r="Q187" s="46"/>
      <c r="R187" s="46"/>
      <c r="S187" s="46"/>
      <c r="T187" s="84"/>
      <c r="AT187" s="23" t="s">
        <v>135</v>
      </c>
      <c r="AU187" s="23" t="s">
        <v>80</v>
      </c>
    </row>
    <row r="188" spans="2:51" s="11" customFormat="1" ht="13.5">
      <c r="B188" s="213"/>
      <c r="D188" s="208" t="s">
        <v>163</v>
      </c>
      <c r="E188" s="214" t="s">
        <v>5</v>
      </c>
      <c r="F188" s="215" t="s">
        <v>268</v>
      </c>
      <c r="H188" s="216">
        <v>4.5</v>
      </c>
      <c r="I188" s="217"/>
      <c r="L188" s="213"/>
      <c r="M188" s="218"/>
      <c r="N188" s="219"/>
      <c r="O188" s="219"/>
      <c r="P188" s="219"/>
      <c r="Q188" s="219"/>
      <c r="R188" s="219"/>
      <c r="S188" s="219"/>
      <c r="T188" s="220"/>
      <c r="AT188" s="214" t="s">
        <v>163</v>
      </c>
      <c r="AU188" s="214" t="s">
        <v>80</v>
      </c>
      <c r="AV188" s="11" t="s">
        <v>80</v>
      </c>
      <c r="AW188" s="11" t="s">
        <v>34</v>
      </c>
      <c r="AX188" s="11" t="s">
        <v>78</v>
      </c>
      <c r="AY188" s="214" t="s">
        <v>124</v>
      </c>
    </row>
    <row r="189" spans="2:65" s="1" customFormat="1" ht="14.4" customHeight="1">
      <c r="B189" s="195"/>
      <c r="C189" s="221" t="s">
        <v>269</v>
      </c>
      <c r="D189" s="221" t="s">
        <v>166</v>
      </c>
      <c r="E189" s="222" t="s">
        <v>270</v>
      </c>
      <c r="F189" s="223" t="s">
        <v>271</v>
      </c>
      <c r="G189" s="224" t="s">
        <v>129</v>
      </c>
      <c r="H189" s="225">
        <v>4.635</v>
      </c>
      <c r="I189" s="226"/>
      <c r="J189" s="227">
        <f>ROUND(I189*H189,2)</f>
        <v>0</v>
      </c>
      <c r="K189" s="223" t="s">
        <v>130</v>
      </c>
      <c r="L189" s="228"/>
      <c r="M189" s="229" t="s">
        <v>5</v>
      </c>
      <c r="N189" s="230" t="s">
        <v>41</v>
      </c>
      <c r="O189" s="46"/>
      <c r="P189" s="205">
        <f>O189*H189</f>
        <v>0</v>
      </c>
      <c r="Q189" s="205">
        <v>0.176</v>
      </c>
      <c r="R189" s="205">
        <f>Q189*H189</f>
        <v>0.8157599999999999</v>
      </c>
      <c r="S189" s="205">
        <v>0</v>
      </c>
      <c r="T189" s="206">
        <f>S189*H189</f>
        <v>0</v>
      </c>
      <c r="AR189" s="23" t="s">
        <v>170</v>
      </c>
      <c r="AT189" s="23" t="s">
        <v>166</v>
      </c>
      <c r="AU189" s="23" t="s">
        <v>80</v>
      </c>
      <c r="AY189" s="23" t="s">
        <v>124</v>
      </c>
      <c r="BE189" s="207">
        <f>IF(N189="základní",J189,0)</f>
        <v>0</v>
      </c>
      <c r="BF189" s="207">
        <f>IF(N189="snížená",J189,0)</f>
        <v>0</v>
      </c>
      <c r="BG189" s="207">
        <f>IF(N189="zákl. přenesená",J189,0)</f>
        <v>0</v>
      </c>
      <c r="BH189" s="207">
        <f>IF(N189="sníž. přenesená",J189,0)</f>
        <v>0</v>
      </c>
      <c r="BI189" s="207">
        <f>IF(N189="nulová",J189,0)</f>
        <v>0</v>
      </c>
      <c r="BJ189" s="23" t="s">
        <v>78</v>
      </c>
      <c r="BK189" s="207">
        <f>ROUND(I189*H189,2)</f>
        <v>0</v>
      </c>
      <c r="BL189" s="23" t="s">
        <v>131</v>
      </c>
      <c r="BM189" s="23" t="s">
        <v>272</v>
      </c>
    </row>
    <row r="190" spans="2:47" s="1" customFormat="1" ht="13.5">
      <c r="B190" s="45"/>
      <c r="D190" s="208" t="s">
        <v>133</v>
      </c>
      <c r="F190" s="209" t="s">
        <v>271</v>
      </c>
      <c r="I190" s="210"/>
      <c r="L190" s="45"/>
      <c r="M190" s="211"/>
      <c r="N190" s="46"/>
      <c r="O190" s="46"/>
      <c r="P190" s="46"/>
      <c r="Q190" s="46"/>
      <c r="R190" s="46"/>
      <c r="S190" s="46"/>
      <c r="T190" s="84"/>
      <c r="AT190" s="23" t="s">
        <v>133</v>
      </c>
      <c r="AU190" s="23" t="s">
        <v>80</v>
      </c>
    </row>
    <row r="191" spans="2:51" s="11" customFormat="1" ht="13.5">
      <c r="B191" s="213"/>
      <c r="D191" s="208" t="s">
        <v>163</v>
      </c>
      <c r="F191" s="215" t="s">
        <v>273</v>
      </c>
      <c r="H191" s="216">
        <v>4.635</v>
      </c>
      <c r="I191" s="217"/>
      <c r="L191" s="213"/>
      <c r="M191" s="218"/>
      <c r="N191" s="219"/>
      <c r="O191" s="219"/>
      <c r="P191" s="219"/>
      <c r="Q191" s="219"/>
      <c r="R191" s="219"/>
      <c r="S191" s="219"/>
      <c r="T191" s="220"/>
      <c r="AT191" s="214" t="s">
        <v>163</v>
      </c>
      <c r="AU191" s="214" t="s">
        <v>80</v>
      </c>
      <c r="AV191" s="11" t="s">
        <v>80</v>
      </c>
      <c r="AW191" s="11" t="s">
        <v>6</v>
      </c>
      <c r="AX191" s="11" t="s">
        <v>78</v>
      </c>
      <c r="AY191" s="214" t="s">
        <v>124</v>
      </c>
    </row>
    <row r="192" spans="2:63" s="10" customFormat="1" ht="29.85" customHeight="1">
      <c r="B192" s="182"/>
      <c r="D192" s="183" t="s">
        <v>69</v>
      </c>
      <c r="E192" s="193" t="s">
        <v>157</v>
      </c>
      <c r="F192" s="193" t="s">
        <v>274</v>
      </c>
      <c r="I192" s="185"/>
      <c r="J192" s="194">
        <f>BK192</f>
        <v>0</v>
      </c>
      <c r="L192" s="182"/>
      <c r="M192" s="187"/>
      <c r="N192" s="188"/>
      <c r="O192" s="188"/>
      <c r="P192" s="189">
        <f>SUM(P193:P205)</f>
        <v>0</v>
      </c>
      <c r="Q192" s="188"/>
      <c r="R192" s="189">
        <f>SUM(R193:R205)</f>
        <v>1.18092</v>
      </c>
      <c r="S192" s="188"/>
      <c r="T192" s="190">
        <f>SUM(T193:T205)</f>
        <v>0</v>
      </c>
      <c r="AR192" s="183" t="s">
        <v>78</v>
      </c>
      <c r="AT192" s="191" t="s">
        <v>69</v>
      </c>
      <c r="AU192" s="191" t="s">
        <v>78</v>
      </c>
      <c r="AY192" s="183" t="s">
        <v>124</v>
      </c>
      <c r="BK192" s="192">
        <f>SUM(BK193:BK205)</f>
        <v>0</v>
      </c>
    </row>
    <row r="193" spans="2:65" s="1" customFormat="1" ht="22.8" customHeight="1">
      <c r="B193" s="195"/>
      <c r="C193" s="196" t="s">
        <v>275</v>
      </c>
      <c r="D193" s="196" t="s">
        <v>126</v>
      </c>
      <c r="E193" s="197" t="s">
        <v>276</v>
      </c>
      <c r="F193" s="198" t="s">
        <v>277</v>
      </c>
      <c r="G193" s="199" t="s">
        <v>129</v>
      </c>
      <c r="H193" s="200">
        <v>9</v>
      </c>
      <c r="I193" s="201"/>
      <c r="J193" s="202">
        <f>ROUND(I193*H193,2)</f>
        <v>0</v>
      </c>
      <c r="K193" s="198" t="s">
        <v>130</v>
      </c>
      <c r="L193" s="45"/>
      <c r="M193" s="203" t="s">
        <v>5</v>
      </c>
      <c r="N193" s="204" t="s">
        <v>41</v>
      </c>
      <c r="O193" s="46"/>
      <c r="P193" s="205">
        <f>O193*H193</f>
        <v>0</v>
      </c>
      <c r="Q193" s="205">
        <v>0.0063</v>
      </c>
      <c r="R193" s="205">
        <f>Q193*H193</f>
        <v>0.0567</v>
      </c>
      <c r="S193" s="205">
        <v>0</v>
      </c>
      <c r="T193" s="206">
        <f>S193*H193</f>
        <v>0</v>
      </c>
      <c r="AR193" s="23" t="s">
        <v>131</v>
      </c>
      <c r="AT193" s="23" t="s">
        <v>126</v>
      </c>
      <c r="AU193" s="23" t="s">
        <v>80</v>
      </c>
      <c r="AY193" s="23" t="s">
        <v>124</v>
      </c>
      <c r="BE193" s="207">
        <f>IF(N193="základní",J193,0)</f>
        <v>0</v>
      </c>
      <c r="BF193" s="207">
        <f>IF(N193="snížená",J193,0)</f>
        <v>0</v>
      </c>
      <c r="BG193" s="207">
        <f>IF(N193="zákl. přenesená",J193,0)</f>
        <v>0</v>
      </c>
      <c r="BH193" s="207">
        <f>IF(N193="sníž. přenesená",J193,0)</f>
        <v>0</v>
      </c>
      <c r="BI193" s="207">
        <f>IF(N193="nulová",J193,0)</f>
        <v>0</v>
      </c>
      <c r="BJ193" s="23" t="s">
        <v>78</v>
      </c>
      <c r="BK193" s="207">
        <f>ROUND(I193*H193,2)</f>
        <v>0</v>
      </c>
      <c r="BL193" s="23" t="s">
        <v>131</v>
      </c>
      <c r="BM193" s="23" t="s">
        <v>278</v>
      </c>
    </row>
    <row r="194" spans="2:47" s="1" customFormat="1" ht="13.5">
      <c r="B194" s="45"/>
      <c r="D194" s="208" t="s">
        <v>133</v>
      </c>
      <c r="F194" s="209" t="s">
        <v>279</v>
      </c>
      <c r="I194" s="210"/>
      <c r="L194" s="45"/>
      <c r="M194" s="211"/>
      <c r="N194" s="46"/>
      <c r="O194" s="46"/>
      <c r="P194" s="46"/>
      <c r="Q194" s="46"/>
      <c r="R194" s="46"/>
      <c r="S194" s="46"/>
      <c r="T194" s="84"/>
      <c r="AT194" s="23" t="s">
        <v>133</v>
      </c>
      <c r="AU194" s="23" t="s">
        <v>80</v>
      </c>
    </row>
    <row r="195" spans="2:47" s="1" customFormat="1" ht="13.5">
      <c r="B195" s="45"/>
      <c r="D195" s="208" t="s">
        <v>135</v>
      </c>
      <c r="F195" s="212" t="s">
        <v>280</v>
      </c>
      <c r="I195" s="210"/>
      <c r="L195" s="45"/>
      <c r="M195" s="211"/>
      <c r="N195" s="46"/>
      <c r="O195" s="46"/>
      <c r="P195" s="46"/>
      <c r="Q195" s="46"/>
      <c r="R195" s="46"/>
      <c r="S195" s="46"/>
      <c r="T195" s="84"/>
      <c r="AT195" s="23" t="s">
        <v>135</v>
      </c>
      <c r="AU195" s="23" t="s">
        <v>80</v>
      </c>
    </row>
    <row r="196" spans="2:51" s="11" customFormat="1" ht="13.5">
      <c r="B196" s="213"/>
      <c r="D196" s="208" t="s">
        <v>163</v>
      </c>
      <c r="E196" s="214" t="s">
        <v>5</v>
      </c>
      <c r="F196" s="215" t="s">
        <v>281</v>
      </c>
      <c r="H196" s="216">
        <v>9</v>
      </c>
      <c r="I196" s="217"/>
      <c r="L196" s="213"/>
      <c r="M196" s="218"/>
      <c r="N196" s="219"/>
      <c r="O196" s="219"/>
      <c r="P196" s="219"/>
      <c r="Q196" s="219"/>
      <c r="R196" s="219"/>
      <c r="S196" s="219"/>
      <c r="T196" s="220"/>
      <c r="AT196" s="214" t="s">
        <v>163</v>
      </c>
      <c r="AU196" s="214" t="s">
        <v>80</v>
      </c>
      <c r="AV196" s="11" t="s">
        <v>80</v>
      </c>
      <c r="AW196" s="11" t="s">
        <v>34</v>
      </c>
      <c r="AX196" s="11" t="s">
        <v>78</v>
      </c>
      <c r="AY196" s="214" t="s">
        <v>124</v>
      </c>
    </row>
    <row r="197" spans="2:65" s="1" customFormat="1" ht="22.8" customHeight="1">
      <c r="B197" s="195"/>
      <c r="C197" s="196" t="s">
        <v>282</v>
      </c>
      <c r="D197" s="196" t="s">
        <v>126</v>
      </c>
      <c r="E197" s="197" t="s">
        <v>283</v>
      </c>
      <c r="F197" s="198" t="s">
        <v>284</v>
      </c>
      <c r="G197" s="199" t="s">
        <v>129</v>
      </c>
      <c r="H197" s="200">
        <v>41</v>
      </c>
      <c r="I197" s="201"/>
      <c r="J197" s="202">
        <f>ROUND(I197*H197,2)</f>
        <v>0</v>
      </c>
      <c r="K197" s="198" t="s">
        <v>130</v>
      </c>
      <c r="L197" s="45"/>
      <c r="M197" s="203" t="s">
        <v>5</v>
      </c>
      <c r="N197" s="204" t="s">
        <v>41</v>
      </c>
      <c r="O197" s="46"/>
      <c r="P197" s="205">
        <f>O197*H197</f>
        <v>0</v>
      </c>
      <c r="Q197" s="205">
        <v>0.02742</v>
      </c>
      <c r="R197" s="205">
        <f>Q197*H197</f>
        <v>1.12422</v>
      </c>
      <c r="S197" s="205">
        <v>0</v>
      </c>
      <c r="T197" s="206">
        <f>S197*H197</f>
        <v>0</v>
      </c>
      <c r="AR197" s="23" t="s">
        <v>131</v>
      </c>
      <c r="AT197" s="23" t="s">
        <v>126</v>
      </c>
      <c r="AU197" s="23" t="s">
        <v>80</v>
      </c>
      <c r="AY197" s="23" t="s">
        <v>124</v>
      </c>
      <c r="BE197" s="207">
        <f>IF(N197="základní",J197,0)</f>
        <v>0</v>
      </c>
      <c r="BF197" s="207">
        <f>IF(N197="snížená",J197,0)</f>
        <v>0</v>
      </c>
      <c r="BG197" s="207">
        <f>IF(N197="zákl. přenesená",J197,0)</f>
        <v>0</v>
      </c>
      <c r="BH197" s="207">
        <f>IF(N197="sníž. přenesená",J197,0)</f>
        <v>0</v>
      </c>
      <c r="BI197" s="207">
        <f>IF(N197="nulová",J197,0)</f>
        <v>0</v>
      </c>
      <c r="BJ197" s="23" t="s">
        <v>78</v>
      </c>
      <c r="BK197" s="207">
        <f>ROUND(I197*H197,2)</f>
        <v>0</v>
      </c>
      <c r="BL197" s="23" t="s">
        <v>131</v>
      </c>
      <c r="BM197" s="23" t="s">
        <v>285</v>
      </c>
    </row>
    <row r="198" spans="2:47" s="1" customFormat="1" ht="13.5">
      <c r="B198" s="45"/>
      <c r="D198" s="208" t="s">
        <v>133</v>
      </c>
      <c r="F198" s="209" t="s">
        <v>286</v>
      </c>
      <c r="I198" s="210"/>
      <c r="L198" s="45"/>
      <c r="M198" s="211"/>
      <c r="N198" s="46"/>
      <c r="O198" s="46"/>
      <c r="P198" s="46"/>
      <c r="Q198" s="46"/>
      <c r="R198" s="46"/>
      <c r="S198" s="46"/>
      <c r="T198" s="84"/>
      <c r="AT198" s="23" t="s">
        <v>133</v>
      </c>
      <c r="AU198" s="23" t="s">
        <v>80</v>
      </c>
    </row>
    <row r="199" spans="2:65" s="1" customFormat="1" ht="22.8" customHeight="1">
      <c r="B199" s="195"/>
      <c r="C199" s="196" t="s">
        <v>287</v>
      </c>
      <c r="D199" s="196" t="s">
        <v>126</v>
      </c>
      <c r="E199" s="197" t="s">
        <v>288</v>
      </c>
      <c r="F199" s="198" t="s">
        <v>289</v>
      </c>
      <c r="G199" s="199" t="s">
        <v>129</v>
      </c>
      <c r="H199" s="200">
        <v>41</v>
      </c>
      <c r="I199" s="201"/>
      <c r="J199" s="202">
        <f>ROUND(I199*H199,2)</f>
        <v>0</v>
      </c>
      <c r="K199" s="198" t="s">
        <v>130</v>
      </c>
      <c r="L199" s="45"/>
      <c r="M199" s="203" t="s">
        <v>5</v>
      </c>
      <c r="N199" s="204" t="s">
        <v>41</v>
      </c>
      <c r="O199" s="46"/>
      <c r="P199" s="205">
        <f>O199*H199</f>
        <v>0</v>
      </c>
      <c r="Q199" s="205">
        <v>0</v>
      </c>
      <c r="R199" s="205">
        <f>Q199*H199</f>
        <v>0</v>
      </c>
      <c r="S199" s="205">
        <v>0</v>
      </c>
      <c r="T199" s="206">
        <f>S199*H199</f>
        <v>0</v>
      </c>
      <c r="AR199" s="23" t="s">
        <v>131</v>
      </c>
      <c r="AT199" s="23" t="s">
        <v>126</v>
      </c>
      <c r="AU199" s="23" t="s">
        <v>80</v>
      </c>
      <c r="AY199" s="23" t="s">
        <v>124</v>
      </c>
      <c r="BE199" s="207">
        <f>IF(N199="základní",J199,0)</f>
        <v>0</v>
      </c>
      <c r="BF199" s="207">
        <f>IF(N199="snížená",J199,0)</f>
        <v>0</v>
      </c>
      <c r="BG199" s="207">
        <f>IF(N199="zákl. přenesená",J199,0)</f>
        <v>0</v>
      </c>
      <c r="BH199" s="207">
        <f>IF(N199="sníž. přenesená",J199,0)</f>
        <v>0</v>
      </c>
      <c r="BI199" s="207">
        <f>IF(N199="nulová",J199,0)</f>
        <v>0</v>
      </c>
      <c r="BJ199" s="23" t="s">
        <v>78</v>
      </c>
      <c r="BK199" s="207">
        <f>ROUND(I199*H199,2)</f>
        <v>0</v>
      </c>
      <c r="BL199" s="23" t="s">
        <v>131</v>
      </c>
      <c r="BM199" s="23" t="s">
        <v>290</v>
      </c>
    </row>
    <row r="200" spans="2:47" s="1" customFormat="1" ht="13.5">
      <c r="B200" s="45"/>
      <c r="D200" s="208" t="s">
        <v>133</v>
      </c>
      <c r="F200" s="209" t="s">
        <v>289</v>
      </c>
      <c r="I200" s="210"/>
      <c r="L200" s="45"/>
      <c r="M200" s="211"/>
      <c r="N200" s="46"/>
      <c r="O200" s="46"/>
      <c r="P200" s="46"/>
      <c r="Q200" s="46"/>
      <c r="R200" s="46"/>
      <c r="S200" s="46"/>
      <c r="T200" s="84"/>
      <c r="AT200" s="23" t="s">
        <v>133</v>
      </c>
      <c r="AU200" s="23" t="s">
        <v>80</v>
      </c>
    </row>
    <row r="201" spans="2:47" s="1" customFormat="1" ht="13.5">
      <c r="B201" s="45"/>
      <c r="D201" s="208" t="s">
        <v>135</v>
      </c>
      <c r="F201" s="212" t="s">
        <v>291</v>
      </c>
      <c r="I201" s="210"/>
      <c r="L201" s="45"/>
      <c r="M201" s="211"/>
      <c r="N201" s="46"/>
      <c r="O201" s="46"/>
      <c r="P201" s="46"/>
      <c r="Q201" s="46"/>
      <c r="R201" s="46"/>
      <c r="S201" s="46"/>
      <c r="T201" s="84"/>
      <c r="AT201" s="23" t="s">
        <v>135</v>
      </c>
      <c r="AU201" s="23" t="s">
        <v>80</v>
      </c>
    </row>
    <row r="202" spans="2:51" s="11" customFormat="1" ht="13.5">
      <c r="B202" s="213"/>
      <c r="D202" s="208" t="s">
        <v>163</v>
      </c>
      <c r="E202" s="214" t="s">
        <v>5</v>
      </c>
      <c r="F202" s="215" t="s">
        <v>292</v>
      </c>
      <c r="H202" s="216">
        <v>41</v>
      </c>
      <c r="I202" s="217"/>
      <c r="L202" s="213"/>
      <c r="M202" s="218"/>
      <c r="N202" s="219"/>
      <c r="O202" s="219"/>
      <c r="P202" s="219"/>
      <c r="Q202" s="219"/>
      <c r="R202" s="219"/>
      <c r="S202" s="219"/>
      <c r="T202" s="220"/>
      <c r="AT202" s="214" t="s">
        <v>163</v>
      </c>
      <c r="AU202" s="214" t="s">
        <v>80</v>
      </c>
      <c r="AV202" s="11" t="s">
        <v>80</v>
      </c>
      <c r="AW202" s="11" t="s">
        <v>34</v>
      </c>
      <c r="AX202" s="11" t="s">
        <v>78</v>
      </c>
      <c r="AY202" s="214" t="s">
        <v>124</v>
      </c>
    </row>
    <row r="203" spans="2:65" s="1" customFormat="1" ht="14.4" customHeight="1">
      <c r="B203" s="195"/>
      <c r="C203" s="196" t="s">
        <v>293</v>
      </c>
      <c r="D203" s="196" t="s">
        <v>126</v>
      </c>
      <c r="E203" s="197" t="s">
        <v>294</v>
      </c>
      <c r="F203" s="198" t="s">
        <v>295</v>
      </c>
      <c r="G203" s="199" t="s">
        <v>129</v>
      </c>
      <c r="H203" s="200">
        <v>41</v>
      </c>
      <c r="I203" s="201"/>
      <c r="J203" s="202">
        <f>ROUND(I203*H203,2)</f>
        <v>0</v>
      </c>
      <c r="K203" s="198" t="s">
        <v>130</v>
      </c>
      <c r="L203" s="45"/>
      <c r="M203" s="203" t="s">
        <v>5</v>
      </c>
      <c r="N203" s="204" t="s">
        <v>41</v>
      </c>
      <c r="O203" s="46"/>
      <c r="P203" s="205">
        <f>O203*H203</f>
        <v>0</v>
      </c>
      <c r="Q203" s="205">
        <v>0</v>
      </c>
      <c r="R203" s="205">
        <f>Q203*H203</f>
        <v>0</v>
      </c>
      <c r="S203" s="205">
        <v>0</v>
      </c>
      <c r="T203" s="206">
        <f>S203*H203</f>
        <v>0</v>
      </c>
      <c r="AR203" s="23" t="s">
        <v>131</v>
      </c>
      <c r="AT203" s="23" t="s">
        <v>126</v>
      </c>
      <c r="AU203" s="23" t="s">
        <v>80</v>
      </c>
      <c r="AY203" s="23" t="s">
        <v>124</v>
      </c>
      <c r="BE203" s="207">
        <f>IF(N203="základní",J203,0)</f>
        <v>0</v>
      </c>
      <c r="BF203" s="207">
        <f>IF(N203="snížená",J203,0)</f>
        <v>0</v>
      </c>
      <c r="BG203" s="207">
        <f>IF(N203="zákl. přenesená",J203,0)</f>
        <v>0</v>
      </c>
      <c r="BH203" s="207">
        <f>IF(N203="sníž. přenesená",J203,0)</f>
        <v>0</v>
      </c>
      <c r="BI203" s="207">
        <f>IF(N203="nulová",J203,0)</f>
        <v>0</v>
      </c>
      <c r="BJ203" s="23" t="s">
        <v>78</v>
      </c>
      <c r="BK203" s="207">
        <f>ROUND(I203*H203,2)</f>
        <v>0</v>
      </c>
      <c r="BL203" s="23" t="s">
        <v>131</v>
      </c>
      <c r="BM203" s="23" t="s">
        <v>296</v>
      </c>
    </row>
    <row r="204" spans="2:47" s="1" customFormat="1" ht="13.5">
      <c r="B204" s="45"/>
      <c r="D204" s="208" t="s">
        <v>133</v>
      </c>
      <c r="F204" s="209" t="s">
        <v>297</v>
      </c>
      <c r="I204" s="210"/>
      <c r="L204" s="45"/>
      <c r="M204" s="211"/>
      <c r="N204" s="46"/>
      <c r="O204" s="46"/>
      <c r="P204" s="46"/>
      <c r="Q204" s="46"/>
      <c r="R204" s="46"/>
      <c r="S204" s="46"/>
      <c r="T204" s="84"/>
      <c r="AT204" s="23" t="s">
        <v>133</v>
      </c>
      <c r="AU204" s="23" t="s">
        <v>80</v>
      </c>
    </row>
    <row r="205" spans="2:51" s="11" customFormat="1" ht="13.5">
      <c r="B205" s="213"/>
      <c r="D205" s="208" t="s">
        <v>163</v>
      </c>
      <c r="E205" s="214" t="s">
        <v>5</v>
      </c>
      <c r="F205" s="215" t="s">
        <v>292</v>
      </c>
      <c r="H205" s="216">
        <v>41</v>
      </c>
      <c r="I205" s="217"/>
      <c r="L205" s="213"/>
      <c r="M205" s="218"/>
      <c r="N205" s="219"/>
      <c r="O205" s="219"/>
      <c r="P205" s="219"/>
      <c r="Q205" s="219"/>
      <c r="R205" s="219"/>
      <c r="S205" s="219"/>
      <c r="T205" s="220"/>
      <c r="AT205" s="214" t="s">
        <v>163</v>
      </c>
      <c r="AU205" s="214" t="s">
        <v>80</v>
      </c>
      <c r="AV205" s="11" t="s">
        <v>80</v>
      </c>
      <c r="AW205" s="11" t="s">
        <v>34</v>
      </c>
      <c r="AX205" s="11" t="s">
        <v>78</v>
      </c>
      <c r="AY205" s="214" t="s">
        <v>124</v>
      </c>
    </row>
    <row r="206" spans="2:63" s="10" customFormat="1" ht="29.85" customHeight="1">
      <c r="B206" s="182"/>
      <c r="D206" s="183" t="s">
        <v>69</v>
      </c>
      <c r="E206" s="193" t="s">
        <v>170</v>
      </c>
      <c r="F206" s="193" t="s">
        <v>298</v>
      </c>
      <c r="I206" s="185"/>
      <c r="J206" s="194">
        <f>BK206</f>
        <v>0</v>
      </c>
      <c r="L206" s="182"/>
      <c r="M206" s="187"/>
      <c r="N206" s="188"/>
      <c r="O206" s="188"/>
      <c r="P206" s="189">
        <f>SUM(P207:P213)</f>
        <v>0</v>
      </c>
      <c r="Q206" s="188"/>
      <c r="R206" s="189">
        <f>SUM(R207:R213)</f>
        <v>0.156</v>
      </c>
      <c r="S206" s="188"/>
      <c r="T206" s="190">
        <f>SUM(T207:T213)</f>
        <v>1.2000000000000002</v>
      </c>
      <c r="AR206" s="183" t="s">
        <v>78</v>
      </c>
      <c r="AT206" s="191" t="s">
        <v>69</v>
      </c>
      <c r="AU206" s="191" t="s">
        <v>78</v>
      </c>
      <c r="AY206" s="183" t="s">
        <v>124</v>
      </c>
      <c r="BK206" s="192">
        <f>SUM(BK207:BK213)</f>
        <v>0</v>
      </c>
    </row>
    <row r="207" spans="2:65" s="1" customFormat="1" ht="14.4" customHeight="1">
      <c r="B207" s="195"/>
      <c r="C207" s="196" t="s">
        <v>299</v>
      </c>
      <c r="D207" s="196" t="s">
        <v>126</v>
      </c>
      <c r="E207" s="197" t="s">
        <v>300</v>
      </c>
      <c r="F207" s="198" t="s">
        <v>301</v>
      </c>
      <c r="G207" s="199" t="s">
        <v>201</v>
      </c>
      <c r="H207" s="200">
        <v>24</v>
      </c>
      <c r="I207" s="201"/>
      <c r="J207" s="202">
        <f>ROUND(I207*H207,2)</f>
        <v>0</v>
      </c>
      <c r="K207" s="198" t="s">
        <v>5</v>
      </c>
      <c r="L207" s="45"/>
      <c r="M207" s="203" t="s">
        <v>5</v>
      </c>
      <c r="N207" s="204" t="s">
        <v>41</v>
      </c>
      <c r="O207" s="46"/>
      <c r="P207" s="205">
        <f>O207*H207</f>
        <v>0</v>
      </c>
      <c r="Q207" s="205">
        <v>0</v>
      </c>
      <c r="R207" s="205">
        <f>Q207*H207</f>
        <v>0</v>
      </c>
      <c r="S207" s="205">
        <v>0</v>
      </c>
      <c r="T207" s="206">
        <f>S207*H207</f>
        <v>0</v>
      </c>
      <c r="AR207" s="23" t="s">
        <v>131</v>
      </c>
      <c r="AT207" s="23" t="s">
        <v>126</v>
      </c>
      <c r="AU207" s="23" t="s">
        <v>80</v>
      </c>
      <c r="AY207" s="23" t="s">
        <v>124</v>
      </c>
      <c r="BE207" s="207">
        <f>IF(N207="základní",J207,0)</f>
        <v>0</v>
      </c>
      <c r="BF207" s="207">
        <f>IF(N207="snížená",J207,0)</f>
        <v>0</v>
      </c>
      <c r="BG207" s="207">
        <f>IF(N207="zákl. přenesená",J207,0)</f>
        <v>0</v>
      </c>
      <c r="BH207" s="207">
        <f>IF(N207="sníž. přenesená",J207,0)</f>
        <v>0</v>
      </c>
      <c r="BI207" s="207">
        <f>IF(N207="nulová",J207,0)</f>
        <v>0</v>
      </c>
      <c r="BJ207" s="23" t="s">
        <v>78</v>
      </c>
      <c r="BK207" s="207">
        <f>ROUND(I207*H207,2)</f>
        <v>0</v>
      </c>
      <c r="BL207" s="23" t="s">
        <v>131</v>
      </c>
      <c r="BM207" s="23" t="s">
        <v>302</v>
      </c>
    </row>
    <row r="208" spans="2:47" s="1" customFormat="1" ht="13.5">
      <c r="B208" s="45"/>
      <c r="D208" s="208" t="s">
        <v>133</v>
      </c>
      <c r="F208" s="209" t="s">
        <v>303</v>
      </c>
      <c r="I208" s="210"/>
      <c r="L208" s="45"/>
      <c r="M208" s="211"/>
      <c r="N208" s="46"/>
      <c r="O208" s="46"/>
      <c r="P208" s="46"/>
      <c r="Q208" s="46"/>
      <c r="R208" s="46"/>
      <c r="S208" s="46"/>
      <c r="T208" s="84"/>
      <c r="AT208" s="23" t="s">
        <v>133</v>
      </c>
      <c r="AU208" s="23" t="s">
        <v>80</v>
      </c>
    </row>
    <row r="209" spans="2:47" s="1" customFormat="1" ht="13.5">
      <c r="B209" s="45"/>
      <c r="D209" s="208" t="s">
        <v>135</v>
      </c>
      <c r="F209" s="212" t="s">
        <v>304</v>
      </c>
      <c r="I209" s="210"/>
      <c r="L209" s="45"/>
      <c r="M209" s="211"/>
      <c r="N209" s="46"/>
      <c r="O209" s="46"/>
      <c r="P209" s="46"/>
      <c r="Q209" s="46"/>
      <c r="R209" s="46"/>
      <c r="S209" s="46"/>
      <c r="T209" s="84"/>
      <c r="AT209" s="23" t="s">
        <v>135</v>
      </c>
      <c r="AU209" s="23" t="s">
        <v>80</v>
      </c>
    </row>
    <row r="210" spans="2:65" s="1" customFormat="1" ht="14.4" customHeight="1">
      <c r="B210" s="195"/>
      <c r="C210" s="221" t="s">
        <v>305</v>
      </c>
      <c r="D210" s="221" t="s">
        <v>166</v>
      </c>
      <c r="E210" s="222" t="s">
        <v>306</v>
      </c>
      <c r="F210" s="223" t="s">
        <v>307</v>
      </c>
      <c r="G210" s="224" t="s">
        <v>153</v>
      </c>
      <c r="H210" s="225">
        <v>12</v>
      </c>
      <c r="I210" s="226"/>
      <c r="J210" s="227">
        <f>ROUND(I210*H210,2)</f>
        <v>0</v>
      </c>
      <c r="K210" s="223" t="s">
        <v>130</v>
      </c>
      <c r="L210" s="228"/>
      <c r="M210" s="229" t="s">
        <v>5</v>
      </c>
      <c r="N210" s="230" t="s">
        <v>41</v>
      </c>
      <c r="O210" s="46"/>
      <c r="P210" s="205">
        <f>O210*H210</f>
        <v>0</v>
      </c>
      <c r="Q210" s="205">
        <v>0.013</v>
      </c>
      <c r="R210" s="205">
        <f>Q210*H210</f>
        <v>0.156</v>
      </c>
      <c r="S210" s="205">
        <v>0</v>
      </c>
      <c r="T210" s="206">
        <f>S210*H210</f>
        <v>0</v>
      </c>
      <c r="AR210" s="23" t="s">
        <v>170</v>
      </c>
      <c r="AT210" s="23" t="s">
        <v>166</v>
      </c>
      <c r="AU210" s="23" t="s">
        <v>80</v>
      </c>
      <c r="AY210" s="23" t="s">
        <v>124</v>
      </c>
      <c r="BE210" s="207">
        <f>IF(N210="základní",J210,0)</f>
        <v>0</v>
      </c>
      <c r="BF210" s="207">
        <f>IF(N210="snížená",J210,0)</f>
        <v>0</v>
      </c>
      <c r="BG210" s="207">
        <f>IF(N210="zákl. přenesená",J210,0)</f>
        <v>0</v>
      </c>
      <c r="BH210" s="207">
        <f>IF(N210="sníž. přenesená",J210,0)</f>
        <v>0</v>
      </c>
      <c r="BI210" s="207">
        <f>IF(N210="nulová",J210,0)</f>
        <v>0</v>
      </c>
      <c r="BJ210" s="23" t="s">
        <v>78</v>
      </c>
      <c r="BK210" s="207">
        <f>ROUND(I210*H210,2)</f>
        <v>0</v>
      </c>
      <c r="BL210" s="23" t="s">
        <v>131</v>
      </c>
      <c r="BM210" s="23" t="s">
        <v>308</v>
      </c>
    </row>
    <row r="211" spans="2:47" s="1" customFormat="1" ht="13.5">
      <c r="B211" s="45"/>
      <c r="D211" s="208" t="s">
        <v>133</v>
      </c>
      <c r="F211" s="209" t="s">
        <v>307</v>
      </c>
      <c r="I211" s="210"/>
      <c r="L211" s="45"/>
      <c r="M211" s="211"/>
      <c r="N211" s="46"/>
      <c r="O211" s="46"/>
      <c r="P211" s="46"/>
      <c r="Q211" s="46"/>
      <c r="R211" s="46"/>
      <c r="S211" s="46"/>
      <c r="T211" s="84"/>
      <c r="AT211" s="23" t="s">
        <v>133</v>
      </c>
      <c r="AU211" s="23" t="s">
        <v>80</v>
      </c>
    </row>
    <row r="212" spans="2:65" s="1" customFormat="1" ht="14.4" customHeight="1">
      <c r="B212" s="195"/>
      <c r="C212" s="196" t="s">
        <v>309</v>
      </c>
      <c r="D212" s="196" t="s">
        <v>126</v>
      </c>
      <c r="E212" s="197" t="s">
        <v>310</v>
      </c>
      <c r="F212" s="198" t="s">
        <v>311</v>
      </c>
      <c r="G212" s="199" t="s">
        <v>201</v>
      </c>
      <c r="H212" s="200">
        <v>24</v>
      </c>
      <c r="I212" s="201"/>
      <c r="J212" s="202">
        <f>ROUND(I212*H212,2)</f>
        <v>0</v>
      </c>
      <c r="K212" s="198" t="s">
        <v>130</v>
      </c>
      <c r="L212" s="45"/>
      <c r="M212" s="203" t="s">
        <v>5</v>
      </c>
      <c r="N212" s="204" t="s">
        <v>41</v>
      </c>
      <c r="O212" s="46"/>
      <c r="P212" s="205">
        <f>O212*H212</f>
        <v>0</v>
      </c>
      <c r="Q212" s="205">
        <v>0</v>
      </c>
      <c r="R212" s="205">
        <f>Q212*H212</f>
        <v>0</v>
      </c>
      <c r="S212" s="205">
        <v>0.05</v>
      </c>
      <c r="T212" s="206">
        <f>S212*H212</f>
        <v>1.2000000000000002</v>
      </c>
      <c r="AR212" s="23" t="s">
        <v>131</v>
      </c>
      <c r="AT212" s="23" t="s">
        <v>126</v>
      </c>
      <c r="AU212" s="23" t="s">
        <v>80</v>
      </c>
      <c r="AY212" s="23" t="s">
        <v>124</v>
      </c>
      <c r="BE212" s="207">
        <f>IF(N212="základní",J212,0)</f>
        <v>0</v>
      </c>
      <c r="BF212" s="207">
        <f>IF(N212="snížená",J212,0)</f>
        <v>0</v>
      </c>
      <c r="BG212" s="207">
        <f>IF(N212="zákl. přenesená",J212,0)</f>
        <v>0</v>
      </c>
      <c r="BH212" s="207">
        <f>IF(N212="sníž. přenesená",J212,0)</f>
        <v>0</v>
      </c>
      <c r="BI212" s="207">
        <f>IF(N212="nulová",J212,0)</f>
        <v>0</v>
      </c>
      <c r="BJ212" s="23" t="s">
        <v>78</v>
      </c>
      <c r="BK212" s="207">
        <f>ROUND(I212*H212,2)</f>
        <v>0</v>
      </c>
      <c r="BL212" s="23" t="s">
        <v>131</v>
      </c>
      <c r="BM212" s="23" t="s">
        <v>312</v>
      </c>
    </row>
    <row r="213" spans="2:47" s="1" customFormat="1" ht="13.5">
      <c r="B213" s="45"/>
      <c r="D213" s="208" t="s">
        <v>133</v>
      </c>
      <c r="F213" s="209" t="s">
        <v>313</v>
      </c>
      <c r="I213" s="210"/>
      <c r="L213" s="45"/>
      <c r="M213" s="211"/>
      <c r="N213" s="46"/>
      <c r="O213" s="46"/>
      <c r="P213" s="46"/>
      <c r="Q213" s="46"/>
      <c r="R213" s="46"/>
      <c r="S213" s="46"/>
      <c r="T213" s="84"/>
      <c r="AT213" s="23" t="s">
        <v>133</v>
      </c>
      <c r="AU213" s="23" t="s">
        <v>80</v>
      </c>
    </row>
    <row r="214" spans="2:63" s="10" customFormat="1" ht="29.85" customHeight="1">
      <c r="B214" s="182"/>
      <c r="D214" s="183" t="s">
        <v>69</v>
      </c>
      <c r="E214" s="193" t="s">
        <v>179</v>
      </c>
      <c r="F214" s="193" t="s">
        <v>314</v>
      </c>
      <c r="I214" s="185"/>
      <c r="J214" s="194">
        <f>BK214</f>
        <v>0</v>
      </c>
      <c r="L214" s="182"/>
      <c r="M214" s="187"/>
      <c r="N214" s="188"/>
      <c r="O214" s="188"/>
      <c r="P214" s="189">
        <f>SUM(P215:P271)</f>
        <v>0</v>
      </c>
      <c r="Q214" s="188"/>
      <c r="R214" s="189">
        <f>SUM(R215:R271)</f>
        <v>44.224743000000004</v>
      </c>
      <c r="S214" s="188"/>
      <c r="T214" s="190">
        <f>SUM(T215:T271)</f>
        <v>1.5</v>
      </c>
      <c r="AR214" s="183" t="s">
        <v>78</v>
      </c>
      <c r="AT214" s="191" t="s">
        <v>69</v>
      </c>
      <c r="AU214" s="191" t="s">
        <v>78</v>
      </c>
      <c r="AY214" s="183" t="s">
        <v>124</v>
      </c>
      <c r="BK214" s="192">
        <f>SUM(BK215:BK271)</f>
        <v>0</v>
      </c>
    </row>
    <row r="215" spans="2:65" s="1" customFormat="1" ht="22.8" customHeight="1">
      <c r="B215" s="195"/>
      <c r="C215" s="196" t="s">
        <v>315</v>
      </c>
      <c r="D215" s="196" t="s">
        <v>126</v>
      </c>
      <c r="E215" s="197" t="s">
        <v>316</v>
      </c>
      <c r="F215" s="198" t="s">
        <v>317</v>
      </c>
      <c r="G215" s="199" t="s">
        <v>153</v>
      </c>
      <c r="H215" s="200">
        <v>40</v>
      </c>
      <c r="I215" s="201"/>
      <c r="J215" s="202">
        <f>ROUND(I215*H215,2)</f>
        <v>0</v>
      </c>
      <c r="K215" s="198" t="s">
        <v>130</v>
      </c>
      <c r="L215" s="45"/>
      <c r="M215" s="203" t="s">
        <v>5</v>
      </c>
      <c r="N215" s="204" t="s">
        <v>41</v>
      </c>
      <c r="O215" s="46"/>
      <c r="P215" s="205">
        <f>O215*H215</f>
        <v>0</v>
      </c>
      <c r="Q215" s="205">
        <v>8E-05</v>
      </c>
      <c r="R215" s="205">
        <f>Q215*H215</f>
        <v>0.0032</v>
      </c>
      <c r="S215" s="205">
        <v>0</v>
      </c>
      <c r="T215" s="206">
        <f>S215*H215</f>
        <v>0</v>
      </c>
      <c r="AR215" s="23" t="s">
        <v>131</v>
      </c>
      <c r="AT215" s="23" t="s">
        <v>126</v>
      </c>
      <c r="AU215" s="23" t="s">
        <v>80</v>
      </c>
      <c r="AY215" s="23" t="s">
        <v>124</v>
      </c>
      <c r="BE215" s="207">
        <f>IF(N215="základní",J215,0)</f>
        <v>0</v>
      </c>
      <c r="BF215" s="207">
        <f>IF(N215="snížená",J215,0)</f>
        <v>0</v>
      </c>
      <c r="BG215" s="207">
        <f>IF(N215="zákl. přenesená",J215,0)</f>
        <v>0</v>
      </c>
      <c r="BH215" s="207">
        <f>IF(N215="sníž. přenesená",J215,0)</f>
        <v>0</v>
      </c>
      <c r="BI215" s="207">
        <f>IF(N215="nulová",J215,0)</f>
        <v>0</v>
      </c>
      <c r="BJ215" s="23" t="s">
        <v>78</v>
      </c>
      <c r="BK215" s="207">
        <f>ROUND(I215*H215,2)</f>
        <v>0</v>
      </c>
      <c r="BL215" s="23" t="s">
        <v>131</v>
      </c>
      <c r="BM215" s="23" t="s">
        <v>318</v>
      </c>
    </row>
    <row r="216" spans="2:47" s="1" customFormat="1" ht="13.5">
      <c r="B216" s="45"/>
      <c r="D216" s="208" t="s">
        <v>133</v>
      </c>
      <c r="F216" s="209" t="s">
        <v>319</v>
      </c>
      <c r="I216" s="210"/>
      <c r="L216" s="45"/>
      <c r="M216" s="211"/>
      <c r="N216" s="46"/>
      <c r="O216" s="46"/>
      <c r="P216" s="46"/>
      <c r="Q216" s="46"/>
      <c r="R216" s="46"/>
      <c r="S216" s="46"/>
      <c r="T216" s="84"/>
      <c r="AT216" s="23" t="s">
        <v>133</v>
      </c>
      <c r="AU216" s="23" t="s">
        <v>80</v>
      </c>
    </row>
    <row r="217" spans="2:47" s="1" customFormat="1" ht="13.5">
      <c r="B217" s="45"/>
      <c r="D217" s="208" t="s">
        <v>135</v>
      </c>
      <c r="F217" s="212" t="s">
        <v>320</v>
      </c>
      <c r="I217" s="210"/>
      <c r="L217" s="45"/>
      <c r="M217" s="211"/>
      <c r="N217" s="46"/>
      <c r="O217" s="46"/>
      <c r="P217" s="46"/>
      <c r="Q217" s="46"/>
      <c r="R217" s="46"/>
      <c r="S217" s="46"/>
      <c r="T217" s="84"/>
      <c r="AT217" s="23" t="s">
        <v>135</v>
      </c>
      <c r="AU217" s="23" t="s">
        <v>80</v>
      </c>
    </row>
    <row r="218" spans="2:65" s="1" customFormat="1" ht="22.8" customHeight="1">
      <c r="B218" s="195"/>
      <c r="C218" s="196" t="s">
        <v>321</v>
      </c>
      <c r="D218" s="196" t="s">
        <v>126</v>
      </c>
      <c r="E218" s="197" t="s">
        <v>322</v>
      </c>
      <c r="F218" s="198" t="s">
        <v>323</v>
      </c>
      <c r="G218" s="199" t="s">
        <v>129</v>
      </c>
      <c r="H218" s="200">
        <v>0.8</v>
      </c>
      <c r="I218" s="201"/>
      <c r="J218" s="202">
        <f>ROUND(I218*H218,2)</f>
        <v>0</v>
      </c>
      <c r="K218" s="198" t="s">
        <v>130</v>
      </c>
      <c r="L218" s="45"/>
      <c r="M218" s="203" t="s">
        <v>5</v>
      </c>
      <c r="N218" s="204" t="s">
        <v>41</v>
      </c>
      <c r="O218" s="46"/>
      <c r="P218" s="205">
        <f>O218*H218</f>
        <v>0</v>
      </c>
      <c r="Q218" s="205">
        <v>0.0006</v>
      </c>
      <c r="R218" s="205">
        <f>Q218*H218</f>
        <v>0.00047999999999999996</v>
      </c>
      <c r="S218" s="205">
        <v>0</v>
      </c>
      <c r="T218" s="206">
        <f>S218*H218</f>
        <v>0</v>
      </c>
      <c r="AR218" s="23" t="s">
        <v>131</v>
      </c>
      <c r="AT218" s="23" t="s">
        <v>126</v>
      </c>
      <c r="AU218" s="23" t="s">
        <v>80</v>
      </c>
      <c r="AY218" s="23" t="s">
        <v>124</v>
      </c>
      <c r="BE218" s="207">
        <f>IF(N218="základní",J218,0)</f>
        <v>0</v>
      </c>
      <c r="BF218" s="207">
        <f>IF(N218="snížená",J218,0)</f>
        <v>0</v>
      </c>
      <c r="BG218" s="207">
        <f>IF(N218="zákl. přenesená",J218,0)</f>
        <v>0</v>
      </c>
      <c r="BH218" s="207">
        <f>IF(N218="sníž. přenesená",J218,0)</f>
        <v>0</v>
      </c>
      <c r="BI218" s="207">
        <f>IF(N218="nulová",J218,0)</f>
        <v>0</v>
      </c>
      <c r="BJ218" s="23" t="s">
        <v>78</v>
      </c>
      <c r="BK218" s="207">
        <f>ROUND(I218*H218,2)</f>
        <v>0</v>
      </c>
      <c r="BL218" s="23" t="s">
        <v>131</v>
      </c>
      <c r="BM218" s="23" t="s">
        <v>324</v>
      </c>
    </row>
    <row r="219" spans="2:47" s="1" customFormat="1" ht="13.5">
      <c r="B219" s="45"/>
      <c r="D219" s="208" t="s">
        <v>133</v>
      </c>
      <c r="F219" s="209" t="s">
        <v>325</v>
      </c>
      <c r="I219" s="210"/>
      <c r="L219" s="45"/>
      <c r="M219" s="211"/>
      <c r="N219" s="46"/>
      <c r="O219" s="46"/>
      <c r="P219" s="46"/>
      <c r="Q219" s="46"/>
      <c r="R219" s="46"/>
      <c r="S219" s="46"/>
      <c r="T219" s="84"/>
      <c r="AT219" s="23" t="s">
        <v>133</v>
      </c>
      <c r="AU219" s="23" t="s">
        <v>80</v>
      </c>
    </row>
    <row r="220" spans="2:47" s="1" customFormat="1" ht="13.5">
      <c r="B220" s="45"/>
      <c r="D220" s="208" t="s">
        <v>135</v>
      </c>
      <c r="F220" s="212" t="s">
        <v>320</v>
      </c>
      <c r="I220" s="210"/>
      <c r="L220" s="45"/>
      <c r="M220" s="211"/>
      <c r="N220" s="46"/>
      <c r="O220" s="46"/>
      <c r="P220" s="46"/>
      <c r="Q220" s="46"/>
      <c r="R220" s="46"/>
      <c r="S220" s="46"/>
      <c r="T220" s="84"/>
      <c r="AT220" s="23" t="s">
        <v>135</v>
      </c>
      <c r="AU220" s="23" t="s">
        <v>80</v>
      </c>
    </row>
    <row r="221" spans="2:65" s="1" customFormat="1" ht="22.8" customHeight="1">
      <c r="B221" s="195"/>
      <c r="C221" s="196" t="s">
        <v>326</v>
      </c>
      <c r="D221" s="196" t="s">
        <v>126</v>
      </c>
      <c r="E221" s="197" t="s">
        <v>327</v>
      </c>
      <c r="F221" s="198" t="s">
        <v>328</v>
      </c>
      <c r="G221" s="199" t="s">
        <v>153</v>
      </c>
      <c r="H221" s="200">
        <v>40</v>
      </c>
      <c r="I221" s="201"/>
      <c r="J221" s="202">
        <f>ROUND(I221*H221,2)</f>
        <v>0</v>
      </c>
      <c r="K221" s="198" t="s">
        <v>130</v>
      </c>
      <c r="L221" s="45"/>
      <c r="M221" s="203" t="s">
        <v>5</v>
      </c>
      <c r="N221" s="204" t="s">
        <v>41</v>
      </c>
      <c r="O221" s="46"/>
      <c r="P221" s="205">
        <f>O221*H221</f>
        <v>0</v>
      </c>
      <c r="Q221" s="205">
        <v>0.00033</v>
      </c>
      <c r="R221" s="205">
        <f>Q221*H221</f>
        <v>0.0132</v>
      </c>
      <c r="S221" s="205">
        <v>0</v>
      </c>
      <c r="T221" s="206">
        <f>S221*H221</f>
        <v>0</v>
      </c>
      <c r="AR221" s="23" t="s">
        <v>131</v>
      </c>
      <c r="AT221" s="23" t="s">
        <v>126</v>
      </c>
      <c r="AU221" s="23" t="s">
        <v>80</v>
      </c>
      <c r="AY221" s="23" t="s">
        <v>124</v>
      </c>
      <c r="BE221" s="207">
        <f>IF(N221="základní",J221,0)</f>
        <v>0</v>
      </c>
      <c r="BF221" s="207">
        <f>IF(N221="snížená",J221,0)</f>
        <v>0</v>
      </c>
      <c r="BG221" s="207">
        <f>IF(N221="zákl. přenesená",J221,0)</f>
        <v>0</v>
      </c>
      <c r="BH221" s="207">
        <f>IF(N221="sníž. přenesená",J221,0)</f>
        <v>0</v>
      </c>
      <c r="BI221" s="207">
        <f>IF(N221="nulová",J221,0)</f>
        <v>0</v>
      </c>
      <c r="BJ221" s="23" t="s">
        <v>78</v>
      </c>
      <c r="BK221" s="207">
        <f>ROUND(I221*H221,2)</f>
        <v>0</v>
      </c>
      <c r="BL221" s="23" t="s">
        <v>131</v>
      </c>
      <c r="BM221" s="23" t="s">
        <v>329</v>
      </c>
    </row>
    <row r="222" spans="2:47" s="1" customFormat="1" ht="13.5">
      <c r="B222" s="45"/>
      <c r="D222" s="208" t="s">
        <v>133</v>
      </c>
      <c r="F222" s="209" t="s">
        <v>330</v>
      </c>
      <c r="I222" s="210"/>
      <c r="L222" s="45"/>
      <c r="M222" s="211"/>
      <c r="N222" s="46"/>
      <c r="O222" s="46"/>
      <c r="P222" s="46"/>
      <c r="Q222" s="46"/>
      <c r="R222" s="46"/>
      <c r="S222" s="46"/>
      <c r="T222" s="84"/>
      <c r="AT222" s="23" t="s">
        <v>133</v>
      </c>
      <c r="AU222" s="23" t="s">
        <v>80</v>
      </c>
    </row>
    <row r="223" spans="2:47" s="1" customFormat="1" ht="13.5">
      <c r="B223" s="45"/>
      <c r="D223" s="208" t="s">
        <v>135</v>
      </c>
      <c r="F223" s="212" t="s">
        <v>331</v>
      </c>
      <c r="I223" s="210"/>
      <c r="L223" s="45"/>
      <c r="M223" s="211"/>
      <c r="N223" s="46"/>
      <c r="O223" s="46"/>
      <c r="P223" s="46"/>
      <c r="Q223" s="46"/>
      <c r="R223" s="46"/>
      <c r="S223" s="46"/>
      <c r="T223" s="84"/>
      <c r="AT223" s="23" t="s">
        <v>135</v>
      </c>
      <c r="AU223" s="23" t="s">
        <v>80</v>
      </c>
    </row>
    <row r="224" spans="2:65" s="1" customFormat="1" ht="22.8" customHeight="1">
      <c r="B224" s="195"/>
      <c r="C224" s="196" t="s">
        <v>332</v>
      </c>
      <c r="D224" s="196" t="s">
        <v>126</v>
      </c>
      <c r="E224" s="197" t="s">
        <v>333</v>
      </c>
      <c r="F224" s="198" t="s">
        <v>334</v>
      </c>
      <c r="G224" s="199" t="s">
        <v>129</v>
      </c>
      <c r="H224" s="200">
        <v>0.8</v>
      </c>
      <c r="I224" s="201"/>
      <c r="J224" s="202">
        <f>ROUND(I224*H224,2)</f>
        <v>0</v>
      </c>
      <c r="K224" s="198" t="s">
        <v>130</v>
      </c>
      <c r="L224" s="45"/>
      <c r="M224" s="203" t="s">
        <v>5</v>
      </c>
      <c r="N224" s="204" t="s">
        <v>41</v>
      </c>
      <c r="O224" s="46"/>
      <c r="P224" s="205">
        <f>O224*H224</f>
        <v>0</v>
      </c>
      <c r="Q224" s="205">
        <v>0.0026</v>
      </c>
      <c r="R224" s="205">
        <f>Q224*H224</f>
        <v>0.00208</v>
      </c>
      <c r="S224" s="205">
        <v>0</v>
      </c>
      <c r="T224" s="206">
        <f>S224*H224</f>
        <v>0</v>
      </c>
      <c r="AR224" s="23" t="s">
        <v>131</v>
      </c>
      <c r="AT224" s="23" t="s">
        <v>126</v>
      </c>
      <c r="AU224" s="23" t="s">
        <v>80</v>
      </c>
      <c r="AY224" s="23" t="s">
        <v>124</v>
      </c>
      <c r="BE224" s="207">
        <f>IF(N224="základní",J224,0)</f>
        <v>0</v>
      </c>
      <c r="BF224" s="207">
        <f>IF(N224="snížená",J224,0)</f>
        <v>0</v>
      </c>
      <c r="BG224" s="207">
        <f>IF(N224="zákl. přenesená",J224,0)</f>
        <v>0</v>
      </c>
      <c r="BH224" s="207">
        <f>IF(N224="sníž. přenesená",J224,0)</f>
        <v>0</v>
      </c>
      <c r="BI224" s="207">
        <f>IF(N224="nulová",J224,0)</f>
        <v>0</v>
      </c>
      <c r="BJ224" s="23" t="s">
        <v>78</v>
      </c>
      <c r="BK224" s="207">
        <f>ROUND(I224*H224,2)</f>
        <v>0</v>
      </c>
      <c r="BL224" s="23" t="s">
        <v>131</v>
      </c>
      <c r="BM224" s="23" t="s">
        <v>335</v>
      </c>
    </row>
    <row r="225" spans="2:47" s="1" customFormat="1" ht="13.5">
      <c r="B225" s="45"/>
      <c r="D225" s="208" t="s">
        <v>133</v>
      </c>
      <c r="F225" s="209" t="s">
        <v>336</v>
      </c>
      <c r="I225" s="210"/>
      <c r="L225" s="45"/>
      <c r="M225" s="211"/>
      <c r="N225" s="46"/>
      <c r="O225" s="46"/>
      <c r="P225" s="46"/>
      <c r="Q225" s="46"/>
      <c r="R225" s="46"/>
      <c r="S225" s="46"/>
      <c r="T225" s="84"/>
      <c r="AT225" s="23" t="s">
        <v>133</v>
      </c>
      <c r="AU225" s="23" t="s">
        <v>80</v>
      </c>
    </row>
    <row r="226" spans="2:47" s="1" customFormat="1" ht="13.5">
      <c r="B226" s="45"/>
      <c r="D226" s="208" t="s">
        <v>135</v>
      </c>
      <c r="F226" s="212" t="s">
        <v>331</v>
      </c>
      <c r="I226" s="210"/>
      <c r="L226" s="45"/>
      <c r="M226" s="211"/>
      <c r="N226" s="46"/>
      <c r="O226" s="46"/>
      <c r="P226" s="46"/>
      <c r="Q226" s="46"/>
      <c r="R226" s="46"/>
      <c r="S226" s="46"/>
      <c r="T226" s="84"/>
      <c r="AT226" s="23" t="s">
        <v>135</v>
      </c>
      <c r="AU226" s="23" t="s">
        <v>80</v>
      </c>
    </row>
    <row r="227" spans="2:65" s="1" customFormat="1" ht="14.4" customHeight="1">
      <c r="B227" s="195"/>
      <c r="C227" s="196" t="s">
        <v>337</v>
      </c>
      <c r="D227" s="196" t="s">
        <v>126</v>
      </c>
      <c r="E227" s="197" t="s">
        <v>338</v>
      </c>
      <c r="F227" s="198" t="s">
        <v>339</v>
      </c>
      <c r="G227" s="199" t="s">
        <v>153</v>
      </c>
      <c r="H227" s="200">
        <v>40</v>
      </c>
      <c r="I227" s="201"/>
      <c r="J227" s="202">
        <f>ROUND(I227*H227,2)</f>
        <v>0</v>
      </c>
      <c r="K227" s="198" t="s">
        <v>130</v>
      </c>
      <c r="L227" s="45"/>
      <c r="M227" s="203" t="s">
        <v>5</v>
      </c>
      <c r="N227" s="204" t="s">
        <v>41</v>
      </c>
      <c r="O227" s="46"/>
      <c r="P227" s="205">
        <f>O227*H227</f>
        <v>0</v>
      </c>
      <c r="Q227" s="205">
        <v>0</v>
      </c>
      <c r="R227" s="205">
        <f>Q227*H227</f>
        <v>0</v>
      </c>
      <c r="S227" s="205">
        <v>0</v>
      </c>
      <c r="T227" s="206">
        <f>S227*H227</f>
        <v>0</v>
      </c>
      <c r="AR227" s="23" t="s">
        <v>131</v>
      </c>
      <c r="AT227" s="23" t="s">
        <v>126</v>
      </c>
      <c r="AU227" s="23" t="s">
        <v>80</v>
      </c>
      <c r="AY227" s="23" t="s">
        <v>124</v>
      </c>
      <c r="BE227" s="207">
        <f>IF(N227="základní",J227,0)</f>
        <v>0</v>
      </c>
      <c r="BF227" s="207">
        <f>IF(N227="snížená",J227,0)</f>
        <v>0</v>
      </c>
      <c r="BG227" s="207">
        <f>IF(N227="zákl. přenesená",J227,0)</f>
        <v>0</v>
      </c>
      <c r="BH227" s="207">
        <f>IF(N227="sníž. přenesená",J227,0)</f>
        <v>0</v>
      </c>
      <c r="BI227" s="207">
        <f>IF(N227="nulová",J227,0)</f>
        <v>0</v>
      </c>
      <c r="BJ227" s="23" t="s">
        <v>78</v>
      </c>
      <c r="BK227" s="207">
        <f>ROUND(I227*H227,2)</f>
        <v>0</v>
      </c>
      <c r="BL227" s="23" t="s">
        <v>131</v>
      </c>
      <c r="BM227" s="23" t="s">
        <v>340</v>
      </c>
    </row>
    <row r="228" spans="2:47" s="1" customFormat="1" ht="13.5">
      <c r="B228" s="45"/>
      <c r="D228" s="208" t="s">
        <v>133</v>
      </c>
      <c r="F228" s="209" t="s">
        <v>341</v>
      </c>
      <c r="I228" s="210"/>
      <c r="L228" s="45"/>
      <c r="M228" s="211"/>
      <c r="N228" s="46"/>
      <c r="O228" s="46"/>
      <c r="P228" s="46"/>
      <c r="Q228" s="46"/>
      <c r="R228" s="46"/>
      <c r="S228" s="46"/>
      <c r="T228" s="84"/>
      <c r="AT228" s="23" t="s">
        <v>133</v>
      </c>
      <c r="AU228" s="23" t="s">
        <v>80</v>
      </c>
    </row>
    <row r="229" spans="2:47" s="1" customFormat="1" ht="13.5">
      <c r="B229" s="45"/>
      <c r="D229" s="208" t="s">
        <v>135</v>
      </c>
      <c r="F229" s="212" t="s">
        <v>342</v>
      </c>
      <c r="I229" s="210"/>
      <c r="L229" s="45"/>
      <c r="M229" s="211"/>
      <c r="N229" s="46"/>
      <c r="O229" s="46"/>
      <c r="P229" s="46"/>
      <c r="Q229" s="46"/>
      <c r="R229" s="46"/>
      <c r="S229" s="46"/>
      <c r="T229" s="84"/>
      <c r="AT229" s="23" t="s">
        <v>135</v>
      </c>
      <c r="AU229" s="23" t="s">
        <v>80</v>
      </c>
    </row>
    <row r="230" spans="2:65" s="1" customFormat="1" ht="14.4" customHeight="1">
      <c r="B230" s="195"/>
      <c r="C230" s="196" t="s">
        <v>343</v>
      </c>
      <c r="D230" s="196" t="s">
        <v>126</v>
      </c>
      <c r="E230" s="197" t="s">
        <v>344</v>
      </c>
      <c r="F230" s="198" t="s">
        <v>345</v>
      </c>
      <c r="G230" s="199" t="s">
        <v>129</v>
      </c>
      <c r="H230" s="200">
        <v>0.8</v>
      </c>
      <c r="I230" s="201"/>
      <c r="J230" s="202">
        <f>ROUND(I230*H230,2)</f>
        <v>0</v>
      </c>
      <c r="K230" s="198" t="s">
        <v>130</v>
      </c>
      <c r="L230" s="45"/>
      <c r="M230" s="203" t="s">
        <v>5</v>
      </c>
      <c r="N230" s="204" t="s">
        <v>41</v>
      </c>
      <c r="O230" s="46"/>
      <c r="P230" s="205">
        <f>O230*H230</f>
        <v>0</v>
      </c>
      <c r="Q230" s="205">
        <v>1E-05</v>
      </c>
      <c r="R230" s="205">
        <f>Q230*H230</f>
        <v>8.000000000000001E-06</v>
      </c>
      <c r="S230" s="205">
        <v>0</v>
      </c>
      <c r="T230" s="206">
        <f>S230*H230</f>
        <v>0</v>
      </c>
      <c r="AR230" s="23" t="s">
        <v>131</v>
      </c>
      <c r="AT230" s="23" t="s">
        <v>126</v>
      </c>
      <c r="AU230" s="23" t="s">
        <v>80</v>
      </c>
      <c r="AY230" s="23" t="s">
        <v>124</v>
      </c>
      <c r="BE230" s="207">
        <f>IF(N230="základní",J230,0)</f>
        <v>0</v>
      </c>
      <c r="BF230" s="207">
        <f>IF(N230="snížená",J230,0)</f>
        <v>0</v>
      </c>
      <c r="BG230" s="207">
        <f>IF(N230="zákl. přenesená",J230,0)</f>
        <v>0</v>
      </c>
      <c r="BH230" s="207">
        <f>IF(N230="sníž. přenesená",J230,0)</f>
        <v>0</v>
      </c>
      <c r="BI230" s="207">
        <f>IF(N230="nulová",J230,0)</f>
        <v>0</v>
      </c>
      <c r="BJ230" s="23" t="s">
        <v>78</v>
      </c>
      <c r="BK230" s="207">
        <f>ROUND(I230*H230,2)</f>
        <v>0</v>
      </c>
      <c r="BL230" s="23" t="s">
        <v>131</v>
      </c>
      <c r="BM230" s="23" t="s">
        <v>346</v>
      </c>
    </row>
    <row r="231" spans="2:47" s="1" customFormat="1" ht="13.5">
      <c r="B231" s="45"/>
      <c r="D231" s="208" t="s">
        <v>133</v>
      </c>
      <c r="F231" s="209" t="s">
        <v>347</v>
      </c>
      <c r="I231" s="210"/>
      <c r="L231" s="45"/>
      <c r="M231" s="211"/>
      <c r="N231" s="46"/>
      <c r="O231" s="46"/>
      <c r="P231" s="46"/>
      <c r="Q231" s="46"/>
      <c r="R231" s="46"/>
      <c r="S231" s="46"/>
      <c r="T231" s="84"/>
      <c r="AT231" s="23" t="s">
        <v>133</v>
      </c>
      <c r="AU231" s="23" t="s">
        <v>80</v>
      </c>
    </row>
    <row r="232" spans="2:47" s="1" customFormat="1" ht="13.5">
      <c r="B232" s="45"/>
      <c r="D232" s="208" t="s">
        <v>135</v>
      </c>
      <c r="F232" s="212" t="s">
        <v>342</v>
      </c>
      <c r="I232" s="210"/>
      <c r="L232" s="45"/>
      <c r="M232" s="211"/>
      <c r="N232" s="46"/>
      <c r="O232" s="46"/>
      <c r="P232" s="46"/>
      <c r="Q232" s="46"/>
      <c r="R232" s="46"/>
      <c r="S232" s="46"/>
      <c r="T232" s="84"/>
      <c r="AT232" s="23" t="s">
        <v>135</v>
      </c>
      <c r="AU232" s="23" t="s">
        <v>80</v>
      </c>
    </row>
    <row r="233" spans="2:65" s="1" customFormat="1" ht="22.8" customHeight="1">
      <c r="B233" s="195"/>
      <c r="C233" s="196" t="s">
        <v>348</v>
      </c>
      <c r="D233" s="196" t="s">
        <v>126</v>
      </c>
      <c r="E233" s="197" t="s">
        <v>349</v>
      </c>
      <c r="F233" s="198" t="s">
        <v>350</v>
      </c>
      <c r="G233" s="199" t="s">
        <v>153</v>
      </c>
      <c r="H233" s="200">
        <v>40</v>
      </c>
      <c r="I233" s="201"/>
      <c r="J233" s="202">
        <f>ROUND(I233*H233,2)</f>
        <v>0</v>
      </c>
      <c r="K233" s="198" t="s">
        <v>130</v>
      </c>
      <c r="L233" s="45"/>
      <c r="M233" s="203" t="s">
        <v>5</v>
      </c>
      <c r="N233" s="204" t="s">
        <v>41</v>
      </c>
      <c r="O233" s="46"/>
      <c r="P233" s="205">
        <f>O233*H233</f>
        <v>0</v>
      </c>
      <c r="Q233" s="205">
        <v>0.08978</v>
      </c>
      <c r="R233" s="205">
        <f>Q233*H233</f>
        <v>3.5911999999999997</v>
      </c>
      <c r="S233" s="205">
        <v>0</v>
      </c>
      <c r="T233" s="206">
        <f>S233*H233</f>
        <v>0</v>
      </c>
      <c r="AR233" s="23" t="s">
        <v>131</v>
      </c>
      <c r="AT233" s="23" t="s">
        <v>126</v>
      </c>
      <c r="AU233" s="23" t="s">
        <v>80</v>
      </c>
      <c r="AY233" s="23" t="s">
        <v>124</v>
      </c>
      <c r="BE233" s="207">
        <f>IF(N233="základní",J233,0)</f>
        <v>0</v>
      </c>
      <c r="BF233" s="207">
        <f>IF(N233="snížená",J233,0)</f>
        <v>0</v>
      </c>
      <c r="BG233" s="207">
        <f>IF(N233="zákl. přenesená",J233,0)</f>
        <v>0</v>
      </c>
      <c r="BH233" s="207">
        <f>IF(N233="sníž. přenesená",J233,0)</f>
        <v>0</v>
      </c>
      <c r="BI233" s="207">
        <f>IF(N233="nulová",J233,0)</f>
        <v>0</v>
      </c>
      <c r="BJ233" s="23" t="s">
        <v>78</v>
      </c>
      <c r="BK233" s="207">
        <f>ROUND(I233*H233,2)</f>
        <v>0</v>
      </c>
      <c r="BL233" s="23" t="s">
        <v>131</v>
      </c>
      <c r="BM233" s="23" t="s">
        <v>351</v>
      </c>
    </row>
    <row r="234" spans="2:47" s="1" customFormat="1" ht="13.5">
      <c r="B234" s="45"/>
      <c r="D234" s="208" t="s">
        <v>133</v>
      </c>
      <c r="F234" s="209" t="s">
        <v>352</v>
      </c>
      <c r="I234" s="210"/>
      <c r="L234" s="45"/>
      <c r="M234" s="211"/>
      <c r="N234" s="46"/>
      <c r="O234" s="46"/>
      <c r="P234" s="46"/>
      <c r="Q234" s="46"/>
      <c r="R234" s="46"/>
      <c r="S234" s="46"/>
      <c r="T234" s="84"/>
      <c r="AT234" s="23" t="s">
        <v>133</v>
      </c>
      <c r="AU234" s="23" t="s">
        <v>80</v>
      </c>
    </row>
    <row r="235" spans="2:47" s="1" customFormat="1" ht="13.5">
      <c r="B235" s="45"/>
      <c r="D235" s="208" t="s">
        <v>135</v>
      </c>
      <c r="F235" s="212" t="s">
        <v>353</v>
      </c>
      <c r="I235" s="210"/>
      <c r="L235" s="45"/>
      <c r="M235" s="211"/>
      <c r="N235" s="46"/>
      <c r="O235" s="46"/>
      <c r="P235" s="46"/>
      <c r="Q235" s="46"/>
      <c r="R235" s="46"/>
      <c r="S235" s="46"/>
      <c r="T235" s="84"/>
      <c r="AT235" s="23" t="s">
        <v>135</v>
      </c>
      <c r="AU235" s="23" t="s">
        <v>80</v>
      </c>
    </row>
    <row r="236" spans="2:65" s="1" customFormat="1" ht="14.4" customHeight="1">
      <c r="B236" s="195"/>
      <c r="C236" s="221" t="s">
        <v>354</v>
      </c>
      <c r="D236" s="221" t="s">
        <v>166</v>
      </c>
      <c r="E236" s="222" t="s">
        <v>259</v>
      </c>
      <c r="F236" s="223" t="s">
        <v>260</v>
      </c>
      <c r="G236" s="224" t="s">
        <v>129</v>
      </c>
      <c r="H236" s="225">
        <v>4.12</v>
      </c>
      <c r="I236" s="226"/>
      <c r="J236" s="227">
        <f>ROUND(I236*H236,2)</f>
        <v>0</v>
      </c>
      <c r="K236" s="223" t="s">
        <v>130</v>
      </c>
      <c r="L236" s="228"/>
      <c r="M236" s="229" t="s">
        <v>5</v>
      </c>
      <c r="N236" s="230" t="s">
        <v>41</v>
      </c>
      <c r="O236" s="46"/>
      <c r="P236" s="205">
        <f>O236*H236</f>
        <v>0</v>
      </c>
      <c r="Q236" s="205">
        <v>0.176</v>
      </c>
      <c r="R236" s="205">
        <f>Q236*H236</f>
        <v>0.72512</v>
      </c>
      <c r="S236" s="205">
        <v>0</v>
      </c>
      <c r="T236" s="206">
        <f>S236*H236</f>
        <v>0</v>
      </c>
      <c r="AR236" s="23" t="s">
        <v>170</v>
      </c>
      <c r="AT236" s="23" t="s">
        <v>166</v>
      </c>
      <c r="AU236" s="23" t="s">
        <v>80</v>
      </c>
      <c r="AY236" s="23" t="s">
        <v>124</v>
      </c>
      <c r="BE236" s="207">
        <f>IF(N236="základní",J236,0)</f>
        <v>0</v>
      </c>
      <c r="BF236" s="207">
        <f>IF(N236="snížená",J236,0)</f>
        <v>0</v>
      </c>
      <c r="BG236" s="207">
        <f>IF(N236="zákl. přenesená",J236,0)</f>
        <v>0</v>
      </c>
      <c r="BH236" s="207">
        <f>IF(N236="sníž. přenesená",J236,0)</f>
        <v>0</v>
      </c>
      <c r="BI236" s="207">
        <f>IF(N236="nulová",J236,0)</f>
        <v>0</v>
      </c>
      <c r="BJ236" s="23" t="s">
        <v>78</v>
      </c>
      <c r="BK236" s="207">
        <f>ROUND(I236*H236,2)</f>
        <v>0</v>
      </c>
      <c r="BL236" s="23" t="s">
        <v>131</v>
      </c>
      <c r="BM236" s="23" t="s">
        <v>355</v>
      </c>
    </row>
    <row r="237" spans="2:47" s="1" customFormat="1" ht="13.5">
      <c r="B237" s="45"/>
      <c r="D237" s="208" t="s">
        <v>133</v>
      </c>
      <c r="F237" s="209" t="s">
        <v>260</v>
      </c>
      <c r="I237" s="210"/>
      <c r="L237" s="45"/>
      <c r="M237" s="211"/>
      <c r="N237" s="46"/>
      <c r="O237" s="46"/>
      <c r="P237" s="46"/>
      <c r="Q237" s="46"/>
      <c r="R237" s="46"/>
      <c r="S237" s="46"/>
      <c r="T237" s="84"/>
      <c r="AT237" s="23" t="s">
        <v>133</v>
      </c>
      <c r="AU237" s="23" t="s">
        <v>80</v>
      </c>
    </row>
    <row r="238" spans="2:51" s="11" customFormat="1" ht="13.5">
      <c r="B238" s="213"/>
      <c r="D238" s="208" t="s">
        <v>163</v>
      </c>
      <c r="E238" s="214" t="s">
        <v>5</v>
      </c>
      <c r="F238" s="215" t="s">
        <v>356</v>
      </c>
      <c r="H238" s="216">
        <v>4</v>
      </c>
      <c r="I238" s="217"/>
      <c r="L238" s="213"/>
      <c r="M238" s="218"/>
      <c r="N238" s="219"/>
      <c r="O238" s="219"/>
      <c r="P238" s="219"/>
      <c r="Q238" s="219"/>
      <c r="R238" s="219"/>
      <c r="S238" s="219"/>
      <c r="T238" s="220"/>
      <c r="AT238" s="214" t="s">
        <v>163</v>
      </c>
      <c r="AU238" s="214" t="s">
        <v>80</v>
      </c>
      <c r="AV238" s="11" t="s">
        <v>80</v>
      </c>
      <c r="AW238" s="11" t="s">
        <v>34</v>
      </c>
      <c r="AX238" s="11" t="s">
        <v>78</v>
      </c>
      <c r="AY238" s="214" t="s">
        <v>124</v>
      </c>
    </row>
    <row r="239" spans="2:51" s="11" customFormat="1" ht="13.5">
      <c r="B239" s="213"/>
      <c r="D239" s="208" t="s">
        <v>163</v>
      </c>
      <c r="F239" s="215" t="s">
        <v>357</v>
      </c>
      <c r="H239" s="216">
        <v>4.12</v>
      </c>
      <c r="I239" s="217"/>
      <c r="L239" s="213"/>
      <c r="M239" s="218"/>
      <c r="N239" s="219"/>
      <c r="O239" s="219"/>
      <c r="P239" s="219"/>
      <c r="Q239" s="219"/>
      <c r="R239" s="219"/>
      <c r="S239" s="219"/>
      <c r="T239" s="220"/>
      <c r="AT239" s="214" t="s">
        <v>163</v>
      </c>
      <c r="AU239" s="214" t="s">
        <v>80</v>
      </c>
      <c r="AV239" s="11" t="s">
        <v>80</v>
      </c>
      <c r="AW239" s="11" t="s">
        <v>6</v>
      </c>
      <c r="AX239" s="11" t="s">
        <v>78</v>
      </c>
      <c r="AY239" s="214" t="s">
        <v>124</v>
      </c>
    </row>
    <row r="240" spans="2:65" s="1" customFormat="1" ht="22.8" customHeight="1">
      <c r="B240" s="195"/>
      <c r="C240" s="196" t="s">
        <v>358</v>
      </c>
      <c r="D240" s="196" t="s">
        <v>126</v>
      </c>
      <c r="E240" s="197" t="s">
        <v>359</v>
      </c>
      <c r="F240" s="198" t="s">
        <v>360</v>
      </c>
      <c r="G240" s="199" t="s">
        <v>153</v>
      </c>
      <c r="H240" s="200">
        <v>101.5</v>
      </c>
      <c r="I240" s="201"/>
      <c r="J240" s="202">
        <f>ROUND(I240*H240,2)</f>
        <v>0</v>
      </c>
      <c r="K240" s="198" t="s">
        <v>130</v>
      </c>
      <c r="L240" s="45"/>
      <c r="M240" s="203" t="s">
        <v>5</v>
      </c>
      <c r="N240" s="204" t="s">
        <v>41</v>
      </c>
      <c r="O240" s="46"/>
      <c r="P240" s="205">
        <f>O240*H240</f>
        <v>0</v>
      </c>
      <c r="Q240" s="205">
        <v>0.1554</v>
      </c>
      <c r="R240" s="205">
        <f>Q240*H240</f>
        <v>15.773100000000001</v>
      </c>
      <c r="S240" s="205">
        <v>0</v>
      </c>
      <c r="T240" s="206">
        <f>S240*H240</f>
        <v>0</v>
      </c>
      <c r="AR240" s="23" t="s">
        <v>131</v>
      </c>
      <c r="AT240" s="23" t="s">
        <v>126</v>
      </c>
      <c r="AU240" s="23" t="s">
        <v>80</v>
      </c>
      <c r="AY240" s="23" t="s">
        <v>124</v>
      </c>
      <c r="BE240" s="207">
        <f>IF(N240="základní",J240,0)</f>
        <v>0</v>
      </c>
      <c r="BF240" s="207">
        <f>IF(N240="snížená",J240,0)</f>
        <v>0</v>
      </c>
      <c r="BG240" s="207">
        <f>IF(N240="zákl. přenesená",J240,0)</f>
        <v>0</v>
      </c>
      <c r="BH240" s="207">
        <f>IF(N240="sníž. přenesená",J240,0)</f>
        <v>0</v>
      </c>
      <c r="BI240" s="207">
        <f>IF(N240="nulová",J240,0)</f>
        <v>0</v>
      </c>
      <c r="BJ240" s="23" t="s">
        <v>78</v>
      </c>
      <c r="BK240" s="207">
        <f>ROUND(I240*H240,2)</f>
        <v>0</v>
      </c>
      <c r="BL240" s="23" t="s">
        <v>131</v>
      </c>
      <c r="BM240" s="23" t="s">
        <v>361</v>
      </c>
    </row>
    <row r="241" spans="2:47" s="1" customFormat="1" ht="13.5">
      <c r="B241" s="45"/>
      <c r="D241" s="208" t="s">
        <v>133</v>
      </c>
      <c r="F241" s="209" t="s">
        <v>362</v>
      </c>
      <c r="I241" s="210"/>
      <c r="L241" s="45"/>
      <c r="M241" s="211"/>
      <c r="N241" s="46"/>
      <c r="O241" s="46"/>
      <c r="P241" s="46"/>
      <c r="Q241" s="46"/>
      <c r="R241" s="46"/>
      <c r="S241" s="46"/>
      <c r="T241" s="84"/>
      <c r="AT241" s="23" t="s">
        <v>133</v>
      </c>
      <c r="AU241" s="23" t="s">
        <v>80</v>
      </c>
    </row>
    <row r="242" spans="2:47" s="1" customFormat="1" ht="13.5">
      <c r="B242" s="45"/>
      <c r="D242" s="208" t="s">
        <v>135</v>
      </c>
      <c r="F242" s="212" t="s">
        <v>363</v>
      </c>
      <c r="I242" s="210"/>
      <c r="L242" s="45"/>
      <c r="M242" s="211"/>
      <c r="N242" s="46"/>
      <c r="O242" s="46"/>
      <c r="P242" s="46"/>
      <c r="Q242" s="46"/>
      <c r="R242" s="46"/>
      <c r="S242" s="46"/>
      <c r="T242" s="84"/>
      <c r="AT242" s="23" t="s">
        <v>135</v>
      </c>
      <c r="AU242" s="23" t="s">
        <v>80</v>
      </c>
    </row>
    <row r="243" spans="2:51" s="11" customFormat="1" ht="13.5">
      <c r="B243" s="213"/>
      <c r="D243" s="208" t="s">
        <v>163</v>
      </c>
      <c r="E243" s="214" t="s">
        <v>5</v>
      </c>
      <c r="F243" s="215" t="s">
        <v>364</v>
      </c>
      <c r="H243" s="216">
        <v>101.5</v>
      </c>
      <c r="I243" s="217"/>
      <c r="L243" s="213"/>
      <c r="M243" s="218"/>
      <c r="N243" s="219"/>
      <c r="O243" s="219"/>
      <c r="P243" s="219"/>
      <c r="Q243" s="219"/>
      <c r="R243" s="219"/>
      <c r="S243" s="219"/>
      <c r="T243" s="220"/>
      <c r="AT243" s="214" t="s">
        <v>163</v>
      </c>
      <c r="AU243" s="214" t="s">
        <v>80</v>
      </c>
      <c r="AV243" s="11" t="s">
        <v>80</v>
      </c>
      <c r="AW243" s="11" t="s">
        <v>34</v>
      </c>
      <c r="AX243" s="11" t="s">
        <v>78</v>
      </c>
      <c r="AY243" s="214" t="s">
        <v>124</v>
      </c>
    </row>
    <row r="244" spans="2:65" s="1" customFormat="1" ht="14.4" customHeight="1">
      <c r="B244" s="195"/>
      <c r="C244" s="221" t="s">
        <v>365</v>
      </c>
      <c r="D244" s="221" t="s">
        <v>166</v>
      </c>
      <c r="E244" s="222" t="s">
        <v>366</v>
      </c>
      <c r="F244" s="223" t="s">
        <v>367</v>
      </c>
      <c r="G244" s="224" t="s">
        <v>153</v>
      </c>
      <c r="H244" s="225">
        <v>101.5</v>
      </c>
      <c r="I244" s="226"/>
      <c r="J244" s="227">
        <f>ROUND(I244*H244,2)</f>
        <v>0</v>
      </c>
      <c r="K244" s="223" t="s">
        <v>130</v>
      </c>
      <c r="L244" s="228"/>
      <c r="M244" s="229" t="s">
        <v>5</v>
      </c>
      <c r="N244" s="230" t="s">
        <v>41</v>
      </c>
      <c r="O244" s="46"/>
      <c r="P244" s="205">
        <f>O244*H244</f>
        <v>0</v>
      </c>
      <c r="Q244" s="205">
        <v>0.081</v>
      </c>
      <c r="R244" s="205">
        <f>Q244*H244</f>
        <v>8.2215</v>
      </c>
      <c r="S244" s="205">
        <v>0</v>
      </c>
      <c r="T244" s="206">
        <f>S244*H244</f>
        <v>0</v>
      </c>
      <c r="AR244" s="23" t="s">
        <v>170</v>
      </c>
      <c r="AT244" s="23" t="s">
        <v>166</v>
      </c>
      <c r="AU244" s="23" t="s">
        <v>80</v>
      </c>
      <c r="AY244" s="23" t="s">
        <v>124</v>
      </c>
      <c r="BE244" s="207">
        <f>IF(N244="základní",J244,0)</f>
        <v>0</v>
      </c>
      <c r="BF244" s="207">
        <f>IF(N244="snížená",J244,0)</f>
        <v>0</v>
      </c>
      <c r="BG244" s="207">
        <f>IF(N244="zákl. přenesená",J244,0)</f>
        <v>0</v>
      </c>
      <c r="BH244" s="207">
        <f>IF(N244="sníž. přenesená",J244,0)</f>
        <v>0</v>
      </c>
      <c r="BI244" s="207">
        <f>IF(N244="nulová",J244,0)</f>
        <v>0</v>
      </c>
      <c r="BJ244" s="23" t="s">
        <v>78</v>
      </c>
      <c r="BK244" s="207">
        <f>ROUND(I244*H244,2)</f>
        <v>0</v>
      </c>
      <c r="BL244" s="23" t="s">
        <v>131</v>
      </c>
      <c r="BM244" s="23" t="s">
        <v>368</v>
      </c>
    </row>
    <row r="245" spans="2:47" s="1" customFormat="1" ht="13.5">
      <c r="B245" s="45"/>
      <c r="D245" s="208" t="s">
        <v>133</v>
      </c>
      <c r="F245" s="209" t="s">
        <v>367</v>
      </c>
      <c r="I245" s="210"/>
      <c r="L245" s="45"/>
      <c r="M245" s="211"/>
      <c r="N245" s="46"/>
      <c r="O245" s="46"/>
      <c r="P245" s="46"/>
      <c r="Q245" s="46"/>
      <c r="R245" s="46"/>
      <c r="S245" s="46"/>
      <c r="T245" s="84"/>
      <c r="AT245" s="23" t="s">
        <v>133</v>
      </c>
      <c r="AU245" s="23" t="s">
        <v>80</v>
      </c>
    </row>
    <row r="246" spans="2:65" s="1" customFormat="1" ht="22.8" customHeight="1">
      <c r="B246" s="195"/>
      <c r="C246" s="196" t="s">
        <v>369</v>
      </c>
      <c r="D246" s="196" t="s">
        <v>126</v>
      </c>
      <c r="E246" s="197" t="s">
        <v>370</v>
      </c>
      <c r="F246" s="198" t="s">
        <v>371</v>
      </c>
      <c r="G246" s="199" t="s">
        <v>153</v>
      </c>
      <c r="H246" s="200">
        <v>40</v>
      </c>
      <c r="I246" s="201"/>
      <c r="J246" s="202">
        <f>ROUND(I246*H246,2)</f>
        <v>0</v>
      </c>
      <c r="K246" s="198" t="s">
        <v>130</v>
      </c>
      <c r="L246" s="45"/>
      <c r="M246" s="203" t="s">
        <v>5</v>
      </c>
      <c r="N246" s="204" t="s">
        <v>41</v>
      </c>
      <c r="O246" s="46"/>
      <c r="P246" s="205">
        <f>O246*H246</f>
        <v>0</v>
      </c>
      <c r="Q246" s="205">
        <v>0.1295</v>
      </c>
      <c r="R246" s="205">
        <f>Q246*H246</f>
        <v>5.18</v>
      </c>
      <c r="S246" s="205">
        <v>0</v>
      </c>
      <c r="T246" s="206">
        <f>S246*H246</f>
        <v>0</v>
      </c>
      <c r="AR246" s="23" t="s">
        <v>131</v>
      </c>
      <c r="AT246" s="23" t="s">
        <v>126</v>
      </c>
      <c r="AU246" s="23" t="s">
        <v>80</v>
      </c>
      <c r="AY246" s="23" t="s">
        <v>124</v>
      </c>
      <c r="BE246" s="207">
        <f>IF(N246="základní",J246,0)</f>
        <v>0</v>
      </c>
      <c r="BF246" s="207">
        <f>IF(N246="snížená",J246,0)</f>
        <v>0</v>
      </c>
      <c r="BG246" s="207">
        <f>IF(N246="zákl. přenesená",J246,0)</f>
        <v>0</v>
      </c>
      <c r="BH246" s="207">
        <f>IF(N246="sníž. přenesená",J246,0)</f>
        <v>0</v>
      </c>
      <c r="BI246" s="207">
        <f>IF(N246="nulová",J246,0)</f>
        <v>0</v>
      </c>
      <c r="BJ246" s="23" t="s">
        <v>78</v>
      </c>
      <c r="BK246" s="207">
        <f>ROUND(I246*H246,2)</f>
        <v>0</v>
      </c>
      <c r="BL246" s="23" t="s">
        <v>131</v>
      </c>
      <c r="BM246" s="23" t="s">
        <v>372</v>
      </c>
    </row>
    <row r="247" spans="2:47" s="1" customFormat="1" ht="13.5">
      <c r="B247" s="45"/>
      <c r="D247" s="208" t="s">
        <v>133</v>
      </c>
      <c r="F247" s="209" t="s">
        <v>373</v>
      </c>
      <c r="I247" s="210"/>
      <c r="L247" s="45"/>
      <c r="M247" s="211"/>
      <c r="N247" s="46"/>
      <c r="O247" s="46"/>
      <c r="P247" s="46"/>
      <c r="Q247" s="46"/>
      <c r="R247" s="46"/>
      <c r="S247" s="46"/>
      <c r="T247" s="84"/>
      <c r="AT247" s="23" t="s">
        <v>133</v>
      </c>
      <c r="AU247" s="23" t="s">
        <v>80</v>
      </c>
    </row>
    <row r="248" spans="2:47" s="1" customFormat="1" ht="13.5">
      <c r="B248" s="45"/>
      <c r="D248" s="208" t="s">
        <v>135</v>
      </c>
      <c r="F248" s="212" t="s">
        <v>374</v>
      </c>
      <c r="I248" s="210"/>
      <c r="L248" s="45"/>
      <c r="M248" s="211"/>
      <c r="N248" s="46"/>
      <c r="O248" s="46"/>
      <c r="P248" s="46"/>
      <c r="Q248" s="46"/>
      <c r="R248" s="46"/>
      <c r="S248" s="46"/>
      <c r="T248" s="84"/>
      <c r="AT248" s="23" t="s">
        <v>135</v>
      </c>
      <c r="AU248" s="23" t="s">
        <v>80</v>
      </c>
    </row>
    <row r="249" spans="2:65" s="1" customFormat="1" ht="14.4" customHeight="1">
      <c r="B249" s="195"/>
      <c r="C249" s="221" t="s">
        <v>375</v>
      </c>
      <c r="D249" s="221" t="s">
        <v>166</v>
      </c>
      <c r="E249" s="222" t="s">
        <v>376</v>
      </c>
      <c r="F249" s="223" t="s">
        <v>377</v>
      </c>
      <c r="G249" s="224" t="s">
        <v>153</v>
      </c>
      <c r="H249" s="225">
        <v>40</v>
      </c>
      <c r="I249" s="226"/>
      <c r="J249" s="227">
        <f>ROUND(I249*H249,2)</f>
        <v>0</v>
      </c>
      <c r="K249" s="223" t="s">
        <v>130</v>
      </c>
      <c r="L249" s="228"/>
      <c r="M249" s="229" t="s">
        <v>5</v>
      </c>
      <c r="N249" s="230" t="s">
        <v>41</v>
      </c>
      <c r="O249" s="46"/>
      <c r="P249" s="205">
        <f>O249*H249</f>
        <v>0</v>
      </c>
      <c r="Q249" s="205">
        <v>0.045</v>
      </c>
      <c r="R249" s="205">
        <f>Q249*H249</f>
        <v>1.7999999999999998</v>
      </c>
      <c r="S249" s="205">
        <v>0</v>
      </c>
      <c r="T249" s="206">
        <f>S249*H249</f>
        <v>0</v>
      </c>
      <c r="AR249" s="23" t="s">
        <v>170</v>
      </c>
      <c r="AT249" s="23" t="s">
        <v>166</v>
      </c>
      <c r="AU249" s="23" t="s">
        <v>80</v>
      </c>
      <c r="AY249" s="23" t="s">
        <v>124</v>
      </c>
      <c r="BE249" s="207">
        <f>IF(N249="základní",J249,0)</f>
        <v>0</v>
      </c>
      <c r="BF249" s="207">
        <f>IF(N249="snížená",J249,0)</f>
        <v>0</v>
      </c>
      <c r="BG249" s="207">
        <f>IF(N249="zákl. přenesená",J249,0)</f>
        <v>0</v>
      </c>
      <c r="BH249" s="207">
        <f>IF(N249="sníž. přenesená",J249,0)</f>
        <v>0</v>
      </c>
      <c r="BI249" s="207">
        <f>IF(N249="nulová",J249,0)</f>
        <v>0</v>
      </c>
      <c r="BJ249" s="23" t="s">
        <v>78</v>
      </c>
      <c r="BK249" s="207">
        <f>ROUND(I249*H249,2)</f>
        <v>0</v>
      </c>
      <c r="BL249" s="23" t="s">
        <v>131</v>
      </c>
      <c r="BM249" s="23" t="s">
        <v>378</v>
      </c>
    </row>
    <row r="250" spans="2:47" s="1" customFormat="1" ht="13.5">
      <c r="B250" s="45"/>
      <c r="D250" s="208" t="s">
        <v>133</v>
      </c>
      <c r="F250" s="209" t="s">
        <v>377</v>
      </c>
      <c r="I250" s="210"/>
      <c r="L250" s="45"/>
      <c r="M250" s="211"/>
      <c r="N250" s="46"/>
      <c r="O250" s="46"/>
      <c r="P250" s="46"/>
      <c r="Q250" s="46"/>
      <c r="R250" s="46"/>
      <c r="S250" s="46"/>
      <c r="T250" s="84"/>
      <c r="AT250" s="23" t="s">
        <v>133</v>
      </c>
      <c r="AU250" s="23" t="s">
        <v>80</v>
      </c>
    </row>
    <row r="251" spans="2:65" s="1" customFormat="1" ht="22.8" customHeight="1">
      <c r="B251" s="195"/>
      <c r="C251" s="196" t="s">
        <v>379</v>
      </c>
      <c r="D251" s="196" t="s">
        <v>126</v>
      </c>
      <c r="E251" s="197" t="s">
        <v>380</v>
      </c>
      <c r="F251" s="198" t="s">
        <v>381</v>
      </c>
      <c r="G251" s="199" t="s">
        <v>153</v>
      </c>
      <c r="H251" s="200">
        <v>8.5</v>
      </c>
      <c r="I251" s="201"/>
      <c r="J251" s="202">
        <f>ROUND(I251*H251,2)</f>
        <v>0</v>
      </c>
      <c r="K251" s="198" t="s">
        <v>130</v>
      </c>
      <c r="L251" s="45"/>
      <c r="M251" s="203" t="s">
        <v>5</v>
      </c>
      <c r="N251" s="204" t="s">
        <v>41</v>
      </c>
      <c r="O251" s="46"/>
      <c r="P251" s="205">
        <f>O251*H251</f>
        <v>0</v>
      </c>
      <c r="Q251" s="205">
        <v>0.00061</v>
      </c>
      <c r="R251" s="205">
        <f>Q251*H251</f>
        <v>0.0051849999999999995</v>
      </c>
      <c r="S251" s="205">
        <v>0</v>
      </c>
      <c r="T251" s="206">
        <f>S251*H251</f>
        <v>0</v>
      </c>
      <c r="AR251" s="23" t="s">
        <v>131</v>
      </c>
      <c r="AT251" s="23" t="s">
        <v>126</v>
      </c>
      <c r="AU251" s="23" t="s">
        <v>80</v>
      </c>
      <c r="AY251" s="23" t="s">
        <v>124</v>
      </c>
      <c r="BE251" s="207">
        <f>IF(N251="základní",J251,0)</f>
        <v>0</v>
      </c>
      <c r="BF251" s="207">
        <f>IF(N251="snížená",J251,0)</f>
        <v>0</v>
      </c>
      <c r="BG251" s="207">
        <f>IF(N251="zákl. přenesená",J251,0)</f>
        <v>0</v>
      </c>
      <c r="BH251" s="207">
        <f>IF(N251="sníž. přenesená",J251,0)</f>
        <v>0</v>
      </c>
      <c r="BI251" s="207">
        <f>IF(N251="nulová",J251,0)</f>
        <v>0</v>
      </c>
      <c r="BJ251" s="23" t="s">
        <v>78</v>
      </c>
      <c r="BK251" s="207">
        <f>ROUND(I251*H251,2)</f>
        <v>0</v>
      </c>
      <c r="BL251" s="23" t="s">
        <v>131</v>
      </c>
      <c r="BM251" s="23" t="s">
        <v>382</v>
      </c>
    </row>
    <row r="252" spans="2:47" s="1" customFormat="1" ht="13.5">
      <c r="B252" s="45"/>
      <c r="D252" s="208" t="s">
        <v>133</v>
      </c>
      <c r="F252" s="209" t="s">
        <v>383</v>
      </c>
      <c r="I252" s="210"/>
      <c r="L252" s="45"/>
      <c r="M252" s="211"/>
      <c r="N252" s="46"/>
      <c r="O252" s="46"/>
      <c r="P252" s="46"/>
      <c r="Q252" s="46"/>
      <c r="R252" s="46"/>
      <c r="S252" s="46"/>
      <c r="T252" s="84"/>
      <c r="AT252" s="23" t="s">
        <v>133</v>
      </c>
      <c r="AU252" s="23" t="s">
        <v>80</v>
      </c>
    </row>
    <row r="253" spans="2:47" s="1" customFormat="1" ht="13.5">
      <c r="B253" s="45"/>
      <c r="D253" s="208" t="s">
        <v>135</v>
      </c>
      <c r="F253" s="212" t="s">
        <v>384</v>
      </c>
      <c r="I253" s="210"/>
      <c r="L253" s="45"/>
      <c r="M253" s="211"/>
      <c r="N253" s="46"/>
      <c r="O253" s="46"/>
      <c r="P253" s="46"/>
      <c r="Q253" s="46"/>
      <c r="R253" s="46"/>
      <c r="S253" s="46"/>
      <c r="T253" s="84"/>
      <c r="AT253" s="23" t="s">
        <v>135</v>
      </c>
      <c r="AU253" s="23" t="s">
        <v>80</v>
      </c>
    </row>
    <row r="254" spans="2:65" s="1" customFormat="1" ht="14.4" customHeight="1">
      <c r="B254" s="195"/>
      <c r="C254" s="196" t="s">
        <v>385</v>
      </c>
      <c r="D254" s="196" t="s">
        <v>126</v>
      </c>
      <c r="E254" s="197" t="s">
        <v>386</v>
      </c>
      <c r="F254" s="198" t="s">
        <v>387</v>
      </c>
      <c r="G254" s="199" t="s">
        <v>153</v>
      </c>
      <c r="H254" s="200">
        <v>8.5</v>
      </c>
      <c r="I254" s="201"/>
      <c r="J254" s="202">
        <f>ROUND(I254*H254,2)</f>
        <v>0</v>
      </c>
      <c r="K254" s="198" t="s">
        <v>130</v>
      </c>
      <c r="L254" s="45"/>
      <c r="M254" s="203" t="s">
        <v>5</v>
      </c>
      <c r="N254" s="204" t="s">
        <v>41</v>
      </c>
      <c r="O254" s="46"/>
      <c r="P254" s="205">
        <f>O254*H254</f>
        <v>0</v>
      </c>
      <c r="Q254" s="205">
        <v>0</v>
      </c>
      <c r="R254" s="205">
        <f>Q254*H254</f>
        <v>0</v>
      </c>
      <c r="S254" s="205">
        <v>0</v>
      </c>
      <c r="T254" s="206">
        <f>S254*H254</f>
        <v>0</v>
      </c>
      <c r="AR254" s="23" t="s">
        <v>131</v>
      </c>
      <c r="AT254" s="23" t="s">
        <v>126</v>
      </c>
      <c r="AU254" s="23" t="s">
        <v>80</v>
      </c>
      <c r="AY254" s="23" t="s">
        <v>124</v>
      </c>
      <c r="BE254" s="207">
        <f>IF(N254="základní",J254,0)</f>
        <v>0</v>
      </c>
      <c r="BF254" s="207">
        <f>IF(N254="snížená",J254,0)</f>
        <v>0</v>
      </c>
      <c r="BG254" s="207">
        <f>IF(N254="zákl. přenesená",J254,0)</f>
        <v>0</v>
      </c>
      <c r="BH254" s="207">
        <f>IF(N254="sníž. přenesená",J254,0)</f>
        <v>0</v>
      </c>
      <c r="BI254" s="207">
        <f>IF(N254="nulová",J254,0)</f>
        <v>0</v>
      </c>
      <c r="BJ254" s="23" t="s">
        <v>78</v>
      </c>
      <c r="BK254" s="207">
        <f>ROUND(I254*H254,2)</f>
        <v>0</v>
      </c>
      <c r="BL254" s="23" t="s">
        <v>131</v>
      </c>
      <c r="BM254" s="23" t="s">
        <v>388</v>
      </c>
    </row>
    <row r="255" spans="2:47" s="1" customFormat="1" ht="13.5">
      <c r="B255" s="45"/>
      <c r="D255" s="208" t="s">
        <v>133</v>
      </c>
      <c r="F255" s="209" t="s">
        <v>389</v>
      </c>
      <c r="I255" s="210"/>
      <c r="L255" s="45"/>
      <c r="M255" s="211"/>
      <c r="N255" s="46"/>
      <c r="O255" s="46"/>
      <c r="P255" s="46"/>
      <c r="Q255" s="46"/>
      <c r="R255" s="46"/>
      <c r="S255" s="46"/>
      <c r="T255" s="84"/>
      <c r="AT255" s="23" t="s">
        <v>133</v>
      </c>
      <c r="AU255" s="23" t="s">
        <v>80</v>
      </c>
    </row>
    <row r="256" spans="2:47" s="1" customFormat="1" ht="13.5">
      <c r="B256" s="45"/>
      <c r="D256" s="208" t="s">
        <v>135</v>
      </c>
      <c r="F256" s="212" t="s">
        <v>390</v>
      </c>
      <c r="I256" s="210"/>
      <c r="L256" s="45"/>
      <c r="M256" s="211"/>
      <c r="N256" s="46"/>
      <c r="O256" s="46"/>
      <c r="P256" s="46"/>
      <c r="Q256" s="46"/>
      <c r="R256" s="46"/>
      <c r="S256" s="46"/>
      <c r="T256" s="84"/>
      <c r="AT256" s="23" t="s">
        <v>135</v>
      </c>
      <c r="AU256" s="23" t="s">
        <v>80</v>
      </c>
    </row>
    <row r="257" spans="2:65" s="1" customFormat="1" ht="22.8" customHeight="1">
      <c r="B257" s="195"/>
      <c r="C257" s="196" t="s">
        <v>391</v>
      </c>
      <c r="D257" s="196" t="s">
        <v>126</v>
      </c>
      <c r="E257" s="197" t="s">
        <v>392</v>
      </c>
      <c r="F257" s="198" t="s">
        <v>393</v>
      </c>
      <c r="G257" s="199" t="s">
        <v>153</v>
      </c>
      <c r="H257" s="200">
        <v>21</v>
      </c>
      <c r="I257" s="201"/>
      <c r="J257" s="202">
        <f>ROUND(I257*H257,2)</f>
        <v>0</v>
      </c>
      <c r="K257" s="198" t="s">
        <v>130</v>
      </c>
      <c r="L257" s="45"/>
      <c r="M257" s="203" t="s">
        <v>5</v>
      </c>
      <c r="N257" s="204" t="s">
        <v>41</v>
      </c>
      <c r="O257" s="46"/>
      <c r="P257" s="205">
        <f>O257*H257</f>
        <v>0</v>
      </c>
      <c r="Q257" s="205">
        <v>0.16371</v>
      </c>
      <c r="R257" s="205">
        <f>Q257*H257</f>
        <v>3.43791</v>
      </c>
      <c r="S257" s="205">
        <v>0</v>
      </c>
      <c r="T257" s="206">
        <f>S257*H257</f>
        <v>0</v>
      </c>
      <c r="AR257" s="23" t="s">
        <v>131</v>
      </c>
      <c r="AT257" s="23" t="s">
        <v>126</v>
      </c>
      <c r="AU257" s="23" t="s">
        <v>80</v>
      </c>
      <c r="AY257" s="23" t="s">
        <v>124</v>
      </c>
      <c r="BE257" s="207">
        <f>IF(N257="základní",J257,0)</f>
        <v>0</v>
      </c>
      <c r="BF257" s="207">
        <f>IF(N257="snížená",J257,0)</f>
        <v>0</v>
      </c>
      <c r="BG257" s="207">
        <f>IF(N257="zákl. přenesená",J257,0)</f>
        <v>0</v>
      </c>
      <c r="BH257" s="207">
        <f>IF(N257="sníž. přenesená",J257,0)</f>
        <v>0</v>
      </c>
      <c r="BI257" s="207">
        <f>IF(N257="nulová",J257,0)</f>
        <v>0</v>
      </c>
      <c r="BJ257" s="23" t="s">
        <v>78</v>
      </c>
      <c r="BK257" s="207">
        <f>ROUND(I257*H257,2)</f>
        <v>0</v>
      </c>
      <c r="BL257" s="23" t="s">
        <v>131</v>
      </c>
      <c r="BM257" s="23" t="s">
        <v>394</v>
      </c>
    </row>
    <row r="258" spans="2:47" s="1" customFormat="1" ht="13.5">
      <c r="B258" s="45"/>
      <c r="D258" s="208" t="s">
        <v>133</v>
      </c>
      <c r="F258" s="209" t="s">
        <v>395</v>
      </c>
      <c r="I258" s="210"/>
      <c r="L258" s="45"/>
      <c r="M258" s="211"/>
      <c r="N258" s="46"/>
      <c r="O258" s="46"/>
      <c r="P258" s="46"/>
      <c r="Q258" s="46"/>
      <c r="R258" s="46"/>
      <c r="S258" s="46"/>
      <c r="T258" s="84"/>
      <c r="AT258" s="23" t="s">
        <v>133</v>
      </c>
      <c r="AU258" s="23" t="s">
        <v>80</v>
      </c>
    </row>
    <row r="259" spans="2:47" s="1" customFormat="1" ht="13.5">
      <c r="B259" s="45"/>
      <c r="D259" s="208" t="s">
        <v>135</v>
      </c>
      <c r="F259" s="212" t="s">
        <v>396</v>
      </c>
      <c r="I259" s="210"/>
      <c r="L259" s="45"/>
      <c r="M259" s="211"/>
      <c r="N259" s="46"/>
      <c r="O259" s="46"/>
      <c r="P259" s="46"/>
      <c r="Q259" s="46"/>
      <c r="R259" s="46"/>
      <c r="S259" s="46"/>
      <c r="T259" s="84"/>
      <c r="AT259" s="23" t="s">
        <v>135</v>
      </c>
      <c r="AU259" s="23" t="s">
        <v>80</v>
      </c>
    </row>
    <row r="260" spans="2:65" s="1" customFormat="1" ht="22.8" customHeight="1">
      <c r="B260" s="195"/>
      <c r="C260" s="196" t="s">
        <v>397</v>
      </c>
      <c r="D260" s="196" t="s">
        <v>126</v>
      </c>
      <c r="E260" s="197" t="s">
        <v>398</v>
      </c>
      <c r="F260" s="198" t="s">
        <v>399</v>
      </c>
      <c r="G260" s="199" t="s">
        <v>129</v>
      </c>
      <c r="H260" s="200">
        <v>84</v>
      </c>
      <c r="I260" s="201"/>
      <c r="J260" s="202">
        <f>ROUND(I260*H260,2)</f>
        <v>0</v>
      </c>
      <c r="K260" s="198" t="s">
        <v>130</v>
      </c>
      <c r="L260" s="45"/>
      <c r="M260" s="203" t="s">
        <v>5</v>
      </c>
      <c r="N260" s="204" t="s">
        <v>41</v>
      </c>
      <c r="O260" s="46"/>
      <c r="P260" s="205">
        <f>O260*H260</f>
        <v>0</v>
      </c>
      <c r="Q260" s="205">
        <v>0.02681</v>
      </c>
      <c r="R260" s="205">
        <f>Q260*H260</f>
        <v>2.25204</v>
      </c>
      <c r="S260" s="205">
        <v>0</v>
      </c>
      <c r="T260" s="206">
        <f>S260*H260</f>
        <v>0</v>
      </c>
      <c r="AR260" s="23" t="s">
        <v>131</v>
      </c>
      <c r="AT260" s="23" t="s">
        <v>126</v>
      </c>
      <c r="AU260" s="23" t="s">
        <v>80</v>
      </c>
      <c r="AY260" s="23" t="s">
        <v>124</v>
      </c>
      <c r="BE260" s="207">
        <f>IF(N260="základní",J260,0)</f>
        <v>0</v>
      </c>
      <c r="BF260" s="207">
        <f>IF(N260="snížená",J260,0)</f>
        <v>0</v>
      </c>
      <c r="BG260" s="207">
        <f>IF(N260="zákl. přenesená",J260,0)</f>
        <v>0</v>
      </c>
      <c r="BH260" s="207">
        <f>IF(N260="sníž. přenesená",J260,0)</f>
        <v>0</v>
      </c>
      <c r="BI260" s="207">
        <f>IF(N260="nulová",J260,0)</f>
        <v>0</v>
      </c>
      <c r="BJ260" s="23" t="s">
        <v>78</v>
      </c>
      <c r="BK260" s="207">
        <f>ROUND(I260*H260,2)</f>
        <v>0</v>
      </c>
      <c r="BL260" s="23" t="s">
        <v>131</v>
      </c>
      <c r="BM260" s="23" t="s">
        <v>400</v>
      </c>
    </row>
    <row r="261" spans="2:47" s="1" customFormat="1" ht="13.5">
      <c r="B261" s="45"/>
      <c r="D261" s="208" t="s">
        <v>133</v>
      </c>
      <c r="F261" s="209" t="s">
        <v>401</v>
      </c>
      <c r="I261" s="210"/>
      <c r="L261" s="45"/>
      <c r="M261" s="211"/>
      <c r="N261" s="46"/>
      <c r="O261" s="46"/>
      <c r="P261" s="46"/>
      <c r="Q261" s="46"/>
      <c r="R261" s="46"/>
      <c r="S261" s="46"/>
      <c r="T261" s="84"/>
      <c r="AT261" s="23" t="s">
        <v>133</v>
      </c>
      <c r="AU261" s="23" t="s">
        <v>80</v>
      </c>
    </row>
    <row r="262" spans="2:47" s="1" customFormat="1" ht="13.5">
      <c r="B262" s="45"/>
      <c r="D262" s="208" t="s">
        <v>135</v>
      </c>
      <c r="F262" s="212" t="s">
        <v>396</v>
      </c>
      <c r="I262" s="210"/>
      <c r="L262" s="45"/>
      <c r="M262" s="211"/>
      <c r="N262" s="46"/>
      <c r="O262" s="46"/>
      <c r="P262" s="46"/>
      <c r="Q262" s="46"/>
      <c r="R262" s="46"/>
      <c r="S262" s="46"/>
      <c r="T262" s="84"/>
      <c r="AT262" s="23" t="s">
        <v>135</v>
      </c>
      <c r="AU262" s="23" t="s">
        <v>80</v>
      </c>
    </row>
    <row r="263" spans="2:51" s="11" customFormat="1" ht="13.5">
      <c r="B263" s="213"/>
      <c r="D263" s="208" t="s">
        <v>163</v>
      </c>
      <c r="E263" s="214" t="s">
        <v>5</v>
      </c>
      <c r="F263" s="215" t="s">
        <v>402</v>
      </c>
      <c r="H263" s="216">
        <v>16.8</v>
      </c>
      <c r="I263" s="217"/>
      <c r="L263" s="213"/>
      <c r="M263" s="218"/>
      <c r="N263" s="219"/>
      <c r="O263" s="219"/>
      <c r="P263" s="219"/>
      <c r="Q263" s="219"/>
      <c r="R263" s="219"/>
      <c r="S263" s="219"/>
      <c r="T263" s="220"/>
      <c r="AT263" s="214" t="s">
        <v>163</v>
      </c>
      <c r="AU263" s="214" t="s">
        <v>80</v>
      </c>
      <c r="AV263" s="11" t="s">
        <v>80</v>
      </c>
      <c r="AW263" s="11" t="s">
        <v>34</v>
      </c>
      <c r="AX263" s="11" t="s">
        <v>78</v>
      </c>
      <c r="AY263" s="214" t="s">
        <v>124</v>
      </c>
    </row>
    <row r="264" spans="2:51" s="11" customFormat="1" ht="13.5">
      <c r="B264" s="213"/>
      <c r="D264" s="208" t="s">
        <v>163</v>
      </c>
      <c r="F264" s="215" t="s">
        <v>403</v>
      </c>
      <c r="H264" s="216">
        <v>84</v>
      </c>
      <c r="I264" s="217"/>
      <c r="L264" s="213"/>
      <c r="M264" s="218"/>
      <c r="N264" s="219"/>
      <c r="O264" s="219"/>
      <c r="P264" s="219"/>
      <c r="Q264" s="219"/>
      <c r="R264" s="219"/>
      <c r="S264" s="219"/>
      <c r="T264" s="220"/>
      <c r="AT264" s="214" t="s">
        <v>163</v>
      </c>
      <c r="AU264" s="214" t="s">
        <v>80</v>
      </c>
      <c r="AV264" s="11" t="s">
        <v>80</v>
      </c>
      <c r="AW264" s="11" t="s">
        <v>6</v>
      </c>
      <c r="AX264" s="11" t="s">
        <v>78</v>
      </c>
      <c r="AY264" s="214" t="s">
        <v>124</v>
      </c>
    </row>
    <row r="265" spans="2:65" s="1" customFormat="1" ht="14.4" customHeight="1">
      <c r="B265" s="195"/>
      <c r="C265" s="221" t="s">
        <v>404</v>
      </c>
      <c r="D265" s="221" t="s">
        <v>166</v>
      </c>
      <c r="E265" s="222" t="s">
        <v>405</v>
      </c>
      <c r="F265" s="223" t="s">
        <v>406</v>
      </c>
      <c r="G265" s="224" t="s">
        <v>153</v>
      </c>
      <c r="H265" s="225">
        <v>21</v>
      </c>
      <c r="I265" s="226"/>
      <c r="J265" s="227">
        <f>ROUND(I265*H265,2)</f>
        <v>0</v>
      </c>
      <c r="K265" s="223" t="s">
        <v>130</v>
      </c>
      <c r="L265" s="228"/>
      <c r="M265" s="229" t="s">
        <v>5</v>
      </c>
      <c r="N265" s="230" t="s">
        <v>41</v>
      </c>
      <c r="O265" s="46"/>
      <c r="P265" s="205">
        <f>O265*H265</f>
        <v>0</v>
      </c>
      <c r="Q265" s="205">
        <v>0.15332</v>
      </c>
      <c r="R265" s="205">
        <f>Q265*H265</f>
        <v>3.21972</v>
      </c>
      <c r="S265" s="205">
        <v>0</v>
      </c>
      <c r="T265" s="206">
        <f>S265*H265</f>
        <v>0</v>
      </c>
      <c r="AR265" s="23" t="s">
        <v>170</v>
      </c>
      <c r="AT265" s="23" t="s">
        <v>166</v>
      </c>
      <c r="AU265" s="23" t="s">
        <v>80</v>
      </c>
      <c r="AY265" s="23" t="s">
        <v>124</v>
      </c>
      <c r="BE265" s="207">
        <f>IF(N265="základní",J265,0)</f>
        <v>0</v>
      </c>
      <c r="BF265" s="207">
        <f>IF(N265="snížená",J265,0)</f>
        <v>0</v>
      </c>
      <c r="BG265" s="207">
        <f>IF(N265="zákl. přenesená",J265,0)</f>
        <v>0</v>
      </c>
      <c r="BH265" s="207">
        <f>IF(N265="sníž. přenesená",J265,0)</f>
        <v>0</v>
      </c>
      <c r="BI265" s="207">
        <f>IF(N265="nulová",J265,0)</f>
        <v>0</v>
      </c>
      <c r="BJ265" s="23" t="s">
        <v>78</v>
      </c>
      <c r="BK265" s="207">
        <f>ROUND(I265*H265,2)</f>
        <v>0</v>
      </c>
      <c r="BL265" s="23" t="s">
        <v>131</v>
      </c>
      <c r="BM265" s="23" t="s">
        <v>407</v>
      </c>
    </row>
    <row r="266" spans="2:47" s="1" customFormat="1" ht="13.5">
      <c r="B266" s="45"/>
      <c r="D266" s="208" t="s">
        <v>133</v>
      </c>
      <c r="F266" s="209" t="s">
        <v>406</v>
      </c>
      <c r="I266" s="210"/>
      <c r="L266" s="45"/>
      <c r="M266" s="211"/>
      <c r="N266" s="46"/>
      <c r="O266" s="46"/>
      <c r="P266" s="46"/>
      <c r="Q266" s="46"/>
      <c r="R266" s="46"/>
      <c r="S266" s="46"/>
      <c r="T266" s="84"/>
      <c r="AT266" s="23" t="s">
        <v>133</v>
      </c>
      <c r="AU266" s="23" t="s">
        <v>80</v>
      </c>
    </row>
    <row r="267" spans="2:65" s="1" customFormat="1" ht="14.4" customHeight="1">
      <c r="B267" s="195"/>
      <c r="C267" s="196" t="s">
        <v>408</v>
      </c>
      <c r="D267" s="196" t="s">
        <v>126</v>
      </c>
      <c r="E267" s="197" t="s">
        <v>409</v>
      </c>
      <c r="F267" s="198" t="s">
        <v>410</v>
      </c>
      <c r="G267" s="199" t="s">
        <v>129</v>
      </c>
      <c r="H267" s="200">
        <v>30</v>
      </c>
      <c r="I267" s="201"/>
      <c r="J267" s="202">
        <f>ROUND(I267*H267,2)</f>
        <v>0</v>
      </c>
      <c r="K267" s="198" t="s">
        <v>130</v>
      </c>
      <c r="L267" s="45"/>
      <c r="M267" s="203" t="s">
        <v>5</v>
      </c>
      <c r="N267" s="204" t="s">
        <v>41</v>
      </c>
      <c r="O267" s="46"/>
      <c r="P267" s="205">
        <f>O267*H267</f>
        <v>0</v>
      </c>
      <c r="Q267" s="205">
        <v>0</v>
      </c>
      <c r="R267" s="205">
        <f>Q267*H267</f>
        <v>0</v>
      </c>
      <c r="S267" s="205">
        <v>0.05</v>
      </c>
      <c r="T267" s="206">
        <f>S267*H267</f>
        <v>1.5</v>
      </c>
      <c r="AR267" s="23" t="s">
        <v>131</v>
      </c>
      <c r="AT267" s="23" t="s">
        <v>126</v>
      </c>
      <c r="AU267" s="23" t="s">
        <v>80</v>
      </c>
      <c r="AY267" s="23" t="s">
        <v>124</v>
      </c>
      <c r="BE267" s="207">
        <f>IF(N267="základní",J267,0)</f>
        <v>0</v>
      </c>
      <c r="BF267" s="207">
        <f>IF(N267="snížená",J267,0)</f>
        <v>0</v>
      </c>
      <c r="BG267" s="207">
        <f>IF(N267="zákl. přenesená",J267,0)</f>
        <v>0</v>
      </c>
      <c r="BH267" s="207">
        <f>IF(N267="sníž. přenesená",J267,0)</f>
        <v>0</v>
      </c>
      <c r="BI267" s="207">
        <f>IF(N267="nulová",J267,0)</f>
        <v>0</v>
      </c>
      <c r="BJ267" s="23" t="s">
        <v>78</v>
      </c>
      <c r="BK267" s="207">
        <f>ROUND(I267*H267,2)</f>
        <v>0</v>
      </c>
      <c r="BL267" s="23" t="s">
        <v>131</v>
      </c>
      <c r="BM267" s="23" t="s">
        <v>411</v>
      </c>
    </row>
    <row r="268" spans="2:47" s="1" customFormat="1" ht="13.5">
      <c r="B268" s="45"/>
      <c r="D268" s="208" t="s">
        <v>133</v>
      </c>
      <c r="F268" s="209" t="s">
        <v>412</v>
      </c>
      <c r="I268" s="210"/>
      <c r="L268" s="45"/>
      <c r="M268" s="211"/>
      <c r="N268" s="46"/>
      <c r="O268" s="46"/>
      <c r="P268" s="46"/>
      <c r="Q268" s="46"/>
      <c r="R268" s="46"/>
      <c r="S268" s="46"/>
      <c r="T268" s="84"/>
      <c r="AT268" s="23" t="s">
        <v>133</v>
      </c>
      <c r="AU268" s="23" t="s">
        <v>80</v>
      </c>
    </row>
    <row r="269" spans="2:47" s="1" customFormat="1" ht="13.5">
      <c r="B269" s="45"/>
      <c r="D269" s="208" t="s">
        <v>135</v>
      </c>
      <c r="F269" s="212" t="s">
        <v>413</v>
      </c>
      <c r="I269" s="210"/>
      <c r="L269" s="45"/>
      <c r="M269" s="211"/>
      <c r="N269" s="46"/>
      <c r="O269" s="46"/>
      <c r="P269" s="46"/>
      <c r="Q269" s="46"/>
      <c r="R269" s="46"/>
      <c r="S269" s="46"/>
      <c r="T269" s="84"/>
      <c r="AT269" s="23" t="s">
        <v>135</v>
      </c>
      <c r="AU269" s="23" t="s">
        <v>80</v>
      </c>
    </row>
    <row r="270" spans="2:65" s="1" customFormat="1" ht="14.4" customHeight="1">
      <c r="B270" s="195"/>
      <c r="C270" s="196" t="s">
        <v>414</v>
      </c>
      <c r="D270" s="196" t="s">
        <v>126</v>
      </c>
      <c r="E270" s="197" t="s">
        <v>415</v>
      </c>
      <c r="F270" s="198" t="s">
        <v>416</v>
      </c>
      <c r="G270" s="199" t="s">
        <v>201</v>
      </c>
      <c r="H270" s="200">
        <v>11</v>
      </c>
      <c r="I270" s="201"/>
      <c r="J270" s="202">
        <f>ROUND(I270*H270,2)</f>
        <v>0</v>
      </c>
      <c r="K270" s="198" t="s">
        <v>130</v>
      </c>
      <c r="L270" s="45"/>
      <c r="M270" s="203" t="s">
        <v>5</v>
      </c>
      <c r="N270" s="204" t="s">
        <v>41</v>
      </c>
      <c r="O270" s="46"/>
      <c r="P270" s="205">
        <f>O270*H270</f>
        <v>0</v>
      </c>
      <c r="Q270" s="205">
        <v>0</v>
      </c>
      <c r="R270" s="205">
        <f>Q270*H270</f>
        <v>0</v>
      </c>
      <c r="S270" s="205">
        <v>0</v>
      </c>
      <c r="T270" s="206">
        <f>S270*H270</f>
        <v>0</v>
      </c>
      <c r="AR270" s="23" t="s">
        <v>131</v>
      </c>
      <c r="AT270" s="23" t="s">
        <v>126</v>
      </c>
      <c r="AU270" s="23" t="s">
        <v>80</v>
      </c>
      <c r="AY270" s="23" t="s">
        <v>124</v>
      </c>
      <c r="BE270" s="207">
        <f>IF(N270="základní",J270,0)</f>
        <v>0</v>
      </c>
      <c r="BF270" s="207">
        <f>IF(N270="snížená",J270,0)</f>
        <v>0</v>
      </c>
      <c r="BG270" s="207">
        <f>IF(N270="zákl. přenesená",J270,0)</f>
        <v>0</v>
      </c>
      <c r="BH270" s="207">
        <f>IF(N270="sníž. přenesená",J270,0)</f>
        <v>0</v>
      </c>
      <c r="BI270" s="207">
        <f>IF(N270="nulová",J270,0)</f>
        <v>0</v>
      </c>
      <c r="BJ270" s="23" t="s">
        <v>78</v>
      </c>
      <c r="BK270" s="207">
        <f>ROUND(I270*H270,2)</f>
        <v>0</v>
      </c>
      <c r="BL270" s="23" t="s">
        <v>131</v>
      </c>
      <c r="BM270" s="23" t="s">
        <v>417</v>
      </c>
    </row>
    <row r="271" spans="2:47" s="1" customFormat="1" ht="13.5">
      <c r="B271" s="45"/>
      <c r="D271" s="208" t="s">
        <v>133</v>
      </c>
      <c r="F271" s="209" t="s">
        <v>418</v>
      </c>
      <c r="I271" s="210"/>
      <c r="L271" s="45"/>
      <c r="M271" s="211"/>
      <c r="N271" s="46"/>
      <c r="O271" s="46"/>
      <c r="P271" s="46"/>
      <c r="Q271" s="46"/>
      <c r="R271" s="46"/>
      <c r="S271" s="46"/>
      <c r="T271" s="84"/>
      <c r="AT271" s="23" t="s">
        <v>133</v>
      </c>
      <c r="AU271" s="23" t="s">
        <v>80</v>
      </c>
    </row>
    <row r="272" spans="2:63" s="10" customFormat="1" ht="29.85" customHeight="1">
      <c r="B272" s="182"/>
      <c r="D272" s="183" t="s">
        <v>69</v>
      </c>
      <c r="E272" s="193" t="s">
        <v>419</v>
      </c>
      <c r="F272" s="193" t="s">
        <v>420</v>
      </c>
      <c r="I272" s="185"/>
      <c r="J272" s="194">
        <f>BK272</f>
        <v>0</v>
      </c>
      <c r="L272" s="182"/>
      <c r="M272" s="187"/>
      <c r="N272" s="188"/>
      <c r="O272" s="188"/>
      <c r="P272" s="189">
        <f>SUM(P273:P318)</f>
        <v>0</v>
      </c>
      <c r="Q272" s="188"/>
      <c r="R272" s="189">
        <f>SUM(R273:R318)</f>
        <v>0</v>
      </c>
      <c r="S272" s="188"/>
      <c r="T272" s="190">
        <f>SUM(T273:T318)</f>
        <v>0</v>
      </c>
      <c r="AR272" s="183" t="s">
        <v>78</v>
      </c>
      <c r="AT272" s="191" t="s">
        <v>69</v>
      </c>
      <c r="AU272" s="191" t="s">
        <v>78</v>
      </c>
      <c r="AY272" s="183" t="s">
        <v>124</v>
      </c>
      <c r="BK272" s="192">
        <f>SUM(BK273:BK318)</f>
        <v>0</v>
      </c>
    </row>
    <row r="273" spans="2:65" s="1" customFormat="1" ht="14.4" customHeight="1">
      <c r="B273" s="195"/>
      <c r="C273" s="196" t="s">
        <v>421</v>
      </c>
      <c r="D273" s="196" t="s">
        <v>126</v>
      </c>
      <c r="E273" s="197" t="s">
        <v>422</v>
      </c>
      <c r="F273" s="198" t="s">
        <v>423</v>
      </c>
      <c r="G273" s="199" t="s">
        <v>169</v>
      </c>
      <c r="H273" s="200">
        <v>482.39</v>
      </c>
      <c r="I273" s="201"/>
      <c r="J273" s="202">
        <f>ROUND(I273*H273,2)</f>
        <v>0</v>
      </c>
      <c r="K273" s="198" t="s">
        <v>130</v>
      </c>
      <c r="L273" s="45"/>
      <c r="M273" s="203" t="s">
        <v>5</v>
      </c>
      <c r="N273" s="204" t="s">
        <v>41</v>
      </c>
      <c r="O273" s="46"/>
      <c r="P273" s="205">
        <f>O273*H273</f>
        <v>0</v>
      </c>
      <c r="Q273" s="205">
        <v>0</v>
      </c>
      <c r="R273" s="205">
        <f>Q273*H273</f>
        <v>0</v>
      </c>
      <c r="S273" s="205">
        <v>0</v>
      </c>
      <c r="T273" s="206">
        <f>S273*H273</f>
        <v>0</v>
      </c>
      <c r="AR273" s="23" t="s">
        <v>131</v>
      </c>
      <c r="AT273" s="23" t="s">
        <v>126</v>
      </c>
      <c r="AU273" s="23" t="s">
        <v>80</v>
      </c>
      <c r="AY273" s="23" t="s">
        <v>124</v>
      </c>
      <c r="BE273" s="207">
        <f>IF(N273="základní",J273,0)</f>
        <v>0</v>
      </c>
      <c r="BF273" s="207">
        <f>IF(N273="snížená",J273,0)</f>
        <v>0</v>
      </c>
      <c r="BG273" s="207">
        <f>IF(N273="zákl. přenesená",J273,0)</f>
        <v>0</v>
      </c>
      <c r="BH273" s="207">
        <f>IF(N273="sníž. přenesená",J273,0)</f>
        <v>0</v>
      </c>
      <c r="BI273" s="207">
        <f>IF(N273="nulová",J273,0)</f>
        <v>0</v>
      </c>
      <c r="BJ273" s="23" t="s">
        <v>78</v>
      </c>
      <c r="BK273" s="207">
        <f>ROUND(I273*H273,2)</f>
        <v>0</v>
      </c>
      <c r="BL273" s="23" t="s">
        <v>131</v>
      </c>
      <c r="BM273" s="23" t="s">
        <v>424</v>
      </c>
    </row>
    <row r="274" spans="2:47" s="1" customFormat="1" ht="13.5">
      <c r="B274" s="45"/>
      <c r="D274" s="208" t="s">
        <v>133</v>
      </c>
      <c r="F274" s="209" t="s">
        <v>425</v>
      </c>
      <c r="I274" s="210"/>
      <c r="L274" s="45"/>
      <c r="M274" s="211"/>
      <c r="N274" s="46"/>
      <c r="O274" s="46"/>
      <c r="P274" s="46"/>
      <c r="Q274" s="46"/>
      <c r="R274" s="46"/>
      <c r="S274" s="46"/>
      <c r="T274" s="84"/>
      <c r="AT274" s="23" t="s">
        <v>133</v>
      </c>
      <c r="AU274" s="23" t="s">
        <v>80</v>
      </c>
    </row>
    <row r="275" spans="2:47" s="1" customFormat="1" ht="13.5">
      <c r="B275" s="45"/>
      <c r="D275" s="208" t="s">
        <v>135</v>
      </c>
      <c r="F275" s="212" t="s">
        <v>426</v>
      </c>
      <c r="I275" s="210"/>
      <c r="L275" s="45"/>
      <c r="M275" s="211"/>
      <c r="N275" s="46"/>
      <c r="O275" s="46"/>
      <c r="P275" s="46"/>
      <c r="Q275" s="46"/>
      <c r="R275" s="46"/>
      <c r="S275" s="46"/>
      <c r="T275" s="84"/>
      <c r="AT275" s="23" t="s">
        <v>135</v>
      </c>
      <c r="AU275" s="23" t="s">
        <v>80</v>
      </c>
    </row>
    <row r="276" spans="2:51" s="12" customFormat="1" ht="13.5">
      <c r="B276" s="231"/>
      <c r="D276" s="208" t="s">
        <v>163</v>
      </c>
      <c r="E276" s="232" t="s">
        <v>5</v>
      </c>
      <c r="F276" s="233" t="s">
        <v>427</v>
      </c>
      <c r="H276" s="232" t="s">
        <v>5</v>
      </c>
      <c r="I276" s="234"/>
      <c r="L276" s="231"/>
      <c r="M276" s="235"/>
      <c r="N276" s="236"/>
      <c r="O276" s="236"/>
      <c r="P276" s="236"/>
      <c r="Q276" s="236"/>
      <c r="R276" s="236"/>
      <c r="S276" s="236"/>
      <c r="T276" s="237"/>
      <c r="AT276" s="232" t="s">
        <v>163</v>
      </c>
      <c r="AU276" s="232" t="s">
        <v>80</v>
      </c>
      <c r="AV276" s="12" t="s">
        <v>78</v>
      </c>
      <c r="AW276" s="12" t="s">
        <v>34</v>
      </c>
      <c r="AX276" s="12" t="s">
        <v>70</v>
      </c>
      <c r="AY276" s="232" t="s">
        <v>124</v>
      </c>
    </row>
    <row r="277" spans="2:51" s="11" customFormat="1" ht="13.5">
      <c r="B277" s="213"/>
      <c r="D277" s="208" t="s">
        <v>163</v>
      </c>
      <c r="E277" s="214" t="s">
        <v>5</v>
      </c>
      <c r="F277" s="215" t="s">
        <v>428</v>
      </c>
      <c r="H277" s="216">
        <v>154.22</v>
      </c>
      <c r="I277" s="217"/>
      <c r="L277" s="213"/>
      <c r="M277" s="218"/>
      <c r="N277" s="219"/>
      <c r="O277" s="219"/>
      <c r="P277" s="219"/>
      <c r="Q277" s="219"/>
      <c r="R277" s="219"/>
      <c r="S277" s="219"/>
      <c r="T277" s="220"/>
      <c r="AT277" s="214" t="s">
        <v>163</v>
      </c>
      <c r="AU277" s="214" t="s">
        <v>80</v>
      </c>
      <c r="AV277" s="11" t="s">
        <v>80</v>
      </c>
      <c r="AW277" s="11" t="s">
        <v>34</v>
      </c>
      <c r="AX277" s="11" t="s">
        <v>70</v>
      </c>
      <c r="AY277" s="214" t="s">
        <v>124</v>
      </c>
    </row>
    <row r="278" spans="2:51" s="12" customFormat="1" ht="13.5">
      <c r="B278" s="231"/>
      <c r="D278" s="208" t="s">
        <v>163</v>
      </c>
      <c r="E278" s="232" t="s">
        <v>5</v>
      </c>
      <c r="F278" s="233" t="s">
        <v>429</v>
      </c>
      <c r="H278" s="232" t="s">
        <v>5</v>
      </c>
      <c r="I278" s="234"/>
      <c r="L278" s="231"/>
      <c r="M278" s="235"/>
      <c r="N278" s="236"/>
      <c r="O278" s="236"/>
      <c r="P278" s="236"/>
      <c r="Q278" s="236"/>
      <c r="R278" s="236"/>
      <c r="S278" s="236"/>
      <c r="T278" s="237"/>
      <c r="AT278" s="232" t="s">
        <v>163</v>
      </c>
      <c r="AU278" s="232" t="s">
        <v>80</v>
      </c>
      <c r="AV278" s="12" t="s">
        <v>78</v>
      </c>
      <c r="AW278" s="12" t="s">
        <v>34</v>
      </c>
      <c r="AX278" s="12" t="s">
        <v>70</v>
      </c>
      <c r="AY278" s="232" t="s">
        <v>124</v>
      </c>
    </row>
    <row r="279" spans="2:51" s="11" customFormat="1" ht="13.5">
      <c r="B279" s="213"/>
      <c r="D279" s="208" t="s">
        <v>163</v>
      </c>
      <c r="E279" s="214" t="s">
        <v>5</v>
      </c>
      <c r="F279" s="215" t="s">
        <v>430</v>
      </c>
      <c r="H279" s="216">
        <v>308.44</v>
      </c>
      <c r="I279" s="217"/>
      <c r="L279" s="213"/>
      <c r="M279" s="218"/>
      <c r="N279" s="219"/>
      <c r="O279" s="219"/>
      <c r="P279" s="219"/>
      <c r="Q279" s="219"/>
      <c r="R279" s="219"/>
      <c r="S279" s="219"/>
      <c r="T279" s="220"/>
      <c r="AT279" s="214" t="s">
        <v>163</v>
      </c>
      <c r="AU279" s="214" t="s">
        <v>80</v>
      </c>
      <c r="AV279" s="11" t="s">
        <v>80</v>
      </c>
      <c r="AW279" s="11" t="s">
        <v>34</v>
      </c>
      <c r="AX279" s="11" t="s">
        <v>70</v>
      </c>
      <c r="AY279" s="214" t="s">
        <v>124</v>
      </c>
    </row>
    <row r="280" spans="2:51" s="12" customFormat="1" ht="13.5">
      <c r="B280" s="231"/>
      <c r="D280" s="208" t="s">
        <v>163</v>
      </c>
      <c r="E280" s="232" t="s">
        <v>5</v>
      </c>
      <c r="F280" s="233" t="s">
        <v>431</v>
      </c>
      <c r="H280" s="232" t="s">
        <v>5</v>
      </c>
      <c r="I280" s="234"/>
      <c r="L280" s="231"/>
      <c r="M280" s="235"/>
      <c r="N280" s="236"/>
      <c r="O280" s="236"/>
      <c r="P280" s="236"/>
      <c r="Q280" s="236"/>
      <c r="R280" s="236"/>
      <c r="S280" s="236"/>
      <c r="T280" s="237"/>
      <c r="AT280" s="232" t="s">
        <v>163</v>
      </c>
      <c r="AU280" s="232" t="s">
        <v>80</v>
      </c>
      <c r="AV280" s="12" t="s">
        <v>78</v>
      </c>
      <c r="AW280" s="12" t="s">
        <v>34</v>
      </c>
      <c r="AX280" s="12" t="s">
        <v>70</v>
      </c>
      <c r="AY280" s="232" t="s">
        <v>124</v>
      </c>
    </row>
    <row r="281" spans="2:51" s="11" customFormat="1" ht="13.5">
      <c r="B281" s="213"/>
      <c r="D281" s="208" t="s">
        <v>163</v>
      </c>
      <c r="E281" s="214" t="s">
        <v>5</v>
      </c>
      <c r="F281" s="215" t="s">
        <v>432</v>
      </c>
      <c r="H281" s="216">
        <v>11.875</v>
      </c>
      <c r="I281" s="217"/>
      <c r="L281" s="213"/>
      <c r="M281" s="218"/>
      <c r="N281" s="219"/>
      <c r="O281" s="219"/>
      <c r="P281" s="219"/>
      <c r="Q281" s="219"/>
      <c r="R281" s="219"/>
      <c r="S281" s="219"/>
      <c r="T281" s="220"/>
      <c r="AT281" s="214" t="s">
        <v>163</v>
      </c>
      <c r="AU281" s="214" t="s">
        <v>80</v>
      </c>
      <c r="AV281" s="11" t="s">
        <v>80</v>
      </c>
      <c r="AW281" s="11" t="s">
        <v>34</v>
      </c>
      <c r="AX281" s="11" t="s">
        <v>70</v>
      </c>
      <c r="AY281" s="214" t="s">
        <v>124</v>
      </c>
    </row>
    <row r="282" spans="2:51" s="12" customFormat="1" ht="13.5">
      <c r="B282" s="231"/>
      <c r="D282" s="208" t="s">
        <v>163</v>
      </c>
      <c r="E282" s="232" t="s">
        <v>5</v>
      </c>
      <c r="F282" s="233" t="s">
        <v>433</v>
      </c>
      <c r="H282" s="232" t="s">
        <v>5</v>
      </c>
      <c r="I282" s="234"/>
      <c r="L282" s="231"/>
      <c r="M282" s="235"/>
      <c r="N282" s="236"/>
      <c r="O282" s="236"/>
      <c r="P282" s="236"/>
      <c r="Q282" s="236"/>
      <c r="R282" s="236"/>
      <c r="S282" s="236"/>
      <c r="T282" s="237"/>
      <c r="AT282" s="232" t="s">
        <v>163</v>
      </c>
      <c r="AU282" s="232" t="s">
        <v>80</v>
      </c>
      <c r="AV282" s="12" t="s">
        <v>78</v>
      </c>
      <c r="AW282" s="12" t="s">
        <v>34</v>
      </c>
      <c r="AX282" s="12" t="s">
        <v>70</v>
      </c>
      <c r="AY282" s="232" t="s">
        <v>124</v>
      </c>
    </row>
    <row r="283" spans="2:51" s="11" customFormat="1" ht="13.5">
      <c r="B283" s="213"/>
      <c r="D283" s="208" t="s">
        <v>163</v>
      </c>
      <c r="E283" s="214" t="s">
        <v>5</v>
      </c>
      <c r="F283" s="215" t="s">
        <v>434</v>
      </c>
      <c r="H283" s="216">
        <v>3.6</v>
      </c>
      <c r="I283" s="217"/>
      <c r="L283" s="213"/>
      <c r="M283" s="218"/>
      <c r="N283" s="219"/>
      <c r="O283" s="219"/>
      <c r="P283" s="219"/>
      <c r="Q283" s="219"/>
      <c r="R283" s="219"/>
      <c r="S283" s="219"/>
      <c r="T283" s="220"/>
      <c r="AT283" s="214" t="s">
        <v>163</v>
      </c>
      <c r="AU283" s="214" t="s">
        <v>80</v>
      </c>
      <c r="AV283" s="11" t="s">
        <v>80</v>
      </c>
      <c r="AW283" s="11" t="s">
        <v>34</v>
      </c>
      <c r="AX283" s="11" t="s">
        <v>70</v>
      </c>
      <c r="AY283" s="214" t="s">
        <v>124</v>
      </c>
    </row>
    <row r="284" spans="2:51" s="12" customFormat="1" ht="13.5">
      <c r="B284" s="231"/>
      <c r="D284" s="208" t="s">
        <v>163</v>
      </c>
      <c r="E284" s="232" t="s">
        <v>5</v>
      </c>
      <c r="F284" s="233" t="s">
        <v>435</v>
      </c>
      <c r="H284" s="232" t="s">
        <v>5</v>
      </c>
      <c r="I284" s="234"/>
      <c r="L284" s="231"/>
      <c r="M284" s="235"/>
      <c r="N284" s="236"/>
      <c r="O284" s="236"/>
      <c r="P284" s="236"/>
      <c r="Q284" s="236"/>
      <c r="R284" s="236"/>
      <c r="S284" s="236"/>
      <c r="T284" s="237"/>
      <c r="AT284" s="232" t="s">
        <v>163</v>
      </c>
      <c r="AU284" s="232" t="s">
        <v>80</v>
      </c>
      <c r="AV284" s="12" t="s">
        <v>78</v>
      </c>
      <c r="AW284" s="12" t="s">
        <v>34</v>
      </c>
      <c r="AX284" s="12" t="s">
        <v>70</v>
      </c>
      <c r="AY284" s="232" t="s">
        <v>124</v>
      </c>
    </row>
    <row r="285" spans="2:51" s="11" customFormat="1" ht="13.5">
      <c r="B285" s="213"/>
      <c r="D285" s="208" t="s">
        <v>163</v>
      </c>
      <c r="E285" s="214" t="s">
        <v>5</v>
      </c>
      <c r="F285" s="215" t="s">
        <v>436</v>
      </c>
      <c r="H285" s="216">
        <v>4.255</v>
      </c>
      <c r="I285" s="217"/>
      <c r="L285" s="213"/>
      <c r="M285" s="218"/>
      <c r="N285" s="219"/>
      <c r="O285" s="219"/>
      <c r="P285" s="219"/>
      <c r="Q285" s="219"/>
      <c r="R285" s="219"/>
      <c r="S285" s="219"/>
      <c r="T285" s="220"/>
      <c r="AT285" s="214" t="s">
        <v>163</v>
      </c>
      <c r="AU285" s="214" t="s">
        <v>80</v>
      </c>
      <c r="AV285" s="11" t="s">
        <v>80</v>
      </c>
      <c r="AW285" s="11" t="s">
        <v>34</v>
      </c>
      <c r="AX285" s="11" t="s">
        <v>70</v>
      </c>
      <c r="AY285" s="214" t="s">
        <v>124</v>
      </c>
    </row>
    <row r="286" spans="2:65" s="1" customFormat="1" ht="22.8" customHeight="1">
      <c r="B286" s="195"/>
      <c r="C286" s="196" t="s">
        <v>437</v>
      </c>
      <c r="D286" s="196" t="s">
        <v>126</v>
      </c>
      <c r="E286" s="197" t="s">
        <v>438</v>
      </c>
      <c r="F286" s="198" t="s">
        <v>439</v>
      </c>
      <c r="G286" s="199" t="s">
        <v>169</v>
      </c>
      <c r="H286" s="200">
        <v>6753.46</v>
      </c>
      <c r="I286" s="201"/>
      <c r="J286" s="202">
        <f>ROUND(I286*H286,2)</f>
        <v>0</v>
      </c>
      <c r="K286" s="198" t="s">
        <v>130</v>
      </c>
      <c r="L286" s="45"/>
      <c r="M286" s="203" t="s">
        <v>5</v>
      </c>
      <c r="N286" s="204" t="s">
        <v>41</v>
      </c>
      <c r="O286" s="46"/>
      <c r="P286" s="205">
        <f>O286*H286</f>
        <v>0</v>
      </c>
      <c r="Q286" s="205">
        <v>0</v>
      </c>
      <c r="R286" s="205">
        <f>Q286*H286</f>
        <v>0</v>
      </c>
      <c r="S286" s="205">
        <v>0</v>
      </c>
      <c r="T286" s="206">
        <f>S286*H286</f>
        <v>0</v>
      </c>
      <c r="AR286" s="23" t="s">
        <v>131</v>
      </c>
      <c r="AT286" s="23" t="s">
        <v>126</v>
      </c>
      <c r="AU286" s="23" t="s">
        <v>80</v>
      </c>
      <c r="AY286" s="23" t="s">
        <v>124</v>
      </c>
      <c r="BE286" s="207">
        <f>IF(N286="základní",J286,0)</f>
        <v>0</v>
      </c>
      <c r="BF286" s="207">
        <f>IF(N286="snížená",J286,0)</f>
        <v>0</v>
      </c>
      <c r="BG286" s="207">
        <f>IF(N286="zákl. přenesená",J286,0)</f>
        <v>0</v>
      </c>
      <c r="BH286" s="207">
        <f>IF(N286="sníž. přenesená",J286,0)</f>
        <v>0</v>
      </c>
      <c r="BI286" s="207">
        <f>IF(N286="nulová",J286,0)</f>
        <v>0</v>
      </c>
      <c r="BJ286" s="23" t="s">
        <v>78</v>
      </c>
      <c r="BK286" s="207">
        <f>ROUND(I286*H286,2)</f>
        <v>0</v>
      </c>
      <c r="BL286" s="23" t="s">
        <v>131</v>
      </c>
      <c r="BM286" s="23" t="s">
        <v>440</v>
      </c>
    </row>
    <row r="287" spans="2:47" s="1" customFormat="1" ht="13.5">
      <c r="B287" s="45"/>
      <c r="D287" s="208" t="s">
        <v>133</v>
      </c>
      <c r="F287" s="209" t="s">
        <v>441</v>
      </c>
      <c r="I287" s="210"/>
      <c r="L287" s="45"/>
      <c r="M287" s="211"/>
      <c r="N287" s="46"/>
      <c r="O287" s="46"/>
      <c r="P287" s="46"/>
      <c r="Q287" s="46"/>
      <c r="R287" s="46"/>
      <c r="S287" s="46"/>
      <c r="T287" s="84"/>
      <c r="AT287" s="23" t="s">
        <v>133</v>
      </c>
      <c r="AU287" s="23" t="s">
        <v>80</v>
      </c>
    </row>
    <row r="288" spans="2:47" s="1" customFormat="1" ht="13.5">
      <c r="B288" s="45"/>
      <c r="D288" s="208" t="s">
        <v>135</v>
      </c>
      <c r="F288" s="212" t="s">
        <v>426</v>
      </c>
      <c r="I288" s="210"/>
      <c r="L288" s="45"/>
      <c r="M288" s="211"/>
      <c r="N288" s="46"/>
      <c r="O288" s="46"/>
      <c r="P288" s="46"/>
      <c r="Q288" s="46"/>
      <c r="R288" s="46"/>
      <c r="S288" s="46"/>
      <c r="T288" s="84"/>
      <c r="AT288" s="23" t="s">
        <v>135</v>
      </c>
      <c r="AU288" s="23" t="s">
        <v>80</v>
      </c>
    </row>
    <row r="289" spans="2:51" s="12" customFormat="1" ht="13.5">
      <c r="B289" s="231"/>
      <c r="D289" s="208" t="s">
        <v>163</v>
      </c>
      <c r="E289" s="232" t="s">
        <v>5</v>
      </c>
      <c r="F289" s="233" t="s">
        <v>427</v>
      </c>
      <c r="H289" s="232" t="s">
        <v>5</v>
      </c>
      <c r="I289" s="234"/>
      <c r="L289" s="231"/>
      <c r="M289" s="235"/>
      <c r="N289" s="236"/>
      <c r="O289" s="236"/>
      <c r="P289" s="236"/>
      <c r="Q289" s="236"/>
      <c r="R289" s="236"/>
      <c r="S289" s="236"/>
      <c r="T289" s="237"/>
      <c r="AT289" s="232" t="s">
        <v>163</v>
      </c>
      <c r="AU289" s="232" t="s">
        <v>80</v>
      </c>
      <c r="AV289" s="12" t="s">
        <v>78</v>
      </c>
      <c r="AW289" s="12" t="s">
        <v>34</v>
      </c>
      <c r="AX289" s="12" t="s">
        <v>70</v>
      </c>
      <c r="AY289" s="232" t="s">
        <v>124</v>
      </c>
    </row>
    <row r="290" spans="2:51" s="11" customFormat="1" ht="13.5">
      <c r="B290" s="213"/>
      <c r="D290" s="208" t="s">
        <v>163</v>
      </c>
      <c r="E290" s="214" t="s">
        <v>5</v>
      </c>
      <c r="F290" s="215" t="s">
        <v>428</v>
      </c>
      <c r="H290" s="216">
        <v>154.22</v>
      </c>
      <c r="I290" s="217"/>
      <c r="L290" s="213"/>
      <c r="M290" s="218"/>
      <c r="N290" s="219"/>
      <c r="O290" s="219"/>
      <c r="P290" s="219"/>
      <c r="Q290" s="219"/>
      <c r="R290" s="219"/>
      <c r="S290" s="219"/>
      <c r="T290" s="220"/>
      <c r="AT290" s="214" t="s">
        <v>163</v>
      </c>
      <c r="AU290" s="214" t="s">
        <v>80</v>
      </c>
      <c r="AV290" s="11" t="s">
        <v>80</v>
      </c>
      <c r="AW290" s="11" t="s">
        <v>34</v>
      </c>
      <c r="AX290" s="11" t="s">
        <v>70</v>
      </c>
      <c r="AY290" s="214" t="s">
        <v>124</v>
      </c>
    </row>
    <row r="291" spans="2:51" s="12" customFormat="1" ht="13.5">
      <c r="B291" s="231"/>
      <c r="D291" s="208" t="s">
        <v>163</v>
      </c>
      <c r="E291" s="232" t="s">
        <v>5</v>
      </c>
      <c r="F291" s="233" t="s">
        <v>429</v>
      </c>
      <c r="H291" s="232" t="s">
        <v>5</v>
      </c>
      <c r="I291" s="234"/>
      <c r="L291" s="231"/>
      <c r="M291" s="235"/>
      <c r="N291" s="236"/>
      <c r="O291" s="236"/>
      <c r="P291" s="236"/>
      <c r="Q291" s="236"/>
      <c r="R291" s="236"/>
      <c r="S291" s="236"/>
      <c r="T291" s="237"/>
      <c r="AT291" s="232" t="s">
        <v>163</v>
      </c>
      <c r="AU291" s="232" t="s">
        <v>80</v>
      </c>
      <c r="AV291" s="12" t="s">
        <v>78</v>
      </c>
      <c r="AW291" s="12" t="s">
        <v>34</v>
      </c>
      <c r="AX291" s="12" t="s">
        <v>70</v>
      </c>
      <c r="AY291" s="232" t="s">
        <v>124</v>
      </c>
    </row>
    <row r="292" spans="2:51" s="11" customFormat="1" ht="13.5">
      <c r="B292" s="213"/>
      <c r="D292" s="208" t="s">
        <v>163</v>
      </c>
      <c r="E292" s="214" t="s">
        <v>5</v>
      </c>
      <c r="F292" s="215" t="s">
        <v>430</v>
      </c>
      <c r="H292" s="216">
        <v>308.44</v>
      </c>
      <c r="I292" s="217"/>
      <c r="L292" s="213"/>
      <c r="M292" s="218"/>
      <c r="N292" s="219"/>
      <c r="O292" s="219"/>
      <c r="P292" s="219"/>
      <c r="Q292" s="219"/>
      <c r="R292" s="219"/>
      <c r="S292" s="219"/>
      <c r="T292" s="220"/>
      <c r="AT292" s="214" t="s">
        <v>163</v>
      </c>
      <c r="AU292" s="214" t="s">
        <v>80</v>
      </c>
      <c r="AV292" s="11" t="s">
        <v>80</v>
      </c>
      <c r="AW292" s="11" t="s">
        <v>34</v>
      </c>
      <c r="AX292" s="11" t="s">
        <v>70</v>
      </c>
      <c r="AY292" s="214" t="s">
        <v>124</v>
      </c>
    </row>
    <row r="293" spans="2:51" s="12" customFormat="1" ht="13.5">
      <c r="B293" s="231"/>
      <c r="D293" s="208" t="s">
        <v>163</v>
      </c>
      <c r="E293" s="232" t="s">
        <v>5</v>
      </c>
      <c r="F293" s="233" t="s">
        <v>431</v>
      </c>
      <c r="H293" s="232" t="s">
        <v>5</v>
      </c>
      <c r="I293" s="234"/>
      <c r="L293" s="231"/>
      <c r="M293" s="235"/>
      <c r="N293" s="236"/>
      <c r="O293" s="236"/>
      <c r="P293" s="236"/>
      <c r="Q293" s="236"/>
      <c r="R293" s="236"/>
      <c r="S293" s="236"/>
      <c r="T293" s="237"/>
      <c r="AT293" s="232" t="s">
        <v>163</v>
      </c>
      <c r="AU293" s="232" t="s">
        <v>80</v>
      </c>
      <c r="AV293" s="12" t="s">
        <v>78</v>
      </c>
      <c r="AW293" s="12" t="s">
        <v>34</v>
      </c>
      <c r="AX293" s="12" t="s">
        <v>70</v>
      </c>
      <c r="AY293" s="232" t="s">
        <v>124</v>
      </c>
    </row>
    <row r="294" spans="2:51" s="11" customFormat="1" ht="13.5">
      <c r="B294" s="213"/>
      <c r="D294" s="208" t="s">
        <v>163</v>
      </c>
      <c r="E294" s="214" t="s">
        <v>5</v>
      </c>
      <c r="F294" s="215" t="s">
        <v>432</v>
      </c>
      <c r="H294" s="216">
        <v>11.875</v>
      </c>
      <c r="I294" s="217"/>
      <c r="L294" s="213"/>
      <c r="M294" s="218"/>
      <c r="N294" s="219"/>
      <c r="O294" s="219"/>
      <c r="P294" s="219"/>
      <c r="Q294" s="219"/>
      <c r="R294" s="219"/>
      <c r="S294" s="219"/>
      <c r="T294" s="220"/>
      <c r="AT294" s="214" t="s">
        <v>163</v>
      </c>
      <c r="AU294" s="214" t="s">
        <v>80</v>
      </c>
      <c r="AV294" s="11" t="s">
        <v>80</v>
      </c>
      <c r="AW294" s="11" t="s">
        <v>34</v>
      </c>
      <c r="AX294" s="11" t="s">
        <v>70</v>
      </c>
      <c r="AY294" s="214" t="s">
        <v>124</v>
      </c>
    </row>
    <row r="295" spans="2:51" s="12" customFormat="1" ht="13.5">
      <c r="B295" s="231"/>
      <c r="D295" s="208" t="s">
        <v>163</v>
      </c>
      <c r="E295" s="232" t="s">
        <v>5</v>
      </c>
      <c r="F295" s="233" t="s">
        <v>433</v>
      </c>
      <c r="H295" s="232" t="s">
        <v>5</v>
      </c>
      <c r="I295" s="234"/>
      <c r="L295" s="231"/>
      <c r="M295" s="235"/>
      <c r="N295" s="236"/>
      <c r="O295" s="236"/>
      <c r="P295" s="236"/>
      <c r="Q295" s="236"/>
      <c r="R295" s="236"/>
      <c r="S295" s="236"/>
      <c r="T295" s="237"/>
      <c r="AT295" s="232" t="s">
        <v>163</v>
      </c>
      <c r="AU295" s="232" t="s">
        <v>80</v>
      </c>
      <c r="AV295" s="12" t="s">
        <v>78</v>
      </c>
      <c r="AW295" s="12" t="s">
        <v>34</v>
      </c>
      <c r="AX295" s="12" t="s">
        <v>70</v>
      </c>
      <c r="AY295" s="232" t="s">
        <v>124</v>
      </c>
    </row>
    <row r="296" spans="2:51" s="11" customFormat="1" ht="13.5">
      <c r="B296" s="213"/>
      <c r="D296" s="208" t="s">
        <v>163</v>
      </c>
      <c r="E296" s="214" t="s">
        <v>5</v>
      </c>
      <c r="F296" s="215" t="s">
        <v>434</v>
      </c>
      <c r="H296" s="216">
        <v>3.6</v>
      </c>
      <c r="I296" s="217"/>
      <c r="L296" s="213"/>
      <c r="M296" s="218"/>
      <c r="N296" s="219"/>
      <c r="O296" s="219"/>
      <c r="P296" s="219"/>
      <c r="Q296" s="219"/>
      <c r="R296" s="219"/>
      <c r="S296" s="219"/>
      <c r="T296" s="220"/>
      <c r="AT296" s="214" t="s">
        <v>163</v>
      </c>
      <c r="AU296" s="214" t="s">
        <v>80</v>
      </c>
      <c r="AV296" s="11" t="s">
        <v>80</v>
      </c>
      <c r="AW296" s="11" t="s">
        <v>34</v>
      </c>
      <c r="AX296" s="11" t="s">
        <v>70</v>
      </c>
      <c r="AY296" s="214" t="s">
        <v>124</v>
      </c>
    </row>
    <row r="297" spans="2:51" s="12" customFormat="1" ht="13.5">
      <c r="B297" s="231"/>
      <c r="D297" s="208" t="s">
        <v>163</v>
      </c>
      <c r="E297" s="232" t="s">
        <v>5</v>
      </c>
      <c r="F297" s="233" t="s">
        <v>435</v>
      </c>
      <c r="H297" s="232" t="s">
        <v>5</v>
      </c>
      <c r="I297" s="234"/>
      <c r="L297" s="231"/>
      <c r="M297" s="235"/>
      <c r="N297" s="236"/>
      <c r="O297" s="236"/>
      <c r="P297" s="236"/>
      <c r="Q297" s="236"/>
      <c r="R297" s="236"/>
      <c r="S297" s="236"/>
      <c r="T297" s="237"/>
      <c r="AT297" s="232" t="s">
        <v>163</v>
      </c>
      <c r="AU297" s="232" t="s">
        <v>80</v>
      </c>
      <c r="AV297" s="12" t="s">
        <v>78</v>
      </c>
      <c r="AW297" s="12" t="s">
        <v>34</v>
      </c>
      <c r="AX297" s="12" t="s">
        <v>70</v>
      </c>
      <c r="AY297" s="232" t="s">
        <v>124</v>
      </c>
    </row>
    <row r="298" spans="2:51" s="11" customFormat="1" ht="13.5">
      <c r="B298" s="213"/>
      <c r="D298" s="208" t="s">
        <v>163</v>
      </c>
      <c r="E298" s="214" t="s">
        <v>5</v>
      </c>
      <c r="F298" s="215" t="s">
        <v>436</v>
      </c>
      <c r="H298" s="216">
        <v>4.255</v>
      </c>
      <c r="I298" s="217"/>
      <c r="L298" s="213"/>
      <c r="M298" s="218"/>
      <c r="N298" s="219"/>
      <c r="O298" s="219"/>
      <c r="P298" s="219"/>
      <c r="Q298" s="219"/>
      <c r="R298" s="219"/>
      <c r="S298" s="219"/>
      <c r="T298" s="220"/>
      <c r="AT298" s="214" t="s">
        <v>163</v>
      </c>
      <c r="AU298" s="214" t="s">
        <v>80</v>
      </c>
      <c r="AV298" s="11" t="s">
        <v>80</v>
      </c>
      <c r="AW298" s="11" t="s">
        <v>34</v>
      </c>
      <c r="AX298" s="11" t="s">
        <v>70</v>
      </c>
      <c r="AY298" s="214" t="s">
        <v>124</v>
      </c>
    </row>
    <row r="299" spans="2:51" s="11" customFormat="1" ht="13.5">
      <c r="B299" s="213"/>
      <c r="D299" s="208" t="s">
        <v>163</v>
      </c>
      <c r="F299" s="215" t="s">
        <v>442</v>
      </c>
      <c r="H299" s="216">
        <v>6753.46</v>
      </c>
      <c r="I299" s="217"/>
      <c r="L299" s="213"/>
      <c r="M299" s="218"/>
      <c r="N299" s="219"/>
      <c r="O299" s="219"/>
      <c r="P299" s="219"/>
      <c r="Q299" s="219"/>
      <c r="R299" s="219"/>
      <c r="S299" s="219"/>
      <c r="T299" s="220"/>
      <c r="AT299" s="214" t="s">
        <v>163</v>
      </c>
      <c r="AU299" s="214" t="s">
        <v>80</v>
      </c>
      <c r="AV299" s="11" t="s">
        <v>80</v>
      </c>
      <c r="AW299" s="11" t="s">
        <v>6</v>
      </c>
      <c r="AX299" s="11" t="s">
        <v>78</v>
      </c>
      <c r="AY299" s="214" t="s">
        <v>124</v>
      </c>
    </row>
    <row r="300" spans="2:65" s="1" customFormat="1" ht="22.8" customHeight="1">
      <c r="B300" s="195"/>
      <c r="C300" s="196" t="s">
        <v>443</v>
      </c>
      <c r="D300" s="196" t="s">
        <v>126</v>
      </c>
      <c r="E300" s="197" t="s">
        <v>444</v>
      </c>
      <c r="F300" s="198" t="s">
        <v>445</v>
      </c>
      <c r="G300" s="199" t="s">
        <v>169</v>
      </c>
      <c r="H300" s="200">
        <v>11.875</v>
      </c>
      <c r="I300" s="201"/>
      <c r="J300" s="202">
        <f>ROUND(I300*H300,2)</f>
        <v>0</v>
      </c>
      <c r="K300" s="198" t="s">
        <v>130</v>
      </c>
      <c r="L300" s="45"/>
      <c r="M300" s="203" t="s">
        <v>5</v>
      </c>
      <c r="N300" s="204" t="s">
        <v>41</v>
      </c>
      <c r="O300" s="46"/>
      <c r="P300" s="205">
        <f>O300*H300</f>
        <v>0</v>
      </c>
      <c r="Q300" s="205">
        <v>0</v>
      </c>
      <c r="R300" s="205">
        <f>Q300*H300</f>
        <v>0</v>
      </c>
      <c r="S300" s="205">
        <v>0</v>
      </c>
      <c r="T300" s="206">
        <f>S300*H300</f>
        <v>0</v>
      </c>
      <c r="AR300" s="23" t="s">
        <v>131</v>
      </c>
      <c r="AT300" s="23" t="s">
        <v>126</v>
      </c>
      <c r="AU300" s="23" t="s">
        <v>80</v>
      </c>
      <c r="AY300" s="23" t="s">
        <v>124</v>
      </c>
      <c r="BE300" s="207">
        <f>IF(N300="základní",J300,0)</f>
        <v>0</v>
      </c>
      <c r="BF300" s="207">
        <f>IF(N300="snížená",J300,0)</f>
        <v>0</v>
      </c>
      <c r="BG300" s="207">
        <f>IF(N300="zákl. přenesená",J300,0)</f>
        <v>0</v>
      </c>
      <c r="BH300" s="207">
        <f>IF(N300="sníž. přenesená",J300,0)</f>
        <v>0</v>
      </c>
      <c r="BI300" s="207">
        <f>IF(N300="nulová",J300,0)</f>
        <v>0</v>
      </c>
      <c r="BJ300" s="23" t="s">
        <v>78</v>
      </c>
      <c r="BK300" s="207">
        <f>ROUND(I300*H300,2)</f>
        <v>0</v>
      </c>
      <c r="BL300" s="23" t="s">
        <v>131</v>
      </c>
      <c r="BM300" s="23" t="s">
        <v>446</v>
      </c>
    </row>
    <row r="301" spans="2:47" s="1" customFormat="1" ht="13.5">
      <c r="B301" s="45"/>
      <c r="D301" s="208" t="s">
        <v>133</v>
      </c>
      <c r="F301" s="209" t="s">
        <v>447</v>
      </c>
      <c r="I301" s="210"/>
      <c r="L301" s="45"/>
      <c r="M301" s="211"/>
      <c r="N301" s="46"/>
      <c r="O301" s="46"/>
      <c r="P301" s="46"/>
      <c r="Q301" s="46"/>
      <c r="R301" s="46"/>
      <c r="S301" s="46"/>
      <c r="T301" s="84"/>
      <c r="AT301" s="23" t="s">
        <v>133</v>
      </c>
      <c r="AU301" s="23" t="s">
        <v>80</v>
      </c>
    </row>
    <row r="302" spans="2:47" s="1" customFormat="1" ht="13.5">
      <c r="B302" s="45"/>
      <c r="D302" s="208" t="s">
        <v>135</v>
      </c>
      <c r="F302" s="212" t="s">
        <v>448</v>
      </c>
      <c r="I302" s="210"/>
      <c r="L302" s="45"/>
      <c r="M302" s="211"/>
      <c r="N302" s="46"/>
      <c r="O302" s="46"/>
      <c r="P302" s="46"/>
      <c r="Q302" s="46"/>
      <c r="R302" s="46"/>
      <c r="S302" s="46"/>
      <c r="T302" s="84"/>
      <c r="AT302" s="23" t="s">
        <v>135</v>
      </c>
      <c r="AU302" s="23" t="s">
        <v>80</v>
      </c>
    </row>
    <row r="303" spans="2:51" s="12" customFormat="1" ht="13.5">
      <c r="B303" s="231"/>
      <c r="D303" s="208" t="s">
        <v>163</v>
      </c>
      <c r="E303" s="232" t="s">
        <v>5</v>
      </c>
      <c r="F303" s="233" t="s">
        <v>431</v>
      </c>
      <c r="H303" s="232" t="s">
        <v>5</v>
      </c>
      <c r="I303" s="234"/>
      <c r="L303" s="231"/>
      <c r="M303" s="235"/>
      <c r="N303" s="236"/>
      <c r="O303" s="236"/>
      <c r="P303" s="236"/>
      <c r="Q303" s="236"/>
      <c r="R303" s="236"/>
      <c r="S303" s="236"/>
      <c r="T303" s="237"/>
      <c r="AT303" s="232" t="s">
        <v>163</v>
      </c>
      <c r="AU303" s="232" t="s">
        <v>80</v>
      </c>
      <c r="AV303" s="12" t="s">
        <v>78</v>
      </c>
      <c r="AW303" s="12" t="s">
        <v>34</v>
      </c>
      <c r="AX303" s="12" t="s">
        <v>70</v>
      </c>
      <c r="AY303" s="232" t="s">
        <v>124</v>
      </c>
    </row>
    <row r="304" spans="2:51" s="11" customFormat="1" ht="13.5">
      <c r="B304" s="213"/>
      <c r="D304" s="208" t="s">
        <v>163</v>
      </c>
      <c r="E304" s="214" t="s">
        <v>5</v>
      </c>
      <c r="F304" s="215" t="s">
        <v>432</v>
      </c>
      <c r="H304" s="216">
        <v>11.875</v>
      </c>
      <c r="I304" s="217"/>
      <c r="L304" s="213"/>
      <c r="M304" s="218"/>
      <c r="N304" s="219"/>
      <c r="O304" s="219"/>
      <c r="P304" s="219"/>
      <c r="Q304" s="219"/>
      <c r="R304" s="219"/>
      <c r="S304" s="219"/>
      <c r="T304" s="220"/>
      <c r="AT304" s="214" t="s">
        <v>163</v>
      </c>
      <c r="AU304" s="214" t="s">
        <v>80</v>
      </c>
      <c r="AV304" s="11" t="s">
        <v>80</v>
      </c>
      <c r="AW304" s="11" t="s">
        <v>34</v>
      </c>
      <c r="AX304" s="11" t="s">
        <v>70</v>
      </c>
      <c r="AY304" s="214" t="s">
        <v>124</v>
      </c>
    </row>
    <row r="305" spans="2:65" s="1" customFormat="1" ht="22.8" customHeight="1">
      <c r="B305" s="195"/>
      <c r="C305" s="196" t="s">
        <v>449</v>
      </c>
      <c r="D305" s="196" t="s">
        <v>126</v>
      </c>
      <c r="E305" s="197" t="s">
        <v>450</v>
      </c>
      <c r="F305" s="198" t="s">
        <v>451</v>
      </c>
      <c r="G305" s="199" t="s">
        <v>169</v>
      </c>
      <c r="H305" s="200">
        <v>154.22</v>
      </c>
      <c r="I305" s="201"/>
      <c r="J305" s="202">
        <f>ROUND(I305*H305,2)</f>
        <v>0</v>
      </c>
      <c r="K305" s="198" t="s">
        <v>130</v>
      </c>
      <c r="L305" s="45"/>
      <c r="M305" s="203" t="s">
        <v>5</v>
      </c>
      <c r="N305" s="204" t="s">
        <v>41</v>
      </c>
      <c r="O305" s="46"/>
      <c r="P305" s="205">
        <f>O305*H305</f>
        <v>0</v>
      </c>
      <c r="Q305" s="205">
        <v>0</v>
      </c>
      <c r="R305" s="205">
        <f>Q305*H305</f>
        <v>0</v>
      </c>
      <c r="S305" s="205">
        <v>0</v>
      </c>
      <c r="T305" s="206">
        <f>S305*H305</f>
        <v>0</v>
      </c>
      <c r="AR305" s="23" t="s">
        <v>131</v>
      </c>
      <c r="AT305" s="23" t="s">
        <v>126</v>
      </c>
      <c r="AU305" s="23" t="s">
        <v>80</v>
      </c>
      <c r="AY305" s="23" t="s">
        <v>124</v>
      </c>
      <c r="BE305" s="207">
        <f>IF(N305="základní",J305,0)</f>
        <v>0</v>
      </c>
      <c r="BF305" s="207">
        <f>IF(N305="snížená",J305,0)</f>
        <v>0</v>
      </c>
      <c r="BG305" s="207">
        <f>IF(N305="zákl. přenesená",J305,0)</f>
        <v>0</v>
      </c>
      <c r="BH305" s="207">
        <f>IF(N305="sníž. přenesená",J305,0)</f>
        <v>0</v>
      </c>
      <c r="BI305" s="207">
        <f>IF(N305="nulová",J305,0)</f>
        <v>0</v>
      </c>
      <c r="BJ305" s="23" t="s">
        <v>78</v>
      </c>
      <c r="BK305" s="207">
        <f>ROUND(I305*H305,2)</f>
        <v>0</v>
      </c>
      <c r="BL305" s="23" t="s">
        <v>131</v>
      </c>
      <c r="BM305" s="23" t="s">
        <v>452</v>
      </c>
    </row>
    <row r="306" spans="2:47" s="1" customFormat="1" ht="13.5">
      <c r="B306" s="45"/>
      <c r="D306" s="208" t="s">
        <v>133</v>
      </c>
      <c r="F306" s="209" t="s">
        <v>453</v>
      </c>
      <c r="I306" s="210"/>
      <c r="L306" s="45"/>
      <c r="M306" s="211"/>
      <c r="N306" s="46"/>
      <c r="O306" s="46"/>
      <c r="P306" s="46"/>
      <c r="Q306" s="46"/>
      <c r="R306" s="46"/>
      <c r="S306" s="46"/>
      <c r="T306" s="84"/>
      <c r="AT306" s="23" t="s">
        <v>133</v>
      </c>
      <c r="AU306" s="23" t="s">
        <v>80</v>
      </c>
    </row>
    <row r="307" spans="2:47" s="1" customFormat="1" ht="13.5">
      <c r="B307" s="45"/>
      <c r="D307" s="208" t="s">
        <v>135</v>
      </c>
      <c r="F307" s="212" t="s">
        <v>448</v>
      </c>
      <c r="I307" s="210"/>
      <c r="L307" s="45"/>
      <c r="M307" s="211"/>
      <c r="N307" s="46"/>
      <c r="O307" s="46"/>
      <c r="P307" s="46"/>
      <c r="Q307" s="46"/>
      <c r="R307" s="46"/>
      <c r="S307" s="46"/>
      <c r="T307" s="84"/>
      <c r="AT307" s="23" t="s">
        <v>135</v>
      </c>
      <c r="AU307" s="23" t="s">
        <v>80</v>
      </c>
    </row>
    <row r="308" spans="2:51" s="12" customFormat="1" ht="13.5">
      <c r="B308" s="231"/>
      <c r="D308" s="208" t="s">
        <v>163</v>
      </c>
      <c r="E308" s="232" t="s">
        <v>5</v>
      </c>
      <c r="F308" s="233" t="s">
        <v>427</v>
      </c>
      <c r="H308" s="232" t="s">
        <v>5</v>
      </c>
      <c r="I308" s="234"/>
      <c r="L308" s="231"/>
      <c r="M308" s="235"/>
      <c r="N308" s="236"/>
      <c r="O308" s="236"/>
      <c r="P308" s="236"/>
      <c r="Q308" s="236"/>
      <c r="R308" s="236"/>
      <c r="S308" s="236"/>
      <c r="T308" s="237"/>
      <c r="AT308" s="232" t="s">
        <v>163</v>
      </c>
      <c r="AU308" s="232" t="s">
        <v>80</v>
      </c>
      <c r="AV308" s="12" t="s">
        <v>78</v>
      </c>
      <c r="AW308" s="12" t="s">
        <v>34</v>
      </c>
      <c r="AX308" s="12" t="s">
        <v>70</v>
      </c>
      <c r="AY308" s="232" t="s">
        <v>124</v>
      </c>
    </row>
    <row r="309" spans="2:51" s="11" customFormat="1" ht="13.5">
      <c r="B309" s="213"/>
      <c r="D309" s="208" t="s">
        <v>163</v>
      </c>
      <c r="E309" s="214" t="s">
        <v>5</v>
      </c>
      <c r="F309" s="215" t="s">
        <v>428</v>
      </c>
      <c r="H309" s="216">
        <v>154.22</v>
      </c>
      <c r="I309" s="217"/>
      <c r="L309" s="213"/>
      <c r="M309" s="218"/>
      <c r="N309" s="219"/>
      <c r="O309" s="219"/>
      <c r="P309" s="219"/>
      <c r="Q309" s="219"/>
      <c r="R309" s="219"/>
      <c r="S309" s="219"/>
      <c r="T309" s="220"/>
      <c r="AT309" s="214" t="s">
        <v>163</v>
      </c>
      <c r="AU309" s="214" t="s">
        <v>80</v>
      </c>
      <c r="AV309" s="11" t="s">
        <v>80</v>
      </c>
      <c r="AW309" s="11" t="s">
        <v>34</v>
      </c>
      <c r="AX309" s="11" t="s">
        <v>70</v>
      </c>
      <c r="AY309" s="214" t="s">
        <v>124</v>
      </c>
    </row>
    <row r="310" spans="2:65" s="1" customFormat="1" ht="22.8" customHeight="1">
      <c r="B310" s="195"/>
      <c r="C310" s="196" t="s">
        <v>454</v>
      </c>
      <c r="D310" s="196" t="s">
        <v>126</v>
      </c>
      <c r="E310" s="197" t="s">
        <v>455</v>
      </c>
      <c r="F310" s="198" t="s">
        <v>456</v>
      </c>
      <c r="G310" s="199" t="s">
        <v>169</v>
      </c>
      <c r="H310" s="200">
        <v>316.295</v>
      </c>
      <c r="I310" s="201"/>
      <c r="J310" s="202">
        <f>ROUND(I310*H310,2)</f>
        <v>0</v>
      </c>
      <c r="K310" s="198" t="s">
        <v>130</v>
      </c>
      <c r="L310" s="45"/>
      <c r="M310" s="203" t="s">
        <v>5</v>
      </c>
      <c r="N310" s="204" t="s">
        <v>41</v>
      </c>
      <c r="O310" s="46"/>
      <c r="P310" s="205">
        <f>O310*H310</f>
        <v>0</v>
      </c>
      <c r="Q310" s="205">
        <v>0</v>
      </c>
      <c r="R310" s="205">
        <f>Q310*H310</f>
        <v>0</v>
      </c>
      <c r="S310" s="205">
        <v>0</v>
      </c>
      <c r="T310" s="206">
        <f>S310*H310</f>
        <v>0</v>
      </c>
      <c r="AR310" s="23" t="s">
        <v>131</v>
      </c>
      <c r="AT310" s="23" t="s">
        <v>126</v>
      </c>
      <c r="AU310" s="23" t="s">
        <v>80</v>
      </c>
      <c r="AY310" s="23" t="s">
        <v>124</v>
      </c>
      <c r="BE310" s="207">
        <f>IF(N310="základní",J310,0)</f>
        <v>0</v>
      </c>
      <c r="BF310" s="207">
        <f>IF(N310="snížená",J310,0)</f>
        <v>0</v>
      </c>
      <c r="BG310" s="207">
        <f>IF(N310="zákl. přenesená",J310,0)</f>
        <v>0</v>
      </c>
      <c r="BH310" s="207">
        <f>IF(N310="sníž. přenesená",J310,0)</f>
        <v>0</v>
      </c>
      <c r="BI310" s="207">
        <f>IF(N310="nulová",J310,0)</f>
        <v>0</v>
      </c>
      <c r="BJ310" s="23" t="s">
        <v>78</v>
      </c>
      <c r="BK310" s="207">
        <f>ROUND(I310*H310,2)</f>
        <v>0</v>
      </c>
      <c r="BL310" s="23" t="s">
        <v>131</v>
      </c>
      <c r="BM310" s="23" t="s">
        <v>457</v>
      </c>
    </row>
    <row r="311" spans="2:47" s="1" customFormat="1" ht="13.5">
      <c r="B311" s="45"/>
      <c r="D311" s="208" t="s">
        <v>133</v>
      </c>
      <c r="F311" s="209" t="s">
        <v>458</v>
      </c>
      <c r="I311" s="210"/>
      <c r="L311" s="45"/>
      <c r="M311" s="211"/>
      <c r="N311" s="46"/>
      <c r="O311" s="46"/>
      <c r="P311" s="46"/>
      <c r="Q311" s="46"/>
      <c r="R311" s="46"/>
      <c r="S311" s="46"/>
      <c r="T311" s="84"/>
      <c r="AT311" s="23" t="s">
        <v>133</v>
      </c>
      <c r="AU311" s="23" t="s">
        <v>80</v>
      </c>
    </row>
    <row r="312" spans="2:47" s="1" customFormat="1" ht="13.5">
      <c r="B312" s="45"/>
      <c r="D312" s="208" t="s">
        <v>135</v>
      </c>
      <c r="F312" s="212" t="s">
        <v>448</v>
      </c>
      <c r="I312" s="210"/>
      <c r="L312" s="45"/>
      <c r="M312" s="211"/>
      <c r="N312" s="46"/>
      <c r="O312" s="46"/>
      <c r="P312" s="46"/>
      <c r="Q312" s="46"/>
      <c r="R312" s="46"/>
      <c r="S312" s="46"/>
      <c r="T312" s="84"/>
      <c r="AT312" s="23" t="s">
        <v>135</v>
      </c>
      <c r="AU312" s="23" t="s">
        <v>80</v>
      </c>
    </row>
    <row r="313" spans="2:51" s="12" customFormat="1" ht="13.5">
      <c r="B313" s="231"/>
      <c r="D313" s="208" t="s">
        <v>163</v>
      </c>
      <c r="E313" s="232" t="s">
        <v>5</v>
      </c>
      <c r="F313" s="233" t="s">
        <v>429</v>
      </c>
      <c r="H313" s="232" t="s">
        <v>5</v>
      </c>
      <c r="I313" s="234"/>
      <c r="L313" s="231"/>
      <c r="M313" s="235"/>
      <c r="N313" s="236"/>
      <c r="O313" s="236"/>
      <c r="P313" s="236"/>
      <c r="Q313" s="236"/>
      <c r="R313" s="236"/>
      <c r="S313" s="236"/>
      <c r="T313" s="237"/>
      <c r="AT313" s="232" t="s">
        <v>163</v>
      </c>
      <c r="AU313" s="232" t="s">
        <v>80</v>
      </c>
      <c r="AV313" s="12" t="s">
        <v>78</v>
      </c>
      <c r="AW313" s="12" t="s">
        <v>34</v>
      </c>
      <c r="AX313" s="12" t="s">
        <v>70</v>
      </c>
      <c r="AY313" s="232" t="s">
        <v>124</v>
      </c>
    </row>
    <row r="314" spans="2:51" s="11" customFormat="1" ht="13.5">
      <c r="B314" s="213"/>
      <c r="D314" s="208" t="s">
        <v>163</v>
      </c>
      <c r="E314" s="214" t="s">
        <v>5</v>
      </c>
      <c r="F314" s="215" t="s">
        <v>430</v>
      </c>
      <c r="H314" s="216">
        <v>308.44</v>
      </c>
      <c r="I314" s="217"/>
      <c r="L314" s="213"/>
      <c r="M314" s="218"/>
      <c r="N314" s="219"/>
      <c r="O314" s="219"/>
      <c r="P314" s="219"/>
      <c r="Q314" s="219"/>
      <c r="R314" s="219"/>
      <c r="S314" s="219"/>
      <c r="T314" s="220"/>
      <c r="AT314" s="214" t="s">
        <v>163</v>
      </c>
      <c r="AU314" s="214" t="s">
        <v>80</v>
      </c>
      <c r="AV314" s="11" t="s">
        <v>80</v>
      </c>
      <c r="AW314" s="11" t="s">
        <v>34</v>
      </c>
      <c r="AX314" s="11" t="s">
        <v>70</v>
      </c>
      <c r="AY314" s="214" t="s">
        <v>124</v>
      </c>
    </row>
    <row r="315" spans="2:51" s="12" customFormat="1" ht="13.5">
      <c r="B315" s="231"/>
      <c r="D315" s="208" t="s">
        <v>163</v>
      </c>
      <c r="E315" s="232" t="s">
        <v>5</v>
      </c>
      <c r="F315" s="233" t="s">
        <v>433</v>
      </c>
      <c r="H315" s="232" t="s">
        <v>5</v>
      </c>
      <c r="I315" s="234"/>
      <c r="L315" s="231"/>
      <c r="M315" s="235"/>
      <c r="N315" s="236"/>
      <c r="O315" s="236"/>
      <c r="P315" s="236"/>
      <c r="Q315" s="236"/>
      <c r="R315" s="236"/>
      <c r="S315" s="236"/>
      <c r="T315" s="237"/>
      <c r="AT315" s="232" t="s">
        <v>163</v>
      </c>
      <c r="AU315" s="232" t="s">
        <v>80</v>
      </c>
      <c r="AV315" s="12" t="s">
        <v>78</v>
      </c>
      <c r="AW315" s="12" t="s">
        <v>34</v>
      </c>
      <c r="AX315" s="12" t="s">
        <v>70</v>
      </c>
      <c r="AY315" s="232" t="s">
        <v>124</v>
      </c>
    </row>
    <row r="316" spans="2:51" s="11" customFormat="1" ht="13.5">
      <c r="B316" s="213"/>
      <c r="D316" s="208" t="s">
        <v>163</v>
      </c>
      <c r="E316" s="214" t="s">
        <v>5</v>
      </c>
      <c r="F316" s="215" t="s">
        <v>434</v>
      </c>
      <c r="H316" s="216">
        <v>3.6</v>
      </c>
      <c r="I316" s="217"/>
      <c r="L316" s="213"/>
      <c r="M316" s="218"/>
      <c r="N316" s="219"/>
      <c r="O316" s="219"/>
      <c r="P316" s="219"/>
      <c r="Q316" s="219"/>
      <c r="R316" s="219"/>
      <c r="S316" s="219"/>
      <c r="T316" s="220"/>
      <c r="AT316" s="214" t="s">
        <v>163</v>
      </c>
      <c r="AU316" s="214" t="s">
        <v>80</v>
      </c>
      <c r="AV316" s="11" t="s">
        <v>80</v>
      </c>
      <c r="AW316" s="11" t="s">
        <v>34</v>
      </c>
      <c r="AX316" s="11" t="s">
        <v>70</v>
      </c>
      <c r="AY316" s="214" t="s">
        <v>124</v>
      </c>
    </row>
    <row r="317" spans="2:51" s="12" customFormat="1" ht="13.5">
      <c r="B317" s="231"/>
      <c r="D317" s="208" t="s">
        <v>163</v>
      </c>
      <c r="E317" s="232" t="s">
        <v>5</v>
      </c>
      <c r="F317" s="233" t="s">
        <v>435</v>
      </c>
      <c r="H317" s="232" t="s">
        <v>5</v>
      </c>
      <c r="I317" s="234"/>
      <c r="L317" s="231"/>
      <c r="M317" s="235"/>
      <c r="N317" s="236"/>
      <c r="O317" s="236"/>
      <c r="P317" s="236"/>
      <c r="Q317" s="236"/>
      <c r="R317" s="236"/>
      <c r="S317" s="236"/>
      <c r="T317" s="237"/>
      <c r="AT317" s="232" t="s">
        <v>163</v>
      </c>
      <c r="AU317" s="232" t="s">
        <v>80</v>
      </c>
      <c r="AV317" s="12" t="s">
        <v>78</v>
      </c>
      <c r="AW317" s="12" t="s">
        <v>34</v>
      </c>
      <c r="AX317" s="12" t="s">
        <v>70</v>
      </c>
      <c r="AY317" s="232" t="s">
        <v>124</v>
      </c>
    </row>
    <row r="318" spans="2:51" s="11" customFormat="1" ht="13.5">
      <c r="B318" s="213"/>
      <c r="D318" s="208" t="s">
        <v>163</v>
      </c>
      <c r="E318" s="214" t="s">
        <v>5</v>
      </c>
      <c r="F318" s="215" t="s">
        <v>436</v>
      </c>
      <c r="H318" s="216">
        <v>4.255</v>
      </c>
      <c r="I318" s="217"/>
      <c r="L318" s="213"/>
      <c r="M318" s="218"/>
      <c r="N318" s="219"/>
      <c r="O318" s="219"/>
      <c r="P318" s="219"/>
      <c r="Q318" s="219"/>
      <c r="R318" s="219"/>
      <c r="S318" s="219"/>
      <c r="T318" s="220"/>
      <c r="AT318" s="214" t="s">
        <v>163</v>
      </c>
      <c r="AU318" s="214" t="s">
        <v>80</v>
      </c>
      <c r="AV318" s="11" t="s">
        <v>80</v>
      </c>
      <c r="AW318" s="11" t="s">
        <v>34</v>
      </c>
      <c r="AX318" s="11" t="s">
        <v>70</v>
      </c>
      <c r="AY318" s="214" t="s">
        <v>124</v>
      </c>
    </row>
    <row r="319" spans="2:63" s="10" customFormat="1" ht="29.85" customHeight="1">
      <c r="B319" s="182"/>
      <c r="D319" s="183" t="s">
        <v>69</v>
      </c>
      <c r="E319" s="193" t="s">
        <v>459</v>
      </c>
      <c r="F319" s="193" t="s">
        <v>460</v>
      </c>
      <c r="I319" s="185"/>
      <c r="J319" s="194">
        <f>BK319</f>
        <v>0</v>
      </c>
      <c r="L319" s="182"/>
      <c r="M319" s="187"/>
      <c r="N319" s="188"/>
      <c r="O319" s="188"/>
      <c r="P319" s="189">
        <f>SUM(P320:P322)</f>
        <v>0</v>
      </c>
      <c r="Q319" s="188"/>
      <c r="R319" s="189">
        <f>SUM(R320:R322)</f>
        <v>0</v>
      </c>
      <c r="S319" s="188"/>
      <c r="T319" s="190">
        <f>SUM(T320:T322)</f>
        <v>0</v>
      </c>
      <c r="AR319" s="183" t="s">
        <v>78</v>
      </c>
      <c r="AT319" s="191" t="s">
        <v>69</v>
      </c>
      <c r="AU319" s="191" t="s">
        <v>78</v>
      </c>
      <c r="AY319" s="183" t="s">
        <v>124</v>
      </c>
      <c r="BK319" s="192">
        <f>SUM(BK320:BK322)</f>
        <v>0</v>
      </c>
    </row>
    <row r="320" spans="2:65" s="1" customFormat="1" ht="22.8" customHeight="1">
      <c r="B320" s="195"/>
      <c r="C320" s="196" t="s">
        <v>461</v>
      </c>
      <c r="D320" s="196" t="s">
        <v>126</v>
      </c>
      <c r="E320" s="197" t="s">
        <v>462</v>
      </c>
      <c r="F320" s="198" t="s">
        <v>463</v>
      </c>
      <c r="G320" s="199" t="s">
        <v>169</v>
      </c>
      <c r="H320" s="200">
        <v>97.443</v>
      </c>
      <c r="I320" s="201"/>
      <c r="J320" s="202">
        <f>ROUND(I320*H320,2)</f>
        <v>0</v>
      </c>
      <c r="K320" s="198" t="s">
        <v>130</v>
      </c>
      <c r="L320" s="45"/>
      <c r="M320" s="203" t="s">
        <v>5</v>
      </c>
      <c r="N320" s="204" t="s">
        <v>41</v>
      </c>
      <c r="O320" s="46"/>
      <c r="P320" s="205">
        <f>O320*H320</f>
        <v>0</v>
      </c>
      <c r="Q320" s="205">
        <v>0</v>
      </c>
      <c r="R320" s="205">
        <f>Q320*H320</f>
        <v>0</v>
      </c>
      <c r="S320" s="205">
        <v>0</v>
      </c>
      <c r="T320" s="206">
        <f>S320*H320</f>
        <v>0</v>
      </c>
      <c r="AR320" s="23" t="s">
        <v>131</v>
      </c>
      <c r="AT320" s="23" t="s">
        <v>126</v>
      </c>
      <c r="AU320" s="23" t="s">
        <v>80</v>
      </c>
      <c r="AY320" s="23" t="s">
        <v>124</v>
      </c>
      <c r="BE320" s="207">
        <f>IF(N320="základní",J320,0)</f>
        <v>0</v>
      </c>
      <c r="BF320" s="207">
        <f>IF(N320="snížená",J320,0)</f>
        <v>0</v>
      </c>
      <c r="BG320" s="207">
        <f>IF(N320="zákl. přenesená",J320,0)</f>
        <v>0</v>
      </c>
      <c r="BH320" s="207">
        <f>IF(N320="sníž. přenesená",J320,0)</f>
        <v>0</v>
      </c>
      <c r="BI320" s="207">
        <f>IF(N320="nulová",J320,0)</f>
        <v>0</v>
      </c>
      <c r="BJ320" s="23" t="s">
        <v>78</v>
      </c>
      <c r="BK320" s="207">
        <f>ROUND(I320*H320,2)</f>
        <v>0</v>
      </c>
      <c r="BL320" s="23" t="s">
        <v>131</v>
      </c>
      <c r="BM320" s="23" t="s">
        <v>464</v>
      </c>
    </row>
    <row r="321" spans="2:47" s="1" customFormat="1" ht="13.5">
      <c r="B321" s="45"/>
      <c r="D321" s="208" t="s">
        <v>133</v>
      </c>
      <c r="F321" s="209" t="s">
        <v>465</v>
      </c>
      <c r="I321" s="210"/>
      <c r="L321" s="45"/>
      <c r="M321" s="211"/>
      <c r="N321" s="46"/>
      <c r="O321" s="46"/>
      <c r="P321" s="46"/>
      <c r="Q321" s="46"/>
      <c r="R321" s="46"/>
      <c r="S321" s="46"/>
      <c r="T321" s="84"/>
      <c r="AT321" s="23" t="s">
        <v>133</v>
      </c>
      <c r="AU321" s="23" t="s">
        <v>80</v>
      </c>
    </row>
    <row r="322" spans="2:47" s="1" customFormat="1" ht="13.5">
      <c r="B322" s="45"/>
      <c r="D322" s="208" t="s">
        <v>135</v>
      </c>
      <c r="F322" s="212" t="s">
        <v>466</v>
      </c>
      <c r="I322" s="210"/>
      <c r="L322" s="45"/>
      <c r="M322" s="211"/>
      <c r="N322" s="46"/>
      <c r="O322" s="46"/>
      <c r="P322" s="46"/>
      <c r="Q322" s="46"/>
      <c r="R322" s="46"/>
      <c r="S322" s="46"/>
      <c r="T322" s="84"/>
      <c r="AT322" s="23" t="s">
        <v>135</v>
      </c>
      <c r="AU322" s="23" t="s">
        <v>80</v>
      </c>
    </row>
    <row r="323" spans="2:63" s="10" customFormat="1" ht="37.4" customHeight="1">
      <c r="B323" s="182"/>
      <c r="D323" s="183" t="s">
        <v>69</v>
      </c>
      <c r="E323" s="184" t="s">
        <v>467</v>
      </c>
      <c r="F323" s="184" t="s">
        <v>468</v>
      </c>
      <c r="I323" s="185"/>
      <c r="J323" s="186">
        <f>BK323</f>
        <v>0</v>
      </c>
      <c r="L323" s="182"/>
      <c r="M323" s="187"/>
      <c r="N323" s="188"/>
      <c r="O323" s="188"/>
      <c r="P323" s="189">
        <f>P324</f>
        <v>0</v>
      </c>
      <c r="Q323" s="188"/>
      <c r="R323" s="189">
        <f>R324</f>
        <v>0.001815</v>
      </c>
      <c r="S323" s="188"/>
      <c r="T323" s="190">
        <f>T324</f>
        <v>0</v>
      </c>
      <c r="AR323" s="183" t="s">
        <v>80</v>
      </c>
      <c r="AT323" s="191" t="s">
        <v>69</v>
      </c>
      <c r="AU323" s="191" t="s">
        <v>70</v>
      </c>
      <c r="AY323" s="183" t="s">
        <v>124</v>
      </c>
      <c r="BK323" s="192">
        <f>BK324</f>
        <v>0</v>
      </c>
    </row>
    <row r="324" spans="2:63" s="10" customFormat="1" ht="19.9" customHeight="1">
      <c r="B324" s="182"/>
      <c r="D324" s="183" t="s">
        <v>69</v>
      </c>
      <c r="E324" s="193" t="s">
        <v>469</v>
      </c>
      <c r="F324" s="193" t="s">
        <v>470</v>
      </c>
      <c r="I324" s="185"/>
      <c r="J324" s="194">
        <f>BK324</f>
        <v>0</v>
      </c>
      <c r="L324" s="182"/>
      <c r="M324" s="187"/>
      <c r="N324" s="188"/>
      <c r="O324" s="188"/>
      <c r="P324" s="189">
        <f>SUM(P325:P330)</f>
        <v>0</v>
      </c>
      <c r="Q324" s="188"/>
      <c r="R324" s="189">
        <f>SUM(R325:R330)</f>
        <v>0.001815</v>
      </c>
      <c r="S324" s="188"/>
      <c r="T324" s="190">
        <f>SUM(T325:T330)</f>
        <v>0</v>
      </c>
      <c r="AR324" s="183" t="s">
        <v>80</v>
      </c>
      <c r="AT324" s="191" t="s">
        <v>69</v>
      </c>
      <c r="AU324" s="191" t="s">
        <v>78</v>
      </c>
      <c r="AY324" s="183" t="s">
        <v>124</v>
      </c>
      <c r="BK324" s="192">
        <f>SUM(BK325:BK330)</f>
        <v>0</v>
      </c>
    </row>
    <row r="325" spans="2:65" s="1" customFormat="1" ht="14.4" customHeight="1">
      <c r="B325" s="195"/>
      <c r="C325" s="196" t="s">
        <v>471</v>
      </c>
      <c r="D325" s="196" t="s">
        <v>126</v>
      </c>
      <c r="E325" s="197" t="s">
        <v>472</v>
      </c>
      <c r="F325" s="198" t="s">
        <v>473</v>
      </c>
      <c r="G325" s="199" t="s">
        <v>129</v>
      </c>
      <c r="H325" s="200">
        <v>5.5</v>
      </c>
      <c r="I325" s="201"/>
      <c r="J325" s="202">
        <f>ROUND(I325*H325,2)</f>
        <v>0</v>
      </c>
      <c r="K325" s="198" t="s">
        <v>130</v>
      </c>
      <c r="L325" s="45"/>
      <c r="M325" s="203" t="s">
        <v>5</v>
      </c>
      <c r="N325" s="204" t="s">
        <v>41</v>
      </c>
      <c r="O325" s="46"/>
      <c r="P325" s="205">
        <f>O325*H325</f>
        <v>0</v>
      </c>
      <c r="Q325" s="205">
        <v>7E-05</v>
      </c>
      <c r="R325" s="205">
        <f>Q325*H325</f>
        <v>0.000385</v>
      </c>
      <c r="S325" s="205">
        <v>0</v>
      </c>
      <c r="T325" s="206">
        <f>S325*H325</f>
        <v>0</v>
      </c>
      <c r="AR325" s="23" t="s">
        <v>226</v>
      </c>
      <c r="AT325" s="23" t="s">
        <v>126</v>
      </c>
      <c r="AU325" s="23" t="s">
        <v>80</v>
      </c>
      <c r="AY325" s="23" t="s">
        <v>124</v>
      </c>
      <c r="BE325" s="207">
        <f>IF(N325="základní",J325,0)</f>
        <v>0</v>
      </c>
      <c r="BF325" s="207">
        <f>IF(N325="snížená",J325,0)</f>
        <v>0</v>
      </c>
      <c r="BG325" s="207">
        <f>IF(N325="zákl. přenesená",J325,0)</f>
        <v>0</v>
      </c>
      <c r="BH325" s="207">
        <f>IF(N325="sníž. přenesená",J325,0)</f>
        <v>0</v>
      </c>
      <c r="BI325" s="207">
        <f>IF(N325="nulová",J325,0)</f>
        <v>0</v>
      </c>
      <c r="BJ325" s="23" t="s">
        <v>78</v>
      </c>
      <c r="BK325" s="207">
        <f>ROUND(I325*H325,2)</f>
        <v>0</v>
      </c>
      <c r="BL325" s="23" t="s">
        <v>226</v>
      </c>
      <c r="BM325" s="23" t="s">
        <v>474</v>
      </c>
    </row>
    <row r="326" spans="2:47" s="1" customFormat="1" ht="13.5">
      <c r="B326" s="45"/>
      <c r="D326" s="208" t="s">
        <v>133</v>
      </c>
      <c r="F326" s="209" t="s">
        <v>475</v>
      </c>
      <c r="I326" s="210"/>
      <c r="L326" s="45"/>
      <c r="M326" s="211"/>
      <c r="N326" s="46"/>
      <c r="O326" s="46"/>
      <c r="P326" s="46"/>
      <c r="Q326" s="46"/>
      <c r="R326" s="46"/>
      <c r="S326" s="46"/>
      <c r="T326" s="84"/>
      <c r="AT326" s="23" t="s">
        <v>133</v>
      </c>
      <c r="AU326" s="23" t="s">
        <v>80</v>
      </c>
    </row>
    <row r="327" spans="2:65" s="1" customFormat="1" ht="22.8" customHeight="1">
      <c r="B327" s="195"/>
      <c r="C327" s="196" t="s">
        <v>476</v>
      </c>
      <c r="D327" s="196" t="s">
        <v>126</v>
      </c>
      <c r="E327" s="197" t="s">
        <v>477</v>
      </c>
      <c r="F327" s="198" t="s">
        <v>478</v>
      </c>
      <c r="G327" s="199" t="s">
        <v>129</v>
      </c>
      <c r="H327" s="200">
        <v>5.5</v>
      </c>
      <c r="I327" s="201"/>
      <c r="J327" s="202">
        <f>ROUND(I327*H327,2)</f>
        <v>0</v>
      </c>
      <c r="K327" s="198" t="s">
        <v>130</v>
      </c>
      <c r="L327" s="45"/>
      <c r="M327" s="203" t="s">
        <v>5</v>
      </c>
      <c r="N327" s="204" t="s">
        <v>41</v>
      </c>
      <c r="O327" s="46"/>
      <c r="P327" s="205">
        <f>O327*H327</f>
        <v>0</v>
      </c>
      <c r="Q327" s="205">
        <v>0.00014</v>
      </c>
      <c r="R327" s="205">
        <f>Q327*H327</f>
        <v>0.00077</v>
      </c>
      <c r="S327" s="205">
        <v>0</v>
      </c>
      <c r="T327" s="206">
        <f>S327*H327</f>
        <v>0</v>
      </c>
      <c r="AR327" s="23" t="s">
        <v>226</v>
      </c>
      <c r="AT327" s="23" t="s">
        <v>126</v>
      </c>
      <c r="AU327" s="23" t="s">
        <v>80</v>
      </c>
      <c r="AY327" s="23" t="s">
        <v>124</v>
      </c>
      <c r="BE327" s="207">
        <f>IF(N327="základní",J327,0)</f>
        <v>0</v>
      </c>
      <c r="BF327" s="207">
        <f>IF(N327="snížená",J327,0)</f>
        <v>0</v>
      </c>
      <c r="BG327" s="207">
        <f>IF(N327="zákl. přenesená",J327,0)</f>
        <v>0</v>
      </c>
      <c r="BH327" s="207">
        <f>IF(N327="sníž. přenesená",J327,0)</f>
        <v>0</v>
      </c>
      <c r="BI327" s="207">
        <f>IF(N327="nulová",J327,0)</f>
        <v>0</v>
      </c>
      <c r="BJ327" s="23" t="s">
        <v>78</v>
      </c>
      <c r="BK327" s="207">
        <f>ROUND(I327*H327,2)</f>
        <v>0</v>
      </c>
      <c r="BL327" s="23" t="s">
        <v>226</v>
      </c>
      <c r="BM327" s="23" t="s">
        <v>479</v>
      </c>
    </row>
    <row r="328" spans="2:47" s="1" customFormat="1" ht="13.5">
      <c r="B328" s="45"/>
      <c r="D328" s="208" t="s">
        <v>133</v>
      </c>
      <c r="F328" s="209" t="s">
        <v>480</v>
      </c>
      <c r="I328" s="210"/>
      <c r="L328" s="45"/>
      <c r="M328" s="211"/>
      <c r="N328" s="46"/>
      <c r="O328" s="46"/>
      <c r="P328" s="46"/>
      <c r="Q328" s="46"/>
      <c r="R328" s="46"/>
      <c r="S328" s="46"/>
      <c r="T328" s="84"/>
      <c r="AT328" s="23" t="s">
        <v>133</v>
      </c>
      <c r="AU328" s="23" t="s">
        <v>80</v>
      </c>
    </row>
    <row r="329" spans="2:65" s="1" customFormat="1" ht="22.8" customHeight="1">
      <c r="B329" s="195"/>
      <c r="C329" s="196" t="s">
        <v>481</v>
      </c>
      <c r="D329" s="196" t="s">
        <v>126</v>
      </c>
      <c r="E329" s="197" t="s">
        <v>482</v>
      </c>
      <c r="F329" s="198" t="s">
        <v>483</v>
      </c>
      <c r="G329" s="199" t="s">
        <v>129</v>
      </c>
      <c r="H329" s="200">
        <v>5.5</v>
      </c>
      <c r="I329" s="201"/>
      <c r="J329" s="202">
        <f>ROUND(I329*H329,2)</f>
        <v>0</v>
      </c>
      <c r="K329" s="198" t="s">
        <v>130</v>
      </c>
      <c r="L329" s="45"/>
      <c r="M329" s="203" t="s">
        <v>5</v>
      </c>
      <c r="N329" s="204" t="s">
        <v>41</v>
      </c>
      <c r="O329" s="46"/>
      <c r="P329" s="205">
        <f>O329*H329</f>
        <v>0</v>
      </c>
      <c r="Q329" s="205">
        <v>0.00012</v>
      </c>
      <c r="R329" s="205">
        <f>Q329*H329</f>
        <v>0.00066</v>
      </c>
      <c r="S329" s="205">
        <v>0</v>
      </c>
      <c r="T329" s="206">
        <f>S329*H329</f>
        <v>0</v>
      </c>
      <c r="AR329" s="23" t="s">
        <v>226</v>
      </c>
      <c r="AT329" s="23" t="s">
        <v>126</v>
      </c>
      <c r="AU329" s="23" t="s">
        <v>80</v>
      </c>
      <c r="AY329" s="23" t="s">
        <v>124</v>
      </c>
      <c r="BE329" s="207">
        <f>IF(N329="základní",J329,0)</f>
        <v>0</v>
      </c>
      <c r="BF329" s="207">
        <f>IF(N329="snížená",J329,0)</f>
        <v>0</v>
      </c>
      <c r="BG329" s="207">
        <f>IF(N329="zákl. přenesená",J329,0)</f>
        <v>0</v>
      </c>
      <c r="BH329" s="207">
        <f>IF(N329="sníž. přenesená",J329,0)</f>
        <v>0</v>
      </c>
      <c r="BI329" s="207">
        <f>IF(N329="nulová",J329,0)</f>
        <v>0</v>
      </c>
      <c r="BJ329" s="23" t="s">
        <v>78</v>
      </c>
      <c r="BK329" s="207">
        <f>ROUND(I329*H329,2)</f>
        <v>0</v>
      </c>
      <c r="BL329" s="23" t="s">
        <v>226</v>
      </c>
      <c r="BM329" s="23" t="s">
        <v>484</v>
      </c>
    </row>
    <row r="330" spans="2:47" s="1" customFormat="1" ht="13.5">
      <c r="B330" s="45"/>
      <c r="D330" s="208" t="s">
        <v>133</v>
      </c>
      <c r="F330" s="209" t="s">
        <v>485</v>
      </c>
      <c r="I330" s="210"/>
      <c r="L330" s="45"/>
      <c r="M330" s="211"/>
      <c r="N330" s="46"/>
      <c r="O330" s="46"/>
      <c r="P330" s="46"/>
      <c r="Q330" s="46"/>
      <c r="R330" s="46"/>
      <c r="S330" s="46"/>
      <c r="T330" s="84"/>
      <c r="AT330" s="23" t="s">
        <v>133</v>
      </c>
      <c r="AU330" s="23" t="s">
        <v>80</v>
      </c>
    </row>
    <row r="331" spans="2:63" s="10" customFormat="1" ht="37.4" customHeight="1">
      <c r="B331" s="182"/>
      <c r="D331" s="183" t="s">
        <v>69</v>
      </c>
      <c r="E331" s="184" t="s">
        <v>486</v>
      </c>
      <c r="F331" s="184" t="s">
        <v>487</v>
      </c>
      <c r="I331" s="185"/>
      <c r="J331" s="186">
        <f>BK331</f>
        <v>0</v>
      </c>
      <c r="L331" s="182"/>
      <c r="M331" s="187"/>
      <c r="N331" s="188"/>
      <c r="O331" s="188"/>
      <c r="P331" s="189">
        <f>P332+P335</f>
        <v>0</v>
      </c>
      <c r="Q331" s="188"/>
      <c r="R331" s="189">
        <f>R332+R335</f>
        <v>0</v>
      </c>
      <c r="S331" s="188"/>
      <c r="T331" s="190">
        <f>T332+T335</f>
        <v>0</v>
      </c>
      <c r="AR331" s="183" t="s">
        <v>150</v>
      </c>
      <c r="AT331" s="191" t="s">
        <v>69</v>
      </c>
      <c r="AU331" s="191" t="s">
        <v>70</v>
      </c>
      <c r="AY331" s="183" t="s">
        <v>124</v>
      </c>
      <c r="BK331" s="192">
        <f>BK332+BK335</f>
        <v>0</v>
      </c>
    </row>
    <row r="332" spans="2:63" s="10" customFormat="1" ht="19.9" customHeight="1">
      <c r="B332" s="182"/>
      <c r="D332" s="183" t="s">
        <v>69</v>
      </c>
      <c r="E332" s="193" t="s">
        <v>488</v>
      </c>
      <c r="F332" s="193" t="s">
        <v>489</v>
      </c>
      <c r="I332" s="185"/>
      <c r="J332" s="194">
        <f>BK332</f>
        <v>0</v>
      </c>
      <c r="L332" s="182"/>
      <c r="M332" s="187"/>
      <c r="N332" s="188"/>
      <c r="O332" s="188"/>
      <c r="P332" s="189">
        <f>SUM(P333:P334)</f>
        <v>0</v>
      </c>
      <c r="Q332" s="188"/>
      <c r="R332" s="189">
        <f>SUM(R333:R334)</f>
        <v>0</v>
      </c>
      <c r="S332" s="188"/>
      <c r="T332" s="190">
        <f>SUM(T333:T334)</f>
        <v>0</v>
      </c>
      <c r="AR332" s="183" t="s">
        <v>150</v>
      </c>
      <c r="AT332" s="191" t="s">
        <v>69</v>
      </c>
      <c r="AU332" s="191" t="s">
        <v>78</v>
      </c>
      <c r="AY332" s="183" t="s">
        <v>124</v>
      </c>
      <c r="BK332" s="192">
        <f>SUM(BK333:BK334)</f>
        <v>0</v>
      </c>
    </row>
    <row r="333" spans="2:65" s="1" customFormat="1" ht="14.4" customHeight="1">
      <c r="B333" s="195"/>
      <c r="C333" s="196" t="s">
        <v>490</v>
      </c>
      <c r="D333" s="196" t="s">
        <v>126</v>
      </c>
      <c r="E333" s="197" t="s">
        <v>491</v>
      </c>
      <c r="F333" s="198" t="s">
        <v>492</v>
      </c>
      <c r="G333" s="199" t="s">
        <v>493</v>
      </c>
      <c r="H333" s="200">
        <v>1</v>
      </c>
      <c r="I333" s="201"/>
      <c r="J333" s="202">
        <f>ROUND(I333*H333,2)</f>
        <v>0</v>
      </c>
      <c r="K333" s="198" t="s">
        <v>130</v>
      </c>
      <c r="L333" s="45"/>
      <c r="M333" s="203" t="s">
        <v>5</v>
      </c>
      <c r="N333" s="204" t="s">
        <v>41</v>
      </c>
      <c r="O333" s="46"/>
      <c r="P333" s="205">
        <f>O333*H333</f>
        <v>0</v>
      </c>
      <c r="Q333" s="205">
        <v>0</v>
      </c>
      <c r="R333" s="205">
        <f>Q333*H333</f>
        <v>0</v>
      </c>
      <c r="S333" s="205">
        <v>0</v>
      </c>
      <c r="T333" s="206">
        <f>S333*H333</f>
        <v>0</v>
      </c>
      <c r="AR333" s="23" t="s">
        <v>494</v>
      </c>
      <c r="AT333" s="23" t="s">
        <v>126</v>
      </c>
      <c r="AU333" s="23" t="s">
        <v>80</v>
      </c>
      <c r="AY333" s="23" t="s">
        <v>124</v>
      </c>
      <c r="BE333" s="207">
        <f>IF(N333="základní",J333,0)</f>
        <v>0</v>
      </c>
      <c r="BF333" s="207">
        <f>IF(N333="snížená",J333,0)</f>
        <v>0</v>
      </c>
      <c r="BG333" s="207">
        <f>IF(N333="zákl. přenesená",J333,0)</f>
        <v>0</v>
      </c>
      <c r="BH333" s="207">
        <f>IF(N333="sníž. přenesená",J333,0)</f>
        <v>0</v>
      </c>
      <c r="BI333" s="207">
        <f>IF(N333="nulová",J333,0)</f>
        <v>0</v>
      </c>
      <c r="BJ333" s="23" t="s">
        <v>78</v>
      </c>
      <c r="BK333" s="207">
        <f>ROUND(I333*H333,2)</f>
        <v>0</v>
      </c>
      <c r="BL333" s="23" t="s">
        <v>494</v>
      </c>
      <c r="BM333" s="23" t="s">
        <v>495</v>
      </c>
    </row>
    <row r="334" spans="2:47" s="1" customFormat="1" ht="13.5">
      <c r="B334" s="45"/>
      <c r="D334" s="208" t="s">
        <v>133</v>
      </c>
      <c r="F334" s="209" t="s">
        <v>492</v>
      </c>
      <c r="I334" s="210"/>
      <c r="L334" s="45"/>
      <c r="M334" s="211"/>
      <c r="N334" s="46"/>
      <c r="O334" s="46"/>
      <c r="P334" s="46"/>
      <c r="Q334" s="46"/>
      <c r="R334" s="46"/>
      <c r="S334" s="46"/>
      <c r="T334" s="84"/>
      <c r="AT334" s="23" t="s">
        <v>133</v>
      </c>
      <c r="AU334" s="23" t="s">
        <v>80</v>
      </c>
    </row>
    <row r="335" spans="2:63" s="10" customFormat="1" ht="29.85" customHeight="1">
      <c r="B335" s="182"/>
      <c r="D335" s="183" t="s">
        <v>69</v>
      </c>
      <c r="E335" s="193" t="s">
        <v>496</v>
      </c>
      <c r="F335" s="193" t="s">
        <v>497</v>
      </c>
      <c r="I335" s="185"/>
      <c r="J335" s="194">
        <f>BK335</f>
        <v>0</v>
      </c>
      <c r="L335" s="182"/>
      <c r="M335" s="187"/>
      <c r="N335" s="188"/>
      <c r="O335" s="188"/>
      <c r="P335" s="189">
        <f>SUM(P336:P337)</f>
        <v>0</v>
      </c>
      <c r="Q335" s="188"/>
      <c r="R335" s="189">
        <f>SUM(R336:R337)</f>
        <v>0</v>
      </c>
      <c r="S335" s="188"/>
      <c r="T335" s="190">
        <f>SUM(T336:T337)</f>
        <v>0</v>
      </c>
      <c r="AR335" s="183" t="s">
        <v>150</v>
      </c>
      <c r="AT335" s="191" t="s">
        <v>69</v>
      </c>
      <c r="AU335" s="191" t="s">
        <v>78</v>
      </c>
      <c r="AY335" s="183" t="s">
        <v>124</v>
      </c>
      <c r="BK335" s="192">
        <f>SUM(BK336:BK337)</f>
        <v>0</v>
      </c>
    </row>
    <row r="336" spans="2:65" s="1" customFormat="1" ht="14.4" customHeight="1">
      <c r="B336" s="195"/>
      <c r="C336" s="196" t="s">
        <v>498</v>
      </c>
      <c r="D336" s="196" t="s">
        <v>126</v>
      </c>
      <c r="E336" s="197" t="s">
        <v>499</v>
      </c>
      <c r="F336" s="198" t="s">
        <v>500</v>
      </c>
      <c r="G336" s="199" t="s">
        <v>493</v>
      </c>
      <c r="H336" s="200">
        <v>1</v>
      </c>
      <c r="I336" s="201"/>
      <c r="J336" s="202">
        <f>ROUND(I336*H336,2)</f>
        <v>0</v>
      </c>
      <c r="K336" s="198" t="s">
        <v>202</v>
      </c>
      <c r="L336" s="45"/>
      <c r="M336" s="203" t="s">
        <v>5</v>
      </c>
      <c r="N336" s="204" t="s">
        <v>41</v>
      </c>
      <c r="O336" s="46"/>
      <c r="P336" s="205">
        <f>O336*H336</f>
        <v>0</v>
      </c>
      <c r="Q336" s="205">
        <v>0</v>
      </c>
      <c r="R336" s="205">
        <f>Q336*H336</f>
        <v>0</v>
      </c>
      <c r="S336" s="205">
        <v>0</v>
      </c>
      <c r="T336" s="206">
        <f>S336*H336</f>
        <v>0</v>
      </c>
      <c r="AR336" s="23" t="s">
        <v>494</v>
      </c>
      <c r="AT336" s="23" t="s">
        <v>126</v>
      </c>
      <c r="AU336" s="23" t="s">
        <v>80</v>
      </c>
      <c r="AY336" s="23" t="s">
        <v>124</v>
      </c>
      <c r="BE336" s="207">
        <f>IF(N336="základní",J336,0)</f>
        <v>0</v>
      </c>
      <c r="BF336" s="207">
        <f>IF(N336="snížená",J336,0)</f>
        <v>0</v>
      </c>
      <c r="BG336" s="207">
        <f>IF(N336="zákl. přenesená",J336,0)</f>
        <v>0</v>
      </c>
      <c r="BH336" s="207">
        <f>IF(N336="sníž. přenesená",J336,0)</f>
        <v>0</v>
      </c>
      <c r="BI336" s="207">
        <f>IF(N336="nulová",J336,0)</f>
        <v>0</v>
      </c>
      <c r="BJ336" s="23" t="s">
        <v>78</v>
      </c>
      <c r="BK336" s="207">
        <f>ROUND(I336*H336,2)</f>
        <v>0</v>
      </c>
      <c r="BL336" s="23" t="s">
        <v>494</v>
      </c>
      <c r="BM336" s="23" t="s">
        <v>501</v>
      </c>
    </row>
    <row r="337" spans="2:47" s="1" customFormat="1" ht="13.5">
      <c r="B337" s="45"/>
      <c r="D337" s="208" t="s">
        <v>133</v>
      </c>
      <c r="F337" s="209" t="s">
        <v>502</v>
      </c>
      <c r="I337" s="210"/>
      <c r="L337" s="45"/>
      <c r="M337" s="238"/>
      <c r="N337" s="239"/>
      <c r="O337" s="239"/>
      <c r="P337" s="239"/>
      <c r="Q337" s="239"/>
      <c r="R337" s="239"/>
      <c r="S337" s="239"/>
      <c r="T337" s="240"/>
      <c r="AT337" s="23" t="s">
        <v>133</v>
      </c>
      <c r="AU337" s="23" t="s">
        <v>80</v>
      </c>
    </row>
    <row r="338" spans="2:12" s="1" customFormat="1" ht="6.95" customHeight="1">
      <c r="B338" s="66"/>
      <c r="C338" s="67"/>
      <c r="D338" s="67"/>
      <c r="E338" s="67"/>
      <c r="F338" s="67"/>
      <c r="G338" s="67"/>
      <c r="H338" s="67"/>
      <c r="I338" s="147"/>
      <c r="J338" s="67"/>
      <c r="K338" s="67"/>
      <c r="L338" s="45"/>
    </row>
  </sheetData>
  <autoFilter ref="C89:K337"/>
  <mergeCells count="10">
    <mergeCell ref="E7:H7"/>
    <mergeCell ref="E9:H9"/>
    <mergeCell ref="E24:H24"/>
    <mergeCell ref="E45:H45"/>
    <mergeCell ref="E47:H47"/>
    <mergeCell ref="J51:J52"/>
    <mergeCell ref="E80:H80"/>
    <mergeCell ref="E82:H82"/>
    <mergeCell ref="G1:H1"/>
    <mergeCell ref="L2:V2"/>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41" customWidth="1"/>
    <col min="2" max="2" width="1.66796875" style="241" customWidth="1"/>
    <col min="3" max="4" width="5" style="241" customWidth="1"/>
    <col min="5" max="5" width="11.66015625" style="241" customWidth="1"/>
    <col min="6" max="6" width="9.16015625" style="241" customWidth="1"/>
    <col min="7" max="7" width="5" style="241" customWidth="1"/>
    <col min="8" max="8" width="77.83203125" style="241" customWidth="1"/>
    <col min="9" max="10" width="20" style="241" customWidth="1"/>
    <col min="11" max="11" width="1.66796875" style="241" customWidth="1"/>
  </cols>
  <sheetData>
    <row r="1" ht="37.5" customHeight="1"/>
    <row r="2" spans="2:11" ht="7.5" customHeight="1">
      <c r="B2" s="242"/>
      <c r="C2" s="243"/>
      <c r="D2" s="243"/>
      <c r="E2" s="243"/>
      <c r="F2" s="243"/>
      <c r="G2" s="243"/>
      <c r="H2" s="243"/>
      <c r="I2" s="243"/>
      <c r="J2" s="243"/>
      <c r="K2" s="244"/>
    </row>
    <row r="3" spans="2:11" s="13" customFormat="1" ht="45" customHeight="1">
      <c r="B3" s="245"/>
      <c r="C3" s="246" t="s">
        <v>503</v>
      </c>
      <c r="D3" s="246"/>
      <c r="E3" s="246"/>
      <c r="F3" s="246"/>
      <c r="G3" s="246"/>
      <c r="H3" s="246"/>
      <c r="I3" s="246"/>
      <c r="J3" s="246"/>
      <c r="K3" s="247"/>
    </row>
    <row r="4" spans="2:11" ht="25.5" customHeight="1">
      <c r="B4" s="248"/>
      <c r="C4" s="249" t="s">
        <v>504</v>
      </c>
      <c r="D4" s="249"/>
      <c r="E4" s="249"/>
      <c r="F4" s="249"/>
      <c r="G4" s="249"/>
      <c r="H4" s="249"/>
      <c r="I4" s="249"/>
      <c r="J4" s="249"/>
      <c r="K4" s="250"/>
    </row>
    <row r="5" spans="2:11" ht="5.25" customHeight="1">
      <c r="B5" s="248"/>
      <c r="C5" s="251"/>
      <c r="D5" s="251"/>
      <c r="E5" s="251"/>
      <c r="F5" s="251"/>
      <c r="G5" s="251"/>
      <c r="H5" s="251"/>
      <c r="I5" s="251"/>
      <c r="J5" s="251"/>
      <c r="K5" s="250"/>
    </row>
    <row r="6" spans="2:11" ht="15" customHeight="1">
      <c r="B6" s="248"/>
      <c r="C6" s="252" t="s">
        <v>505</v>
      </c>
      <c r="D6" s="252"/>
      <c r="E6" s="252"/>
      <c r="F6" s="252"/>
      <c r="G6" s="252"/>
      <c r="H6" s="252"/>
      <c r="I6" s="252"/>
      <c r="J6" s="252"/>
      <c r="K6" s="250"/>
    </row>
    <row r="7" spans="2:11" ht="15" customHeight="1">
      <c r="B7" s="253"/>
      <c r="C7" s="252" t="s">
        <v>506</v>
      </c>
      <c r="D7" s="252"/>
      <c r="E7" s="252"/>
      <c r="F7" s="252"/>
      <c r="G7" s="252"/>
      <c r="H7" s="252"/>
      <c r="I7" s="252"/>
      <c r="J7" s="252"/>
      <c r="K7" s="250"/>
    </row>
    <row r="8" spans="2:11" ht="12.75" customHeight="1">
      <c r="B8" s="253"/>
      <c r="C8" s="252"/>
      <c r="D8" s="252"/>
      <c r="E8" s="252"/>
      <c r="F8" s="252"/>
      <c r="G8" s="252"/>
      <c r="H8" s="252"/>
      <c r="I8" s="252"/>
      <c r="J8" s="252"/>
      <c r="K8" s="250"/>
    </row>
    <row r="9" spans="2:11" ht="15" customHeight="1">
      <c r="B9" s="253"/>
      <c r="C9" s="252" t="s">
        <v>507</v>
      </c>
      <c r="D9" s="252"/>
      <c r="E9" s="252"/>
      <c r="F9" s="252"/>
      <c r="G9" s="252"/>
      <c r="H9" s="252"/>
      <c r="I9" s="252"/>
      <c r="J9" s="252"/>
      <c r="K9" s="250"/>
    </row>
    <row r="10" spans="2:11" ht="15" customHeight="1">
      <c r="B10" s="253"/>
      <c r="C10" s="252"/>
      <c r="D10" s="252" t="s">
        <v>508</v>
      </c>
      <c r="E10" s="252"/>
      <c r="F10" s="252"/>
      <c r="G10" s="252"/>
      <c r="H10" s="252"/>
      <c r="I10" s="252"/>
      <c r="J10" s="252"/>
      <c r="K10" s="250"/>
    </row>
    <row r="11" spans="2:11" ht="15" customHeight="1">
      <c r="B11" s="253"/>
      <c r="C11" s="254"/>
      <c r="D11" s="252" t="s">
        <v>509</v>
      </c>
      <c r="E11" s="252"/>
      <c r="F11" s="252"/>
      <c r="G11" s="252"/>
      <c r="H11" s="252"/>
      <c r="I11" s="252"/>
      <c r="J11" s="252"/>
      <c r="K11" s="250"/>
    </row>
    <row r="12" spans="2:11" ht="12.75" customHeight="1">
      <c r="B12" s="253"/>
      <c r="C12" s="254"/>
      <c r="D12" s="254"/>
      <c r="E12" s="254"/>
      <c r="F12" s="254"/>
      <c r="G12" s="254"/>
      <c r="H12" s="254"/>
      <c r="I12" s="254"/>
      <c r="J12" s="254"/>
      <c r="K12" s="250"/>
    </row>
    <row r="13" spans="2:11" ht="15" customHeight="1">
      <c r="B13" s="253"/>
      <c r="C13" s="254"/>
      <c r="D13" s="252" t="s">
        <v>510</v>
      </c>
      <c r="E13" s="252"/>
      <c r="F13" s="252"/>
      <c r="G13" s="252"/>
      <c r="H13" s="252"/>
      <c r="I13" s="252"/>
      <c r="J13" s="252"/>
      <c r="K13" s="250"/>
    </row>
    <row r="14" spans="2:11" ht="15" customHeight="1">
      <c r="B14" s="253"/>
      <c r="C14" s="254"/>
      <c r="D14" s="252" t="s">
        <v>511</v>
      </c>
      <c r="E14" s="252"/>
      <c r="F14" s="252"/>
      <c r="G14" s="252"/>
      <c r="H14" s="252"/>
      <c r="I14" s="252"/>
      <c r="J14" s="252"/>
      <c r="K14" s="250"/>
    </row>
    <row r="15" spans="2:11" ht="15" customHeight="1">
      <c r="B15" s="253"/>
      <c r="C15" s="254"/>
      <c r="D15" s="252" t="s">
        <v>512</v>
      </c>
      <c r="E15" s="252"/>
      <c r="F15" s="252"/>
      <c r="G15" s="252"/>
      <c r="H15" s="252"/>
      <c r="I15" s="252"/>
      <c r="J15" s="252"/>
      <c r="K15" s="250"/>
    </row>
    <row r="16" spans="2:11" ht="15" customHeight="1">
      <c r="B16" s="253"/>
      <c r="C16" s="254"/>
      <c r="D16" s="254"/>
      <c r="E16" s="255" t="s">
        <v>77</v>
      </c>
      <c r="F16" s="252" t="s">
        <v>513</v>
      </c>
      <c r="G16" s="252"/>
      <c r="H16" s="252"/>
      <c r="I16" s="252"/>
      <c r="J16" s="252"/>
      <c r="K16" s="250"/>
    </row>
    <row r="17" spans="2:11" ht="15" customHeight="1">
      <c r="B17" s="253"/>
      <c r="C17" s="254"/>
      <c r="D17" s="254"/>
      <c r="E17" s="255" t="s">
        <v>514</v>
      </c>
      <c r="F17" s="252" t="s">
        <v>515</v>
      </c>
      <c r="G17" s="252"/>
      <c r="H17" s="252"/>
      <c r="I17" s="252"/>
      <c r="J17" s="252"/>
      <c r="K17" s="250"/>
    </row>
    <row r="18" spans="2:11" ht="15" customHeight="1">
      <c r="B18" s="253"/>
      <c r="C18" s="254"/>
      <c r="D18" s="254"/>
      <c r="E18" s="255" t="s">
        <v>516</v>
      </c>
      <c r="F18" s="252" t="s">
        <v>517</v>
      </c>
      <c r="G18" s="252"/>
      <c r="H18" s="252"/>
      <c r="I18" s="252"/>
      <c r="J18" s="252"/>
      <c r="K18" s="250"/>
    </row>
    <row r="19" spans="2:11" ht="15" customHeight="1">
      <c r="B19" s="253"/>
      <c r="C19" s="254"/>
      <c r="D19" s="254"/>
      <c r="E19" s="255" t="s">
        <v>518</v>
      </c>
      <c r="F19" s="252" t="s">
        <v>519</v>
      </c>
      <c r="G19" s="252"/>
      <c r="H19" s="252"/>
      <c r="I19" s="252"/>
      <c r="J19" s="252"/>
      <c r="K19" s="250"/>
    </row>
    <row r="20" spans="2:11" ht="15" customHeight="1">
      <c r="B20" s="253"/>
      <c r="C20" s="254"/>
      <c r="D20" s="254"/>
      <c r="E20" s="255" t="s">
        <v>520</v>
      </c>
      <c r="F20" s="252" t="s">
        <v>521</v>
      </c>
      <c r="G20" s="252"/>
      <c r="H20" s="252"/>
      <c r="I20" s="252"/>
      <c r="J20" s="252"/>
      <c r="K20" s="250"/>
    </row>
    <row r="21" spans="2:11" ht="15" customHeight="1">
      <c r="B21" s="253"/>
      <c r="C21" s="254"/>
      <c r="D21" s="254"/>
      <c r="E21" s="255" t="s">
        <v>522</v>
      </c>
      <c r="F21" s="252" t="s">
        <v>523</v>
      </c>
      <c r="G21" s="252"/>
      <c r="H21" s="252"/>
      <c r="I21" s="252"/>
      <c r="J21" s="252"/>
      <c r="K21" s="250"/>
    </row>
    <row r="22" spans="2:11" ht="12.75" customHeight="1">
      <c r="B22" s="253"/>
      <c r="C22" s="254"/>
      <c r="D22" s="254"/>
      <c r="E22" s="254"/>
      <c r="F22" s="254"/>
      <c r="G22" s="254"/>
      <c r="H22" s="254"/>
      <c r="I22" s="254"/>
      <c r="J22" s="254"/>
      <c r="K22" s="250"/>
    </row>
    <row r="23" spans="2:11" ht="15" customHeight="1">
      <c r="B23" s="253"/>
      <c r="C23" s="252" t="s">
        <v>524</v>
      </c>
      <c r="D23" s="252"/>
      <c r="E23" s="252"/>
      <c r="F23" s="252"/>
      <c r="G23" s="252"/>
      <c r="H23" s="252"/>
      <c r="I23" s="252"/>
      <c r="J23" s="252"/>
      <c r="K23" s="250"/>
    </row>
    <row r="24" spans="2:11" ht="15" customHeight="1">
      <c r="B24" s="253"/>
      <c r="C24" s="252" t="s">
        <v>525</v>
      </c>
      <c r="D24" s="252"/>
      <c r="E24" s="252"/>
      <c r="F24" s="252"/>
      <c r="G24" s="252"/>
      <c r="H24" s="252"/>
      <c r="I24" s="252"/>
      <c r="J24" s="252"/>
      <c r="K24" s="250"/>
    </row>
    <row r="25" spans="2:11" ht="15" customHeight="1">
      <c r="B25" s="253"/>
      <c r="C25" s="252"/>
      <c r="D25" s="252" t="s">
        <v>526</v>
      </c>
      <c r="E25" s="252"/>
      <c r="F25" s="252"/>
      <c r="G25" s="252"/>
      <c r="H25" s="252"/>
      <c r="I25" s="252"/>
      <c r="J25" s="252"/>
      <c r="K25" s="250"/>
    </row>
    <row r="26" spans="2:11" ht="15" customHeight="1">
      <c r="B26" s="253"/>
      <c r="C26" s="254"/>
      <c r="D26" s="252" t="s">
        <v>527</v>
      </c>
      <c r="E26" s="252"/>
      <c r="F26" s="252"/>
      <c r="G26" s="252"/>
      <c r="H26" s="252"/>
      <c r="I26" s="252"/>
      <c r="J26" s="252"/>
      <c r="K26" s="250"/>
    </row>
    <row r="27" spans="2:11" ht="12.75" customHeight="1">
      <c r="B27" s="253"/>
      <c r="C27" s="254"/>
      <c r="D27" s="254"/>
      <c r="E27" s="254"/>
      <c r="F27" s="254"/>
      <c r="G27" s="254"/>
      <c r="H27" s="254"/>
      <c r="I27" s="254"/>
      <c r="J27" s="254"/>
      <c r="K27" s="250"/>
    </row>
    <row r="28" spans="2:11" ht="15" customHeight="1">
      <c r="B28" s="253"/>
      <c r="C28" s="254"/>
      <c r="D28" s="252" t="s">
        <v>528</v>
      </c>
      <c r="E28" s="252"/>
      <c r="F28" s="252"/>
      <c r="G28" s="252"/>
      <c r="H28" s="252"/>
      <c r="I28" s="252"/>
      <c r="J28" s="252"/>
      <c r="K28" s="250"/>
    </row>
    <row r="29" spans="2:11" ht="15" customHeight="1">
      <c r="B29" s="253"/>
      <c r="C29" s="254"/>
      <c r="D29" s="252" t="s">
        <v>529</v>
      </c>
      <c r="E29" s="252"/>
      <c r="F29" s="252"/>
      <c r="G29" s="252"/>
      <c r="H29" s="252"/>
      <c r="I29" s="252"/>
      <c r="J29" s="252"/>
      <c r="K29" s="250"/>
    </row>
    <row r="30" spans="2:11" ht="12.75" customHeight="1">
      <c r="B30" s="253"/>
      <c r="C30" s="254"/>
      <c r="D30" s="254"/>
      <c r="E30" s="254"/>
      <c r="F30" s="254"/>
      <c r="G30" s="254"/>
      <c r="H30" s="254"/>
      <c r="I30" s="254"/>
      <c r="J30" s="254"/>
      <c r="K30" s="250"/>
    </row>
    <row r="31" spans="2:11" ht="15" customHeight="1">
      <c r="B31" s="253"/>
      <c r="C31" s="254"/>
      <c r="D31" s="252" t="s">
        <v>530</v>
      </c>
      <c r="E31" s="252"/>
      <c r="F31" s="252"/>
      <c r="G31" s="252"/>
      <c r="H31" s="252"/>
      <c r="I31" s="252"/>
      <c r="J31" s="252"/>
      <c r="K31" s="250"/>
    </row>
    <row r="32" spans="2:11" ht="15" customHeight="1">
      <c r="B32" s="253"/>
      <c r="C32" s="254"/>
      <c r="D32" s="252" t="s">
        <v>531</v>
      </c>
      <c r="E32" s="252"/>
      <c r="F32" s="252"/>
      <c r="G32" s="252"/>
      <c r="H32" s="252"/>
      <c r="I32" s="252"/>
      <c r="J32" s="252"/>
      <c r="K32" s="250"/>
    </row>
    <row r="33" spans="2:11" ht="15" customHeight="1">
      <c r="B33" s="253"/>
      <c r="C33" s="254"/>
      <c r="D33" s="252" t="s">
        <v>532</v>
      </c>
      <c r="E33" s="252"/>
      <c r="F33" s="252"/>
      <c r="G33" s="252"/>
      <c r="H33" s="252"/>
      <c r="I33" s="252"/>
      <c r="J33" s="252"/>
      <c r="K33" s="250"/>
    </row>
    <row r="34" spans="2:11" ht="15" customHeight="1">
      <c r="B34" s="253"/>
      <c r="C34" s="254"/>
      <c r="D34" s="252"/>
      <c r="E34" s="256" t="s">
        <v>109</v>
      </c>
      <c r="F34" s="252"/>
      <c r="G34" s="252" t="s">
        <v>533</v>
      </c>
      <c r="H34" s="252"/>
      <c r="I34" s="252"/>
      <c r="J34" s="252"/>
      <c r="K34" s="250"/>
    </row>
    <row r="35" spans="2:11" ht="30.75" customHeight="1">
      <c r="B35" s="253"/>
      <c r="C35" s="254"/>
      <c r="D35" s="252"/>
      <c r="E35" s="256" t="s">
        <v>534</v>
      </c>
      <c r="F35" s="252"/>
      <c r="G35" s="252" t="s">
        <v>535</v>
      </c>
      <c r="H35" s="252"/>
      <c r="I35" s="252"/>
      <c r="J35" s="252"/>
      <c r="K35" s="250"/>
    </row>
    <row r="36" spans="2:11" ht="15" customHeight="1">
      <c r="B36" s="253"/>
      <c r="C36" s="254"/>
      <c r="D36" s="252"/>
      <c r="E36" s="256" t="s">
        <v>51</v>
      </c>
      <c r="F36" s="252"/>
      <c r="G36" s="252" t="s">
        <v>536</v>
      </c>
      <c r="H36" s="252"/>
      <c r="I36" s="252"/>
      <c r="J36" s="252"/>
      <c r="K36" s="250"/>
    </row>
    <row r="37" spans="2:11" ht="15" customHeight="1">
      <c r="B37" s="253"/>
      <c r="C37" s="254"/>
      <c r="D37" s="252"/>
      <c r="E37" s="256" t="s">
        <v>110</v>
      </c>
      <c r="F37" s="252"/>
      <c r="G37" s="252" t="s">
        <v>537</v>
      </c>
      <c r="H37" s="252"/>
      <c r="I37" s="252"/>
      <c r="J37" s="252"/>
      <c r="K37" s="250"/>
    </row>
    <row r="38" spans="2:11" ht="15" customHeight="1">
      <c r="B38" s="253"/>
      <c r="C38" s="254"/>
      <c r="D38" s="252"/>
      <c r="E38" s="256" t="s">
        <v>111</v>
      </c>
      <c r="F38" s="252"/>
      <c r="G38" s="252" t="s">
        <v>538</v>
      </c>
      <c r="H38" s="252"/>
      <c r="I38" s="252"/>
      <c r="J38" s="252"/>
      <c r="K38" s="250"/>
    </row>
    <row r="39" spans="2:11" ht="15" customHeight="1">
      <c r="B39" s="253"/>
      <c r="C39" s="254"/>
      <c r="D39" s="252"/>
      <c r="E39" s="256" t="s">
        <v>112</v>
      </c>
      <c r="F39" s="252"/>
      <c r="G39" s="252" t="s">
        <v>539</v>
      </c>
      <c r="H39" s="252"/>
      <c r="I39" s="252"/>
      <c r="J39" s="252"/>
      <c r="K39" s="250"/>
    </row>
    <row r="40" spans="2:11" ht="15" customHeight="1">
      <c r="B40" s="253"/>
      <c r="C40" s="254"/>
      <c r="D40" s="252"/>
      <c r="E40" s="256" t="s">
        <v>540</v>
      </c>
      <c r="F40" s="252"/>
      <c r="G40" s="252" t="s">
        <v>541</v>
      </c>
      <c r="H40" s="252"/>
      <c r="I40" s="252"/>
      <c r="J40" s="252"/>
      <c r="K40" s="250"/>
    </row>
    <row r="41" spans="2:11" ht="15" customHeight="1">
      <c r="B41" s="253"/>
      <c r="C41" s="254"/>
      <c r="D41" s="252"/>
      <c r="E41" s="256"/>
      <c r="F41" s="252"/>
      <c r="G41" s="252" t="s">
        <v>542</v>
      </c>
      <c r="H41" s="252"/>
      <c r="I41" s="252"/>
      <c r="J41" s="252"/>
      <c r="K41" s="250"/>
    </row>
    <row r="42" spans="2:11" ht="15" customHeight="1">
      <c r="B42" s="253"/>
      <c r="C42" s="254"/>
      <c r="D42" s="252"/>
      <c r="E42" s="256" t="s">
        <v>543</v>
      </c>
      <c r="F42" s="252"/>
      <c r="G42" s="252" t="s">
        <v>544</v>
      </c>
      <c r="H42" s="252"/>
      <c r="I42" s="252"/>
      <c r="J42" s="252"/>
      <c r="K42" s="250"/>
    </row>
    <row r="43" spans="2:11" ht="15" customHeight="1">
      <c r="B43" s="253"/>
      <c r="C43" s="254"/>
      <c r="D43" s="252"/>
      <c r="E43" s="256" t="s">
        <v>114</v>
      </c>
      <c r="F43" s="252"/>
      <c r="G43" s="252" t="s">
        <v>545</v>
      </c>
      <c r="H43" s="252"/>
      <c r="I43" s="252"/>
      <c r="J43" s="252"/>
      <c r="K43" s="250"/>
    </row>
    <row r="44" spans="2:11" ht="12.75" customHeight="1">
      <c r="B44" s="253"/>
      <c r="C44" s="254"/>
      <c r="D44" s="252"/>
      <c r="E44" s="252"/>
      <c r="F44" s="252"/>
      <c r="G44" s="252"/>
      <c r="H44" s="252"/>
      <c r="I44" s="252"/>
      <c r="J44" s="252"/>
      <c r="K44" s="250"/>
    </row>
    <row r="45" spans="2:11" ht="15" customHeight="1">
      <c r="B45" s="253"/>
      <c r="C45" s="254"/>
      <c r="D45" s="252" t="s">
        <v>546</v>
      </c>
      <c r="E45" s="252"/>
      <c r="F45" s="252"/>
      <c r="G45" s="252"/>
      <c r="H45" s="252"/>
      <c r="I45" s="252"/>
      <c r="J45" s="252"/>
      <c r="K45" s="250"/>
    </row>
    <row r="46" spans="2:11" ht="15" customHeight="1">
      <c r="B46" s="253"/>
      <c r="C46" s="254"/>
      <c r="D46" s="254"/>
      <c r="E46" s="252" t="s">
        <v>547</v>
      </c>
      <c r="F46" s="252"/>
      <c r="G46" s="252"/>
      <c r="H46" s="252"/>
      <c r="I46" s="252"/>
      <c r="J46" s="252"/>
      <c r="K46" s="250"/>
    </row>
    <row r="47" spans="2:11" ht="15" customHeight="1">
      <c r="B47" s="253"/>
      <c r="C47" s="254"/>
      <c r="D47" s="254"/>
      <c r="E47" s="252" t="s">
        <v>548</v>
      </c>
      <c r="F47" s="252"/>
      <c r="G47" s="252"/>
      <c r="H47" s="252"/>
      <c r="I47" s="252"/>
      <c r="J47" s="252"/>
      <c r="K47" s="250"/>
    </row>
    <row r="48" spans="2:11" ht="15" customHeight="1">
      <c r="B48" s="253"/>
      <c r="C48" s="254"/>
      <c r="D48" s="254"/>
      <c r="E48" s="252" t="s">
        <v>549</v>
      </c>
      <c r="F48" s="252"/>
      <c r="G48" s="252"/>
      <c r="H48" s="252"/>
      <c r="I48" s="252"/>
      <c r="J48" s="252"/>
      <c r="K48" s="250"/>
    </row>
    <row r="49" spans="2:11" ht="15" customHeight="1">
      <c r="B49" s="253"/>
      <c r="C49" s="254"/>
      <c r="D49" s="252" t="s">
        <v>550</v>
      </c>
      <c r="E49" s="252"/>
      <c r="F49" s="252"/>
      <c r="G49" s="252"/>
      <c r="H49" s="252"/>
      <c r="I49" s="252"/>
      <c r="J49" s="252"/>
      <c r="K49" s="250"/>
    </row>
    <row r="50" spans="2:11" ht="25.5" customHeight="1">
      <c r="B50" s="248"/>
      <c r="C50" s="249" t="s">
        <v>551</v>
      </c>
      <c r="D50" s="249"/>
      <c r="E50" s="249"/>
      <c r="F50" s="249"/>
      <c r="G50" s="249"/>
      <c r="H50" s="249"/>
      <c r="I50" s="249"/>
      <c r="J50" s="249"/>
      <c r="K50" s="250"/>
    </row>
    <row r="51" spans="2:11" ht="5.25" customHeight="1">
      <c r="B51" s="248"/>
      <c r="C51" s="251"/>
      <c r="D51" s="251"/>
      <c r="E51" s="251"/>
      <c r="F51" s="251"/>
      <c r="G51" s="251"/>
      <c r="H51" s="251"/>
      <c r="I51" s="251"/>
      <c r="J51" s="251"/>
      <c r="K51" s="250"/>
    </row>
    <row r="52" spans="2:11" ht="15" customHeight="1">
      <c r="B52" s="248"/>
      <c r="C52" s="252" t="s">
        <v>552</v>
      </c>
      <c r="D52" s="252"/>
      <c r="E52" s="252"/>
      <c r="F52" s="252"/>
      <c r="G52" s="252"/>
      <c r="H52" s="252"/>
      <c r="I52" s="252"/>
      <c r="J52" s="252"/>
      <c r="K52" s="250"/>
    </row>
    <row r="53" spans="2:11" ht="15" customHeight="1">
      <c r="B53" s="248"/>
      <c r="C53" s="252" t="s">
        <v>553</v>
      </c>
      <c r="D53" s="252"/>
      <c r="E53" s="252"/>
      <c r="F53" s="252"/>
      <c r="G53" s="252"/>
      <c r="H53" s="252"/>
      <c r="I53" s="252"/>
      <c r="J53" s="252"/>
      <c r="K53" s="250"/>
    </row>
    <row r="54" spans="2:11" ht="12.75" customHeight="1">
      <c r="B54" s="248"/>
      <c r="C54" s="252"/>
      <c r="D54" s="252"/>
      <c r="E54" s="252"/>
      <c r="F54" s="252"/>
      <c r="G54" s="252"/>
      <c r="H54" s="252"/>
      <c r="I54" s="252"/>
      <c r="J54" s="252"/>
      <c r="K54" s="250"/>
    </row>
    <row r="55" spans="2:11" ht="15" customHeight="1">
      <c r="B55" s="248"/>
      <c r="C55" s="252" t="s">
        <v>554</v>
      </c>
      <c r="D55" s="252"/>
      <c r="E55" s="252"/>
      <c r="F55" s="252"/>
      <c r="G55" s="252"/>
      <c r="H55" s="252"/>
      <c r="I55" s="252"/>
      <c r="J55" s="252"/>
      <c r="K55" s="250"/>
    </row>
    <row r="56" spans="2:11" ht="15" customHeight="1">
      <c r="B56" s="248"/>
      <c r="C56" s="254"/>
      <c r="D56" s="252" t="s">
        <v>555</v>
      </c>
      <c r="E56" s="252"/>
      <c r="F56" s="252"/>
      <c r="G56" s="252"/>
      <c r="H56" s="252"/>
      <c r="I56" s="252"/>
      <c r="J56" s="252"/>
      <c r="K56" s="250"/>
    </row>
    <row r="57" spans="2:11" ht="15" customHeight="1">
      <c r="B57" s="248"/>
      <c r="C57" s="254"/>
      <c r="D57" s="252" t="s">
        <v>556</v>
      </c>
      <c r="E57" s="252"/>
      <c r="F57" s="252"/>
      <c r="G57" s="252"/>
      <c r="H57" s="252"/>
      <c r="I57" s="252"/>
      <c r="J57" s="252"/>
      <c r="K57" s="250"/>
    </row>
    <row r="58" spans="2:11" ht="15" customHeight="1">
      <c r="B58" s="248"/>
      <c r="C58" s="254"/>
      <c r="D58" s="252" t="s">
        <v>557</v>
      </c>
      <c r="E58" s="252"/>
      <c r="F58" s="252"/>
      <c r="G58" s="252"/>
      <c r="H58" s="252"/>
      <c r="I58" s="252"/>
      <c r="J58" s="252"/>
      <c r="K58" s="250"/>
    </row>
    <row r="59" spans="2:11" ht="15" customHeight="1">
      <c r="B59" s="248"/>
      <c r="C59" s="254"/>
      <c r="D59" s="252" t="s">
        <v>558</v>
      </c>
      <c r="E59" s="252"/>
      <c r="F59" s="252"/>
      <c r="G59" s="252"/>
      <c r="H59" s="252"/>
      <c r="I59" s="252"/>
      <c r="J59" s="252"/>
      <c r="K59" s="250"/>
    </row>
    <row r="60" spans="2:11" ht="15" customHeight="1">
      <c r="B60" s="248"/>
      <c r="C60" s="254"/>
      <c r="D60" s="257" t="s">
        <v>559</v>
      </c>
      <c r="E60" s="257"/>
      <c r="F60" s="257"/>
      <c r="G60" s="257"/>
      <c r="H60" s="257"/>
      <c r="I60" s="257"/>
      <c r="J60" s="257"/>
      <c r="K60" s="250"/>
    </row>
    <row r="61" spans="2:11" ht="15" customHeight="1">
      <c r="B61" s="248"/>
      <c r="C61" s="254"/>
      <c r="D61" s="252" t="s">
        <v>560</v>
      </c>
      <c r="E61" s="252"/>
      <c r="F61" s="252"/>
      <c r="G61" s="252"/>
      <c r="H61" s="252"/>
      <c r="I61" s="252"/>
      <c r="J61" s="252"/>
      <c r="K61" s="250"/>
    </row>
    <row r="62" spans="2:11" ht="12.75" customHeight="1">
      <c r="B62" s="248"/>
      <c r="C62" s="254"/>
      <c r="D62" s="254"/>
      <c r="E62" s="258"/>
      <c r="F62" s="254"/>
      <c r="G62" s="254"/>
      <c r="H62" s="254"/>
      <c r="I62" s="254"/>
      <c r="J62" s="254"/>
      <c r="K62" s="250"/>
    </row>
    <row r="63" spans="2:11" ht="15" customHeight="1">
      <c r="B63" s="248"/>
      <c r="C63" s="254"/>
      <c r="D63" s="252" t="s">
        <v>561</v>
      </c>
      <c r="E63" s="252"/>
      <c r="F63" s="252"/>
      <c r="G63" s="252"/>
      <c r="H63" s="252"/>
      <c r="I63" s="252"/>
      <c r="J63" s="252"/>
      <c r="K63" s="250"/>
    </row>
    <row r="64" spans="2:11" ht="15" customHeight="1">
      <c r="B64" s="248"/>
      <c r="C64" s="254"/>
      <c r="D64" s="257" t="s">
        <v>562</v>
      </c>
      <c r="E64" s="257"/>
      <c r="F64" s="257"/>
      <c r="G64" s="257"/>
      <c r="H64" s="257"/>
      <c r="I64" s="257"/>
      <c r="J64" s="257"/>
      <c r="K64" s="250"/>
    </row>
    <row r="65" spans="2:11" ht="15" customHeight="1">
      <c r="B65" s="248"/>
      <c r="C65" s="254"/>
      <c r="D65" s="252" t="s">
        <v>563</v>
      </c>
      <c r="E65" s="252"/>
      <c r="F65" s="252"/>
      <c r="G65" s="252"/>
      <c r="H65" s="252"/>
      <c r="I65" s="252"/>
      <c r="J65" s="252"/>
      <c r="K65" s="250"/>
    </row>
    <row r="66" spans="2:11" ht="15" customHeight="1">
      <c r="B66" s="248"/>
      <c r="C66" s="254"/>
      <c r="D66" s="252" t="s">
        <v>564</v>
      </c>
      <c r="E66" s="252"/>
      <c r="F66" s="252"/>
      <c r="G66" s="252"/>
      <c r="H66" s="252"/>
      <c r="I66" s="252"/>
      <c r="J66" s="252"/>
      <c r="K66" s="250"/>
    </row>
    <row r="67" spans="2:11" ht="15" customHeight="1">
      <c r="B67" s="248"/>
      <c r="C67" s="254"/>
      <c r="D67" s="252" t="s">
        <v>565</v>
      </c>
      <c r="E67" s="252"/>
      <c r="F67" s="252"/>
      <c r="G67" s="252"/>
      <c r="H67" s="252"/>
      <c r="I67" s="252"/>
      <c r="J67" s="252"/>
      <c r="K67" s="250"/>
    </row>
    <row r="68" spans="2:11" ht="15" customHeight="1">
      <c r="B68" s="248"/>
      <c r="C68" s="254"/>
      <c r="D68" s="252" t="s">
        <v>566</v>
      </c>
      <c r="E68" s="252"/>
      <c r="F68" s="252"/>
      <c r="G68" s="252"/>
      <c r="H68" s="252"/>
      <c r="I68" s="252"/>
      <c r="J68" s="252"/>
      <c r="K68" s="250"/>
    </row>
    <row r="69" spans="2:11" ht="12.75" customHeight="1">
      <c r="B69" s="259"/>
      <c r="C69" s="260"/>
      <c r="D69" s="260"/>
      <c r="E69" s="260"/>
      <c r="F69" s="260"/>
      <c r="G69" s="260"/>
      <c r="H69" s="260"/>
      <c r="I69" s="260"/>
      <c r="J69" s="260"/>
      <c r="K69" s="261"/>
    </row>
    <row r="70" spans="2:11" ht="18.75" customHeight="1">
      <c r="B70" s="262"/>
      <c r="C70" s="262"/>
      <c r="D70" s="262"/>
      <c r="E70" s="262"/>
      <c r="F70" s="262"/>
      <c r="G70" s="262"/>
      <c r="H70" s="262"/>
      <c r="I70" s="262"/>
      <c r="J70" s="262"/>
      <c r="K70" s="263"/>
    </row>
    <row r="71" spans="2:11" ht="18.75" customHeight="1">
      <c r="B71" s="263"/>
      <c r="C71" s="263"/>
      <c r="D71" s="263"/>
      <c r="E71" s="263"/>
      <c r="F71" s="263"/>
      <c r="G71" s="263"/>
      <c r="H71" s="263"/>
      <c r="I71" s="263"/>
      <c r="J71" s="263"/>
      <c r="K71" s="263"/>
    </row>
    <row r="72" spans="2:11" ht="7.5" customHeight="1">
      <c r="B72" s="264"/>
      <c r="C72" s="265"/>
      <c r="D72" s="265"/>
      <c r="E72" s="265"/>
      <c r="F72" s="265"/>
      <c r="G72" s="265"/>
      <c r="H72" s="265"/>
      <c r="I72" s="265"/>
      <c r="J72" s="265"/>
      <c r="K72" s="266"/>
    </row>
    <row r="73" spans="2:11" ht="45" customHeight="1">
      <c r="B73" s="267"/>
      <c r="C73" s="268" t="s">
        <v>85</v>
      </c>
      <c r="D73" s="268"/>
      <c r="E73" s="268"/>
      <c r="F73" s="268"/>
      <c r="G73" s="268"/>
      <c r="H73" s="268"/>
      <c r="I73" s="268"/>
      <c r="J73" s="268"/>
      <c r="K73" s="269"/>
    </row>
    <row r="74" spans="2:11" ht="17.25" customHeight="1">
      <c r="B74" s="267"/>
      <c r="C74" s="270" t="s">
        <v>567</v>
      </c>
      <c r="D74" s="270"/>
      <c r="E74" s="270"/>
      <c r="F74" s="270" t="s">
        <v>568</v>
      </c>
      <c r="G74" s="271"/>
      <c r="H74" s="270" t="s">
        <v>110</v>
      </c>
      <c r="I74" s="270" t="s">
        <v>55</v>
      </c>
      <c r="J74" s="270" t="s">
        <v>569</v>
      </c>
      <c r="K74" s="269"/>
    </row>
    <row r="75" spans="2:11" ht="17.25" customHeight="1">
      <c r="B75" s="267"/>
      <c r="C75" s="272" t="s">
        <v>570</v>
      </c>
      <c r="D75" s="272"/>
      <c r="E75" s="272"/>
      <c r="F75" s="273" t="s">
        <v>571</v>
      </c>
      <c r="G75" s="274"/>
      <c r="H75" s="272"/>
      <c r="I75" s="272"/>
      <c r="J75" s="272" t="s">
        <v>572</v>
      </c>
      <c r="K75" s="269"/>
    </row>
    <row r="76" spans="2:11" ht="5.25" customHeight="1">
      <c r="B76" s="267"/>
      <c r="C76" s="275"/>
      <c r="D76" s="275"/>
      <c r="E76" s="275"/>
      <c r="F76" s="275"/>
      <c r="G76" s="276"/>
      <c r="H76" s="275"/>
      <c r="I76" s="275"/>
      <c r="J76" s="275"/>
      <c r="K76" s="269"/>
    </row>
    <row r="77" spans="2:11" ht="15" customHeight="1">
      <c r="B77" s="267"/>
      <c r="C77" s="256" t="s">
        <v>51</v>
      </c>
      <c r="D77" s="275"/>
      <c r="E77" s="275"/>
      <c r="F77" s="277" t="s">
        <v>573</v>
      </c>
      <c r="G77" s="276"/>
      <c r="H77" s="256" t="s">
        <v>574</v>
      </c>
      <c r="I77" s="256" t="s">
        <v>575</v>
      </c>
      <c r="J77" s="256">
        <v>20</v>
      </c>
      <c r="K77" s="269"/>
    </row>
    <row r="78" spans="2:11" ht="15" customHeight="1">
      <c r="B78" s="267"/>
      <c r="C78" s="256" t="s">
        <v>576</v>
      </c>
      <c r="D78" s="256"/>
      <c r="E78" s="256"/>
      <c r="F78" s="277" t="s">
        <v>573</v>
      </c>
      <c r="G78" s="276"/>
      <c r="H78" s="256" t="s">
        <v>577</v>
      </c>
      <c r="I78" s="256" t="s">
        <v>575</v>
      </c>
      <c r="J78" s="256">
        <v>120</v>
      </c>
      <c r="K78" s="269"/>
    </row>
    <row r="79" spans="2:11" ht="15" customHeight="1">
      <c r="B79" s="278"/>
      <c r="C79" s="256" t="s">
        <v>578</v>
      </c>
      <c r="D79" s="256"/>
      <c r="E79" s="256"/>
      <c r="F79" s="277" t="s">
        <v>579</v>
      </c>
      <c r="G79" s="276"/>
      <c r="H79" s="256" t="s">
        <v>580</v>
      </c>
      <c r="I79" s="256" t="s">
        <v>575</v>
      </c>
      <c r="J79" s="256">
        <v>50</v>
      </c>
      <c r="K79" s="269"/>
    </row>
    <row r="80" spans="2:11" ht="15" customHeight="1">
      <c r="B80" s="278"/>
      <c r="C80" s="256" t="s">
        <v>581</v>
      </c>
      <c r="D80" s="256"/>
      <c r="E80" s="256"/>
      <c r="F80" s="277" t="s">
        <v>573</v>
      </c>
      <c r="G80" s="276"/>
      <c r="H80" s="256" t="s">
        <v>582</v>
      </c>
      <c r="I80" s="256" t="s">
        <v>583</v>
      </c>
      <c r="J80" s="256"/>
      <c r="K80" s="269"/>
    </row>
    <row r="81" spans="2:11" ht="15" customHeight="1">
      <c r="B81" s="278"/>
      <c r="C81" s="279" t="s">
        <v>584</v>
      </c>
      <c r="D81" s="279"/>
      <c r="E81" s="279"/>
      <c r="F81" s="280" t="s">
        <v>579</v>
      </c>
      <c r="G81" s="279"/>
      <c r="H81" s="279" t="s">
        <v>585</v>
      </c>
      <c r="I81" s="279" t="s">
        <v>575</v>
      </c>
      <c r="J81" s="279">
        <v>15</v>
      </c>
      <c r="K81" s="269"/>
    </row>
    <row r="82" spans="2:11" ht="15" customHeight="1">
      <c r="B82" s="278"/>
      <c r="C82" s="279" t="s">
        <v>586</v>
      </c>
      <c r="D82" s="279"/>
      <c r="E82" s="279"/>
      <c r="F82" s="280" t="s">
        <v>579</v>
      </c>
      <c r="G82" s="279"/>
      <c r="H82" s="279" t="s">
        <v>587</v>
      </c>
      <c r="I82" s="279" t="s">
        <v>575</v>
      </c>
      <c r="J82" s="279">
        <v>15</v>
      </c>
      <c r="K82" s="269"/>
    </row>
    <row r="83" spans="2:11" ht="15" customHeight="1">
      <c r="B83" s="278"/>
      <c r="C83" s="279" t="s">
        <v>588</v>
      </c>
      <c r="D83" s="279"/>
      <c r="E83" s="279"/>
      <c r="F83" s="280" t="s">
        <v>579</v>
      </c>
      <c r="G83" s="279"/>
      <c r="H83" s="279" t="s">
        <v>589</v>
      </c>
      <c r="I83" s="279" t="s">
        <v>575</v>
      </c>
      <c r="J83" s="279">
        <v>20</v>
      </c>
      <c r="K83" s="269"/>
    </row>
    <row r="84" spans="2:11" ht="15" customHeight="1">
      <c r="B84" s="278"/>
      <c r="C84" s="279" t="s">
        <v>590</v>
      </c>
      <c r="D84" s="279"/>
      <c r="E84" s="279"/>
      <c r="F84" s="280" t="s">
        <v>579</v>
      </c>
      <c r="G84" s="279"/>
      <c r="H84" s="279" t="s">
        <v>591</v>
      </c>
      <c r="I84" s="279" t="s">
        <v>575</v>
      </c>
      <c r="J84" s="279">
        <v>20</v>
      </c>
      <c r="K84" s="269"/>
    </row>
    <row r="85" spans="2:11" ht="15" customHeight="1">
      <c r="B85" s="278"/>
      <c r="C85" s="256" t="s">
        <v>592</v>
      </c>
      <c r="D85" s="256"/>
      <c r="E85" s="256"/>
      <c r="F85" s="277" t="s">
        <v>579</v>
      </c>
      <c r="G85" s="276"/>
      <c r="H85" s="256" t="s">
        <v>593</v>
      </c>
      <c r="I85" s="256" t="s">
        <v>575</v>
      </c>
      <c r="J85" s="256">
        <v>50</v>
      </c>
      <c r="K85" s="269"/>
    </row>
    <row r="86" spans="2:11" ht="15" customHeight="1">
      <c r="B86" s="278"/>
      <c r="C86" s="256" t="s">
        <v>594</v>
      </c>
      <c r="D86" s="256"/>
      <c r="E86" s="256"/>
      <c r="F86" s="277" t="s">
        <v>579</v>
      </c>
      <c r="G86" s="276"/>
      <c r="H86" s="256" t="s">
        <v>595</v>
      </c>
      <c r="I86" s="256" t="s">
        <v>575</v>
      </c>
      <c r="J86" s="256">
        <v>20</v>
      </c>
      <c r="K86" s="269"/>
    </row>
    <row r="87" spans="2:11" ht="15" customHeight="1">
      <c r="B87" s="278"/>
      <c r="C87" s="256" t="s">
        <v>596</v>
      </c>
      <c r="D87" s="256"/>
      <c r="E87" s="256"/>
      <c r="F87" s="277" t="s">
        <v>579</v>
      </c>
      <c r="G87" s="276"/>
      <c r="H87" s="256" t="s">
        <v>597</v>
      </c>
      <c r="I87" s="256" t="s">
        <v>575</v>
      </c>
      <c r="J87" s="256">
        <v>20</v>
      </c>
      <c r="K87" s="269"/>
    </row>
    <row r="88" spans="2:11" ht="15" customHeight="1">
      <c r="B88" s="278"/>
      <c r="C88" s="256" t="s">
        <v>598</v>
      </c>
      <c r="D88" s="256"/>
      <c r="E88" s="256"/>
      <c r="F88" s="277" t="s">
        <v>579</v>
      </c>
      <c r="G88" s="276"/>
      <c r="H88" s="256" t="s">
        <v>599</v>
      </c>
      <c r="I88" s="256" t="s">
        <v>575</v>
      </c>
      <c r="J88" s="256">
        <v>50</v>
      </c>
      <c r="K88" s="269"/>
    </row>
    <row r="89" spans="2:11" ht="15" customHeight="1">
      <c r="B89" s="278"/>
      <c r="C89" s="256" t="s">
        <v>600</v>
      </c>
      <c r="D89" s="256"/>
      <c r="E89" s="256"/>
      <c r="F89" s="277" t="s">
        <v>579</v>
      </c>
      <c r="G89" s="276"/>
      <c r="H89" s="256" t="s">
        <v>600</v>
      </c>
      <c r="I89" s="256" t="s">
        <v>575</v>
      </c>
      <c r="J89" s="256">
        <v>50</v>
      </c>
      <c r="K89" s="269"/>
    </row>
    <row r="90" spans="2:11" ht="15" customHeight="1">
      <c r="B90" s="278"/>
      <c r="C90" s="256" t="s">
        <v>115</v>
      </c>
      <c r="D90" s="256"/>
      <c r="E90" s="256"/>
      <c r="F90" s="277" t="s">
        <v>579</v>
      </c>
      <c r="G90" s="276"/>
      <c r="H90" s="256" t="s">
        <v>601</v>
      </c>
      <c r="I90" s="256" t="s">
        <v>575</v>
      </c>
      <c r="J90" s="256">
        <v>255</v>
      </c>
      <c r="K90" s="269"/>
    </row>
    <row r="91" spans="2:11" ht="15" customHeight="1">
      <c r="B91" s="278"/>
      <c r="C91" s="256" t="s">
        <v>602</v>
      </c>
      <c r="D91" s="256"/>
      <c r="E91" s="256"/>
      <c r="F91" s="277" t="s">
        <v>573</v>
      </c>
      <c r="G91" s="276"/>
      <c r="H91" s="256" t="s">
        <v>603</v>
      </c>
      <c r="I91" s="256" t="s">
        <v>604</v>
      </c>
      <c r="J91" s="256"/>
      <c r="K91" s="269"/>
    </row>
    <row r="92" spans="2:11" ht="15" customHeight="1">
      <c r="B92" s="278"/>
      <c r="C92" s="256" t="s">
        <v>605</v>
      </c>
      <c r="D92" s="256"/>
      <c r="E92" s="256"/>
      <c r="F92" s="277" t="s">
        <v>573</v>
      </c>
      <c r="G92" s="276"/>
      <c r="H92" s="256" t="s">
        <v>606</v>
      </c>
      <c r="I92" s="256" t="s">
        <v>607</v>
      </c>
      <c r="J92" s="256"/>
      <c r="K92" s="269"/>
    </row>
    <row r="93" spans="2:11" ht="15" customHeight="1">
      <c r="B93" s="278"/>
      <c r="C93" s="256" t="s">
        <v>608</v>
      </c>
      <c r="D93" s="256"/>
      <c r="E93" s="256"/>
      <c r="F93" s="277" t="s">
        <v>573</v>
      </c>
      <c r="G93" s="276"/>
      <c r="H93" s="256" t="s">
        <v>608</v>
      </c>
      <c r="I93" s="256" t="s">
        <v>607</v>
      </c>
      <c r="J93" s="256"/>
      <c r="K93" s="269"/>
    </row>
    <row r="94" spans="2:11" ht="15" customHeight="1">
      <c r="B94" s="278"/>
      <c r="C94" s="256" t="s">
        <v>36</v>
      </c>
      <c r="D94" s="256"/>
      <c r="E94" s="256"/>
      <c r="F94" s="277" t="s">
        <v>573</v>
      </c>
      <c r="G94" s="276"/>
      <c r="H94" s="256" t="s">
        <v>609</v>
      </c>
      <c r="I94" s="256" t="s">
        <v>607</v>
      </c>
      <c r="J94" s="256"/>
      <c r="K94" s="269"/>
    </row>
    <row r="95" spans="2:11" ht="15" customHeight="1">
      <c r="B95" s="278"/>
      <c r="C95" s="256" t="s">
        <v>46</v>
      </c>
      <c r="D95" s="256"/>
      <c r="E95" s="256"/>
      <c r="F95" s="277" t="s">
        <v>573</v>
      </c>
      <c r="G95" s="276"/>
      <c r="H95" s="256" t="s">
        <v>610</v>
      </c>
      <c r="I95" s="256" t="s">
        <v>607</v>
      </c>
      <c r="J95" s="256"/>
      <c r="K95" s="269"/>
    </row>
    <row r="96" spans="2:11" ht="15" customHeight="1">
      <c r="B96" s="281"/>
      <c r="C96" s="282"/>
      <c r="D96" s="282"/>
      <c r="E96" s="282"/>
      <c r="F96" s="282"/>
      <c r="G96" s="282"/>
      <c r="H96" s="282"/>
      <c r="I96" s="282"/>
      <c r="J96" s="282"/>
      <c r="K96" s="283"/>
    </row>
    <row r="97" spans="2:11" ht="18.75" customHeight="1">
      <c r="B97" s="284"/>
      <c r="C97" s="285"/>
      <c r="D97" s="285"/>
      <c r="E97" s="285"/>
      <c r="F97" s="285"/>
      <c r="G97" s="285"/>
      <c r="H97" s="285"/>
      <c r="I97" s="285"/>
      <c r="J97" s="285"/>
      <c r="K97" s="284"/>
    </row>
    <row r="98" spans="2:11" ht="18.75" customHeight="1">
      <c r="B98" s="263"/>
      <c r="C98" s="263"/>
      <c r="D98" s="263"/>
      <c r="E98" s="263"/>
      <c r="F98" s="263"/>
      <c r="G98" s="263"/>
      <c r="H98" s="263"/>
      <c r="I98" s="263"/>
      <c r="J98" s="263"/>
      <c r="K98" s="263"/>
    </row>
    <row r="99" spans="2:11" ht="7.5" customHeight="1">
      <c r="B99" s="264"/>
      <c r="C99" s="265"/>
      <c r="D99" s="265"/>
      <c r="E99" s="265"/>
      <c r="F99" s="265"/>
      <c r="G99" s="265"/>
      <c r="H99" s="265"/>
      <c r="I99" s="265"/>
      <c r="J99" s="265"/>
      <c r="K99" s="266"/>
    </row>
    <row r="100" spans="2:11" ht="45" customHeight="1">
      <c r="B100" s="267"/>
      <c r="C100" s="268" t="s">
        <v>611</v>
      </c>
      <c r="D100" s="268"/>
      <c r="E100" s="268"/>
      <c r="F100" s="268"/>
      <c r="G100" s="268"/>
      <c r="H100" s="268"/>
      <c r="I100" s="268"/>
      <c r="J100" s="268"/>
      <c r="K100" s="269"/>
    </row>
    <row r="101" spans="2:11" ht="17.25" customHeight="1">
      <c r="B101" s="267"/>
      <c r="C101" s="270" t="s">
        <v>567</v>
      </c>
      <c r="D101" s="270"/>
      <c r="E101" s="270"/>
      <c r="F101" s="270" t="s">
        <v>568</v>
      </c>
      <c r="G101" s="271"/>
      <c r="H101" s="270" t="s">
        <v>110</v>
      </c>
      <c r="I101" s="270" t="s">
        <v>55</v>
      </c>
      <c r="J101" s="270" t="s">
        <v>569</v>
      </c>
      <c r="K101" s="269"/>
    </row>
    <row r="102" spans="2:11" ht="17.25" customHeight="1">
      <c r="B102" s="267"/>
      <c r="C102" s="272" t="s">
        <v>570</v>
      </c>
      <c r="D102" s="272"/>
      <c r="E102" s="272"/>
      <c r="F102" s="273" t="s">
        <v>571</v>
      </c>
      <c r="G102" s="274"/>
      <c r="H102" s="272"/>
      <c r="I102" s="272"/>
      <c r="J102" s="272" t="s">
        <v>572</v>
      </c>
      <c r="K102" s="269"/>
    </row>
    <row r="103" spans="2:11" ht="5.25" customHeight="1">
      <c r="B103" s="267"/>
      <c r="C103" s="270"/>
      <c r="D103" s="270"/>
      <c r="E103" s="270"/>
      <c r="F103" s="270"/>
      <c r="G103" s="286"/>
      <c r="H103" s="270"/>
      <c r="I103" s="270"/>
      <c r="J103" s="270"/>
      <c r="K103" s="269"/>
    </row>
    <row r="104" spans="2:11" ht="15" customHeight="1">
      <c r="B104" s="267"/>
      <c r="C104" s="256" t="s">
        <v>51</v>
      </c>
      <c r="D104" s="275"/>
      <c r="E104" s="275"/>
      <c r="F104" s="277" t="s">
        <v>573</v>
      </c>
      <c r="G104" s="286"/>
      <c r="H104" s="256" t="s">
        <v>612</v>
      </c>
      <c r="I104" s="256" t="s">
        <v>575</v>
      </c>
      <c r="J104" s="256">
        <v>20</v>
      </c>
      <c r="K104" s="269"/>
    </row>
    <row r="105" spans="2:11" ht="15" customHeight="1">
      <c r="B105" s="267"/>
      <c r="C105" s="256" t="s">
        <v>576</v>
      </c>
      <c r="D105" s="256"/>
      <c r="E105" s="256"/>
      <c r="F105" s="277" t="s">
        <v>573</v>
      </c>
      <c r="G105" s="256"/>
      <c r="H105" s="256" t="s">
        <v>612</v>
      </c>
      <c r="I105" s="256" t="s">
        <v>575</v>
      </c>
      <c r="J105" s="256">
        <v>120</v>
      </c>
      <c r="K105" s="269"/>
    </row>
    <row r="106" spans="2:11" ht="15" customHeight="1">
      <c r="B106" s="278"/>
      <c r="C106" s="256" t="s">
        <v>578</v>
      </c>
      <c r="D106" s="256"/>
      <c r="E106" s="256"/>
      <c r="F106" s="277" t="s">
        <v>579</v>
      </c>
      <c r="G106" s="256"/>
      <c r="H106" s="256" t="s">
        <v>612</v>
      </c>
      <c r="I106" s="256" t="s">
        <v>575</v>
      </c>
      <c r="J106" s="256">
        <v>50</v>
      </c>
      <c r="K106" s="269"/>
    </row>
    <row r="107" spans="2:11" ht="15" customHeight="1">
      <c r="B107" s="278"/>
      <c r="C107" s="256" t="s">
        <v>581</v>
      </c>
      <c r="D107" s="256"/>
      <c r="E107" s="256"/>
      <c r="F107" s="277" t="s">
        <v>573</v>
      </c>
      <c r="G107" s="256"/>
      <c r="H107" s="256" t="s">
        <v>612</v>
      </c>
      <c r="I107" s="256" t="s">
        <v>583</v>
      </c>
      <c r="J107" s="256"/>
      <c r="K107" s="269"/>
    </row>
    <row r="108" spans="2:11" ht="15" customHeight="1">
      <c r="B108" s="278"/>
      <c r="C108" s="256" t="s">
        <v>592</v>
      </c>
      <c r="D108" s="256"/>
      <c r="E108" s="256"/>
      <c r="F108" s="277" t="s">
        <v>579</v>
      </c>
      <c r="G108" s="256"/>
      <c r="H108" s="256" t="s">
        <v>612</v>
      </c>
      <c r="I108" s="256" t="s">
        <v>575</v>
      </c>
      <c r="J108" s="256">
        <v>50</v>
      </c>
      <c r="K108" s="269"/>
    </row>
    <row r="109" spans="2:11" ht="15" customHeight="1">
      <c r="B109" s="278"/>
      <c r="C109" s="256" t="s">
        <v>600</v>
      </c>
      <c r="D109" s="256"/>
      <c r="E109" s="256"/>
      <c r="F109" s="277" t="s">
        <v>579</v>
      </c>
      <c r="G109" s="256"/>
      <c r="H109" s="256" t="s">
        <v>612</v>
      </c>
      <c r="I109" s="256" t="s">
        <v>575</v>
      </c>
      <c r="J109" s="256">
        <v>50</v>
      </c>
      <c r="K109" s="269"/>
    </row>
    <row r="110" spans="2:11" ht="15" customHeight="1">
      <c r="B110" s="278"/>
      <c r="C110" s="256" t="s">
        <v>598</v>
      </c>
      <c r="D110" s="256"/>
      <c r="E110" s="256"/>
      <c r="F110" s="277" t="s">
        <v>579</v>
      </c>
      <c r="G110" s="256"/>
      <c r="H110" s="256" t="s">
        <v>612</v>
      </c>
      <c r="I110" s="256" t="s">
        <v>575</v>
      </c>
      <c r="J110" s="256">
        <v>50</v>
      </c>
      <c r="K110" s="269"/>
    </row>
    <row r="111" spans="2:11" ht="15" customHeight="1">
      <c r="B111" s="278"/>
      <c r="C111" s="256" t="s">
        <v>51</v>
      </c>
      <c r="D111" s="256"/>
      <c r="E111" s="256"/>
      <c r="F111" s="277" t="s">
        <v>573</v>
      </c>
      <c r="G111" s="256"/>
      <c r="H111" s="256" t="s">
        <v>613</v>
      </c>
      <c r="I111" s="256" t="s">
        <v>575</v>
      </c>
      <c r="J111" s="256">
        <v>20</v>
      </c>
      <c r="K111" s="269"/>
    </row>
    <row r="112" spans="2:11" ht="15" customHeight="1">
      <c r="B112" s="278"/>
      <c r="C112" s="256" t="s">
        <v>614</v>
      </c>
      <c r="D112" s="256"/>
      <c r="E112" s="256"/>
      <c r="F112" s="277" t="s">
        <v>573</v>
      </c>
      <c r="G112" s="256"/>
      <c r="H112" s="256" t="s">
        <v>615</v>
      </c>
      <c r="I112" s="256" t="s">
        <v>575</v>
      </c>
      <c r="J112" s="256">
        <v>120</v>
      </c>
      <c r="K112" s="269"/>
    </row>
    <row r="113" spans="2:11" ht="15" customHeight="1">
      <c r="B113" s="278"/>
      <c r="C113" s="256" t="s">
        <v>36</v>
      </c>
      <c r="D113" s="256"/>
      <c r="E113" s="256"/>
      <c r="F113" s="277" t="s">
        <v>573</v>
      </c>
      <c r="G113" s="256"/>
      <c r="H113" s="256" t="s">
        <v>616</v>
      </c>
      <c r="I113" s="256" t="s">
        <v>607</v>
      </c>
      <c r="J113" s="256"/>
      <c r="K113" s="269"/>
    </row>
    <row r="114" spans="2:11" ht="15" customHeight="1">
      <c r="B114" s="278"/>
      <c r="C114" s="256" t="s">
        <v>46</v>
      </c>
      <c r="D114" s="256"/>
      <c r="E114" s="256"/>
      <c r="F114" s="277" t="s">
        <v>573</v>
      </c>
      <c r="G114" s="256"/>
      <c r="H114" s="256" t="s">
        <v>617</v>
      </c>
      <c r="I114" s="256" t="s">
        <v>607</v>
      </c>
      <c r="J114" s="256"/>
      <c r="K114" s="269"/>
    </row>
    <row r="115" spans="2:11" ht="15" customHeight="1">
      <c r="B115" s="278"/>
      <c r="C115" s="256" t="s">
        <v>55</v>
      </c>
      <c r="D115" s="256"/>
      <c r="E115" s="256"/>
      <c r="F115" s="277" t="s">
        <v>573</v>
      </c>
      <c r="G115" s="256"/>
      <c r="H115" s="256" t="s">
        <v>618</v>
      </c>
      <c r="I115" s="256" t="s">
        <v>619</v>
      </c>
      <c r="J115" s="256"/>
      <c r="K115" s="269"/>
    </row>
    <row r="116" spans="2:11" ht="15" customHeight="1">
      <c r="B116" s="281"/>
      <c r="C116" s="287"/>
      <c r="D116" s="287"/>
      <c r="E116" s="287"/>
      <c r="F116" s="287"/>
      <c r="G116" s="287"/>
      <c r="H116" s="287"/>
      <c r="I116" s="287"/>
      <c r="J116" s="287"/>
      <c r="K116" s="283"/>
    </row>
    <row r="117" spans="2:11" ht="18.75" customHeight="1">
      <c r="B117" s="288"/>
      <c r="C117" s="252"/>
      <c r="D117" s="252"/>
      <c r="E117" s="252"/>
      <c r="F117" s="289"/>
      <c r="G117" s="252"/>
      <c r="H117" s="252"/>
      <c r="I117" s="252"/>
      <c r="J117" s="252"/>
      <c r="K117" s="288"/>
    </row>
    <row r="118" spans="2:11" ht="18.75" customHeight="1">
      <c r="B118" s="263"/>
      <c r="C118" s="263"/>
      <c r="D118" s="263"/>
      <c r="E118" s="263"/>
      <c r="F118" s="263"/>
      <c r="G118" s="263"/>
      <c r="H118" s="263"/>
      <c r="I118" s="263"/>
      <c r="J118" s="263"/>
      <c r="K118" s="263"/>
    </row>
    <row r="119" spans="2:11" ht="7.5" customHeight="1">
      <c r="B119" s="290"/>
      <c r="C119" s="291"/>
      <c r="D119" s="291"/>
      <c r="E119" s="291"/>
      <c r="F119" s="291"/>
      <c r="G119" s="291"/>
      <c r="H119" s="291"/>
      <c r="I119" s="291"/>
      <c r="J119" s="291"/>
      <c r="K119" s="292"/>
    </row>
    <row r="120" spans="2:11" ht="45" customHeight="1">
      <c r="B120" s="293"/>
      <c r="C120" s="246" t="s">
        <v>620</v>
      </c>
      <c r="D120" s="246"/>
      <c r="E120" s="246"/>
      <c r="F120" s="246"/>
      <c r="G120" s="246"/>
      <c r="H120" s="246"/>
      <c r="I120" s="246"/>
      <c r="J120" s="246"/>
      <c r="K120" s="294"/>
    </row>
    <row r="121" spans="2:11" ht="17.25" customHeight="1">
      <c r="B121" s="295"/>
      <c r="C121" s="270" t="s">
        <v>567</v>
      </c>
      <c r="D121" s="270"/>
      <c r="E121" s="270"/>
      <c r="F121" s="270" t="s">
        <v>568</v>
      </c>
      <c r="G121" s="271"/>
      <c r="H121" s="270" t="s">
        <v>110</v>
      </c>
      <c r="I121" s="270" t="s">
        <v>55</v>
      </c>
      <c r="J121" s="270" t="s">
        <v>569</v>
      </c>
      <c r="K121" s="296"/>
    </row>
    <row r="122" spans="2:11" ht="17.25" customHeight="1">
      <c r="B122" s="295"/>
      <c r="C122" s="272" t="s">
        <v>570</v>
      </c>
      <c r="D122" s="272"/>
      <c r="E122" s="272"/>
      <c r="F122" s="273" t="s">
        <v>571</v>
      </c>
      <c r="G122" s="274"/>
      <c r="H122" s="272"/>
      <c r="I122" s="272"/>
      <c r="J122" s="272" t="s">
        <v>572</v>
      </c>
      <c r="K122" s="296"/>
    </row>
    <row r="123" spans="2:11" ht="5.25" customHeight="1">
      <c r="B123" s="297"/>
      <c r="C123" s="275"/>
      <c r="D123" s="275"/>
      <c r="E123" s="275"/>
      <c r="F123" s="275"/>
      <c r="G123" s="256"/>
      <c r="H123" s="275"/>
      <c r="I123" s="275"/>
      <c r="J123" s="275"/>
      <c r="K123" s="298"/>
    </row>
    <row r="124" spans="2:11" ht="15" customHeight="1">
      <c r="B124" s="297"/>
      <c r="C124" s="256" t="s">
        <v>576</v>
      </c>
      <c r="D124" s="275"/>
      <c r="E124" s="275"/>
      <c r="F124" s="277" t="s">
        <v>573</v>
      </c>
      <c r="G124" s="256"/>
      <c r="H124" s="256" t="s">
        <v>612</v>
      </c>
      <c r="I124" s="256" t="s">
        <v>575</v>
      </c>
      <c r="J124" s="256">
        <v>120</v>
      </c>
      <c r="K124" s="299"/>
    </row>
    <row r="125" spans="2:11" ht="15" customHeight="1">
      <c r="B125" s="297"/>
      <c r="C125" s="256" t="s">
        <v>621</v>
      </c>
      <c r="D125" s="256"/>
      <c r="E125" s="256"/>
      <c r="F125" s="277" t="s">
        <v>573</v>
      </c>
      <c r="G125" s="256"/>
      <c r="H125" s="256" t="s">
        <v>622</v>
      </c>
      <c r="I125" s="256" t="s">
        <v>575</v>
      </c>
      <c r="J125" s="256" t="s">
        <v>623</v>
      </c>
      <c r="K125" s="299"/>
    </row>
    <row r="126" spans="2:11" ht="15" customHeight="1">
      <c r="B126" s="297"/>
      <c r="C126" s="256" t="s">
        <v>522</v>
      </c>
      <c r="D126" s="256"/>
      <c r="E126" s="256"/>
      <c r="F126" s="277" t="s">
        <v>573</v>
      </c>
      <c r="G126" s="256"/>
      <c r="H126" s="256" t="s">
        <v>624</v>
      </c>
      <c r="I126" s="256" t="s">
        <v>575</v>
      </c>
      <c r="J126" s="256" t="s">
        <v>623</v>
      </c>
      <c r="K126" s="299"/>
    </row>
    <row r="127" spans="2:11" ht="15" customHeight="1">
      <c r="B127" s="297"/>
      <c r="C127" s="256" t="s">
        <v>584</v>
      </c>
      <c r="D127" s="256"/>
      <c r="E127" s="256"/>
      <c r="F127" s="277" t="s">
        <v>579</v>
      </c>
      <c r="G127" s="256"/>
      <c r="H127" s="256" t="s">
        <v>585</v>
      </c>
      <c r="I127" s="256" t="s">
        <v>575</v>
      </c>
      <c r="J127" s="256">
        <v>15</v>
      </c>
      <c r="K127" s="299"/>
    </row>
    <row r="128" spans="2:11" ht="15" customHeight="1">
      <c r="B128" s="297"/>
      <c r="C128" s="279" t="s">
        <v>586</v>
      </c>
      <c r="D128" s="279"/>
      <c r="E128" s="279"/>
      <c r="F128" s="280" t="s">
        <v>579</v>
      </c>
      <c r="G128" s="279"/>
      <c r="H128" s="279" t="s">
        <v>587</v>
      </c>
      <c r="I128" s="279" t="s">
        <v>575</v>
      </c>
      <c r="J128" s="279">
        <v>15</v>
      </c>
      <c r="K128" s="299"/>
    </row>
    <row r="129" spans="2:11" ht="15" customHeight="1">
      <c r="B129" s="297"/>
      <c r="C129" s="279" t="s">
        <v>588</v>
      </c>
      <c r="D129" s="279"/>
      <c r="E129" s="279"/>
      <c r="F129" s="280" t="s">
        <v>579</v>
      </c>
      <c r="G129" s="279"/>
      <c r="H129" s="279" t="s">
        <v>589</v>
      </c>
      <c r="I129" s="279" t="s">
        <v>575</v>
      </c>
      <c r="J129" s="279">
        <v>20</v>
      </c>
      <c r="K129" s="299"/>
    </row>
    <row r="130" spans="2:11" ht="15" customHeight="1">
      <c r="B130" s="297"/>
      <c r="C130" s="279" t="s">
        <v>590</v>
      </c>
      <c r="D130" s="279"/>
      <c r="E130" s="279"/>
      <c r="F130" s="280" t="s">
        <v>579</v>
      </c>
      <c r="G130" s="279"/>
      <c r="H130" s="279" t="s">
        <v>591</v>
      </c>
      <c r="I130" s="279" t="s">
        <v>575</v>
      </c>
      <c r="J130" s="279">
        <v>20</v>
      </c>
      <c r="K130" s="299"/>
    </row>
    <row r="131" spans="2:11" ht="15" customHeight="1">
      <c r="B131" s="297"/>
      <c r="C131" s="256" t="s">
        <v>578</v>
      </c>
      <c r="D131" s="256"/>
      <c r="E131" s="256"/>
      <c r="F131" s="277" t="s">
        <v>579</v>
      </c>
      <c r="G131" s="256"/>
      <c r="H131" s="256" t="s">
        <v>612</v>
      </c>
      <c r="I131" s="256" t="s">
        <v>575</v>
      </c>
      <c r="J131" s="256">
        <v>50</v>
      </c>
      <c r="K131" s="299"/>
    </row>
    <row r="132" spans="2:11" ht="15" customHeight="1">
      <c r="B132" s="297"/>
      <c r="C132" s="256" t="s">
        <v>592</v>
      </c>
      <c r="D132" s="256"/>
      <c r="E132" s="256"/>
      <c r="F132" s="277" t="s">
        <v>579</v>
      </c>
      <c r="G132" s="256"/>
      <c r="H132" s="256" t="s">
        <v>612</v>
      </c>
      <c r="I132" s="256" t="s">
        <v>575</v>
      </c>
      <c r="J132" s="256">
        <v>50</v>
      </c>
      <c r="K132" s="299"/>
    </row>
    <row r="133" spans="2:11" ht="15" customHeight="1">
      <c r="B133" s="297"/>
      <c r="C133" s="256" t="s">
        <v>598</v>
      </c>
      <c r="D133" s="256"/>
      <c r="E133" s="256"/>
      <c r="F133" s="277" t="s">
        <v>579</v>
      </c>
      <c r="G133" s="256"/>
      <c r="H133" s="256" t="s">
        <v>612</v>
      </c>
      <c r="I133" s="256" t="s">
        <v>575</v>
      </c>
      <c r="J133" s="256">
        <v>50</v>
      </c>
      <c r="K133" s="299"/>
    </row>
    <row r="134" spans="2:11" ht="15" customHeight="1">
      <c r="B134" s="297"/>
      <c r="C134" s="256" t="s">
        <v>600</v>
      </c>
      <c r="D134" s="256"/>
      <c r="E134" s="256"/>
      <c r="F134" s="277" t="s">
        <v>579</v>
      </c>
      <c r="G134" s="256"/>
      <c r="H134" s="256" t="s">
        <v>612</v>
      </c>
      <c r="I134" s="256" t="s">
        <v>575</v>
      </c>
      <c r="J134" s="256">
        <v>50</v>
      </c>
      <c r="K134" s="299"/>
    </row>
    <row r="135" spans="2:11" ht="15" customHeight="1">
      <c r="B135" s="297"/>
      <c r="C135" s="256" t="s">
        <v>115</v>
      </c>
      <c r="D135" s="256"/>
      <c r="E135" s="256"/>
      <c r="F135" s="277" t="s">
        <v>579</v>
      </c>
      <c r="G135" s="256"/>
      <c r="H135" s="256" t="s">
        <v>625</v>
      </c>
      <c r="I135" s="256" t="s">
        <v>575</v>
      </c>
      <c r="J135" s="256">
        <v>255</v>
      </c>
      <c r="K135" s="299"/>
    </row>
    <row r="136" spans="2:11" ht="15" customHeight="1">
      <c r="B136" s="297"/>
      <c r="C136" s="256" t="s">
        <v>602</v>
      </c>
      <c r="D136" s="256"/>
      <c r="E136" s="256"/>
      <c r="F136" s="277" t="s">
        <v>573</v>
      </c>
      <c r="G136" s="256"/>
      <c r="H136" s="256" t="s">
        <v>626</v>
      </c>
      <c r="I136" s="256" t="s">
        <v>604</v>
      </c>
      <c r="J136" s="256"/>
      <c r="K136" s="299"/>
    </row>
    <row r="137" spans="2:11" ht="15" customHeight="1">
      <c r="B137" s="297"/>
      <c r="C137" s="256" t="s">
        <v>605</v>
      </c>
      <c r="D137" s="256"/>
      <c r="E137" s="256"/>
      <c r="F137" s="277" t="s">
        <v>573</v>
      </c>
      <c r="G137" s="256"/>
      <c r="H137" s="256" t="s">
        <v>627</v>
      </c>
      <c r="I137" s="256" t="s">
        <v>607</v>
      </c>
      <c r="J137" s="256"/>
      <c r="K137" s="299"/>
    </row>
    <row r="138" spans="2:11" ht="15" customHeight="1">
      <c r="B138" s="297"/>
      <c r="C138" s="256" t="s">
        <v>608</v>
      </c>
      <c r="D138" s="256"/>
      <c r="E138" s="256"/>
      <c r="F138" s="277" t="s">
        <v>573</v>
      </c>
      <c r="G138" s="256"/>
      <c r="H138" s="256" t="s">
        <v>608</v>
      </c>
      <c r="I138" s="256" t="s">
        <v>607</v>
      </c>
      <c r="J138" s="256"/>
      <c r="K138" s="299"/>
    </row>
    <row r="139" spans="2:11" ht="15" customHeight="1">
      <c r="B139" s="297"/>
      <c r="C139" s="256" t="s">
        <v>36</v>
      </c>
      <c r="D139" s="256"/>
      <c r="E139" s="256"/>
      <c r="F139" s="277" t="s">
        <v>573</v>
      </c>
      <c r="G139" s="256"/>
      <c r="H139" s="256" t="s">
        <v>628</v>
      </c>
      <c r="I139" s="256" t="s">
        <v>607</v>
      </c>
      <c r="J139" s="256"/>
      <c r="K139" s="299"/>
    </row>
    <row r="140" spans="2:11" ht="15" customHeight="1">
      <c r="B140" s="297"/>
      <c r="C140" s="256" t="s">
        <v>629</v>
      </c>
      <c r="D140" s="256"/>
      <c r="E140" s="256"/>
      <c r="F140" s="277" t="s">
        <v>573</v>
      </c>
      <c r="G140" s="256"/>
      <c r="H140" s="256" t="s">
        <v>630</v>
      </c>
      <c r="I140" s="256" t="s">
        <v>607</v>
      </c>
      <c r="J140" s="256"/>
      <c r="K140" s="299"/>
    </row>
    <row r="141" spans="2:11" ht="15" customHeight="1">
      <c r="B141" s="300"/>
      <c r="C141" s="301"/>
      <c r="D141" s="301"/>
      <c r="E141" s="301"/>
      <c r="F141" s="301"/>
      <c r="G141" s="301"/>
      <c r="H141" s="301"/>
      <c r="I141" s="301"/>
      <c r="J141" s="301"/>
      <c r="K141" s="302"/>
    </row>
    <row r="142" spans="2:11" ht="18.75" customHeight="1">
      <c r="B142" s="252"/>
      <c r="C142" s="252"/>
      <c r="D142" s="252"/>
      <c r="E142" s="252"/>
      <c r="F142" s="289"/>
      <c r="G142" s="252"/>
      <c r="H142" s="252"/>
      <c r="I142" s="252"/>
      <c r="J142" s="252"/>
      <c r="K142" s="252"/>
    </row>
    <row r="143" spans="2:11" ht="18.75" customHeight="1">
      <c r="B143" s="263"/>
      <c r="C143" s="263"/>
      <c r="D143" s="263"/>
      <c r="E143" s="263"/>
      <c r="F143" s="263"/>
      <c r="G143" s="263"/>
      <c r="H143" s="263"/>
      <c r="I143" s="263"/>
      <c r="J143" s="263"/>
      <c r="K143" s="263"/>
    </row>
    <row r="144" spans="2:11" ht="7.5" customHeight="1">
      <c r="B144" s="264"/>
      <c r="C144" s="265"/>
      <c r="D144" s="265"/>
      <c r="E144" s="265"/>
      <c r="F144" s="265"/>
      <c r="G144" s="265"/>
      <c r="H144" s="265"/>
      <c r="I144" s="265"/>
      <c r="J144" s="265"/>
      <c r="K144" s="266"/>
    </row>
    <row r="145" spans="2:11" ht="45" customHeight="1">
      <c r="B145" s="267"/>
      <c r="C145" s="268" t="s">
        <v>631</v>
      </c>
      <c r="D145" s="268"/>
      <c r="E145" s="268"/>
      <c r="F145" s="268"/>
      <c r="G145" s="268"/>
      <c r="H145" s="268"/>
      <c r="I145" s="268"/>
      <c r="J145" s="268"/>
      <c r="K145" s="269"/>
    </row>
    <row r="146" spans="2:11" ht="17.25" customHeight="1">
      <c r="B146" s="267"/>
      <c r="C146" s="270" t="s">
        <v>567</v>
      </c>
      <c r="D146" s="270"/>
      <c r="E146" s="270"/>
      <c r="F146" s="270" t="s">
        <v>568</v>
      </c>
      <c r="G146" s="271"/>
      <c r="H146" s="270" t="s">
        <v>110</v>
      </c>
      <c r="I146" s="270" t="s">
        <v>55</v>
      </c>
      <c r="J146" s="270" t="s">
        <v>569</v>
      </c>
      <c r="K146" s="269"/>
    </row>
    <row r="147" spans="2:11" ht="17.25" customHeight="1">
      <c r="B147" s="267"/>
      <c r="C147" s="272" t="s">
        <v>570</v>
      </c>
      <c r="D147" s="272"/>
      <c r="E147" s="272"/>
      <c r="F147" s="273" t="s">
        <v>571</v>
      </c>
      <c r="G147" s="274"/>
      <c r="H147" s="272"/>
      <c r="I147" s="272"/>
      <c r="J147" s="272" t="s">
        <v>572</v>
      </c>
      <c r="K147" s="269"/>
    </row>
    <row r="148" spans="2:11" ht="5.25" customHeight="1">
      <c r="B148" s="278"/>
      <c r="C148" s="275"/>
      <c r="D148" s="275"/>
      <c r="E148" s="275"/>
      <c r="F148" s="275"/>
      <c r="G148" s="276"/>
      <c r="H148" s="275"/>
      <c r="I148" s="275"/>
      <c r="J148" s="275"/>
      <c r="K148" s="299"/>
    </row>
    <row r="149" spans="2:11" ht="15" customHeight="1">
      <c r="B149" s="278"/>
      <c r="C149" s="303" t="s">
        <v>576</v>
      </c>
      <c r="D149" s="256"/>
      <c r="E149" s="256"/>
      <c r="F149" s="304" t="s">
        <v>573</v>
      </c>
      <c r="G149" s="256"/>
      <c r="H149" s="303" t="s">
        <v>612</v>
      </c>
      <c r="I149" s="303" t="s">
        <v>575</v>
      </c>
      <c r="J149" s="303">
        <v>120</v>
      </c>
      <c r="K149" s="299"/>
    </row>
    <row r="150" spans="2:11" ht="15" customHeight="1">
      <c r="B150" s="278"/>
      <c r="C150" s="303" t="s">
        <v>621</v>
      </c>
      <c r="D150" s="256"/>
      <c r="E150" s="256"/>
      <c r="F150" s="304" t="s">
        <v>573</v>
      </c>
      <c r="G150" s="256"/>
      <c r="H150" s="303" t="s">
        <v>632</v>
      </c>
      <c r="I150" s="303" t="s">
        <v>575</v>
      </c>
      <c r="J150" s="303" t="s">
        <v>623</v>
      </c>
      <c r="K150" s="299"/>
    </row>
    <row r="151" spans="2:11" ht="15" customHeight="1">
      <c r="B151" s="278"/>
      <c r="C151" s="303" t="s">
        <v>522</v>
      </c>
      <c r="D151" s="256"/>
      <c r="E151" s="256"/>
      <c r="F151" s="304" t="s">
        <v>573</v>
      </c>
      <c r="G151" s="256"/>
      <c r="H151" s="303" t="s">
        <v>633</v>
      </c>
      <c r="I151" s="303" t="s">
        <v>575</v>
      </c>
      <c r="J151" s="303" t="s">
        <v>623</v>
      </c>
      <c r="K151" s="299"/>
    </row>
    <row r="152" spans="2:11" ht="15" customHeight="1">
      <c r="B152" s="278"/>
      <c r="C152" s="303" t="s">
        <v>578</v>
      </c>
      <c r="D152" s="256"/>
      <c r="E152" s="256"/>
      <c r="F152" s="304" t="s">
        <v>579</v>
      </c>
      <c r="G152" s="256"/>
      <c r="H152" s="303" t="s">
        <v>612</v>
      </c>
      <c r="I152" s="303" t="s">
        <v>575</v>
      </c>
      <c r="J152" s="303">
        <v>50</v>
      </c>
      <c r="K152" s="299"/>
    </row>
    <row r="153" spans="2:11" ht="15" customHeight="1">
      <c r="B153" s="278"/>
      <c r="C153" s="303" t="s">
        <v>581</v>
      </c>
      <c r="D153" s="256"/>
      <c r="E153" s="256"/>
      <c r="F153" s="304" t="s">
        <v>573</v>
      </c>
      <c r="G153" s="256"/>
      <c r="H153" s="303" t="s">
        <v>612</v>
      </c>
      <c r="I153" s="303" t="s">
        <v>583</v>
      </c>
      <c r="J153" s="303"/>
      <c r="K153" s="299"/>
    </row>
    <row r="154" spans="2:11" ht="15" customHeight="1">
      <c r="B154" s="278"/>
      <c r="C154" s="303" t="s">
        <v>592</v>
      </c>
      <c r="D154" s="256"/>
      <c r="E154" s="256"/>
      <c r="F154" s="304" t="s">
        <v>579</v>
      </c>
      <c r="G154" s="256"/>
      <c r="H154" s="303" t="s">
        <v>612</v>
      </c>
      <c r="I154" s="303" t="s">
        <v>575</v>
      </c>
      <c r="J154" s="303">
        <v>50</v>
      </c>
      <c r="K154" s="299"/>
    </row>
    <row r="155" spans="2:11" ht="15" customHeight="1">
      <c r="B155" s="278"/>
      <c r="C155" s="303" t="s">
        <v>600</v>
      </c>
      <c r="D155" s="256"/>
      <c r="E155" s="256"/>
      <c r="F155" s="304" t="s">
        <v>579</v>
      </c>
      <c r="G155" s="256"/>
      <c r="H155" s="303" t="s">
        <v>612</v>
      </c>
      <c r="I155" s="303" t="s">
        <v>575</v>
      </c>
      <c r="J155" s="303">
        <v>50</v>
      </c>
      <c r="K155" s="299"/>
    </row>
    <row r="156" spans="2:11" ht="15" customHeight="1">
      <c r="B156" s="278"/>
      <c r="C156" s="303" t="s">
        <v>598</v>
      </c>
      <c r="D156" s="256"/>
      <c r="E156" s="256"/>
      <c r="F156" s="304" t="s">
        <v>579</v>
      </c>
      <c r="G156" s="256"/>
      <c r="H156" s="303" t="s">
        <v>612</v>
      </c>
      <c r="I156" s="303" t="s">
        <v>575</v>
      </c>
      <c r="J156" s="303">
        <v>50</v>
      </c>
      <c r="K156" s="299"/>
    </row>
    <row r="157" spans="2:11" ht="15" customHeight="1">
      <c r="B157" s="278"/>
      <c r="C157" s="303" t="s">
        <v>90</v>
      </c>
      <c r="D157" s="256"/>
      <c r="E157" s="256"/>
      <c r="F157" s="304" t="s">
        <v>573</v>
      </c>
      <c r="G157" s="256"/>
      <c r="H157" s="303" t="s">
        <v>634</v>
      </c>
      <c r="I157" s="303" t="s">
        <v>575</v>
      </c>
      <c r="J157" s="303" t="s">
        <v>635</v>
      </c>
      <c r="K157" s="299"/>
    </row>
    <row r="158" spans="2:11" ht="15" customHeight="1">
      <c r="B158" s="278"/>
      <c r="C158" s="303" t="s">
        <v>636</v>
      </c>
      <c r="D158" s="256"/>
      <c r="E158" s="256"/>
      <c r="F158" s="304" t="s">
        <v>573</v>
      </c>
      <c r="G158" s="256"/>
      <c r="H158" s="303" t="s">
        <v>637</v>
      </c>
      <c r="I158" s="303" t="s">
        <v>607</v>
      </c>
      <c r="J158" s="303"/>
      <c r="K158" s="299"/>
    </row>
    <row r="159" spans="2:11" ht="15" customHeight="1">
      <c r="B159" s="305"/>
      <c r="C159" s="287"/>
      <c r="D159" s="287"/>
      <c r="E159" s="287"/>
      <c r="F159" s="287"/>
      <c r="G159" s="287"/>
      <c r="H159" s="287"/>
      <c r="I159" s="287"/>
      <c r="J159" s="287"/>
      <c r="K159" s="306"/>
    </row>
    <row r="160" spans="2:11" ht="18.75" customHeight="1">
      <c r="B160" s="252"/>
      <c r="C160" s="256"/>
      <c r="D160" s="256"/>
      <c r="E160" s="256"/>
      <c r="F160" s="277"/>
      <c r="G160" s="256"/>
      <c r="H160" s="256"/>
      <c r="I160" s="256"/>
      <c r="J160" s="256"/>
      <c r="K160" s="252"/>
    </row>
    <row r="161" spans="2:11" ht="18.75" customHeight="1">
      <c r="B161" s="263"/>
      <c r="C161" s="263"/>
      <c r="D161" s="263"/>
      <c r="E161" s="263"/>
      <c r="F161" s="263"/>
      <c r="G161" s="263"/>
      <c r="H161" s="263"/>
      <c r="I161" s="263"/>
      <c r="J161" s="263"/>
      <c r="K161" s="263"/>
    </row>
    <row r="162" spans="2:11" ht="7.5" customHeight="1">
      <c r="B162" s="242"/>
      <c r="C162" s="243"/>
      <c r="D162" s="243"/>
      <c r="E162" s="243"/>
      <c r="F162" s="243"/>
      <c r="G162" s="243"/>
      <c r="H162" s="243"/>
      <c r="I162" s="243"/>
      <c r="J162" s="243"/>
      <c r="K162" s="244"/>
    </row>
    <row r="163" spans="2:11" ht="45" customHeight="1">
      <c r="B163" s="245"/>
      <c r="C163" s="246" t="s">
        <v>638</v>
      </c>
      <c r="D163" s="246"/>
      <c r="E163" s="246"/>
      <c r="F163" s="246"/>
      <c r="G163" s="246"/>
      <c r="H163" s="246"/>
      <c r="I163" s="246"/>
      <c r="J163" s="246"/>
      <c r="K163" s="247"/>
    </row>
    <row r="164" spans="2:11" ht="17.25" customHeight="1">
      <c r="B164" s="245"/>
      <c r="C164" s="270" t="s">
        <v>567</v>
      </c>
      <c r="D164" s="270"/>
      <c r="E164" s="270"/>
      <c r="F164" s="270" t="s">
        <v>568</v>
      </c>
      <c r="G164" s="307"/>
      <c r="H164" s="308" t="s">
        <v>110</v>
      </c>
      <c r="I164" s="308" t="s">
        <v>55</v>
      </c>
      <c r="J164" s="270" t="s">
        <v>569</v>
      </c>
      <c r="K164" s="247"/>
    </row>
    <row r="165" spans="2:11" ht="17.25" customHeight="1">
      <c r="B165" s="248"/>
      <c r="C165" s="272" t="s">
        <v>570</v>
      </c>
      <c r="D165" s="272"/>
      <c r="E165" s="272"/>
      <c r="F165" s="273" t="s">
        <v>571</v>
      </c>
      <c r="G165" s="309"/>
      <c r="H165" s="310"/>
      <c r="I165" s="310"/>
      <c r="J165" s="272" t="s">
        <v>572</v>
      </c>
      <c r="K165" s="250"/>
    </row>
    <row r="166" spans="2:11" ht="5.25" customHeight="1">
      <c r="B166" s="278"/>
      <c r="C166" s="275"/>
      <c r="D166" s="275"/>
      <c r="E166" s="275"/>
      <c r="F166" s="275"/>
      <c r="G166" s="276"/>
      <c r="H166" s="275"/>
      <c r="I166" s="275"/>
      <c r="J166" s="275"/>
      <c r="K166" s="299"/>
    </row>
    <row r="167" spans="2:11" ht="15" customHeight="1">
      <c r="B167" s="278"/>
      <c r="C167" s="256" t="s">
        <v>576</v>
      </c>
      <c r="D167" s="256"/>
      <c r="E167" s="256"/>
      <c r="F167" s="277" t="s">
        <v>573</v>
      </c>
      <c r="G167" s="256"/>
      <c r="H167" s="256" t="s">
        <v>612</v>
      </c>
      <c r="I167" s="256" t="s">
        <v>575</v>
      </c>
      <c r="J167" s="256">
        <v>120</v>
      </c>
      <c r="K167" s="299"/>
    </row>
    <row r="168" spans="2:11" ht="15" customHeight="1">
      <c r="B168" s="278"/>
      <c r="C168" s="256" t="s">
        <v>621</v>
      </c>
      <c r="D168" s="256"/>
      <c r="E168" s="256"/>
      <c r="F168" s="277" t="s">
        <v>573</v>
      </c>
      <c r="G168" s="256"/>
      <c r="H168" s="256" t="s">
        <v>622</v>
      </c>
      <c r="I168" s="256" t="s">
        <v>575</v>
      </c>
      <c r="J168" s="256" t="s">
        <v>623</v>
      </c>
      <c r="K168" s="299"/>
    </row>
    <row r="169" spans="2:11" ht="15" customHeight="1">
      <c r="B169" s="278"/>
      <c r="C169" s="256" t="s">
        <v>522</v>
      </c>
      <c r="D169" s="256"/>
      <c r="E169" s="256"/>
      <c r="F169" s="277" t="s">
        <v>573</v>
      </c>
      <c r="G169" s="256"/>
      <c r="H169" s="256" t="s">
        <v>639</v>
      </c>
      <c r="I169" s="256" t="s">
        <v>575</v>
      </c>
      <c r="J169" s="256" t="s">
        <v>623</v>
      </c>
      <c r="K169" s="299"/>
    </row>
    <row r="170" spans="2:11" ht="15" customHeight="1">
      <c r="B170" s="278"/>
      <c r="C170" s="256" t="s">
        <v>578</v>
      </c>
      <c r="D170" s="256"/>
      <c r="E170" s="256"/>
      <c r="F170" s="277" t="s">
        <v>579</v>
      </c>
      <c r="G170" s="256"/>
      <c r="H170" s="256" t="s">
        <v>639</v>
      </c>
      <c r="I170" s="256" t="s">
        <v>575</v>
      </c>
      <c r="J170" s="256">
        <v>50</v>
      </c>
      <c r="K170" s="299"/>
    </row>
    <row r="171" spans="2:11" ht="15" customHeight="1">
      <c r="B171" s="278"/>
      <c r="C171" s="256" t="s">
        <v>581</v>
      </c>
      <c r="D171" s="256"/>
      <c r="E171" s="256"/>
      <c r="F171" s="277" t="s">
        <v>573</v>
      </c>
      <c r="G171" s="256"/>
      <c r="H171" s="256" t="s">
        <v>639</v>
      </c>
      <c r="I171" s="256" t="s">
        <v>583</v>
      </c>
      <c r="J171" s="256"/>
      <c r="K171" s="299"/>
    </row>
    <row r="172" spans="2:11" ht="15" customHeight="1">
      <c r="B172" s="278"/>
      <c r="C172" s="256" t="s">
        <v>592</v>
      </c>
      <c r="D172" s="256"/>
      <c r="E172" s="256"/>
      <c r="F172" s="277" t="s">
        <v>579</v>
      </c>
      <c r="G172" s="256"/>
      <c r="H172" s="256" t="s">
        <v>639</v>
      </c>
      <c r="I172" s="256" t="s">
        <v>575</v>
      </c>
      <c r="J172" s="256">
        <v>50</v>
      </c>
      <c r="K172" s="299"/>
    </row>
    <row r="173" spans="2:11" ht="15" customHeight="1">
      <c r="B173" s="278"/>
      <c r="C173" s="256" t="s">
        <v>600</v>
      </c>
      <c r="D173" s="256"/>
      <c r="E173" s="256"/>
      <c r="F173" s="277" t="s">
        <v>579</v>
      </c>
      <c r="G173" s="256"/>
      <c r="H173" s="256" t="s">
        <v>639</v>
      </c>
      <c r="I173" s="256" t="s">
        <v>575</v>
      </c>
      <c r="J173" s="256">
        <v>50</v>
      </c>
      <c r="K173" s="299"/>
    </row>
    <row r="174" spans="2:11" ht="15" customHeight="1">
      <c r="B174" s="278"/>
      <c r="C174" s="256" t="s">
        <v>598</v>
      </c>
      <c r="D174" s="256"/>
      <c r="E174" s="256"/>
      <c r="F174" s="277" t="s">
        <v>579</v>
      </c>
      <c r="G174" s="256"/>
      <c r="H174" s="256" t="s">
        <v>639</v>
      </c>
      <c r="I174" s="256" t="s">
        <v>575</v>
      </c>
      <c r="J174" s="256">
        <v>50</v>
      </c>
      <c r="K174" s="299"/>
    </row>
    <row r="175" spans="2:11" ht="15" customHeight="1">
      <c r="B175" s="278"/>
      <c r="C175" s="256" t="s">
        <v>109</v>
      </c>
      <c r="D175" s="256"/>
      <c r="E175" s="256"/>
      <c r="F175" s="277" t="s">
        <v>573</v>
      </c>
      <c r="G175" s="256"/>
      <c r="H175" s="256" t="s">
        <v>640</v>
      </c>
      <c r="I175" s="256" t="s">
        <v>641</v>
      </c>
      <c r="J175" s="256"/>
      <c r="K175" s="299"/>
    </row>
    <row r="176" spans="2:11" ht="15" customHeight="1">
      <c r="B176" s="278"/>
      <c r="C176" s="256" t="s">
        <v>55</v>
      </c>
      <c r="D176" s="256"/>
      <c r="E176" s="256"/>
      <c r="F176" s="277" t="s">
        <v>573</v>
      </c>
      <c r="G176" s="256"/>
      <c r="H176" s="256" t="s">
        <v>642</v>
      </c>
      <c r="I176" s="256" t="s">
        <v>643</v>
      </c>
      <c r="J176" s="256">
        <v>1</v>
      </c>
      <c r="K176" s="299"/>
    </row>
    <row r="177" spans="2:11" ht="15" customHeight="1">
      <c r="B177" s="278"/>
      <c r="C177" s="256" t="s">
        <v>51</v>
      </c>
      <c r="D177" s="256"/>
      <c r="E177" s="256"/>
      <c r="F177" s="277" t="s">
        <v>573</v>
      </c>
      <c r="G177" s="256"/>
      <c r="H177" s="256" t="s">
        <v>644</v>
      </c>
      <c r="I177" s="256" t="s">
        <v>575</v>
      </c>
      <c r="J177" s="256">
        <v>20</v>
      </c>
      <c r="K177" s="299"/>
    </row>
    <row r="178" spans="2:11" ht="15" customHeight="1">
      <c r="B178" s="278"/>
      <c r="C178" s="256" t="s">
        <v>110</v>
      </c>
      <c r="D178" s="256"/>
      <c r="E178" s="256"/>
      <c r="F178" s="277" t="s">
        <v>573</v>
      </c>
      <c r="G178" s="256"/>
      <c r="H178" s="256" t="s">
        <v>645</v>
      </c>
      <c r="I178" s="256" t="s">
        <v>575</v>
      </c>
      <c r="J178" s="256">
        <v>255</v>
      </c>
      <c r="K178" s="299"/>
    </row>
    <row r="179" spans="2:11" ht="15" customHeight="1">
      <c r="B179" s="278"/>
      <c r="C179" s="256" t="s">
        <v>111</v>
      </c>
      <c r="D179" s="256"/>
      <c r="E179" s="256"/>
      <c r="F179" s="277" t="s">
        <v>573</v>
      </c>
      <c r="G179" s="256"/>
      <c r="H179" s="256" t="s">
        <v>538</v>
      </c>
      <c r="I179" s="256" t="s">
        <v>575</v>
      </c>
      <c r="J179" s="256">
        <v>10</v>
      </c>
      <c r="K179" s="299"/>
    </row>
    <row r="180" spans="2:11" ht="15" customHeight="1">
      <c r="B180" s="278"/>
      <c r="C180" s="256" t="s">
        <v>112</v>
      </c>
      <c r="D180" s="256"/>
      <c r="E180" s="256"/>
      <c r="F180" s="277" t="s">
        <v>573</v>
      </c>
      <c r="G180" s="256"/>
      <c r="H180" s="256" t="s">
        <v>646</v>
      </c>
      <c r="I180" s="256" t="s">
        <v>607</v>
      </c>
      <c r="J180" s="256"/>
      <c r="K180" s="299"/>
    </row>
    <row r="181" spans="2:11" ht="15" customHeight="1">
      <c r="B181" s="278"/>
      <c r="C181" s="256" t="s">
        <v>647</v>
      </c>
      <c r="D181" s="256"/>
      <c r="E181" s="256"/>
      <c r="F181" s="277" t="s">
        <v>573</v>
      </c>
      <c r="G181" s="256"/>
      <c r="H181" s="256" t="s">
        <v>648</v>
      </c>
      <c r="I181" s="256" t="s">
        <v>607</v>
      </c>
      <c r="J181" s="256"/>
      <c r="K181" s="299"/>
    </row>
    <row r="182" spans="2:11" ht="15" customHeight="1">
      <c r="B182" s="278"/>
      <c r="C182" s="256" t="s">
        <v>636</v>
      </c>
      <c r="D182" s="256"/>
      <c r="E182" s="256"/>
      <c r="F182" s="277" t="s">
        <v>573</v>
      </c>
      <c r="G182" s="256"/>
      <c r="H182" s="256" t="s">
        <v>649</v>
      </c>
      <c r="I182" s="256" t="s">
        <v>607</v>
      </c>
      <c r="J182" s="256"/>
      <c r="K182" s="299"/>
    </row>
    <row r="183" spans="2:11" ht="15" customHeight="1">
      <c r="B183" s="278"/>
      <c r="C183" s="256" t="s">
        <v>114</v>
      </c>
      <c r="D183" s="256"/>
      <c r="E183" s="256"/>
      <c r="F183" s="277" t="s">
        <v>579</v>
      </c>
      <c r="G183" s="256"/>
      <c r="H183" s="256" t="s">
        <v>650</v>
      </c>
      <c r="I183" s="256" t="s">
        <v>575</v>
      </c>
      <c r="J183" s="256">
        <v>50</v>
      </c>
      <c r="K183" s="299"/>
    </row>
    <row r="184" spans="2:11" ht="15" customHeight="1">
      <c r="B184" s="278"/>
      <c r="C184" s="256" t="s">
        <v>651</v>
      </c>
      <c r="D184" s="256"/>
      <c r="E184" s="256"/>
      <c r="F184" s="277" t="s">
        <v>579</v>
      </c>
      <c r="G184" s="256"/>
      <c r="H184" s="256" t="s">
        <v>652</v>
      </c>
      <c r="I184" s="256" t="s">
        <v>653</v>
      </c>
      <c r="J184" s="256"/>
      <c r="K184" s="299"/>
    </row>
    <row r="185" spans="2:11" ht="15" customHeight="1">
      <c r="B185" s="278"/>
      <c r="C185" s="256" t="s">
        <v>654</v>
      </c>
      <c r="D185" s="256"/>
      <c r="E185" s="256"/>
      <c r="F185" s="277" t="s">
        <v>579</v>
      </c>
      <c r="G185" s="256"/>
      <c r="H185" s="256" t="s">
        <v>655</v>
      </c>
      <c r="I185" s="256" t="s">
        <v>653</v>
      </c>
      <c r="J185" s="256"/>
      <c r="K185" s="299"/>
    </row>
    <row r="186" spans="2:11" ht="15" customHeight="1">
      <c r="B186" s="278"/>
      <c r="C186" s="256" t="s">
        <v>656</v>
      </c>
      <c r="D186" s="256"/>
      <c r="E186" s="256"/>
      <c r="F186" s="277" t="s">
        <v>579</v>
      </c>
      <c r="G186" s="256"/>
      <c r="H186" s="256" t="s">
        <v>657</v>
      </c>
      <c r="I186" s="256" t="s">
        <v>653</v>
      </c>
      <c r="J186" s="256"/>
      <c r="K186" s="299"/>
    </row>
    <row r="187" spans="2:11" ht="15" customHeight="1">
      <c r="B187" s="278"/>
      <c r="C187" s="311" t="s">
        <v>658</v>
      </c>
      <c r="D187" s="256"/>
      <c r="E187" s="256"/>
      <c r="F187" s="277" t="s">
        <v>579</v>
      </c>
      <c r="G187" s="256"/>
      <c r="H187" s="256" t="s">
        <v>659</v>
      </c>
      <c r="I187" s="256" t="s">
        <v>660</v>
      </c>
      <c r="J187" s="312" t="s">
        <v>661</v>
      </c>
      <c r="K187" s="299"/>
    </row>
    <row r="188" spans="2:11" ht="15" customHeight="1">
      <c r="B188" s="278"/>
      <c r="C188" s="262" t="s">
        <v>40</v>
      </c>
      <c r="D188" s="256"/>
      <c r="E188" s="256"/>
      <c r="F188" s="277" t="s">
        <v>573</v>
      </c>
      <c r="G188" s="256"/>
      <c r="H188" s="252" t="s">
        <v>662</v>
      </c>
      <c r="I188" s="256" t="s">
        <v>663</v>
      </c>
      <c r="J188" s="256"/>
      <c r="K188" s="299"/>
    </row>
    <row r="189" spans="2:11" ht="15" customHeight="1">
      <c r="B189" s="278"/>
      <c r="C189" s="262" t="s">
        <v>664</v>
      </c>
      <c r="D189" s="256"/>
      <c r="E189" s="256"/>
      <c r="F189" s="277" t="s">
        <v>573</v>
      </c>
      <c r="G189" s="256"/>
      <c r="H189" s="256" t="s">
        <v>665</v>
      </c>
      <c r="I189" s="256" t="s">
        <v>607</v>
      </c>
      <c r="J189" s="256"/>
      <c r="K189" s="299"/>
    </row>
    <row r="190" spans="2:11" ht="15" customHeight="1">
      <c r="B190" s="278"/>
      <c r="C190" s="262" t="s">
        <v>666</v>
      </c>
      <c r="D190" s="256"/>
      <c r="E190" s="256"/>
      <c r="F190" s="277" t="s">
        <v>573</v>
      </c>
      <c r="G190" s="256"/>
      <c r="H190" s="256" t="s">
        <v>667</v>
      </c>
      <c r="I190" s="256" t="s">
        <v>607</v>
      </c>
      <c r="J190" s="256"/>
      <c r="K190" s="299"/>
    </row>
    <row r="191" spans="2:11" ht="15" customHeight="1">
      <c r="B191" s="278"/>
      <c r="C191" s="262" t="s">
        <v>668</v>
      </c>
      <c r="D191" s="256"/>
      <c r="E191" s="256"/>
      <c r="F191" s="277" t="s">
        <v>579</v>
      </c>
      <c r="G191" s="256"/>
      <c r="H191" s="256" t="s">
        <v>669</v>
      </c>
      <c r="I191" s="256" t="s">
        <v>607</v>
      </c>
      <c r="J191" s="256"/>
      <c r="K191" s="299"/>
    </row>
    <row r="192" spans="2:11" ht="15" customHeight="1">
      <c r="B192" s="305"/>
      <c r="C192" s="313"/>
      <c r="D192" s="287"/>
      <c r="E192" s="287"/>
      <c r="F192" s="287"/>
      <c r="G192" s="287"/>
      <c r="H192" s="287"/>
      <c r="I192" s="287"/>
      <c r="J192" s="287"/>
      <c r="K192" s="306"/>
    </row>
    <row r="193" spans="2:11" ht="18.75" customHeight="1">
      <c r="B193" s="252"/>
      <c r="C193" s="256"/>
      <c r="D193" s="256"/>
      <c r="E193" s="256"/>
      <c r="F193" s="277"/>
      <c r="G193" s="256"/>
      <c r="H193" s="256"/>
      <c r="I193" s="256"/>
      <c r="J193" s="256"/>
      <c r="K193" s="252"/>
    </row>
    <row r="194" spans="2:11" ht="18.75" customHeight="1">
      <c r="B194" s="252"/>
      <c r="C194" s="256"/>
      <c r="D194" s="256"/>
      <c r="E194" s="256"/>
      <c r="F194" s="277"/>
      <c r="G194" s="256"/>
      <c r="H194" s="256"/>
      <c r="I194" s="256"/>
      <c r="J194" s="256"/>
      <c r="K194" s="252"/>
    </row>
    <row r="195" spans="2:11" ht="18.75" customHeight="1">
      <c r="B195" s="263"/>
      <c r="C195" s="263"/>
      <c r="D195" s="263"/>
      <c r="E195" s="263"/>
      <c r="F195" s="263"/>
      <c r="G195" s="263"/>
      <c r="H195" s="263"/>
      <c r="I195" s="263"/>
      <c r="J195" s="263"/>
      <c r="K195" s="263"/>
    </row>
    <row r="196" spans="2:11" ht="13.5">
      <c r="B196" s="242"/>
      <c r="C196" s="243"/>
      <c r="D196" s="243"/>
      <c r="E196" s="243"/>
      <c r="F196" s="243"/>
      <c r="G196" s="243"/>
      <c r="H196" s="243"/>
      <c r="I196" s="243"/>
      <c r="J196" s="243"/>
      <c r="K196" s="244"/>
    </row>
    <row r="197" spans="2:11" ht="21">
      <c r="B197" s="245"/>
      <c r="C197" s="246" t="s">
        <v>670</v>
      </c>
      <c r="D197" s="246"/>
      <c r="E197" s="246"/>
      <c r="F197" s="246"/>
      <c r="G197" s="246"/>
      <c r="H197" s="246"/>
      <c r="I197" s="246"/>
      <c r="J197" s="246"/>
      <c r="K197" s="247"/>
    </row>
    <row r="198" spans="2:11" ht="25.5" customHeight="1">
      <c r="B198" s="245"/>
      <c r="C198" s="314" t="s">
        <v>671</v>
      </c>
      <c r="D198" s="314"/>
      <c r="E198" s="314"/>
      <c r="F198" s="314" t="s">
        <v>672</v>
      </c>
      <c r="G198" s="315"/>
      <c r="H198" s="314" t="s">
        <v>673</v>
      </c>
      <c r="I198" s="314"/>
      <c r="J198" s="314"/>
      <c r="K198" s="247"/>
    </row>
    <row r="199" spans="2:11" ht="5.25" customHeight="1">
      <c r="B199" s="278"/>
      <c r="C199" s="275"/>
      <c r="D199" s="275"/>
      <c r="E199" s="275"/>
      <c r="F199" s="275"/>
      <c r="G199" s="256"/>
      <c r="H199" s="275"/>
      <c r="I199" s="275"/>
      <c r="J199" s="275"/>
      <c r="K199" s="299"/>
    </row>
    <row r="200" spans="2:11" ht="15" customHeight="1">
      <c r="B200" s="278"/>
      <c r="C200" s="256" t="s">
        <v>663</v>
      </c>
      <c r="D200" s="256"/>
      <c r="E200" s="256"/>
      <c r="F200" s="277" t="s">
        <v>41</v>
      </c>
      <c r="G200" s="256"/>
      <c r="H200" s="256" t="s">
        <v>674</v>
      </c>
      <c r="I200" s="256"/>
      <c r="J200" s="256"/>
      <c r="K200" s="299"/>
    </row>
    <row r="201" spans="2:11" ht="15" customHeight="1">
      <c r="B201" s="278"/>
      <c r="C201" s="284"/>
      <c r="D201" s="256"/>
      <c r="E201" s="256"/>
      <c r="F201" s="277" t="s">
        <v>42</v>
      </c>
      <c r="G201" s="256"/>
      <c r="H201" s="256" t="s">
        <v>675</v>
      </c>
      <c r="I201" s="256"/>
      <c r="J201" s="256"/>
      <c r="K201" s="299"/>
    </row>
    <row r="202" spans="2:11" ht="15" customHeight="1">
      <c r="B202" s="278"/>
      <c r="C202" s="284"/>
      <c r="D202" s="256"/>
      <c r="E202" s="256"/>
      <c r="F202" s="277" t="s">
        <v>45</v>
      </c>
      <c r="G202" s="256"/>
      <c r="H202" s="256" t="s">
        <v>676</v>
      </c>
      <c r="I202" s="256"/>
      <c r="J202" s="256"/>
      <c r="K202" s="299"/>
    </row>
    <row r="203" spans="2:11" ht="15" customHeight="1">
      <c r="B203" s="278"/>
      <c r="C203" s="256"/>
      <c r="D203" s="256"/>
      <c r="E203" s="256"/>
      <c r="F203" s="277" t="s">
        <v>43</v>
      </c>
      <c r="G203" s="256"/>
      <c r="H203" s="256" t="s">
        <v>677</v>
      </c>
      <c r="I203" s="256"/>
      <c r="J203" s="256"/>
      <c r="K203" s="299"/>
    </row>
    <row r="204" spans="2:11" ht="15" customHeight="1">
      <c r="B204" s="278"/>
      <c r="C204" s="256"/>
      <c r="D204" s="256"/>
      <c r="E204" s="256"/>
      <c r="F204" s="277" t="s">
        <v>44</v>
      </c>
      <c r="G204" s="256"/>
      <c r="H204" s="256" t="s">
        <v>678</v>
      </c>
      <c r="I204" s="256"/>
      <c r="J204" s="256"/>
      <c r="K204" s="299"/>
    </row>
    <row r="205" spans="2:11" ht="15" customHeight="1">
      <c r="B205" s="278"/>
      <c r="C205" s="256"/>
      <c r="D205" s="256"/>
      <c r="E205" s="256"/>
      <c r="F205" s="277"/>
      <c r="G205" s="256"/>
      <c r="H205" s="256"/>
      <c r="I205" s="256"/>
      <c r="J205" s="256"/>
      <c r="K205" s="299"/>
    </row>
    <row r="206" spans="2:11" ht="15" customHeight="1">
      <c r="B206" s="278"/>
      <c r="C206" s="256" t="s">
        <v>619</v>
      </c>
      <c r="D206" s="256"/>
      <c r="E206" s="256"/>
      <c r="F206" s="277" t="s">
        <v>77</v>
      </c>
      <c r="G206" s="256"/>
      <c r="H206" s="256" t="s">
        <v>679</v>
      </c>
      <c r="I206" s="256"/>
      <c r="J206" s="256"/>
      <c r="K206" s="299"/>
    </row>
    <row r="207" spans="2:11" ht="15" customHeight="1">
      <c r="B207" s="278"/>
      <c r="C207" s="284"/>
      <c r="D207" s="256"/>
      <c r="E207" s="256"/>
      <c r="F207" s="277" t="s">
        <v>516</v>
      </c>
      <c r="G207" s="256"/>
      <c r="H207" s="256" t="s">
        <v>517</v>
      </c>
      <c r="I207" s="256"/>
      <c r="J207" s="256"/>
      <c r="K207" s="299"/>
    </row>
    <row r="208" spans="2:11" ht="15" customHeight="1">
      <c r="B208" s="278"/>
      <c r="C208" s="256"/>
      <c r="D208" s="256"/>
      <c r="E208" s="256"/>
      <c r="F208" s="277" t="s">
        <v>514</v>
      </c>
      <c r="G208" s="256"/>
      <c r="H208" s="256" t="s">
        <v>680</v>
      </c>
      <c r="I208" s="256"/>
      <c r="J208" s="256"/>
      <c r="K208" s="299"/>
    </row>
    <row r="209" spans="2:11" ht="15" customHeight="1">
      <c r="B209" s="316"/>
      <c r="C209" s="284"/>
      <c r="D209" s="284"/>
      <c r="E209" s="284"/>
      <c r="F209" s="277" t="s">
        <v>518</v>
      </c>
      <c r="G209" s="262"/>
      <c r="H209" s="303" t="s">
        <v>519</v>
      </c>
      <c r="I209" s="303"/>
      <c r="J209" s="303"/>
      <c r="K209" s="317"/>
    </row>
    <row r="210" spans="2:11" ht="15" customHeight="1">
      <c r="B210" s="316"/>
      <c r="C210" s="284"/>
      <c r="D210" s="284"/>
      <c r="E210" s="284"/>
      <c r="F210" s="277" t="s">
        <v>520</v>
      </c>
      <c r="G210" s="262"/>
      <c r="H210" s="303" t="s">
        <v>681</v>
      </c>
      <c r="I210" s="303"/>
      <c r="J210" s="303"/>
      <c r="K210" s="317"/>
    </row>
    <row r="211" spans="2:11" ht="15" customHeight="1">
      <c r="B211" s="316"/>
      <c r="C211" s="284"/>
      <c r="D211" s="284"/>
      <c r="E211" s="284"/>
      <c r="F211" s="318"/>
      <c r="G211" s="262"/>
      <c r="H211" s="319"/>
      <c r="I211" s="319"/>
      <c r="J211" s="319"/>
      <c r="K211" s="317"/>
    </row>
    <row r="212" spans="2:11" ht="15" customHeight="1">
      <c r="B212" s="316"/>
      <c r="C212" s="256" t="s">
        <v>643</v>
      </c>
      <c r="D212" s="284"/>
      <c r="E212" s="284"/>
      <c r="F212" s="277">
        <v>1</v>
      </c>
      <c r="G212" s="262"/>
      <c r="H212" s="303" t="s">
        <v>682</v>
      </c>
      <c r="I212" s="303"/>
      <c r="J212" s="303"/>
      <c r="K212" s="317"/>
    </row>
    <row r="213" spans="2:11" ht="15" customHeight="1">
      <c r="B213" s="316"/>
      <c r="C213" s="284"/>
      <c r="D213" s="284"/>
      <c r="E213" s="284"/>
      <c r="F213" s="277">
        <v>2</v>
      </c>
      <c r="G213" s="262"/>
      <c r="H213" s="303" t="s">
        <v>683</v>
      </c>
      <c r="I213" s="303"/>
      <c r="J213" s="303"/>
      <c r="K213" s="317"/>
    </row>
    <row r="214" spans="2:11" ht="15" customHeight="1">
      <c r="B214" s="316"/>
      <c r="C214" s="284"/>
      <c r="D214" s="284"/>
      <c r="E214" s="284"/>
      <c r="F214" s="277">
        <v>3</v>
      </c>
      <c r="G214" s="262"/>
      <c r="H214" s="303" t="s">
        <v>684</v>
      </c>
      <c r="I214" s="303"/>
      <c r="J214" s="303"/>
      <c r="K214" s="317"/>
    </row>
    <row r="215" spans="2:11" ht="15" customHeight="1">
      <c r="B215" s="316"/>
      <c r="C215" s="284"/>
      <c r="D215" s="284"/>
      <c r="E215" s="284"/>
      <c r="F215" s="277">
        <v>4</v>
      </c>
      <c r="G215" s="262"/>
      <c r="H215" s="303" t="s">
        <v>685</v>
      </c>
      <c r="I215" s="303"/>
      <c r="J215" s="303"/>
      <c r="K215" s="317"/>
    </row>
    <row r="216" spans="2:11" ht="12.75" customHeight="1">
      <c r="B216" s="320"/>
      <c r="C216" s="321"/>
      <c r="D216" s="321"/>
      <c r="E216" s="321"/>
      <c r="F216" s="321"/>
      <c r="G216" s="321"/>
      <c r="H216" s="321"/>
      <c r="I216" s="321"/>
      <c r="J216" s="321"/>
      <c r="K216" s="322"/>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Vasek-PC\Vasek</dc:creator>
  <cp:keywords/>
  <dc:description/>
  <cp:lastModifiedBy>Vasek-PC\Vasek</cp:lastModifiedBy>
  <dcterms:created xsi:type="dcterms:W3CDTF">2018-06-05T11:40:26Z</dcterms:created>
  <dcterms:modified xsi:type="dcterms:W3CDTF">2018-06-05T11:40:28Z</dcterms:modified>
  <cp:category/>
  <cp:version/>
  <cp:contentType/>
  <cp:contentStatus/>
</cp:coreProperties>
</file>